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Table Data" sheetId="1" r:id="rId4"/>
    <sheet state="visible" name="DrillDown-GradeA-Delinquent" sheetId="2" r:id="rId5"/>
    <sheet state="hidden" name="PT1 - Loan Purp &amp; Amt w Loan St" sheetId="3" r:id="rId6"/>
    <sheet state="hidden" name="PT2 - Term Type by Quarter" sheetId="4" r:id="rId7"/>
    <sheet state="hidden" name="PT3 - Income per Loan Amnt" sheetId="5" r:id="rId8"/>
    <sheet state="visible" name="Useful Functions" sheetId="6" r:id="rId9"/>
    <sheet state="visible" name="Macros - Original" sheetId="7" r:id="rId10"/>
    <sheet state="visible" name="Macros - End Results" sheetId="8" r:id="rId11"/>
  </sheets>
  <definedNames>
    <definedName name="Purpose_Range">'Useful Functions'!$L$2:$L$501</definedName>
    <definedName hidden="1" localSheetId="0" name="_xlnm._FilterDatabase">'Pivot Table Data'!$A$1:$Q$501</definedName>
    <definedName hidden="1" localSheetId="0" name="Z_61C2983D_9210_489D_BCE5_F38E68294438_.wvu.FilterData">'Pivot Table Data'!$A$1:$Q$501</definedName>
  </definedNames>
  <calcPr/>
  <customWorkbookViews>
    <customWorkbookView activeSheetId="0" maximized="1" windowHeight="0" windowWidth="0" guid="{61C2983D-9210-489D-BCE5-F38E68294438}" name="Filter 1"/>
  </customWorkbookViews>
  <pivotCaches>
    <pivotCache cacheId="0" r:id="rId12"/>
    <pivotCache cacheId="1" r:id="rId13"/>
    <pivotCache cacheId="2" r:id="rId14"/>
    <pivotCache cacheId="3" r:id="rId15"/>
  </pivotCaches>
</workbook>
</file>

<file path=xl/sharedStrings.xml><?xml version="1.0" encoding="utf-8"?>
<sst xmlns="http://schemas.openxmlformats.org/spreadsheetml/2006/main" count="14870" uniqueCount="144">
  <si>
    <t>id</t>
  </si>
  <si>
    <t>loan_amnt</t>
  </si>
  <si>
    <t>debt_to_income</t>
  </si>
  <si>
    <t>term</t>
  </si>
  <si>
    <t>int_rate</t>
  </si>
  <si>
    <t>installment</t>
  </si>
  <si>
    <t>grade</t>
  </si>
  <si>
    <t>home_ownership</t>
  </si>
  <si>
    <t>emp_length</t>
  </si>
  <si>
    <t>annual_inc</t>
  </si>
  <si>
    <t>verification_status</t>
  </si>
  <si>
    <t>loan_status</t>
  </si>
  <si>
    <t>purpose</t>
  </si>
  <si>
    <t>addr_state</t>
  </si>
  <si>
    <t>total_pymnt</t>
  </si>
  <si>
    <t>last_pymnt_amnt</t>
  </si>
  <si>
    <t>date_of_loan</t>
  </si>
  <si>
    <t>Loans Purpose &amp; Amount Given to People with Lower Grades &amp; Their Loan Status</t>
  </si>
  <si>
    <t>Slicer</t>
  </si>
  <si>
    <t xml:space="preserve"> 36 months</t>
  </si>
  <si>
    <t>B</t>
  </si>
  <si>
    <t>RENT</t>
  </si>
  <si>
    <t>10+ years</t>
  </si>
  <si>
    <t>Verified</t>
  </si>
  <si>
    <t>Fully Paid</t>
  </si>
  <si>
    <t>credit_card</t>
  </si>
  <si>
    <t>AZ</t>
  </si>
  <si>
    <t xml:space="preserve"> 60 months</t>
  </si>
  <si>
    <t>C</t>
  </si>
  <si>
    <t>&lt; 1 year</t>
  </si>
  <si>
    <t>Source Verified</t>
  </si>
  <si>
    <t>Delinquent</t>
  </si>
  <si>
    <t>car</t>
  </si>
  <si>
    <t>GA</t>
  </si>
  <si>
    <t>Not Verified</t>
  </si>
  <si>
    <t>small_business</t>
  </si>
  <si>
    <t>IL</t>
  </si>
  <si>
    <t>Grouped grade</t>
  </si>
  <si>
    <t>Current</t>
  </si>
  <si>
    <t>Default</t>
  </si>
  <si>
    <t>Grand Total</t>
  </si>
  <si>
    <t>other</t>
  </si>
  <si>
    <t>CA</t>
  </si>
  <si>
    <t>Higher Grades</t>
  </si>
  <si>
    <t>A</t>
  </si>
  <si>
    <t>1 year</t>
  </si>
  <si>
    <t>OR</t>
  </si>
  <si>
    <t>Terms Given by Quarter</t>
  </si>
  <si>
    <t>3 years</t>
  </si>
  <si>
    <t>wedding</t>
  </si>
  <si>
    <t>debt_consolidation</t>
  </si>
  <si>
    <t>8 years</t>
  </si>
  <si>
    <t>NC</t>
  </si>
  <si>
    <t>home_improvement</t>
  </si>
  <si>
    <t>date_of_loan - Quarter</t>
  </si>
  <si>
    <t>E</t>
  </si>
  <si>
    <t>9 years</t>
  </si>
  <si>
    <t>major_purchase</t>
  </si>
  <si>
    <t>Q1</t>
  </si>
  <si>
    <t>F</t>
  </si>
  <si>
    <t>OWN</t>
  </si>
  <si>
    <t>4 years</t>
  </si>
  <si>
    <t>medical</t>
  </si>
  <si>
    <t>Q2</t>
  </si>
  <si>
    <t>TX</t>
  </si>
  <si>
    <t>Q3</t>
  </si>
  <si>
    <t>5 years</t>
  </si>
  <si>
    <t>Q4</t>
  </si>
  <si>
    <t>vacation</t>
  </si>
  <si>
    <t>VA</t>
  </si>
  <si>
    <t>A Total</t>
  </si>
  <si>
    <t>Income per USD of Loan Amount</t>
  </si>
  <si>
    <t>Grouped loan_amnt</t>
  </si>
  <si>
    <t>AVG of annual_inc</t>
  </si>
  <si>
    <t>Calc Field of Income per Loan Amount</t>
  </si>
  <si>
    <t>D</t>
  </si>
  <si>
    <t>MO</t>
  </si>
  <si>
    <t>$0.00 - $6,999.00</t>
  </si>
  <si>
    <t>$7,000.00 - $13,999.00</t>
  </si>
  <si>
    <t>MORTGAGE</t>
  </si>
  <si>
    <t>CT</t>
  </si>
  <si>
    <t>$14,000.00 - $20,999.00</t>
  </si>
  <si>
    <t>UT</t>
  </si>
  <si>
    <t>house</t>
  </si>
  <si>
    <t>$21,000.00 - $27,999.00</t>
  </si>
  <si>
    <t>6 years</t>
  </si>
  <si>
    <t>$28,000.00 - $35,000.00</t>
  </si>
  <si>
    <t>FL</t>
  </si>
  <si>
    <t>moving</t>
  </si>
  <si>
    <t>2 years</t>
  </si>
  <si>
    <t>B Total</t>
  </si>
  <si>
    <t>NY</t>
  </si>
  <si>
    <t>PA</t>
  </si>
  <si>
    <t>MN</t>
  </si>
  <si>
    <t>7 years</t>
  </si>
  <si>
    <t>NJ</t>
  </si>
  <si>
    <t>KY</t>
  </si>
  <si>
    <t>C Total</t>
  </si>
  <si>
    <t>Higher Grades Total</t>
  </si>
  <si>
    <t>OH</t>
  </si>
  <si>
    <t>Lower Grades</t>
  </si>
  <si>
    <t>SC</t>
  </si>
  <si>
    <t>RI</t>
  </si>
  <si>
    <t>LA</t>
  </si>
  <si>
    <t>D Total</t>
  </si>
  <si>
    <t>MA</t>
  </si>
  <si>
    <t>E Total</t>
  </si>
  <si>
    <t>WA</t>
  </si>
  <si>
    <t>F Total</t>
  </si>
  <si>
    <t>G</t>
  </si>
  <si>
    <t>G Total</t>
  </si>
  <si>
    <t>Lower Grades Total</t>
  </si>
  <si>
    <t>WI</t>
  </si>
  <si>
    <t>AL</t>
  </si>
  <si>
    <t>CO</t>
  </si>
  <si>
    <t>KS</t>
  </si>
  <si>
    <t>NV</t>
  </si>
  <si>
    <t>AK</t>
  </si>
  <si>
    <t>MD</t>
  </si>
  <si>
    <t>WV</t>
  </si>
  <si>
    <t>VT</t>
  </si>
  <si>
    <t>MI</t>
  </si>
  <si>
    <t>n/a</t>
  </si>
  <si>
    <t>DC</t>
  </si>
  <si>
    <t>SD</t>
  </si>
  <si>
    <t>NH</t>
  </si>
  <si>
    <t>AR</t>
  </si>
  <si>
    <t>NM</t>
  </si>
  <si>
    <t>MT</t>
  </si>
  <si>
    <t>HI</t>
  </si>
  <si>
    <t>WY</t>
  </si>
  <si>
    <t>OK</t>
  </si>
  <si>
    <t>Averages</t>
  </si>
  <si>
    <t>date</t>
  </si>
  <si>
    <t>Purpose</t>
  </si>
  <si>
    <t>COUNTIF</t>
  </si>
  <si>
    <t>VLOOKUP</t>
  </si>
  <si>
    <t>(not really useful for this table)</t>
  </si>
  <si>
    <t>XLOOKUP</t>
  </si>
  <si>
    <t>ID Number</t>
  </si>
  <si>
    <t>Date</t>
  </si>
  <si>
    <t>QUERY</t>
  </si>
  <si>
    <t>INDEX/MATCH</t>
  </si>
  <si>
    <t>Loan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</si>
</sst>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"/>
    <numFmt numFmtId="166" formatCode="m/d/yyyy h:mm:ss"/>
    <numFmt numFmtId="167" formatCode="m/d/yyyy"/>
  </numFmts>
  <fonts count="18">
    <font>
      <sz val="11.0"/>
      <color theme="1"/>
      <name val="Calibri"/>
      <scheme val="minor"/>
    </font>
    <font>
      <b/>
      <sz val="10.0"/>
      <color rgb="FFFFFFFF"/>
      <name val="Calibri"/>
      <scheme val="minor"/>
    </font>
    <font>
      <b/>
      <sz val="13.0"/>
      <color rgb="FF000000"/>
      <name val="Calibri"/>
    </font>
    <font>
      <b/>
      <sz val="13.0"/>
      <color rgb="FF000000"/>
      <name val="Calibri"/>
      <scheme val="minor"/>
    </font>
    <font>
      <sz val="10.0"/>
      <color theme="1"/>
      <name val="Calibri"/>
      <scheme val="minor"/>
    </font>
    <font>
      <color theme="1"/>
      <name val="Calibri"/>
      <scheme val="minor"/>
    </font>
    <font>
      <b/>
      <sz val="13.0"/>
      <color theme="1"/>
      <name val="Calibri"/>
      <scheme val="minor"/>
    </font>
    <font>
      <b/>
      <color rgb="FFFFFFFF"/>
      <name val="Calibri"/>
      <scheme val="minor"/>
    </font>
    <font>
      <b/>
      <sz val="12.0"/>
      <color rgb="FF674EA7"/>
      <name val="Calibri"/>
      <scheme val="minor"/>
    </font>
    <font>
      <b/>
      <color rgb="FF674EA7"/>
      <name val="Calibri"/>
      <scheme val="minor"/>
    </font>
    <font>
      <b/>
      <sz val="10.0"/>
      <color rgb="FFEFEFEF"/>
      <name val="Calibri"/>
      <scheme val="minor"/>
    </font>
    <font>
      <i/>
      <sz val="11.0"/>
      <color theme="1"/>
      <name val="Calibri"/>
      <scheme val="minor"/>
    </font>
    <font>
      <b/>
      <sz val="10.0"/>
      <color theme="1"/>
      <name val="Calibri"/>
      <scheme val="minor"/>
    </font>
    <font>
      <sz val="9.0"/>
      <color rgb="FF0B5394"/>
      <name val="Calibri"/>
      <scheme val="minor"/>
    </font>
    <font>
      <i/>
      <sz val="11.0"/>
      <color rgb="FF000000"/>
      <name val="&quot;docs-Calibri&quot;"/>
    </font>
    <font>
      <sz val="12.0"/>
      <color theme="1"/>
      <name val="Calibri"/>
      <scheme val="minor"/>
    </font>
    <font>
      <sz val="10.0"/>
      <color theme="1"/>
      <name val="Consolas"/>
    </font>
    <font>
      <b/>
      <sz val="10.0"/>
      <color rgb="FFF3F3F3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164" xfId="0" applyAlignment="1" applyFont="1" applyNumberFormat="1">
      <alignment shrinkToFit="0" wrapText="1"/>
    </xf>
    <xf borderId="0" fillId="2" fontId="1" numFmtId="10" xfId="0" applyAlignment="1" applyFont="1" applyNumberFormat="1">
      <alignment readingOrder="0" shrinkToFit="0" wrapText="1"/>
    </xf>
    <xf borderId="0" fillId="2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shrinkToFit="0" wrapText="1"/>
    </xf>
    <xf borderId="0" fillId="3" fontId="4" numFmtId="164" xfId="0" applyAlignment="1" applyFont="1" applyNumberFormat="1">
      <alignment shrinkToFit="0" wrapText="1"/>
    </xf>
    <xf borderId="0" fillId="3" fontId="4" numFmtId="10" xfId="0" applyAlignment="1" applyFont="1" applyNumberFormat="1">
      <alignment shrinkToFit="0" wrapText="1"/>
    </xf>
    <xf borderId="0" fillId="3" fontId="4" numFmtId="165" xfId="0" applyAlignment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4" fontId="4" numFmtId="0" xfId="0" applyAlignment="1" applyFill="1" applyFont="1">
      <alignment shrinkToFit="0" wrapText="1"/>
    </xf>
    <xf borderId="0" fillId="4" fontId="4" numFmtId="164" xfId="0" applyAlignment="1" applyFont="1" applyNumberFormat="1">
      <alignment shrinkToFit="0" wrapText="1"/>
    </xf>
    <xf borderId="0" fillId="4" fontId="4" numFmtId="10" xfId="0" applyAlignment="1" applyFont="1" applyNumberFormat="1">
      <alignment shrinkToFit="0" wrapText="1"/>
    </xf>
    <xf borderId="0" fillId="4" fontId="4" numFmtId="165" xfId="0" applyAlignment="1" applyFont="1" applyNumberFormat="1">
      <alignment readingOrder="0" shrinkToFit="0" wrapText="1"/>
    </xf>
    <xf borderId="0" fillId="0" fontId="4" numFmtId="164" xfId="0" applyAlignment="1" applyFont="1" applyNumberFormat="1">
      <alignment shrinkToFit="0" wrapText="1"/>
    </xf>
    <xf borderId="0" fillId="0" fontId="5" numFmtId="0" xfId="0" applyFont="1"/>
    <xf borderId="0" fillId="0" fontId="5" numFmtId="164" xfId="0" applyFont="1" applyNumberFormat="1"/>
    <xf borderId="0" fillId="0" fontId="6" numFmtId="0" xfId="0" applyAlignment="1" applyFont="1">
      <alignment readingOrder="0" shrinkToFit="0" wrapText="1"/>
    </xf>
    <xf borderId="0" fillId="0" fontId="5" numFmtId="166" xfId="0" applyFont="1" applyNumberFormat="1"/>
    <xf borderId="0" fillId="0" fontId="5" numFmtId="164" xfId="0" applyFont="1" applyNumberFormat="1"/>
    <xf borderId="0" fillId="3" fontId="4" numFmtId="165" xfId="0" applyAlignment="1" applyFont="1" applyNumberFormat="1">
      <alignment shrinkToFit="0" wrapText="1"/>
    </xf>
    <xf borderId="0" fillId="4" fontId="4" numFmtId="165" xfId="0" applyAlignment="1" applyFont="1" applyNumberFormat="1">
      <alignment shrinkToFit="0" wrapText="1"/>
    </xf>
    <xf borderId="0" fillId="0" fontId="7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2" fillId="0" fontId="7" numFmtId="164" xfId="0" applyAlignment="1" applyBorder="1" applyFont="1" applyNumberFormat="1">
      <alignment horizontal="center" readingOrder="0"/>
    </xf>
    <xf borderId="2" fillId="0" fontId="7" numFmtId="10" xfId="0" applyAlignment="1" applyBorder="1" applyFont="1" applyNumberFormat="1">
      <alignment horizontal="center" readingOrder="0"/>
    </xf>
    <xf borderId="2" fillId="0" fontId="7" numFmtId="0" xfId="0" applyAlignment="1" applyBorder="1" applyFont="1">
      <alignment horizontal="center" readingOrder="0"/>
    </xf>
    <xf borderId="3" fillId="0" fontId="7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164" xfId="0" applyAlignment="1" applyBorder="1" applyFont="1" applyNumberFormat="1">
      <alignment readingOrder="0"/>
    </xf>
    <xf borderId="5" fillId="0" fontId="5" numFmtId="10" xfId="0" applyAlignment="1" applyBorder="1" applyFont="1" applyNumberFormat="1">
      <alignment readingOrder="0"/>
    </xf>
    <xf borderId="5" fillId="0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1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0" numFmtId="164" xfId="0" applyAlignment="1" applyFont="1" applyNumberFormat="1">
      <alignment shrinkToFit="0" wrapText="1"/>
    </xf>
    <xf borderId="0" fillId="0" fontId="10" numFmtId="10" xfId="0" applyAlignment="1" applyFont="1" applyNumberFormat="1">
      <alignment readingOrder="0" shrinkToFit="0" wrapText="1"/>
    </xf>
    <xf borderId="0" fillId="0" fontId="10" numFmtId="164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164" xfId="0" applyAlignment="1" applyFont="1" applyNumberFormat="1">
      <alignment shrinkToFit="0" wrapText="1"/>
    </xf>
    <xf borderId="0" fillId="0" fontId="4" numFmtId="10" xfId="0" applyAlignment="1" applyFont="1" applyNumberFormat="1">
      <alignment shrinkToFit="0" wrapText="1"/>
    </xf>
    <xf borderId="0" fillId="0" fontId="4" numFmtId="167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4" numFmtId="164" xfId="0" applyAlignment="1" applyFont="1" applyNumberFormat="1">
      <alignment readingOrder="0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4" numFmtId="167" xfId="0" applyAlignment="1" applyFont="1" applyNumberForma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4" numFmtId="164" xfId="0" applyAlignment="1" applyFont="1" applyNumberFormat="1">
      <alignment horizontal="right" readingOrder="0" shrinkToFit="0" wrapText="1"/>
    </xf>
    <xf borderId="0" fillId="0" fontId="15" numFmtId="164" xfId="0" applyFont="1" applyNumberFormat="1"/>
    <xf borderId="0" fillId="0" fontId="4" numFmtId="10" xfId="0" applyAlignment="1" applyFont="1" applyNumberFormat="1">
      <alignment shrinkToFit="0" wrapText="1"/>
    </xf>
    <xf borderId="0" fillId="0" fontId="16" numFmtId="0" xfId="0" applyFont="1"/>
    <xf borderId="0" fillId="0" fontId="17" numFmtId="0" xfId="0" applyAlignment="1" applyFont="1">
      <alignment shrinkToFit="0" wrapText="1"/>
    </xf>
    <xf borderId="0" fillId="0" fontId="17" numFmtId="164" xfId="0" applyAlignment="1" applyFont="1" applyNumberFormat="1">
      <alignment shrinkToFit="0" wrapText="1"/>
    </xf>
    <xf borderId="0" fillId="0" fontId="17" numFmtId="10" xfId="0" applyAlignment="1" applyFont="1" applyNumberFormat="1">
      <alignment readingOrder="0" shrinkToFit="0" wrapText="1"/>
    </xf>
    <xf borderId="0" fillId="0" fontId="4" numFmtId="0" xfId="0" applyFont="1"/>
    <xf borderId="0" fillId="0" fontId="4" numFmtId="164" xfId="0" applyFont="1" applyNumberFormat="1"/>
    <xf borderId="0" fillId="0" fontId="4" numFmtId="10" xfId="0" applyFont="1" applyNumberFormat="1"/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>
        <b/>
        <color rgb="FF980000"/>
      </font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3">
    <tableStyle count="3" pivot="0" name="DrillDown-GradeA-Delinquent-style">
      <tableStyleElement dxfId="1" type="headerRow"/>
      <tableStyleElement dxfId="2" type="firstRowStripe"/>
      <tableStyleElement dxfId="3" type="secondRowStripe"/>
    </tableStyle>
    <tableStyle count="3" pivot="0" name="Useful Functions-style">
      <tableStyleElement dxfId="4" type="headerRow"/>
      <tableStyleElement dxfId="3" type="firstRowStripe"/>
      <tableStyleElement dxfId="5" type="secondRowStripe"/>
    </tableStyle>
    <tableStyle count="3" pivot="0" name="Macros - End Results-style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501" sheet="Pivot Table Data"/>
  </cacheSource>
  <cacheFields>
    <cacheField name="id" numFmtId="0">
      <sharedItems containsSemiMixedTypes="0" containsString="0" containsNumber="1" containsInteger="1">
        <n v="1077501.0"/>
        <n v="1077430.0"/>
        <n v="1077175.0"/>
        <n v="1076863.0"/>
        <n v="1075358.0"/>
        <n v="1075269.0"/>
        <n v="1069639.0"/>
        <n v="1072053.0"/>
        <n v="1071795.0"/>
        <n v="1071570.0"/>
        <n v="1070078.0"/>
        <n v="1069908.0"/>
        <n v="1064687.0"/>
        <n v="1069866.0"/>
        <n v="1069057.0"/>
        <n v="1069759.0"/>
        <n v="1065775.0"/>
        <n v="1069971.0"/>
        <n v="1062474.0"/>
        <n v="1069742.0"/>
        <n v="1069740.0"/>
        <n v="1039153.0"/>
        <n v="1069710.0"/>
        <n v="1069700.0"/>
        <n v="1069559.0"/>
        <n v="1069697.0"/>
        <n v="1069800.0"/>
        <n v="1069657.0"/>
        <n v="1069799.0"/>
        <n v="1047704.0"/>
        <n v="1032111.0"/>
        <n v="1069539.0"/>
        <n v="1065420.0"/>
        <n v="1069591.0"/>
        <n v="1069530.0"/>
        <n v="1069522.0"/>
        <n v="1069361.0"/>
        <n v="1069357.0"/>
        <n v="1069356.0"/>
        <n v="1069346.0"/>
        <n v="1067573.0"/>
        <n v="1069506.0"/>
        <n v="1069314.0"/>
        <n v="1060578.0"/>
        <n v="1069469.0"/>
        <n v="1051117.0"/>
        <n v="1069465.0"/>
        <n v="1069283.0"/>
        <n v="1069287.0"/>
        <n v="1069453.0"/>
        <n v="1069248.0"/>
        <n v="1068120.0"/>
        <n v="1069244.0"/>
        <n v="1069243.0"/>
        <n v="1069238.0"/>
        <n v="1069410.0"/>
        <n v="1068409.0"/>
        <n v="1068487.0"/>
        <n v="1043961.0"/>
        <n v="1068945.0"/>
        <n v="1069142.0"/>
        <n v="1068934.0"/>
        <n v="1069136.0"/>
        <n v="1068923.0"/>
        <n v="1069126.0"/>
        <n v="1069102.0"/>
        <n v="1069093.0"/>
        <n v="1069030.0"/>
        <n v="1068906.0"/>
        <n v="1069073.0"/>
        <n v="1069043.0"/>
        <n v="1060981.0"/>
        <n v="1069071.0"/>
        <n v="1069070.0"/>
        <n v="1068893.0"/>
        <n v="1068882.0"/>
        <n v="1069039.0"/>
        <n v="1068416.0"/>
        <n v="1068997.0"/>
        <n v="1048390.0"/>
        <n v="1068994.0"/>
        <n v="1068475.0"/>
        <n v="1068989.0"/>
        <n v="1068967.0"/>
        <n v="1068744.0"/>
        <n v="1045509.0"/>
        <n v="1063958.0"/>
        <n v="1041756.0"/>
        <n v="1068694.0"/>
        <n v="1068792.0"/>
        <n v="1068558.0"/>
        <n v="1068322.0"/>
        <n v="1065674.0"/>
        <n v="1068547.0"/>
        <n v="1068545.0"/>
        <n v="1068575.0"/>
        <n v="1049528.0"/>
        <n v="1068542.0"/>
        <n v="1068350.0"/>
        <n v="1067874.0"/>
        <n v="1068509.0"/>
        <n v="1034693.0"/>
        <n v="1068508.0"/>
        <n v="1066641.0"/>
        <n v="1068315.0"/>
        <n v="1068309.0"/>
        <n v="1068326.0"/>
        <n v="1066767.0"/>
        <n v="1068484.0"/>
        <n v="1068292.0"/>
        <n v="1068273.0"/>
        <n v="1068274.0"/>
        <n v="1068440.0"/>
        <n v="1046456.0"/>
        <n v="1068012.0"/>
        <n v="1055725.0"/>
        <n v="1061814.0"/>
        <n v="1068232.0"/>
        <n v="1068405.0"/>
        <n v="1068395.0"/>
        <n v="1068202.0"/>
        <n v="1068006.0"/>
        <n v="1068075.0"/>
        <n v="1065642.0"/>
        <n v="1068179.0"/>
        <n v="1068158.0"/>
        <n v="1068180.0"/>
        <n v="1065673.0"/>
        <n v="1068159.0"/>
        <n v="1068165.0"/>
        <n v="1059689.0"/>
        <n v="1066215.0"/>
        <n v="1063270.0"/>
        <n v="1067931.0"/>
        <n v="1067922.0"/>
        <n v="1067919.0"/>
        <n v="1068106.0"/>
        <n v="1068111.0"/>
        <n v="1067655.0"/>
        <n v="1060662.0"/>
        <n v="1061304.0"/>
        <n v="1068095.0"/>
        <n v="1067182.0"/>
        <n v="822464.0"/>
        <n v="1063526.0"/>
        <n v="1068091.0"/>
        <n v="1068090.0"/>
        <n v="1068082.0"/>
        <n v="1068078.0"/>
        <n v="1057633.0"/>
        <n v="1046204.0"/>
        <n v="1067794.0"/>
        <n v="1067816.0"/>
        <n v="1068018.0"/>
        <n v="1052996.0"/>
        <n v="1067818.0"/>
        <n v="1064842.0"/>
        <n v="1067109.0"/>
        <n v="1067971.0"/>
        <n v="1057518.0"/>
        <n v="1067473.0"/>
        <n v="1062177.0"/>
        <n v="1067447.0"/>
        <n v="1059412.0"/>
        <n v="1062608.0"/>
        <n v="1067664.0"/>
        <n v="1067441.0"/>
        <n v="1067654.0"/>
        <n v="1067644.0"/>
        <n v="1062288.0"/>
        <n v="1067434.0"/>
        <n v="1067419.0"/>
        <n v="1067601.0"/>
        <n v="1067579.0"/>
        <n v="1067563.0"/>
        <n v="1067364.0"/>
        <n v="1067152.0"/>
        <n v="1062471.0"/>
        <n v="1066842.0"/>
        <n v="1067126.0"/>
        <n v="1067326.0"/>
        <n v="1066789.0"/>
        <n v="1067324.0"/>
        <n v="1067102.0"/>
        <n v="1046969.0"/>
        <n v="1067084.0"/>
        <n v="1067090.0"/>
        <n v="1060875.0"/>
        <n v="1067265.0"/>
        <n v="1067287.0"/>
        <n v="1067066.0"/>
        <n v="1067283.0"/>
        <n v="1067266.0"/>
        <n v="1066635.0"/>
        <n v="1067026.0"/>
        <n v="1067038.0"/>
        <n v="1067030.0"/>
        <n v="1065350.0"/>
        <n v="1067028.0"/>
        <n v="1061877.0"/>
        <n v="1067018.0"/>
        <n v="1067223.0"/>
        <n v="1067004.0"/>
        <n v="1031265.0"/>
        <n v="1066835.0"/>
        <n v="1067181.0"/>
        <n v="1067179.0"/>
        <n v="1067172.0"/>
        <n v="1066712.0"/>
        <n v="1066706.0"/>
        <n v="1066836.0"/>
        <n v="1066826.0"/>
        <n v="1063280.0"/>
        <n v="1057447.0"/>
        <n v="1040867.0"/>
        <n v="1065232.0"/>
        <n v="1052492.0"/>
        <n v="1066664.0"/>
        <n v="1066659.0"/>
        <n v="1066763.0"/>
        <n v="1066798.0"/>
        <n v="1066639.0"/>
        <n v="1066633.0"/>
        <n v="1060644.0"/>
        <n v="1066766.0"/>
        <n v="1066613.0"/>
        <n v="1065648.0"/>
        <n v="1066768.0"/>
        <n v="1066617.0"/>
        <n v="1062015.0"/>
        <n v="1066598.0"/>
        <n v="1066503.0"/>
        <n v="1066530.0"/>
        <n v="1066520.0"/>
        <n v="1065929.0"/>
        <n v="1066582.0"/>
        <n v="1066348.0"/>
        <n v="1061430.0"/>
        <n v="1061519.0"/>
        <n v="1066344.0"/>
        <n v="1066480.0"/>
        <n v="1066471.0"/>
        <n v="1064063.0"/>
        <n v="1066318.0"/>
        <n v="1066453.0"/>
        <n v="1063090.0"/>
        <n v="1061406.0"/>
        <n v="1066278.0"/>
        <n v="1066281.0"/>
        <n v="1056150.0"/>
        <n v="1066434.0"/>
        <n v="1048526.0"/>
        <n v="1028566.0"/>
        <n v="1066424.0"/>
        <n v="1066212.0"/>
        <n v="1066232.0"/>
        <n v="1056219.0"/>
        <n v="1066199.0"/>
        <n v="1060851.0"/>
        <n v="972383.0"/>
        <n v="1066191.0"/>
        <n v="1066173.0"/>
        <n v="1066379.0"/>
        <n v="1066364.0"/>
        <n v="1066140.0"/>
        <n v="1066171.0"/>
        <n v="1066162.0"/>
        <n v="1040154.0"/>
        <n v="1066155.0"/>
        <n v="1065382.0"/>
        <n v="1063447.0"/>
        <n v="1065932.0"/>
        <n v="1065936.0"/>
        <n v="1066112.0"/>
        <n v="1066084.0"/>
        <n v="1066081.0"/>
        <n v="1065896.0"/>
        <n v="1066065.0"/>
        <n v="1066071.0"/>
        <n v="1062094.0"/>
        <n v="1061154.0"/>
        <n v="1066061.0"/>
        <n v="1065863.0"/>
        <n v="1065862.0"/>
        <n v="1065854.0"/>
        <n v="1065145.0"/>
        <n v="1062260.0"/>
        <n v="1065842.0"/>
        <n v="1066018.0"/>
        <n v="1049352.0"/>
        <n v="1066016.0"/>
        <n v="1065997.0"/>
        <n v="1061891.0"/>
        <n v="1065752.0"/>
        <n v="1063126.0"/>
        <n v="1065738.0"/>
        <n v="1061467.0"/>
        <n v="1065721.0"/>
        <n v="1065717.0"/>
        <n v="1065026.0"/>
        <n v="1057001.0"/>
        <n v="1065513.0"/>
        <n v="1065698.0"/>
        <n v="1065681.0"/>
        <n v="1061788.0"/>
        <n v="1065484.0"/>
        <n v="1061681.0"/>
        <n v="1065661.0"/>
        <n v="1065663.0"/>
        <n v="1065480.0"/>
        <n v="1065658.0"/>
        <n v="1065447.0"/>
        <n v="1065470.0"/>
        <n v="1065467.0"/>
        <n v="1065649.0"/>
        <n v="1065430.0"/>
        <n v="1059462.0"/>
        <n v="1064102.0"/>
        <n v="1062399.0"/>
        <n v="1065572.0"/>
        <n v="1065567.0"/>
        <n v="1065342.0"/>
        <n v="1065355.0"/>
        <n v="1058717.0"/>
        <n v="1065348.0"/>
        <n v="890389.0"/>
        <n v="1065142.0"/>
        <n v="1065320.0"/>
        <n v="1065304.0"/>
        <n v="1065180.0"/>
        <n v="1065298.0"/>
        <n v="1064904.0"/>
        <n v="1064696.0"/>
        <n v="977277.0"/>
        <n v="1065260.0"/>
        <n v="1059734.0"/>
        <n v="1065110.0"/>
        <n v="1047987.0"/>
        <n v="1065104.0"/>
        <n v="1065103.0"/>
        <n v="1065254.0"/>
        <n v="1064873.0"/>
        <n v="1065244.0"/>
        <n v="1064969.0"/>
        <n v="1059620.0"/>
        <n v="1032978.0"/>
        <n v="1065234.0"/>
        <n v="1064958.0"/>
        <n v="1065196.0"/>
        <n v="1065199.0"/>
        <n v="1065195.0"/>
        <n v="1065020.0"/>
        <n v="1065016.0"/>
        <n v="1064924.0"/>
        <n v="1064940.0"/>
        <n v="1064932.0"/>
        <n v="1062248.0"/>
        <n v="1064985.0"/>
        <n v="1064926.0"/>
        <n v="1064908.0"/>
        <n v="1059118.0"/>
        <n v="1064897.0"/>
        <n v="1064754.0"/>
        <n v="1060082.0"/>
        <n v="1064736.0"/>
        <n v="1064727.0"/>
        <n v="1042668.0"/>
        <n v="1064862.0"/>
        <n v="1064711.0"/>
        <n v="1032875.0"/>
        <n v="1064830.0"/>
        <n v="1064681.0"/>
        <n v="1064383.0"/>
        <n v="1064675.0"/>
        <n v="1064666.0"/>
        <n v="1064639.0"/>
        <n v="1064636.0"/>
        <n v="1064805.0"/>
        <n v="1064635.0"/>
        <n v="1064793.0"/>
        <n v="1056865.0"/>
        <n v="1064783.0"/>
        <n v="1064623.0"/>
        <n v="1064792.0"/>
        <n v="1062701.0"/>
        <n v="1064781.0"/>
        <n v="1064774.0"/>
        <n v="1053765.0"/>
        <n v="1064608.0"/>
        <n v="1064589.0"/>
        <n v="1064558.0"/>
        <n v="1064585.0"/>
        <n v="1064548.0"/>
        <n v="1064462.0"/>
        <n v="1064582.0"/>
        <n v="1064579.0"/>
        <n v="1046511.0"/>
        <n v="1029191.0"/>
        <n v="1064527.0"/>
        <n v="1064567.0"/>
        <n v="1064500.0"/>
        <n v="1063899.0"/>
        <n v="1057598.0"/>
        <n v="1052002.0"/>
        <n v="1064323.0"/>
        <n v="1064317.0"/>
        <n v="1064471.0"/>
        <n v="1060374.0"/>
        <n v="1064452.0"/>
        <n v="1064453.0"/>
        <n v="1064284.0"/>
        <n v="1063081.0"/>
        <n v="1064251.0"/>
        <n v="1064407.0"/>
        <n v="1035800.0"/>
        <n v="1063678.0"/>
        <n v="1059751.0"/>
        <n v="1064386.0"/>
        <n v="1055800.0"/>
        <n v="1064221.0"/>
        <n v="1064210.0"/>
        <n v="1064209.0"/>
        <n v="1064366.0"/>
        <n v="1064216.0"/>
        <n v="1064150.0"/>
        <n v="1056864.0"/>
        <n v="1064146.0"/>
        <n v="1064183.0"/>
        <n v="1064185.0"/>
        <n v="1064126.0"/>
        <n v="1029473.0"/>
        <n v="1057239.0"/>
        <n v="1064128.0"/>
        <n v="1063949.0"/>
        <n v="1064166.0"/>
        <n v="1064133.0"/>
        <n v="1064094.0"/>
        <n v="1063505.0"/>
        <n v="1063528.0"/>
        <n v="1063912.0"/>
        <n v="1064082.0"/>
        <n v="1063892.0"/>
        <n v="1064061.0"/>
        <n v="1063876.0"/>
        <n v="1042841.0"/>
        <n v="1063864.0"/>
        <n v="1064051.0"/>
        <n v="1063847.0"/>
        <n v="1062833.0"/>
        <n v="1062032.0"/>
        <n v="1063843.0"/>
        <n v="1063828.0"/>
        <n v="1064006.0"/>
        <n v="1063729.0"/>
        <n v="1062625.0"/>
        <n v="1062070.0"/>
        <n v="1063964.0"/>
        <n v="1063804.0"/>
        <n v="1063751.0"/>
        <n v="1063982.0"/>
        <n v="1063972.0"/>
        <n v="1063785.0"/>
        <n v="1063788.0"/>
        <n v="1063485.0"/>
        <n v="1063781.0"/>
        <n v="1057766.0"/>
        <n v="1063778.0"/>
        <n v="1062818.0"/>
        <n v="1042037.0"/>
        <n v="1063518.0"/>
        <n v="1063515.0"/>
        <n v="1063524.0"/>
        <n v="1063519.0"/>
        <n v="1063521.0"/>
        <n v="984879.0"/>
        <n v="1063509.0"/>
        <n v="1063693.0"/>
        <n v="1063700.0"/>
        <n v="1056934.0"/>
        <n v="1063246.0"/>
        <n v="1057424.0"/>
        <n v="1063680.0"/>
        <n v="1063679.0"/>
        <n v="1063034.0"/>
        <n v="1063448.0"/>
        <n v="1063431.0"/>
        <n v="1060804.0"/>
        <n v="1027771.0"/>
        <n v="1063653.0"/>
        <n v="1063421.0"/>
        <n v="1062855.0"/>
        <n v="1062490.0"/>
        <n v="1063626.0"/>
        <n v="1063407.0"/>
        <n v="1063609.0"/>
        <n v="1063602.0"/>
        <n v="1063393.0"/>
        <n v="1063388.0"/>
        <n v="1063582.0"/>
        <n v="988402.0"/>
      </sharedItems>
    </cacheField>
    <cacheField name="loan_amnt" numFmtId="164">
      <sharedItems containsSemiMixedTypes="0" containsString="0" containsNumber="1" containsInteger="1">
        <n v="5000.0"/>
        <n v="2500.0"/>
        <n v="2400.0"/>
        <n v="10000.0"/>
        <n v="3000.0"/>
        <n v="7000.0"/>
        <n v="5600.0"/>
        <n v="5375.0"/>
        <n v="6500.0"/>
        <n v="12000.0"/>
        <n v="9000.0"/>
        <n v="1000.0"/>
        <n v="3600.0"/>
        <n v="6000.0"/>
        <n v="9200.0"/>
        <n v="20250.0"/>
        <n v="21000.0"/>
        <n v="15000.0"/>
        <n v="4000.0"/>
        <n v="8500.0"/>
        <n v="4375.0"/>
        <n v="31825.0"/>
        <n v="12400.0"/>
        <n v="10800.0"/>
        <n v="12500.0"/>
        <n v="9600.0"/>
        <n v="4400.0"/>
        <n v="14000.0"/>
        <n v="11000.0"/>
        <n v="25600.0"/>
        <n v="16000.0"/>
        <n v="7100.0"/>
        <n v="13000.0"/>
        <n v="17500.0"/>
        <n v="17675.0"/>
        <n v="8000.0"/>
        <n v="3500.0"/>
        <n v="16425.0"/>
        <n v="8200.0"/>
        <n v="20975.0"/>
        <n v="6400.0"/>
        <n v="14400.0"/>
        <n v="7250.0"/>
        <n v="18000.0"/>
        <n v="35000.0"/>
        <n v="11800.0"/>
        <n v="4500.0"/>
        <n v="10500.0"/>
        <n v="15300.0"/>
        <n v="20000.0"/>
        <n v="6200.0"/>
        <n v="7200.0"/>
        <n v="9500.0"/>
        <n v="18825.0"/>
        <n v="24000.0"/>
        <n v="2100.0"/>
        <n v="5500.0"/>
        <n v="26800.0"/>
        <n v="25000.0"/>
        <n v="19750.0"/>
        <n v="13650.0"/>
        <n v="28000.0"/>
        <n v="10625.0"/>
        <n v="8850.0"/>
        <n v="6375.0"/>
        <n v="11100.0"/>
        <n v="4200.0"/>
        <n v="8875.0"/>
        <n v="13500.0"/>
        <n v="21600.0"/>
        <n v="8450.0"/>
        <n v="13475.0"/>
        <n v="22000.0"/>
        <n v="7325.0"/>
        <n v="7750.0"/>
        <n v="13350.0"/>
        <n v="22475.0"/>
        <n v="8400.0"/>
        <n v="13250.0"/>
        <n v="7350.0"/>
        <n v="11500.0"/>
        <n v="29500.0"/>
        <n v="2000.0"/>
        <n v="11625.0"/>
        <n v="15075.0"/>
        <n v="5300.0"/>
        <n v="8650.0"/>
        <n v="7400.0"/>
        <n v="24250.0"/>
        <n v="26000.0"/>
        <n v="1500.0"/>
        <n v="19600.0"/>
        <n v="4225.0"/>
        <n v="16500.0"/>
        <n v="15600.0"/>
        <n v="14125.0"/>
        <n v="13200.0"/>
        <n v="12300.0"/>
        <n v="1400.0"/>
        <n v="3200.0"/>
        <n v="11875.0"/>
        <n v="1800.0"/>
        <n v="23200.0"/>
        <n v="4800.0"/>
        <n v="7300.0"/>
        <n v="10400.0"/>
        <n v="6600.0"/>
        <n v="30000.0"/>
        <n v="4475.0"/>
        <n v="6300.0"/>
        <n v="8250.0"/>
        <n v="9875.0"/>
        <n v="21500.0"/>
        <n v="7800.0"/>
        <n v="9750.0"/>
        <n v="15550.0"/>
        <n v="17000.0"/>
        <n v="7500.0"/>
        <n v="5800.0"/>
        <n v="8050.0"/>
        <n v="5400.0"/>
        <n v="4125.0"/>
        <n v="9800.0"/>
        <n v="15700.0"/>
        <n v="9900.0"/>
        <n v="6250.0"/>
        <n v="10200.0"/>
        <n v="23000.0"/>
        <n v="25975.0"/>
        <n v="21250.0"/>
        <n v="33425.0"/>
        <n v="8125.0"/>
        <n v="18800.0"/>
        <n v="19200.0"/>
        <n v="12875.0"/>
        <n v="2625.0"/>
        <n v="11300.0"/>
        <n v="4100.0"/>
        <n v="18225.0"/>
        <n v="18500.0"/>
        <n v="16800.0"/>
        <n v="2200.0"/>
        <n v="14050.0"/>
        <n v="16100.0"/>
        <n v="10525.0"/>
      </sharedItems>
    </cacheField>
    <cacheField name="debt_to_income" numFmtId="10">
      <sharedItems containsSemiMixedTypes="0" containsString="0" containsNumber="1">
        <n v="0.08143500000000001"/>
        <n v="0.023932"/>
        <n v="0.08259549461312439"/>
        <n v="0.08275853658536586"/>
        <n v="0.0101685"/>
        <n v="0.052153333333333336"/>
        <n v="0.04342098544804698"/>
        <n v="0.027357500000000003"/>
        <n v="0.045716999999999994"/>
        <n v="0.09716"/>
        <n v="0.025574999999999997"/>
        <n v="0.0644064"/>
        <n v="0.122152"/>
        <n v="0.07734400000000001"/>
        <n v="0.0390888"/>
        <n v="0.015132857142857142"/>
        <n v="0.09942285714285715"/>
        <n v="0.01195309090909091"/>
        <n v="0.028351428571428573"/>
        <n v="0.04342071137901192"/>
        <n v="0.1340917685035739"/>
        <n v="0.08019771428571429"/>
        <n v="0.07938239999999999"/>
        <n v="0.03133578947368421"/>
        <n v="0.0630495652173913"/>
        <n v="0.10292799999999999"/>
        <n v="0.02967362610991121"/>
        <n v="0.014978490566037735"/>
        <n v="0.134952"/>
        <n v="0.0954711246200608"/>
        <n v="0.1593312"/>
        <n v="0.100125"/>
        <n v="0.07923972716686076"/>
        <n v="0.08681294117647058"/>
        <n v="0.11821756097560977"/>
        <n v="0.07511979279084825"/>
        <n v="0.12516266666666667"/>
        <n v="0.06528817974601107"/>
        <n v="0.12552888888888888"/>
        <n v="0.052703370389977064"/>
        <n v="0.07232552166934189"/>
        <n v="0.02009353846153846"/>
        <n v="0.03411709090909091"/>
        <n v="0.048057894736842105"/>
        <n v="0.0676725"/>
        <n v="0.0190524"/>
        <n v="0.14477333333333334"/>
        <n v="0.060872"/>
        <n v="0.0579"/>
        <n v="0.072507"/>
        <n v="0.08999563636363637"/>
        <n v="0.068406"/>
        <n v="0.10119599999999998"/>
        <n v="0.10087826086956521"/>
        <n v="0.1332792"/>
        <n v="0.06268296296296297"/>
        <n v="0.10281846153846155"/>
        <n v="0.07604824902723736"/>
        <n v="0.09175636363636364"/>
        <n v="0.117496"/>
        <n v="0.067122"/>
        <n v="0.10013999999999999"/>
        <n v="0.05502774193548387"/>
        <n v="0.05627184972606313"/>
        <n v="0.024874909090909093"/>
        <n v="0.089244"/>
        <n v="0.15181303879310343"/>
        <n v="0.035702399999999995"/>
        <n v="0.10178754098360655"/>
        <n v="0.09317181818181819"/>
        <n v="0.036392"/>
        <n v="0.03635714285714286"/>
        <n v="0.1023528"/>
        <n v="0.03658"/>
        <n v="0.055192"/>
        <n v="0.09331"/>
        <n v="0.0316016"/>
        <n v="0.10831384615384616"/>
        <n v="0.08787507692307692"/>
        <n v="0.044147200000000004"/>
        <n v="0.06054529411764705"/>
        <n v="0.11309428571428572"/>
        <n v="0.031009811320754716"/>
        <n v="0.08050971428571428"/>
        <n v="0.061486"/>
        <n v="0.14999142857142858"/>
        <n v="0.027731428571428574"/>
        <n v="0.05752639619758954"/>
        <n v="0.06786166666666667"/>
        <n v="0.0756541935483871"/>
        <n v="0.06264285714285714"/>
        <n v="0.021462000000000002"/>
        <n v="0.06404181818181819"/>
        <n v="0.0710245398773006"/>
        <n v="0.05973176470588236"/>
        <n v="0.07101087866108786"/>
        <n v="0.11665866666666667"/>
        <n v="0.015401927710843373"/>
        <n v="0.020084444444444443"/>
        <n v="0.095904"/>
        <n v="0.07433538461538461"/>
        <n v="0.07938333333333333"/>
        <n v="0.020624"/>
        <n v="0.0723984"/>
        <n v="0.14700947368421052"/>
        <n v="0.20846933333333334"/>
        <n v="0.0305385"/>
        <n v="0.0488616"/>
        <n v="0.028072000000000003"/>
        <n v="0.01842327272727273"/>
        <n v="0.08886598842308367"/>
        <n v="0.072338"/>
        <n v="0.09200914285714287"/>
        <n v="0.058044799999999994"/>
        <n v="0.09072342857142858"/>
        <n v="0.15877000000000002"/>
        <n v="0.037801904761904766"/>
        <n v="0.08732372093023257"/>
        <n v="0.09280799999999999"/>
        <n v="0.10300656716417911"/>
        <n v="0.1715546666666667"/>
        <n v="0.1239423076923077"/>
        <n v="0.0829309090909091"/>
        <n v="0.07200923076923078"/>
        <n v="0.1186496734779861"/>
        <n v="0.020795151515151516"/>
        <n v="0.09598114285714286"/>
        <n v="0.10669152"/>
        <n v="0.1131309090909091"/>
        <n v="0.093928"/>
        <n v="0.11244"/>
        <n v="0.17246608695652174"/>
        <n v="0.08624"/>
        <n v="0.05259290322580645"/>
        <n v="0.05409272727272728"/>
        <n v="0.026461333333333333"/>
        <n v="0.09975219512195123"/>
        <n v="0.04841785714285714"/>
        <n v="0.08545358490566038"/>
        <n v="0.12158222222222222"/>
        <n v="0.03145358490566037"/>
        <n v="0.10916590909090909"/>
        <n v="0.08719263157894738"/>
        <n v="0.13738105263157896"/>
        <n v="0.11048571428571428"/>
        <n v="0.0923149090909091"/>
        <n v="0.11306400000000001"/>
        <n v="0.026957241379310343"/>
        <n v="0.1003056"/>
        <n v="0.06733170731707318"/>
        <n v="0.066152"/>
        <n v="0.0635415"/>
        <n v="0.1487952"/>
        <n v="0.0601475"/>
        <n v="0.027271058823529412"/>
        <n v="0.0866757894736842"/>
        <n v="0.12418079999999998"/>
        <n v="0.09098823529411765"/>
        <n v="0.08019899999999999"/>
        <n v="0.107722170647312"/>
        <n v="0.14508378378378378"/>
        <n v="0.1289"/>
        <n v="0.052635428571428576"/>
        <n v="0.11826857142857142"/>
        <n v="0.170148"/>
        <n v="0.026058227848101266"/>
        <n v="0.10177499999999999"/>
        <n v="0.07778"/>
        <n v="0.14501333333333333"/>
        <n v="0.044554133333333336"/>
        <n v="0.08870849673202615"/>
        <n v="0.037425"/>
        <n v="0.07020571428571429"/>
        <n v="0.011881777777777776"/>
        <n v="0.06264184615384615"/>
        <n v="0.13868"/>
        <n v="0.09254400000000002"/>
        <n v="0.05922276923076923"/>
        <n v="0.092814"/>
        <n v="0.182412"/>
        <n v="0.12449302325581395"/>
        <n v="0.15230857142857143"/>
        <n v="0.0858896"/>
        <n v="0.02354046511627907"/>
        <n v="0.08143357142857142"/>
        <n v="0.04753945945945946"/>
        <n v="0.12412384615384617"/>
        <n v="0.11009641025641026"/>
        <n v="0.07653971830985916"/>
        <n v="0.1288128"/>
        <n v="0.078176"/>
        <n v="0.02832810582299195"/>
        <n v="0.06039771428571429"/>
        <n v="0.07815636363636363"/>
        <n v="0.07057885714285714"/>
        <n v="0.099228"/>
        <n v="0.0724584"/>
        <n v="0.14797714285714286"/>
        <n v="0.1085776"/>
        <n v="0.0174912676056338"/>
        <n v="0.059855"/>
        <n v="0.13339333333333334"/>
        <n v="0.0636446511627907"/>
        <n v="0.148264"/>
        <n v="0.07733999999999999"/>
        <n v="0.06724235294117648"/>
        <n v="0.10864615384615384"/>
        <n v="0.03423073170731707"/>
        <n v="0.1137122891566265"/>
        <n v="0.020370731707317073"/>
        <n v="0.13148333333333334"/>
        <n v="0.17732914285714288"/>
        <n v="0.073772"/>
        <n v="0.075531"/>
        <n v="0.045827428571428575"/>
        <n v="0.07914133333333333"/>
        <n v="0.0324748623853211"/>
        <n v="0.0959928"/>
        <n v="0.0579744578313253"/>
        <n v="0.07284114285714285"/>
        <n v="0.1205232"/>
        <n v="0.09772"/>
        <n v="0.051976"/>
        <n v="0.03975705882352941"/>
        <n v="0.14557584905660378"/>
        <n v="0.026670689655172414"/>
        <n v="0.022975384615384616"/>
        <n v="0.004474166666666666"/>
        <n v="0.1047904"/>
        <n v="0.034216551724137935"/>
        <n v="0.057505714285714285"/>
        <n v="0.08187733333333334"/>
        <n v="0.03069130434782609"/>
        <n v="0.021390625"/>
        <n v="0.07895357142857141"/>
        <n v="0.13376936170212766"/>
        <n v="0.13167272727272727"/>
        <n v="0.06996169014084506"/>
        <n v="0.0845952"/>
        <n v="0.03207911111111111"/>
        <n v="0.08910857142857143"/>
        <n v="0.12920454545454546"/>
        <n v="0.058004999999999994"/>
        <n v="0.08910933333333335"/>
        <n v="0.03851230769230769"/>
        <n v="0.16552"/>
        <n v="0.08973821656050956"/>
        <n v="0.10198181818181819"/>
        <n v="0.0220035"/>
        <n v="0.058999384615384606"/>
        <n v="0.03500338983050847"/>
        <n v="0.08840363636363636"/>
        <n v="0.10666571428571428"/>
        <n v="0.034891064098515945"/>
        <n v="0.06843483870967741"/>
        <n v="0.03382011834319526"/>
        <n v="0.0962368"/>
        <n v="0.11318399999999999"/>
        <n v="0.122151"/>
        <n v="0.08143439999999999"/>
        <n v="0.0281625"/>
        <n v="0.120762"/>
        <n v="0.057156"/>
        <n v="0.0370464"/>
        <n v="0.09749082352941175"/>
        <n v="0.01825416666666667"/>
        <n v="0.12619885714285714"/>
        <n v="0.020219607843137255"/>
        <n v="0.075099"/>
        <n v="0.12422222222222222"/>
        <n v="0.03381777777777778"/>
        <n v="0.036846666666666666"/>
        <n v="0.15689929411764705"/>
        <n v="0.08793230769230768"/>
        <n v="0.11528157894736842"/>
        <n v="0.028642285714285717"/>
        <n v="0.048188571428571435"/>
        <n v="0.045654"/>
        <n v="0.0746664"/>
        <n v="0.13748228571428572"/>
        <n v="0.1340196923076923"/>
        <n v="0.06154"/>
        <n v="0.0267248"/>
        <n v="0.08278628571428572"/>
        <n v="0.10054199999999999"/>
        <n v="0.0255228"/>
        <n v="0.114312"/>
        <n v="0.10942846153846154"/>
        <n v="0.05149232432432433"/>
        <n v="0.15848459016393443"/>
        <n v="0.06514666666666667"/>
        <n v="0.06588176470588235"/>
        <n v="0.071445"/>
        <n v="0.0932539534883721"/>
        <n v="0.0211688"/>
        <n v="0.0677784"/>
        <n v="0.11549485714285715"/>
        <n v="0.133539"/>
        <n v="0.15026057142857144"/>
        <n v="0.07204949999999999"/>
        <n v="0.10845355932203389"/>
        <n v="0.105903"/>
        <n v="0.0875124705882353"/>
        <n v="0.026563636363636366"/>
        <n v="0.04570145454545455"/>
        <n v="0.1127112"/>
        <n v="0.06567290322580645"/>
        <n v="0.16688266666666665"/>
        <n v="0.06327818181818182"/>
        <n v="0.0476"/>
        <n v="0.12557658536585367"/>
        <n v="0.12027636363636364"/>
        <n v="0.02514688524590164"/>
        <n v="0.0734335685793188"/>
        <n v="0.08709096774193549"/>
        <n v="0.19948434188839181"/>
        <n v="0.04278021978021978"/>
        <n v="0.10117285714285713"/>
        <n v="0.09490887573964497"/>
        <n v="0.09059600000000001"/>
        <n v="0.066832"/>
        <n v="0.0219144"/>
        <n v="0.1038288"/>
        <n v="0.062297333333333337"/>
        <n v="0.0843709090909091"/>
        <n v="0.1670304"/>
        <n v="0.048472857142857144"/>
        <n v="0.03880490322580645"/>
        <n v="0.07267548387096774"/>
        <n v="0.0199296"/>
        <n v="0.083352"/>
        <n v="0.11870159999999999"/>
        <n v="0.03338711538461539"/>
        <n v="0.06871786081590675"/>
        <n v="0.06379764705882353"/>
        <n v="0.124035"/>
        <n v="0.07856494845360826"/>
        <n v="0.144915"/>
        <n v="0.07304823529411764"/>
        <n v="0.12707342465753424"/>
        <n v="0.08326993006993007"/>
        <n v="0.059854736842105266"/>
        <n v="0.043432"/>
        <n v="0.06705777777777777"/>
        <n v="0.11501142857142857"/>
        <n v="0.025448571428571428"/>
        <n v="0.10606628571428572"/>
        <n v="0.09269999999999999"/>
        <n v="0.08688610169491524"/>
        <n v="0.03755"/>
        <n v="0.03351529411764706"/>
        <n v="0.11763085714285713"/>
        <n v="0.10400228571428571"/>
        <n v="0.048220219780219786"/>
        <n v="0.08278666666666666"/>
        <n v="0.04915418181818182"/>
        <n v="0.01763187683948381"/>
        <n v="0.13086199999999998"/>
        <n v="0.12730975609756098"/>
        <n v="0.0795577358490566"/>
        <n v="0.10103619909502264"/>
        <n v="0.11429777777777779"/>
        <n v="0.07511076923076923"/>
        <n v="0.04644738461538461"/>
        <n v="0.11742083333333334"/>
        <n v="0.046014285714285716"/>
        <n v="0.06460333333333333"/>
        <n v="0.1068623076923077"/>
        <n v="0.09161364705882352"/>
        <n v="0.14289000000000002"/>
        <n v="0.1201552"/>
        <n v="0.11361327833821995"/>
        <n v="0.135572"/>
        <n v="0.09001333333333333"/>
        <n v="0.036483999999999996"/>
        <n v="0.09295769230769231"/>
        <n v="0.030872"/>
        <n v="0.050691"/>
        <n v="0.07128666666666666"/>
        <n v="0.07077257142857142"/>
        <n v="0.04841643398484244"/>
        <n v="0.031069999999999997"/>
        <n v="0.06196119402985075"/>
        <n v="0.07634666666666666"/>
        <n v="0.006674782608695653"/>
        <n v="0.14884545454545453"/>
        <n v="0.066155"/>
        <n v="0.08704210526315789"/>
        <n v="0.09049862637362638"/>
        <n v="0.09310302197802199"/>
        <n v="0.02741410650568883"/>
        <n v="0.09279555555555555"/>
        <n v="0.19052"/>
        <n v="0.08920399999999999"/>
        <n v="0.067464"/>
        <n v="0.07036565217391304"/>
        <n v="0.06178149253731343"/>
        <n v="0.10498799999999998"/>
        <n v="0.07678468085106384"/>
        <n v="0.040492941176470586"/>
        <n v="0.079056"/>
        <n v="0.018966666666666666"/>
        <n v="0.10858"/>
        <n v="0.110444"/>
        <n v="0.03862588235294118"/>
        <n v="0.07637999999999999"/>
        <n v="0.063928"/>
        <n v="0.06142857142857143"/>
        <n v="0.03436153846153846"/>
        <n v="0.08162869565217391"/>
        <n v="0.0751845"/>
        <n v="0.07369066666666665"/>
        <n v="0.051792000000000005"/>
        <n v="0.022490221642764017"/>
        <n v="0.175228"/>
        <n v="0.06999119999999999"/>
        <n v="0.0622976"/>
        <n v="0.029191384615384616"/>
        <n v="0.017232"/>
        <n v="0.032225"/>
        <n v="0.1483764705882353"/>
        <n v="0.0761008"/>
        <n v="0.05637107692307692"/>
        <n v="0.05467539552645936"/>
        <n v="0.11933099999999999"/>
        <n v="0.06303766423357664"/>
        <n v="0.09891799999999999"/>
        <n v="0.060159362549800796"/>
        <n v="0.057986086956521736"/>
        <n v="0.06261777777777779"/>
        <n v="0.09777904761904763"/>
        <n v="0.07734092307692307"/>
        <n v="0.08502615384615383"/>
        <n v="0.043828"/>
        <n v="0.13098249999999997"/>
        <n v="0.1220352"/>
        <n v="0.08559365853658536"/>
        <n v="0.14382292682926828"/>
        <n v="0.17165142857142857"/>
        <n v="0.0927304347826087"/>
        <n v="0.04221157894736842"/>
        <n v="0.04841485714285715"/>
        <n v="0.1406181818181818"/>
        <n v="0.01973409090909091"/>
        <n v="0.12149339853300732"/>
        <n v="0.036638964835819285"/>
        <n v="0.12635333333333335"/>
        <n v="0.011898461538461538"/>
        <n v="0.05108181818181818"/>
        <n v="0.12085596961693432"/>
        <n v="0.11696"/>
        <n v="0.02180606008803795"/>
        <n v="0.048643404255319156"/>
        <n v="0.02930232558139535"/>
        <n v="0.012282"/>
        <n v="0.013634714664434212"/>
        <n v="0.028984"/>
        <n v="0.05776472727272727"/>
        <n v="0.07722899999999999"/>
        <n v="0.09514636363636364"/>
        <n v="0.02633720930232558"/>
        <n v="0.1197755844155844"/>
        <n v="0.0491264"/>
        <n v="0.099491961414791"/>
        <n v="0.024942545454545453"/>
        <n v="0.0351372"/>
        <n v="0.07352571428571429"/>
        <n v="0.06315529411764706"/>
        <n v="0.09893999999999999"/>
        <n v="0.037356705882352945"/>
        <n v="0.064173774757843"/>
        <n v="0.11779999999999999"/>
        <n v="0.056856"/>
        <n v="0.05719148936170213"/>
        <n v="0.05209255813953488"/>
        <n v="0.01914"/>
        <n v="0.11066938775510203"/>
        <n v="0.08877317647058823"/>
        <n v="0.044800799999999995"/>
        <n v="0.07477828571428571"/>
        <n v="0.03882821654558238"/>
        <n v="0.13985207926318727"/>
        <n v="0.071124"/>
        <n v="0.06592941176470589"/>
        <n v="0.044614"/>
        <n v="0.03897018710819735"/>
        <n v="0.11859666666666667"/>
        <n v="0.07956752838849963"/>
        <n v="0.10119600000000001"/>
        <n v="0.102072"/>
      </sharedItems>
    </cacheField>
    <cacheField name="term" numFmtId="0">
      <sharedItems>
        <s v=" 36 months"/>
        <s v=" 60 months"/>
      </sharedItems>
    </cacheField>
    <cacheField name="int_rate" numFmtId="0">
      <sharedItems containsSemiMixedTypes="0" containsString="0" containsNumber="1">
        <n v="10.65"/>
        <n v="15.27"/>
        <n v="15.96"/>
        <n v="13.49"/>
        <n v="12.69"/>
        <n v="7.9"/>
        <n v="18.64"/>
        <n v="21.28"/>
        <n v="14.65"/>
        <n v="9.91"/>
        <n v="16.29"/>
        <n v="6.03"/>
        <n v="11.71"/>
        <n v="12.42"/>
        <n v="14.27"/>
        <n v="16.77"/>
        <n v="7.51"/>
        <n v="8.9"/>
        <n v="18.25"/>
        <n v="6.62"/>
        <n v="19.91"/>
        <n v="17.27"/>
        <n v="17.58"/>
        <n v="21.67"/>
        <n v="19.42"/>
        <n v="22.06"/>
        <n v="20.89"/>
        <n v="20.3"/>
        <n v="23.91"/>
        <n v="19.03"/>
      </sharedItems>
    </cacheField>
    <cacheField name="installment" numFmtId="164">
      <sharedItems containsSemiMixedTypes="0" containsString="0" containsNumber="1">
        <n v="162.87"/>
        <n v="59.83"/>
        <n v="84.33"/>
        <n v="339.31"/>
        <n v="67.79"/>
        <n v="156.46"/>
        <n v="170.08"/>
        <n v="109.43"/>
        <n v="152.39"/>
        <n v="121.45"/>
        <n v="153.45"/>
        <n v="402.54"/>
        <n v="305.38"/>
        <n v="96.68"/>
        <n v="325.74"/>
        <n v="35.31"/>
        <n v="347.98"/>
        <n v="109.57"/>
        <n v="198.46"/>
        <n v="280.01"/>
        <n v="484.63"/>
        <n v="701.73"/>
        <n v="330.76"/>
        <n v="483.38"/>
        <n v="514.64"/>
        <n v="123.65"/>
        <n v="132.31"/>
        <n v="281.15"/>
        <n v="136.11"/>
        <n v="995.82"/>
        <n v="242.97"/>
        <n v="158.77"/>
        <n v="245.97"/>
        <n v="403.91"/>
        <n v="348.03"/>
        <n v="469.36"/>
        <n v="200.5"/>
        <n v="282.44"/>
        <n v="298.67"/>
        <n v="375.49"/>
        <n v="108.84"/>
        <n v="156.37"/>
        <n v="182.62"/>
        <n v="451.15"/>
        <n v="304.36"/>
        <n v="337.75"/>
        <n v="824.96"/>
        <n v="228.02"/>
        <n v="421.65"/>
        <n v="386.7"/>
        <n v="555.33"/>
        <n v="423.11"/>
        <n v="334.16"/>
        <n v="252.33"/>
        <n v="293.74"/>
        <n v="223.74"/>
        <n v="417.25"/>
        <n v="284.31"/>
        <n v="215.69"/>
        <n v="114.01"/>
        <n v="223.11"/>
        <n v="563.53"/>
        <n v="223.14"/>
        <n v="517.42"/>
        <n v="341.63"/>
        <n v="227.45"/>
        <n v="101.8"/>
        <n v="426.47"/>
        <n v="457.25"/>
        <n v="413.94"/>
        <n v="373.24"/>
        <n v="197.51"/>
        <n v="475.99"/>
        <n v="551.84"/>
        <n v="343.09"/>
        <n v="395.83"/>
        <n v="136.96"/>
        <n v="234.82"/>
        <n v="307.43"/>
        <n v="349.98"/>
        <n v="97.06"/>
        <n v="423.61"/>
        <n v="407.17"/>
        <n v="390.88"/>
        <n v="214.62"/>
        <n v="352.23"/>
        <n v="231.54"/>
        <n v="423.1"/>
        <n v="282.86"/>
        <n v="437.47"/>
        <n v="106.53"/>
        <n v="135.57"/>
        <n v="199.8"/>
        <n v="402.65"/>
        <n v="190.52"/>
        <n v="232.02"/>
        <n v="301.66"/>
        <n v="465.53"/>
        <n v="781.76"/>
        <n v="203.59"/>
        <n v="70.18"/>
        <n v="168.88"/>
        <n v="723.38"/>
        <n v="268.36"/>
        <n v="362.78"/>
        <n v="264.61"/>
        <n v="317.54"/>
        <n v="396.92"/>
        <n v="312.91"/>
        <n v="575.12"/>
        <n v="643.33"/>
        <n v="322.25"/>
        <n v="456.12"/>
        <n v="312.04"/>
        <n v="563.23"/>
        <n v="85.78"/>
        <n v="559.89"/>
        <n v="1111.37"/>
        <n v="311.11"/>
        <n v="843.3"/>
        <n v="330.56"/>
        <n v="172.48"/>
        <n v="271.73"/>
        <n v="198.34"/>
        <n v="340.82"/>
        <n v="225.95"/>
        <n v="188.71"/>
        <n v="547.12"/>
        <n v="138.92"/>
        <n v="480.33"/>
        <n v="276.11"/>
        <n v="435.04"/>
        <n v="565.32"/>
        <n v="195.44"/>
        <n v="208.97"/>
        <n v="460.1"/>
        <n v="309.99"/>
        <n v="240.59"/>
        <n v="193.17"/>
        <n v="411.71"/>
        <n v="258.71"/>
        <n v="257.8"/>
        <n v="267.33"/>
        <n v="382.92"/>
        <n v="536.81"/>
        <n v="307.04"/>
        <n v="275.96"/>
        <n v="708.95"/>
        <n v="205.86"/>
        <n v="339.25"/>
        <n v="77.78"/>
        <n v="835.39"/>
        <n v="84.83"/>
        <n v="245.72"/>
        <n v="133.67"/>
        <n v="277.36"/>
        <n v="539.84"/>
        <n v="320.79"/>
        <n v="464.07"/>
        <n v="456.03"/>
        <n v="446.1"/>
        <n v="533.08"/>
        <n v="253.06"/>
        <n v="1140.07"/>
        <n v="293.16"/>
        <n v="537.87"/>
        <n v="536.72"/>
        <n v="452.86"/>
        <n v="805.08"/>
        <n v="207.73"/>
        <n v="704.64"/>
        <n v="429.86"/>
        <n v="826.9"/>
        <n v="301.91"/>
        <n v="431.6"/>
        <n v="678.61"/>
        <n v="103.49"/>
        <n v="239.42"/>
        <n v="400.18"/>
        <n v="370.66"/>
        <n v="233.91"/>
        <n v="786.51"/>
        <n v="69.6"/>
        <n v="394.45"/>
        <n v="517.21"/>
        <n v="184.43"/>
        <n v="251.77"/>
        <n v="400.99"/>
        <n v="296.78"/>
        <n v="294.98"/>
        <n v="399.97"/>
        <n v="318.68"/>
        <n v="251.09"/>
        <n v="488.6"/>
        <n v="519.76"/>
        <n v="225.29"/>
        <n v="642.96"/>
        <n v="154.69"/>
        <n v="124.45"/>
        <n v="53.69"/>
        <n v="654.94"/>
        <n v="82.69"/>
        <n v="335.45"/>
        <n v="141.18"/>
        <n v="109.52"/>
        <n v="368.45"/>
        <n v="523.93"/>
        <n v="603.5"/>
        <n v="352.48"/>
        <n v="360.89"/>
        <n v="467.82"/>
        <n v="473.75"/>
        <n v="250.33"/>
        <n v="455.18"/>
        <n v="469.63"/>
        <n v="224.36"/>
        <n v="146.69"/>
        <n v="134.18"/>
        <n v="319.58"/>
        <n v="172.1"/>
        <n v="243.11"/>
        <n v="373.33"/>
        <n v="110.5"/>
        <n v="176.79"/>
        <n v="142.89"/>
        <n v="601.48"/>
        <n v="282.96"/>
        <n v="187.75"/>
        <n v="381.04"/>
        <n v="690.56"/>
        <n v="43.81"/>
        <n v="368.08"/>
        <n v="103.12"/>
        <n v="268.32"/>
        <n v="152.18"/>
        <n v="55.27"/>
        <n v="571.56"/>
        <n v="438.07"/>
        <n v="167.08"/>
        <n v="281.1"/>
        <n v="725.94"/>
        <n v="430.78"/>
        <n v="167.03"/>
        <n v="241.46"/>
        <n v="335.14"/>
        <n v="212.69"/>
        <n v="474.19"/>
        <n v="805.63"/>
        <n v="476.3"/>
        <n v="282.41"/>
        <n v="673.72"/>
        <n v="445.13"/>
        <n v="438.26"/>
        <n v="533.23"/>
        <n v="353.01"/>
        <n v="619.88"/>
        <n v="121.75"/>
        <n v="418.93"/>
        <n v="939.26"/>
        <n v="625.81"/>
        <n v="580.05"/>
        <n v="238.0"/>
        <n v="643.58"/>
        <n v="127.83"/>
        <n v="478.64"/>
        <n v="449.97"/>
        <n v="847.21"/>
        <n v="155.72"/>
        <n v="472.14"/>
        <n v="452.98"/>
        <n v="91.31"/>
        <n v="648.93"/>
        <n v="467.23"/>
        <n v="695.96"/>
        <n v="501.23"/>
        <n v="290.64"/>
        <n v="208.38"/>
        <n v="494.59"/>
        <n v="578.71"/>
        <n v="200.45"/>
        <n v="451.9"/>
        <n v="762.08"/>
        <n v="483.05"/>
        <n v="206.97"/>
        <n v="773.03"/>
        <n v="568.62"/>
        <n v="301.76"/>
        <n v="118.76"/>
        <n v="309.36"/>
        <n v="309.0"/>
        <n v="427.19"/>
        <n v="150.2"/>
        <n v="237.4"/>
        <n v="686.18"/>
        <n v="303.34"/>
        <n v="365.67"/>
        <n v="310.45"/>
        <n v="77.88"/>
        <n v="654.31"/>
        <n v="869.95"/>
        <n v="351.38"/>
        <n v="297.72"/>
        <n v="514.34"/>
        <n v="406.85"/>
        <n v="251.59"/>
        <n v="281.81"/>
        <n v="161.05"/>
        <n v="193.81"/>
        <n v="463.07"/>
        <n v="750.97"/>
        <n v="338.93"/>
        <n v="270.04"/>
        <n v="182.42"/>
        <n v="241.69"/>
        <n v="168.97"/>
        <n v="534.65"/>
        <n v="619.26"/>
        <n v="121.38"/>
        <n v="93.21"/>
        <n v="345.95"/>
        <n v="400.82"/>
        <n v="153.52"/>
        <n v="327.46"/>
        <n v="496.14"/>
        <n v="219.61"/>
        <n v="225.93"/>
        <n v="203.6"/>
        <n v="417.58"/>
        <n v="223.01"/>
        <n v="539.47"/>
        <n v="349.96"/>
        <n v="300.74"/>
        <n v="229.46"/>
        <n v="625.86"/>
        <n v="62.59"/>
        <n v="271.45"/>
        <n v="54.72"/>
        <n v="399.55"/>
        <n v="215.0"/>
        <n v="372.25"/>
        <n v="276.34"/>
        <n v="34.5"/>
        <n v="291.63"/>
        <n v="389.36"/>
        <n v="158.12"/>
        <n v="93.34"/>
        <n v="525.5"/>
        <n v="475.63"/>
        <n v="916.03"/>
        <n v="250.55"/>
        <n v="397.77"/>
        <n v="719.68"/>
        <n v="151.0"/>
        <n v="222.28"/>
        <n v="704.45"/>
        <n v="256.67"/>
        <n v="552.67"/>
        <n v="219.14"/>
        <n v="254.24"/>
        <n v="584.89"/>
        <n v="982.79"/>
        <n v="600.78"/>
        <n v="213.28"/>
        <n v="141.21"/>
        <n v="86.83"/>
        <n v="414.09"/>
        <n v="225.58"/>
        <n v="379.06"/>
        <n v="128.9"/>
        <n v="243.49"/>
        <n v="522.41"/>
        <n v="146.2"/>
        <n v="127.56"/>
        <n v="105.0"/>
        <n v="122.82"/>
        <n v="97.72"/>
        <n v="181.15"/>
        <n v="529.51"/>
        <n v="514.86"/>
        <n v="348.87"/>
        <n v="113.25"/>
        <n v="384.28"/>
        <n v="309.42"/>
        <n v="114.32"/>
        <n v="292.81"/>
        <n v="428.9"/>
        <n v="357.88"/>
        <n v="544.17"/>
        <n v="443.89"/>
        <n v="500.65"/>
        <n v="260.59"/>
        <n v="224.0"/>
        <n v="76.56"/>
        <n v="628.81"/>
        <n v="186.67"/>
        <n v="165.68"/>
        <n v="501.09"/>
        <n v="355.62"/>
        <n v="467.0"/>
        <n v="446.14"/>
        <n v="355.79"/>
        <n v="329.33"/>
        <n v="252.99"/>
        <n v="340.24"/>
      </sharedItems>
    </cacheField>
    <cacheField name="grade" numFmtId="0">
      <sharedItems>
        <s v="B"/>
        <s v="C"/>
        <s v="A"/>
        <s v="E"/>
        <s v="F"/>
        <s v="D"/>
        <s v="G"/>
      </sharedItems>
      <fieldGroup par="16"/>
    </cacheField>
    <cacheField name="home_ownership" numFmtId="0">
      <sharedItems>
        <s v="RENT"/>
        <s v="OWN"/>
        <s v="MORTGAGE"/>
      </sharedItems>
    </cacheField>
    <cacheField name="emp_length" numFmtId="0">
      <sharedItems>
        <s v="10+ years"/>
        <s v="&lt; 1 year"/>
        <s v="1 year"/>
        <s v="3 years"/>
        <s v="8 years"/>
        <s v="9 years"/>
        <s v="4 years"/>
        <s v="5 years"/>
        <s v="6 years"/>
        <s v="2 years"/>
        <s v="7 years"/>
        <s v="n/a"/>
      </sharedItems>
    </cacheField>
    <cacheField name="annual_inc" numFmtId="164">
      <sharedItems containsSemiMixedTypes="0" containsString="0" containsNumber="1">
        <n v="24000.0"/>
        <n v="30000.0"/>
        <n v="12252.0"/>
        <n v="49200.0"/>
        <n v="80000.0"/>
        <n v="36000.0"/>
        <n v="47004.0"/>
        <n v="48000.0"/>
        <n v="40000.0"/>
        <n v="15000.0"/>
        <n v="72000.0"/>
        <n v="75000.0"/>
        <n v="100000.0"/>
        <n v="28000.0"/>
        <n v="42000.0"/>
        <n v="110000.0"/>
        <n v="84000.0"/>
        <n v="77385.19"/>
        <n v="43370.0"/>
        <n v="105000.0"/>
        <n v="50000.0"/>
        <n v="76000.0"/>
        <n v="92000.0"/>
        <n v="60000.0"/>
        <n v="50004.0"/>
        <n v="106000.0"/>
        <n v="25000.0"/>
        <n v="17108.0"/>
        <n v="29120.0"/>
        <n v="24044.0"/>
        <n v="34000.0"/>
        <n v="41000.0"/>
        <n v="55596.0"/>
        <n v="45000.0"/>
        <n v="36852.0"/>
        <n v="27000.0"/>
        <n v="68004.0"/>
        <n v="62300.0"/>
        <n v="65000.0"/>
        <n v="55000.0"/>
        <n v="45600.0"/>
        <n v="70000.0"/>
        <n v="46000.0"/>
        <n v="81000.0"/>
        <n v="39000.0"/>
        <n v="51400.0"/>
        <n v="33000.0"/>
        <n v="62000.0"/>
        <n v="45996.0"/>
        <n v="44544.0"/>
        <n v="61000.0"/>
        <n v="44000.0"/>
        <n v="33600.0"/>
        <n v="150000.0"/>
        <n v="90000.0"/>
        <n v="52000.0"/>
        <n v="68000.0"/>
        <n v="53000.0"/>
        <n v="35000.0"/>
        <n v="88365.0"/>
        <n v="43680.0"/>
        <n v="120000.0"/>
        <n v="66000.0"/>
        <n v="39120.0"/>
        <n v="85000.0"/>
        <n v="47800.0"/>
        <n v="83000.0"/>
        <n v="28800.0"/>
        <n v="135000.0"/>
        <n v="38000.0"/>
        <n v="45608.0"/>
        <n v="126000.0"/>
        <n v="43000.0"/>
        <n v="67000.0"/>
        <n v="31200.0"/>
        <n v="56964.0"/>
        <n v="49500.0"/>
        <n v="125000.0"/>
        <n v="23000.0"/>
        <n v="56000.0"/>
        <n v="26500.0"/>
        <n v="54000.0"/>
        <n v="52800.0"/>
        <n v="87000.0"/>
        <n v="82000.0"/>
        <n v="57000.0"/>
        <n v="42656.4"/>
        <n v="44400.0"/>
        <n v="94800.0"/>
        <n v="12000.0"/>
        <n v="225000.0"/>
        <n v="45900.0"/>
        <n v="27200.0"/>
        <n v="129000.0"/>
        <n v="168000.0"/>
        <n v="74000.0"/>
        <n v="58500.0"/>
        <n v="71000.0"/>
        <n v="87996.0"/>
        <n v="140000.0"/>
        <n v="86000.0"/>
        <n v="44200.0"/>
        <n v="109000.0"/>
        <n v="52500.0"/>
        <n v="69600.0"/>
        <n v="144000.0"/>
        <n v="29000.0"/>
        <n v="55200.0"/>
        <n v="61440.0"/>
        <n v="47000.0"/>
        <n v="63000.0"/>
        <n v="78000.0"/>
        <n v="62800.0"/>
        <n v="26400.0"/>
        <n v="59000.0"/>
        <n v="38004.0"/>
        <n v="31000.0"/>
        <n v="50700.0"/>
        <n v="61200.0"/>
        <n v="25920.0"/>
        <n v="18000.0"/>
        <n v="92500.0"/>
        <n v="61500.0"/>
        <n v="78216.0"/>
        <n v="50964.0"/>
        <n v="155000.0"/>
        <n v="175000.0"/>
        <n v="208000.0"/>
        <n v="35004.0"/>
        <n v="32000.0"/>
        <n v="116400.0"/>
        <n v="73000.0"/>
        <n v="57200.0"/>
        <n v="114000.0"/>
        <n v="91000.0"/>
        <n v="53004.0"/>
        <n v="35360.0"/>
        <n v="40246.0"/>
        <n v="30084.0"/>
        <n v="276000.0"/>
        <n v="68400.0"/>
        <n v="89122.0"/>
        <n v="100500.0"/>
        <n v="95000.0"/>
        <n v="39600.0"/>
        <n v="17000.0"/>
        <n v="130000.0"/>
        <n v="72500.0"/>
        <n v="18408.0"/>
        <n v="42500.0"/>
        <n v="195000.0"/>
        <n v="54990.0"/>
        <n v="137000.0"/>
        <n v="30120.0"/>
        <n v="31500.0"/>
        <n v="27600.0"/>
        <n v="40900.0"/>
        <n v="73882.0"/>
        <n v="51871.0"/>
        <n v="70197.0"/>
        <n v="86004.0"/>
        <n v="51600.0"/>
        <n v="38500.0"/>
        <n v="37320.0"/>
        <n v="83004.0"/>
        <n v="51000.0"/>
        <n v="49000.0"/>
        <n v="51204.0"/>
        <n v="42996.0"/>
        <n v="62691.0"/>
        <n v="49668.0"/>
      </sharedItems>
    </cacheField>
    <cacheField name="verification_status" numFmtId="0">
      <sharedItems>
        <s v="Verified"/>
        <s v="Source Verified"/>
        <s v="Not Verified"/>
      </sharedItems>
    </cacheField>
    <cacheField name="loan_status" numFmtId="0">
      <sharedItems>
        <s v="Fully Paid"/>
        <s v="Delinquent"/>
        <s v="Current"/>
        <s v="Default"/>
      </sharedItems>
    </cacheField>
    <cacheField name="purpose" numFmtId="0">
      <sharedItems>
        <s v="credit_card"/>
        <s v="car"/>
        <s v="small_business"/>
        <s v="other"/>
        <s v="wedding"/>
        <s v="debt_consolidation"/>
        <s v="home_improvement"/>
        <s v="major_purchase"/>
        <s v="medical"/>
        <s v="moving"/>
        <s v="vacation"/>
        <s v="house"/>
      </sharedItems>
    </cacheField>
    <cacheField name="addr_state" numFmtId="0">
      <sharedItems>
        <s v="AZ"/>
        <s v="GA"/>
        <s v="IL"/>
        <s v="CA"/>
        <s v="OR"/>
        <s v="NC"/>
        <s v="TX"/>
        <s v="VA"/>
        <s v="MO"/>
        <s v="CT"/>
        <s v="UT"/>
        <s v="FL"/>
        <s v="NY"/>
        <s v="PA"/>
        <s v="MN"/>
        <s v="NJ"/>
        <s v="KY"/>
        <s v="OH"/>
        <s v="SC"/>
        <s v="RI"/>
        <s v="LA"/>
        <s v="MA"/>
        <s v="WA"/>
        <s v="WI"/>
        <s v="AL"/>
        <s v="CO"/>
        <s v="KS"/>
        <s v="NV"/>
        <s v="AK"/>
        <s v="MD"/>
        <s v="WV"/>
        <s v="VT"/>
        <s v="MI"/>
        <s v="DC"/>
        <s v="SD"/>
        <s v="NH"/>
        <s v="AR"/>
        <s v="NM"/>
        <s v="MT"/>
        <s v="HI"/>
        <s v="WY"/>
        <s v="OK"/>
      </sharedItems>
    </cacheField>
    <cacheField name="total_pymnt" numFmtId="164">
      <sharedItems containsSemiMixedTypes="0" containsString="0" containsNumber="1">
        <n v="5861.07141425"/>
        <n v="1008.71"/>
        <n v="3003.65364445"/>
        <n v="12226.3022123"/>
        <n v="3242.17"/>
        <n v="5631.37775318"/>
        <n v="8136.84"/>
        <n v="3938.14433376"/>
        <n v="646.02"/>
        <n v="1476.19"/>
        <n v="7677.52"/>
        <n v="13943.08"/>
        <n v="2270.7"/>
        <n v="3478.98191538"/>
        <n v="7471.99"/>
        <n v="1270.1711062"/>
        <n v="12519.2604496"/>
        <n v="3785.02"/>
        <n v="7164.4998522"/>
        <n v="9459.96"/>
        <n v="27663.042671"/>
        <n v="14025.4"/>
        <n v="11902.5615747"/>
        <n v="11536.31"/>
        <n v="2050.14"/>
        <n v="15823.48"/>
        <n v="0.0"/>
        <n v="1609.12"/>
        <n v="4484.79"/>
        <n v="10122.2086138"/>
        <n v="4898.54355838"/>
        <n v="34886.08"/>
        <n v="11622.36"/>
        <n v="5714.59212878"/>
        <n v="8848.94043027"/>
        <n v="14537.4595273"/>
        <n v="12157.2"/>
        <n v="16662.6"/>
        <n v="7125.2831651"/>
        <n v="13506.54"/>
        <n v="10749.7626454"/>
        <n v="13516.3829573"/>
        <n v="3915.02759536"/>
        <n v="5626.89265505"/>
        <n v="6065.86"/>
        <n v="16239.9141276"/>
        <n v="5021.37"/>
        <n v="11724.5677368"/>
        <n v="10282.67"/>
        <n v="12157.3800468"/>
        <n v="16177.77"/>
        <n v="29695.6226757"/>
        <n v="8205.47381646"/>
        <n v="3521.95"/>
        <n v="13748.2131095"/>
        <n v="18319.14"/>
        <n v="20876.1"/>
        <n v="11474.76"/>
        <n v="10575.94"/>
        <n v="9079.33484306"/>
        <n v="17402.2399868"/>
        <n v="10713.52"/>
        <n v="21323.43"/>
        <n v="10267.2621391"/>
        <n v="8772.91"/>
        <n v="4103.16812842"/>
        <n v="5577.75"/>
        <n v="18172.71"/>
        <n v="4173.57"/>
        <n v="18562.40042"/>
        <n v="18097.3445842"/>
        <n v="4776.45"/>
        <n v="3246.8"/>
        <n v="15346.4668655"/>
        <n v="16459.519142"/>
        <n v="12699.48"/>
        <n v="13413.2160453"/>
        <n v="8201.53"/>
        <n v="15557.64"/>
        <n v="26027.5396382"/>
        <n v="28871.92"/>
        <n v="10671.62"/>
        <n v="14243.1583665"/>
        <n v="4930.30217046"/>
        <n v="8449.39474172"/>
        <n v="10480.84"/>
        <n v="16777.04"/>
        <n v="4907.8"/>
        <n v="14685.36"/>
        <n v="13985.6762204"/>
        <n v="12779.62"/>
        <n v="7687.73"/>
        <n v="11894.8952023"/>
        <n v="11232.14"/>
        <n v="7932.3"/>
        <n v="20295.8"/>
        <n v="15161.27"/>
        <n v="10037.1"/>
        <n v="3834.66084993"/>
        <n v="6495.11"/>
        <n v="2452.22"/>
        <n v="19297.95"/>
        <n v="6857.16748626"/>
        <n v="8350.84434428"/>
        <n v="10493.71"/>
        <n v="18218.25"/>
        <n v="28140.9293591"/>
        <n v="7326.00978726"/>
        <n v="7325.54415322"/>
        <n v="2552.4852434"/>
        <n v="6077.8756192"/>
        <n v="12156.8573167"/>
        <n v="32887.69"/>
        <n v="8999.1"/>
        <n v="11730.6"/>
        <n v="9434.77693634"/>
        <n v="10868.92"/>
        <n v="14182.2998623"/>
        <n v="11264.009576"/>
        <n v="13920.0250703"/>
        <n v="23880.65"/>
        <n v="11930.65"/>
        <n v="10904.24"/>
        <n v="16011.18"/>
        <n v="12173.07"/>
        <n v="20275.3365479"/>
        <n v="2529.9"/>
        <n v="27085.42"/>
        <n v="40006.5499239"/>
        <n v="11027.3"/>
        <n v="8452.25679284"/>
        <n v="5895.68"/>
        <n v="11841.940708"/>
        <n v="5682.08"/>
        <n v="9781.60575467"/>
        <n v="6737.55"/>
        <n v="7041.29375069"/>
        <n v="8120.14"/>
        <n v="12727.4260564"/>
        <n v="6793.0700944"/>
        <n v="19401.7193826"/>
        <n v="5000.4625104"/>
        <n v="14487.95"/>
        <n v="9712.65"/>
        <n v="15657.9393795"/>
        <n v="11234.49"/>
        <n v="22277.2628856"/>
        <n v="27580.75"/>
        <n v="6999.42740728"/>
        <n v="12188.5644228"/>
        <n v="26397.3130625"/>
        <n v="6002.23"/>
        <n v="14946.5600236"/>
        <n v="6198.89"/>
        <n v="8677.15633962"/>
        <n v="1350.86"/>
        <n v="14396.58"/>
        <n v="9074.73"/>
        <n v="9279.81275176"/>
        <n v="9622.78031997"/>
        <n v="22394.08"/>
        <n v="17991.53"/>
        <n v="11386.4302245"/>
        <n v="10902.91"/>
        <n v="8636.82"/>
        <n v="25521.0957202"/>
        <n v="7215.05"/>
        <n v="16282.75"/>
        <n v="1838.88"/>
        <n v="15621.2660575"/>
        <n v="30071.7288242"/>
        <n v="12174.4823094"/>
        <n v="3050.27600404"/>
        <n v="8844.70084212"/>
        <n v="4337.11"/>
        <n v="9270.84"/>
        <n v="6934.0"/>
        <n v="5425.96"/>
        <n v="11337.71"/>
        <n v="3708.24"/>
        <n v="15200.08"/>
        <n v="16058.3944183"/>
        <n v="13373.77"/>
        <n v="10198.4"/>
        <n v="12119.38"/>
        <n v="38059.76"/>
        <n v="10552.7927996"/>
        <n v="25796.01"/>
        <n v="12295.72"/>
        <n v="16301.5451734"/>
        <n v="28978.6789484"/>
        <n v="14070.3986395"/>
        <n v="9940.54"/>
        <n v="28411.15"/>
        <n v="15450.0842184"/>
        <n v="4241.16"/>
        <n v="29277.5738374"/>
        <n v="10867.2099768"/>
        <n v="15535.9318576"/>
        <n v="23861.58"/>
        <n v="3723.93632476"/>
        <n v="8616.33001985"/>
        <n v="14400.4992472"/>
        <n v="8203.29"/>
        <n v="2222.16"/>
        <n v="13919.4138718"/>
        <n v="6857.26115126"/>
        <n v="13598.01"/>
        <n v="8290.73"/>
        <n v="45755.2299805"/>
        <n v="2520.4"/>
        <n v="14196.268244"/>
        <n v="15502.77"/>
        <n v="6622.54670886"/>
        <n v="9062.49784003"/>
        <n v="14431.9785602"/>
        <n v="10678.6847685"/>
        <n v="14117.18"/>
        <n v="19183.22"/>
        <n v="14432.3101772"/>
        <n v="7002.16"/>
        <n v="9037.69568007"/>
        <n v="15453.51"/>
        <n v="22188.25"/>
        <n v="7730.87"/>
        <n v="9622.45"/>
        <n v="6126.24"/>
        <n v="4182.25"/>
        <n v="1521.6"/>
        <n v="21993.62"/>
        <n v="2894.74"/>
        <n v="6351.59"/>
        <n v="11051.5237979"/>
        <n v="5081.02296079"/>
        <n v="3942.07852815"/>
        <n v="13262.20515"/>
        <n v="18856.7578214"/>
        <n v="25023.2"/>
        <n v="12430.36"/>
        <n v="16894.08"/>
        <n v="13004.1428688"/>
        <n v="16789.0713659"/>
        <n v="22698.14"/>
        <n v="7325.29896789"/>
        <n v="13905.9971729"/>
        <n v="12025.4706286"/>
        <n v="8846.24"/>
        <n v="16055.99"/>
        <n v="16897.1798056"/>
        <n v="10200.26"/>
        <n v="4340.62"/>
        <n v="2022.66"/>
        <n v="11503.7754683"/>
        <n v="6171.26713698"/>
        <n v="8725.63245565"/>
        <n v="11604.88"/>
        <n v="13456.3231235"/>
        <n v="6534.43"/>
        <n v="8306.47"/>
        <n v="5050.37"/>
        <n v="21629.2435137"/>
        <n v="13556.6"/>
        <n v="12761.93"/>
        <n v="12077.3273066"/>
        <n v="6633.12"/>
        <n v="14006.68"/>
        <n v="10411.4"/>
        <n v="8331.94008531"/>
        <n v="28061.33"/>
        <n v="1478.87"/>
        <n v="10343.32"/>
        <n v="3709.19273041"/>
        <n v="8986.26366347"/>
        <n v="1185.35"/>
        <n v="5410.75"/>
        <n v="1880.09"/>
        <n v="37304.76"/>
        <n v="19883.16"/>
        <n v="6130.32"/>
        <n v="5501.16"/>
        <n v="9993.12043943"/>
        <n v="10840.08"/>
        <n v="11019.26"/>
        <n v="14432.9181418"/>
        <n v="24554.42"/>
        <n v="20631.16"/>
        <n v="6005.12393731"/>
        <n v="8654.58187742"/>
        <n v="12022.8864985"/>
        <n v="7274.62"/>
        <n v="13715.4578317"/>
        <n v="15650.39"/>
        <n v="14286.7225067"/>
        <n v="29000.8350292"/>
        <n v="7033.84026542"/>
        <n v="12554.01"/>
        <n v="15543.7"/>
        <n v="12026.2996643"/>
        <n v="9522.45744006"/>
        <n v="4533.54"/>
        <n v="17179.15"/>
        <n v="11229.37"/>
        <n v="15775.4874675"/>
        <n v="17282.3067306"/>
        <n v="16063.42"/>
        <n v="12455.59"/>
        <n v="36085.5582764"/>
        <n v="4355.44311422"/>
        <n v="14957.7536521"/>
        <n v="33809.0491826"/>
        <n v="11250.9"/>
        <n v="22527.937256"/>
        <n v="19205.83"/>
        <n v="5227.64"/>
        <n v="25775.38"/>
        <n v="11838.8778008"/>
        <n v="4601.62011009"/>
        <n v="5797.78"/>
        <n v="19767.48"/>
        <n v="30497.2915622"/>
        <n v="5601.55613342"/>
        <n v="22660.12"/>
        <n v="14431.5364041"/>
        <n v="26369.525524"/>
        <n v="833.7"/>
        <n v="3207.71"/>
        <n v="31102.15"/>
        <n v="22392.2"/>
        <n v="5851.68"/>
        <n v="25041.2284351"/>
        <n v="12155.9176965"/>
        <n v="17713.89"/>
        <n v="13448.7262039"/>
        <n v="13903.92"/>
        <n v="7499.16244931"/>
        <n v="23717.44"/>
        <n v="26012.99"/>
        <n v="10423.49"/>
        <n v="21660.78"/>
        <n v="1958.97"/>
        <n v="8649.71"/>
        <n v="17385.837084"/>
        <n v="7463.19355868"/>
        <n v="27811.7307407"/>
        <n v="3564.9"/>
        <n v="20462.9062732"/>
        <n v="11723.7126323"/>
        <n v="14442.38"/>
        <n v="7690.46"/>
        <n v="3615.21"/>
        <n v="11082.0496688"/>
        <n v="11122.691055"/>
        <n v="19857.78"/>
        <n v="5080.25"/>
        <n v="8545.84036762"/>
        <n v="23996.94"/>
        <n v="5150.83"/>
        <n v="18879.1"/>
        <n v="5451.0297879"/>
        <n v="10750.2"/>
        <n v="8109.2597076"/>
        <n v="3729.4"/>
        <n v="26721.85"/>
        <n v="28094.27"/>
        <n v="12641.9665755"/>
        <n v="2046.9"/>
        <n v="18510.724981"/>
        <n v="19520.54"/>
        <n v="9051.84301793"/>
        <n v="10143.3821914"/>
        <n v="5505.07469031"/>
        <n v="6975.27607766"/>
        <n v="11816.1434269"/>
        <n v="11398.55"/>
        <n v="15609.96"/>
        <n v="31161.59"/>
        <n v="8740.16"/>
        <n v="27033.3315289"/>
        <n v="17230.0765228"/>
        <n v="13736.4111926"/>
        <n v="9543.84"/>
        <n v="1330.92"/>
        <n v="6564.33417452"/>
        <n v="8548.15"/>
        <n v="8332.09758105"/>
        <n v="6081.93480181"/>
        <n v="19242.0198828"/>
        <n v="34439.9758013"/>
        <n v="3662.31"/>
        <n v="4457.96"/>
        <n v="12159.38"/>
        <n v="19209.98"/>
        <n v="5524.93647169"/>
        <n v="11783.1375424"/>
        <n v="4185.93"/>
        <n v="17857.8799053"/>
        <n v="7901.70400329"/>
        <n v="8131.3194932"/>
        <n v="12021.0600184"/>
        <n v="15021.3258056"/>
        <n v="17018.6506125"/>
        <n v="7994.1555559"/>
        <n v="10113.71096"/>
        <n v="25893.0"/>
        <n v="16915.33"/>
        <n v="12182.11"/>
        <n v="10823.1032433"/>
        <n v="8195.24288805"/>
        <n v="30964.69"/>
        <n v="2252.26999733"/>
        <n v="9767.17100778"/>
        <n v="9738.77"/>
        <n v="560.69"/>
        <n v="9638.08234049"/>
        <n v="3612.52"/>
        <n v="7727.50005069"/>
        <n v="11408.78"/>
        <n v="17850.84"/>
        <n v="11262.9109239"/>
        <n v="18039.0998082"/>
        <n v="9929.50041729"/>
        <n v="11263.4829655"/>
        <n v="91.31"/>
        <n v="15297.94"/>
        <n v="2444.63"/>
        <n v="22590.2041393"/>
        <n v="5580.11"/>
        <n v="3358.81340478"/>
        <n v="11597.2666022"/>
        <n v="30769.8936537"/>
        <n v="19893.95"/>
        <n v="43947.08"/>
        <n v="8948.24764409"/>
        <n v="10850.22"/>
        <n v="23980.67"/>
        <n v="18799.72"/>
        <n v="7382.84"/>
        <n v="7999.84792572"/>
        <n v="24283.82"/>
        <n v="9236.36905915"/>
        <n v="14817.85"/>
        <n v="19892.9516423"/>
        <n v="7881.92413224"/>
        <n v="18159.26"/>
        <n v="9151.00534309"/>
        <n v="21054.1855484"/>
        <n v="31277.98"/>
        <n v="21328.13"/>
        <n v="11208.865744"/>
        <n v="4300.29"/>
        <n v="5053.37722473"/>
        <n v="13871.4187605"/>
        <n v="3124.73761374"/>
        <n v="19847.2"/>
        <n v="8118.35053132"/>
        <n v="12787.19"/>
        <n v="4634.24672516"/>
        <n v="8517.87"/>
        <n v="7869.17"/>
        <n v="5261.08149103"/>
        <n v="4582.75029982"/>
        <n v="6857.05560144"/>
        <n v="4200.0"/>
        <n v="4152.93"/>
        <n v="2236.73"/>
        <n v="6273.69"/>
        <n v="1873.45"/>
        <n v="22955.76"/>
        <n v="12551.7831242"/>
        <n v="6287.69813066"/>
        <n v="13850.7061324"/>
        <n v="10742.42"/>
        <n v="14876.65"/>
        <n v="3976.57"/>
        <n v="16359.1199177"/>
        <n v="22756.2026662"/>
        <n v="8589.12"/>
        <n v="17725.93"/>
        <n v="8371.65"/>
        <n v="19643.66"/>
        <n v="11928.62"/>
        <n v="8923.71"/>
        <n v="8061.52571023"/>
        <n v="13098.35"/>
        <n v="2294.0"/>
        <n v="21677.94"/>
        <n v="31960.6"/>
        <n v="6717.52577896"/>
        <n v="31388.68"/>
        <n v="4639.04"/>
        <n v="14762.51"/>
        <n v="19721.8253632"/>
        <n v="22386.62"/>
        <n v="15808.02"/>
        <n v="7325.89257971"/>
        <n v="17071.16"/>
        <n v="3093.5"/>
        <n v="11649.33"/>
        <n v="9103.26706445"/>
        <n v="18877.3928432"/>
      </sharedItems>
    </cacheField>
    <cacheField name="last_pymnt_amnt" numFmtId="164">
      <sharedItems containsSemiMixedTypes="0" containsString="0" containsNumber="1">
        <n v="171.62"/>
        <n v="119.66"/>
        <n v="649.91"/>
        <n v="357.48"/>
        <n v="67.79"/>
        <n v="161.03"/>
        <n v="170.08"/>
        <n v="111.34"/>
        <n v="152.39"/>
        <n v="121.45"/>
        <n v="1655.54"/>
        <n v="6315.3"/>
        <n v="305.38"/>
        <n v="102.43"/>
        <n v="325.74"/>
        <n v="36.32"/>
        <n v="370.46"/>
        <n v="583.45"/>
        <n v="16.98"/>
        <n v="8061.1"/>
        <n v="6024.09"/>
        <n v="701.73"/>
        <n v="349.21"/>
        <n v="4942.63"/>
        <n v="198.46"/>
        <n v="2447.05"/>
        <n v="0.0"/>
        <n v="123.65"/>
        <n v="2638.77"/>
        <n v="581.59"/>
        <n v="144.94"/>
        <n v="16966.7"/>
        <n v="242.97"/>
        <n v="163.64"/>
        <n v="260.74"/>
        <n v="417.61"/>
        <n v="3483.79"/>
        <n v="5872.8"/>
        <n v="1923.53"/>
        <n v="282.44"/>
        <n v="311.56"/>
        <n v="380.98"/>
        <n v="115.38"/>
        <n v="162.44"/>
        <n v="15.01"/>
        <n v="457.91"/>
        <n v="158.77"/>
        <n v="332.92"/>
        <n v="8762.05"/>
        <n v="346.13"/>
        <n v="483.38"/>
        <n v="838.27"/>
        <n v="240.27"/>
        <n v="421.65"/>
        <n v="964.73"/>
        <n v="555.33"/>
        <n v="9931.02"/>
        <n v="5803.94"/>
        <n v="8627.74"/>
        <n v="262.78"/>
        <n v="3596.46"/>
        <n v="223.74"/>
        <n v="13814.81"/>
        <n v="606.54"/>
        <n v="1.0"/>
        <n v="118.32"/>
        <n v="223.11"/>
        <n v="13108.71"/>
        <n v="223.14"/>
        <n v="2533.38"/>
        <n v="9245.21"/>
        <n v="227.45"/>
        <n v="2539.58"/>
        <n v="441.52"/>
        <n v="464.02"/>
        <n v="11046.6"/>
        <n v="1491.29"/>
        <n v="6824.7"/>
        <n v="312.74"/>
        <n v="10783.73"/>
        <n v="15660.22"/>
        <n v="8962.31"/>
        <n v="419.36"/>
        <n v="138.95"/>
        <n v="248.19"/>
        <n v="365.48"/>
        <n v="349.98"/>
        <n v="3946.24"/>
        <n v="5800.45"/>
        <n v="426.26"/>
        <n v="10046.57"/>
        <n v="4958.61"/>
        <n v="4625.07"/>
        <n v="4421.32"/>
        <n v="4235.03"/>
        <n v="423.1"/>
        <n v="9242.39"/>
        <n v="437.47"/>
        <n v="107.86"/>
        <n v="135.57"/>
        <n v="199.8"/>
        <n v="402.65"/>
        <n v="198.47"/>
        <n v="240.64"/>
        <n v="5378.43"/>
        <n v="465.53"/>
        <n v="791.58"/>
        <n v="212.86"/>
        <n v="214.39"/>
        <n v="72.44"/>
        <n v="178.58"/>
        <n v="349.86"/>
        <n v="23499.05"/>
        <n v="5514.5"/>
        <n v="200.0"/>
        <n v="2295.56"/>
        <n v="6743.26"/>
        <n v="3074.04"/>
        <n v="4.84"/>
        <n v="392.03"/>
        <n v="1179.0"/>
        <n v="787.01"/>
        <n v="6912.69"/>
        <n v="5980.83"/>
        <n v="312.04"/>
        <n v="567.29"/>
        <n v="2530.74"/>
        <n v="17029.75"/>
        <n v="1123.85"/>
        <n v="4190.34"/>
        <n v="238.06"/>
        <n v="843.3"/>
        <n v="2594.01"/>
        <n v="3615.46"/>
        <n v="5.67"/>
        <n v="2585.54"/>
        <n v="2082.79"/>
        <n v="340.82"/>
        <n v="5526.53"/>
        <n v="1.83"/>
        <n v="4641.23"/>
        <n v="141.26"/>
        <n v="13531.87"/>
        <n v="4472.8"/>
        <n v="307.62"/>
        <n v="386.7"/>
        <n v="10869.79"/>
        <n v="17416.49"/>
        <n v="1335.92"/>
        <n v="3239.35"/>
        <n v="9848.46"/>
        <n v="62.38"/>
        <n v="4368.56"/>
        <n v="28.0"/>
        <n v="19.26"/>
        <n v="193.17"/>
        <n v="5359.38"/>
        <n v="4936.27"/>
        <n v="262.31"/>
        <n v="269.73"/>
        <n v="199.56"/>
        <n v="9412.4"/>
        <n v="369.43"/>
        <n v="4152.52"/>
        <n v="6983.56"/>
        <n v="1430.05"/>
        <n v="1960.88"/>
        <n v="339.25"/>
        <n v="77.78"/>
        <n v="1706.24"/>
        <n v="842.08"/>
        <n v="1669.38"/>
        <n v="95.98"/>
        <n v="249.25"/>
        <n v="3270.11"/>
        <n v="339.31"/>
        <n v="277.36"/>
        <n v="591.09"/>
        <n v="3643.9"/>
        <n v="464.07"/>
        <n v="10643.16"/>
        <n v="449.39"/>
        <n v="188.69"/>
        <n v="536.81"/>
        <n v="253.06"/>
        <n v="272.59"/>
        <n v="6.65"/>
        <n v="537.87"/>
        <n v="528.58"/>
        <n v="456.95"/>
        <n v="819.13"/>
        <n v="396.1"/>
        <n v="207.73"/>
        <n v="28412.43"/>
        <n v="2133.17"/>
        <n v="411.71"/>
        <n v="1122.55"/>
        <n v="306.11"/>
        <n v="437.68"/>
        <n v="8269.74"/>
        <n v="107.29"/>
        <n v="249.88"/>
        <n v="416.2"/>
        <n v="456.12"/>
        <n v="370.66"/>
        <n v="395.05"/>
        <n v="198.16"/>
        <n v="6821.51"/>
        <n v="2454.29"/>
        <n v="9781.44"/>
        <n v="15.88"/>
        <n v="406.12"/>
        <n v="517.21"/>
        <n v="741.85"/>
        <n v="260.69"/>
        <n v="413.19"/>
        <n v="312.44"/>
        <n v="294.98"/>
        <n v="399.97"/>
        <n v="411.96"/>
        <n v="318.68"/>
        <n v="255.3"/>
        <n v="12526.96"/>
        <n v="16499.75"/>
        <n v="225.29"/>
        <n v="642.96"/>
        <n v="154.69"/>
        <n v="3313.87"/>
        <n v="1521.89"/>
        <n v="13491.06"/>
        <n v="1168.5"/>
        <n v="335.45"/>
        <n v="319.94"/>
        <n v="146.48"/>
        <n v="3.62"/>
        <n v="381.02"/>
        <n v="1053.02"/>
        <n v="407.7"/>
        <n v="11605.56"/>
        <n v="352.48"/>
        <n v="372.99"/>
        <n v="2309.01"/>
        <n v="473.75"/>
        <n v="215.51"/>
        <n v="965.7"/>
        <n v="348.59"/>
        <n v="1095.85"/>
        <n v="6054.96"/>
        <n v="956.54"/>
        <n v="8187.44"/>
        <n v="785.51"/>
        <n v="134.18"/>
        <n v="643.26"/>
        <n v="1186.09"/>
        <n v="1204.05"/>
        <n v="4378.02"/>
        <n v="24.36"/>
        <n v="1561.93"/>
        <n v="7778.22"/>
        <n v="1912.16"/>
        <n v="1805.88"/>
        <n v="282.96"/>
        <n v="10731.86"/>
        <n v="2939.1"/>
        <n v="2695.52"/>
        <n v="5971.51"/>
        <n v="381.04"/>
        <n v="243.64"/>
        <n v="26684.35"/>
        <n v="817.34"/>
        <n v="368.08"/>
        <n v="317.41"/>
        <n v="1483.12"/>
        <n v="268.32"/>
        <n v="2065.02"/>
        <n v="1440.67"/>
        <n v="27308.49"/>
        <n v="10185.73"/>
        <n v="438.07"/>
        <n v="3833.62"/>
        <n v="644.42"/>
        <n v="3845.46"/>
        <n v="2375.97"/>
        <n v="409.71"/>
        <n v="18024.97"/>
        <n v="430.78"/>
        <n v="190.27"/>
        <n v="1426.64"/>
        <n v="1976.75"/>
        <n v="4304.99"/>
        <n v="391.28"/>
        <n v="9026.78"/>
        <n v="404.66"/>
        <n v="812.89"/>
        <n v="204.1"/>
        <n v="473.95"/>
        <n v="11736.19"/>
        <n v="345.52"/>
        <n v="278.01"/>
        <n v="287.45"/>
        <n v="673.72"/>
        <n v="445.13"/>
        <n v="444.97"/>
        <n v="509.76"/>
        <n v="281.46"/>
        <n v="3641.77"/>
        <n v="8847.24"/>
        <n v="1192.02"/>
        <n v="3659.9"/>
        <n v="953.93"/>
        <n v="7193.77"/>
        <n v="631.87"/>
        <n v="14579.33"/>
        <n v="238.0"/>
        <n v="643.58"/>
        <n v="2258.8"/>
        <n v="129.65"/>
        <n v="478.64"/>
        <n v="449.97"/>
        <n v="853.26"/>
        <n v="168.52"/>
        <n v="472.14"/>
        <n v="414.83"/>
        <n v="6909.59"/>
        <n v="167.08"/>
        <n v="573.77"/>
        <n v="648.93"/>
        <n v="467.23"/>
        <n v="727.38"/>
        <n v="1990.92"/>
        <n v="5699.63"/>
        <n v="2940.47"/>
        <n v="290.64"/>
        <n v="218.08"/>
        <n v="494.59"/>
        <n v="21393.19"/>
        <n v="6046.08"/>
        <n v="451.9"/>
        <n v="330.76"/>
        <n v="762.08"/>
        <n v="496.51"/>
        <n v="418.17"/>
        <n v="819.9"/>
        <n v="396.92"/>
        <n v="587.21"/>
        <n v="336.85"/>
        <n v="301.76"/>
        <n v="3379.25"/>
        <n v="2124.39"/>
        <n v="314.45"/>
        <n v="12653.57"/>
        <n v="3731.1"/>
        <n v="4.89"/>
        <n v="8922.33"/>
        <n v="303.34"/>
        <n v="11241.88"/>
        <n v="1344.77"/>
        <n v="4548.72"/>
        <n v="232.43"/>
        <n v="77.88"/>
        <n v="654.31"/>
        <n v="19410.22"/>
        <n v="371.75"/>
        <n v="297.72"/>
        <n v="534.3"/>
        <n v="406.85"/>
        <n v="270.37"/>
        <n v="291.21"/>
        <n v="182.85"/>
        <n v="200.51"/>
        <n v="2571.77"/>
        <n v="4002.95"/>
        <n v="9596.96"/>
        <n v="759.52"/>
        <n v="2364.03"/>
        <n v="418.47"/>
        <n v="338.93"/>
        <n v="270.04"/>
        <n v="192.37"/>
        <n v="3005.84"/>
        <n v="243.02"/>
        <n v="174.22"/>
        <n v="553.45"/>
        <n v="14468.07"/>
        <n v="121.38"/>
        <n v="93.21"/>
        <n v="3866.0"/>
        <n v="400.82"/>
        <n v="166.04"/>
        <n v="347.26"/>
        <n v="3658.15"/>
        <n v="508.58"/>
        <n v="231.21"/>
        <n v="230.53"/>
        <n v="2655.46"/>
        <n v="450.23"/>
        <n v="4183.77"/>
        <n v="228.19"/>
        <n v="297.31"/>
        <n v="539.47"/>
        <n v="11232.83"/>
        <n v="4856.49"/>
        <n v="313.32"/>
        <n v="1547.92"/>
        <n v="17827.7"/>
        <n v="65.78"/>
        <n v="287.22"/>
        <n v="4226.2"/>
        <n v="54.72"/>
        <n v="13.95"/>
        <n v="819.08"/>
        <n v="863.1"/>
        <n v="4254.59"/>
        <n v="372.25"/>
        <n v="321.98"/>
        <n v="520.23"/>
        <n v="1391.04"/>
        <n v="318.38"/>
        <n v="34.5"/>
        <n v="7854.53"/>
        <n v="291.63"/>
        <n v="5880.48"/>
        <n v="1636.76"/>
        <n v="100.23"/>
        <n v="339.84"/>
        <n v="7681.95"/>
        <n v="1370.08"/>
        <n v="916.03"/>
        <n v="1708.04"/>
        <n v="397.77"/>
        <n v="19664.2"/>
        <n v="151.0"/>
        <n v="232.27"/>
        <n v="11650.08"/>
        <n v="278.92"/>
        <n v="5207.35"/>
        <n v="574.46"/>
        <n v="873.09"/>
        <n v="9783.86"/>
        <n v="262.23"/>
        <n v="594.74"/>
        <n v="20489.14"/>
        <n v="7516.94"/>
        <n v="5908.59"/>
        <n v="3326.13"/>
        <n v="824.36"/>
        <n v="2286.28"/>
        <n v="6.4"/>
        <n v="414.09"/>
        <n v="236.31"/>
        <n v="7497.46"/>
        <n v="516.99"/>
        <n v="4868.26"/>
        <n v="522.41"/>
        <n v="152.4"/>
        <n v="638.01"/>
        <n v="199.26"/>
        <n v="105.0"/>
        <n v="1918.67"/>
        <n v="97.72"/>
        <n v="2844.38"/>
        <n v="529.51"/>
        <n v="18326.72"/>
        <n v="375.39"/>
        <n v="2554.52"/>
        <n v="392.68"/>
        <n v="5847.47"/>
        <n v="12102.24"/>
        <n v="2037.38"/>
        <n v="7889.73"/>
        <n v="112.14"/>
        <n v="357.88"/>
        <n v="10661.18"/>
        <n v="7317.57"/>
        <n v="16993.32"/>
        <n v="500.65"/>
        <n v="5025.51"/>
        <n v="239.21"/>
        <n v="967.21"/>
        <n v="76.56"/>
        <n v="23160.52"/>
        <n v="201.76"/>
        <n v="34.32"/>
        <n v="14267.16"/>
        <n v="7663.24"/>
        <n v="467.0"/>
        <n v="5569.67"/>
        <n v="213.5"/>
        <n v="355.79"/>
        <n v="619.88"/>
        <n v="1756.16"/>
        <n v="265.0"/>
        <n v="7374.76"/>
      </sharedItems>
    </cacheField>
    <cacheField name="grade2" numFmtId="0" databaseField="0">
      <fieldGroup base="6">
        <discretePr>
          <x v="0"/>
          <x v="0"/>
          <x v="0"/>
          <x v="1"/>
          <x v="1"/>
          <x v="1"/>
          <x v="1"/>
        </discretePr>
        <groupItems>
          <s v="Higher Grades"/>
          <s v="Lower Grades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501" sheet="Pivot Table Data"/>
  </cacheSource>
  <cacheFields>
    <cacheField name="id" numFmtId="0">
      <sharedItems containsSemiMixedTypes="0" containsString="0" containsNumber="1" containsInteger="1">
        <n v="1077501.0"/>
        <n v="1077430.0"/>
        <n v="1077175.0"/>
        <n v="1076863.0"/>
        <n v="1075358.0"/>
        <n v="1075269.0"/>
        <n v="1069639.0"/>
        <n v="1072053.0"/>
        <n v="1071795.0"/>
        <n v="1071570.0"/>
        <n v="1070078.0"/>
        <n v="1069908.0"/>
        <n v="1064687.0"/>
        <n v="1069866.0"/>
        <n v="1069057.0"/>
        <n v="1069759.0"/>
        <n v="1065775.0"/>
        <n v="1069971.0"/>
        <n v="1062474.0"/>
        <n v="1069742.0"/>
        <n v="1069740.0"/>
        <n v="1039153.0"/>
        <n v="1069710.0"/>
        <n v="1069700.0"/>
        <n v="1069559.0"/>
        <n v="1069697.0"/>
        <n v="1069800.0"/>
        <n v="1069657.0"/>
        <n v="1069799.0"/>
        <n v="1047704.0"/>
        <n v="1032111.0"/>
        <n v="1069539.0"/>
        <n v="1065420.0"/>
        <n v="1069591.0"/>
        <n v="1069530.0"/>
        <n v="1069522.0"/>
        <n v="1069361.0"/>
        <n v="1069357.0"/>
        <n v="1069356.0"/>
        <n v="1069346.0"/>
        <n v="1067573.0"/>
        <n v="1069506.0"/>
        <n v="1069314.0"/>
        <n v="1060578.0"/>
        <n v="1069469.0"/>
        <n v="1051117.0"/>
        <n v="1069465.0"/>
        <n v="1069283.0"/>
        <n v="1069287.0"/>
        <n v="1069453.0"/>
        <n v="1069248.0"/>
        <n v="1068120.0"/>
        <n v="1069244.0"/>
        <n v="1069243.0"/>
        <n v="1069238.0"/>
        <n v="1069410.0"/>
        <n v="1068409.0"/>
        <n v="1068487.0"/>
        <n v="1043961.0"/>
        <n v="1068945.0"/>
        <n v="1069142.0"/>
        <n v="1068934.0"/>
        <n v="1069136.0"/>
        <n v="1068923.0"/>
        <n v="1069126.0"/>
        <n v="1069102.0"/>
        <n v="1069093.0"/>
        <n v="1069030.0"/>
        <n v="1068906.0"/>
        <n v="1069073.0"/>
        <n v="1069043.0"/>
        <n v="1060981.0"/>
        <n v="1069071.0"/>
        <n v="1069070.0"/>
        <n v="1068893.0"/>
        <n v="1068882.0"/>
        <n v="1069039.0"/>
        <n v="1068416.0"/>
        <n v="1068997.0"/>
        <n v="1048390.0"/>
        <n v="1068994.0"/>
        <n v="1068475.0"/>
        <n v="1068989.0"/>
        <n v="1068967.0"/>
        <n v="1068744.0"/>
        <n v="1045509.0"/>
        <n v="1063958.0"/>
        <n v="1041756.0"/>
        <n v="1068694.0"/>
        <n v="1068792.0"/>
        <n v="1068558.0"/>
        <n v="1068322.0"/>
        <n v="1065674.0"/>
        <n v="1068547.0"/>
        <n v="1068545.0"/>
        <n v="1068575.0"/>
        <n v="1049528.0"/>
        <n v="1068542.0"/>
        <n v="1068350.0"/>
        <n v="1067874.0"/>
        <n v="1068509.0"/>
        <n v="1034693.0"/>
        <n v="1068508.0"/>
        <n v="1066641.0"/>
        <n v="1068315.0"/>
        <n v="1068309.0"/>
        <n v="1068326.0"/>
        <n v="1066767.0"/>
        <n v="1068484.0"/>
        <n v="1068292.0"/>
        <n v="1068273.0"/>
        <n v="1068274.0"/>
        <n v="1068440.0"/>
        <n v="1046456.0"/>
        <n v="1068012.0"/>
        <n v="1055725.0"/>
        <n v="1061814.0"/>
        <n v="1068232.0"/>
        <n v="1068405.0"/>
        <n v="1068395.0"/>
        <n v="1068202.0"/>
        <n v="1068006.0"/>
        <n v="1068075.0"/>
        <n v="1065642.0"/>
        <n v="1068179.0"/>
        <n v="1068158.0"/>
        <n v="1068180.0"/>
        <n v="1065673.0"/>
        <n v="1068159.0"/>
        <n v="1068165.0"/>
        <n v="1059689.0"/>
        <n v="1066215.0"/>
        <n v="1063270.0"/>
        <n v="1067931.0"/>
        <n v="1067922.0"/>
        <n v="1067919.0"/>
        <n v="1068106.0"/>
        <n v="1068111.0"/>
        <n v="1067655.0"/>
        <n v="1060662.0"/>
        <n v="1061304.0"/>
        <n v="1068095.0"/>
        <n v="1067182.0"/>
        <n v="822464.0"/>
        <n v="1063526.0"/>
        <n v="1068091.0"/>
        <n v="1068090.0"/>
        <n v="1068082.0"/>
        <n v="1068078.0"/>
        <n v="1057633.0"/>
        <n v="1046204.0"/>
        <n v="1067794.0"/>
        <n v="1067816.0"/>
        <n v="1068018.0"/>
        <n v="1052996.0"/>
        <n v="1067818.0"/>
        <n v="1064842.0"/>
        <n v="1067109.0"/>
        <n v="1067971.0"/>
        <n v="1057518.0"/>
        <n v="1067473.0"/>
        <n v="1062177.0"/>
        <n v="1067447.0"/>
        <n v="1059412.0"/>
        <n v="1062608.0"/>
        <n v="1067664.0"/>
        <n v="1067441.0"/>
        <n v="1067654.0"/>
        <n v="1067644.0"/>
        <n v="1062288.0"/>
        <n v="1067434.0"/>
        <n v="1067419.0"/>
        <n v="1067601.0"/>
        <n v="1067579.0"/>
        <n v="1067563.0"/>
        <n v="1067364.0"/>
        <n v="1067152.0"/>
        <n v="1062471.0"/>
        <n v="1066842.0"/>
        <n v="1067126.0"/>
        <n v="1067326.0"/>
        <n v="1066789.0"/>
        <n v="1067324.0"/>
        <n v="1067102.0"/>
        <n v="1046969.0"/>
        <n v="1067084.0"/>
        <n v="1067090.0"/>
        <n v="1060875.0"/>
        <n v="1067265.0"/>
        <n v="1067287.0"/>
        <n v="1067066.0"/>
        <n v="1067283.0"/>
        <n v="1067266.0"/>
        <n v="1066635.0"/>
        <n v="1067026.0"/>
        <n v="1067038.0"/>
        <n v="1067030.0"/>
        <n v="1065350.0"/>
        <n v="1067028.0"/>
        <n v="1061877.0"/>
        <n v="1067018.0"/>
        <n v="1067223.0"/>
        <n v="1067004.0"/>
        <n v="1031265.0"/>
        <n v="1066835.0"/>
        <n v="1067181.0"/>
        <n v="1067179.0"/>
        <n v="1067172.0"/>
        <n v="1066712.0"/>
        <n v="1066706.0"/>
        <n v="1066836.0"/>
        <n v="1066826.0"/>
        <n v="1063280.0"/>
        <n v="1057447.0"/>
        <n v="1040867.0"/>
        <n v="1065232.0"/>
        <n v="1052492.0"/>
        <n v="1066664.0"/>
        <n v="1066659.0"/>
        <n v="1066763.0"/>
        <n v="1066798.0"/>
        <n v="1066639.0"/>
        <n v="1066633.0"/>
        <n v="1060644.0"/>
        <n v="1066766.0"/>
        <n v="1066613.0"/>
        <n v="1065648.0"/>
        <n v="1066768.0"/>
        <n v="1066617.0"/>
        <n v="1062015.0"/>
        <n v="1066598.0"/>
        <n v="1066503.0"/>
        <n v="1066530.0"/>
        <n v="1066520.0"/>
        <n v="1065929.0"/>
        <n v="1066582.0"/>
        <n v="1066348.0"/>
        <n v="1061430.0"/>
        <n v="1061519.0"/>
        <n v="1066344.0"/>
        <n v="1066480.0"/>
        <n v="1066471.0"/>
        <n v="1064063.0"/>
        <n v="1066318.0"/>
        <n v="1066453.0"/>
        <n v="1063090.0"/>
        <n v="1061406.0"/>
        <n v="1066278.0"/>
        <n v="1066281.0"/>
        <n v="1056150.0"/>
        <n v="1066434.0"/>
        <n v="1048526.0"/>
        <n v="1028566.0"/>
        <n v="1066424.0"/>
        <n v="1066212.0"/>
        <n v="1066232.0"/>
        <n v="1056219.0"/>
        <n v="1066199.0"/>
        <n v="1060851.0"/>
        <n v="972383.0"/>
        <n v="1066191.0"/>
        <n v="1066173.0"/>
        <n v="1066379.0"/>
        <n v="1066364.0"/>
        <n v="1066140.0"/>
        <n v="1066171.0"/>
        <n v="1066162.0"/>
        <n v="1040154.0"/>
        <n v="1066155.0"/>
        <n v="1065382.0"/>
        <n v="1063447.0"/>
        <n v="1065932.0"/>
        <n v="1065936.0"/>
        <n v="1066112.0"/>
        <n v="1066084.0"/>
        <n v="1066081.0"/>
        <n v="1065896.0"/>
        <n v="1066065.0"/>
        <n v="1066071.0"/>
        <n v="1062094.0"/>
        <n v="1061154.0"/>
        <n v="1066061.0"/>
        <n v="1065863.0"/>
        <n v="1065862.0"/>
        <n v="1065854.0"/>
        <n v="1065145.0"/>
        <n v="1062260.0"/>
        <n v="1065842.0"/>
        <n v="1066018.0"/>
        <n v="1049352.0"/>
        <n v="1066016.0"/>
        <n v="1065997.0"/>
        <n v="1061891.0"/>
        <n v="1065752.0"/>
        <n v="1063126.0"/>
        <n v="1065738.0"/>
        <n v="1061467.0"/>
        <n v="1065721.0"/>
        <n v="1065717.0"/>
        <n v="1065026.0"/>
        <n v="1057001.0"/>
        <n v="1065513.0"/>
        <n v="1065698.0"/>
        <n v="1065681.0"/>
        <n v="1061788.0"/>
        <n v="1065484.0"/>
        <n v="1061681.0"/>
        <n v="1065661.0"/>
        <n v="1065663.0"/>
        <n v="1065480.0"/>
        <n v="1065658.0"/>
        <n v="1065447.0"/>
        <n v="1065470.0"/>
        <n v="1065467.0"/>
        <n v="1065649.0"/>
        <n v="1065430.0"/>
        <n v="1059462.0"/>
        <n v="1064102.0"/>
        <n v="1062399.0"/>
        <n v="1065572.0"/>
        <n v="1065567.0"/>
        <n v="1065342.0"/>
        <n v="1065355.0"/>
        <n v="1058717.0"/>
        <n v="1065348.0"/>
        <n v="890389.0"/>
        <n v="1065142.0"/>
        <n v="1065320.0"/>
        <n v="1065304.0"/>
        <n v="1065180.0"/>
        <n v="1065298.0"/>
        <n v="1064904.0"/>
        <n v="1064696.0"/>
        <n v="977277.0"/>
        <n v="1065260.0"/>
        <n v="1059734.0"/>
        <n v="1065110.0"/>
        <n v="1047987.0"/>
        <n v="1065104.0"/>
        <n v="1065103.0"/>
        <n v="1065254.0"/>
        <n v="1064873.0"/>
        <n v="1065244.0"/>
        <n v="1064969.0"/>
        <n v="1059620.0"/>
        <n v="1032978.0"/>
        <n v="1065234.0"/>
        <n v="1064958.0"/>
        <n v="1065196.0"/>
        <n v="1065199.0"/>
        <n v="1065195.0"/>
        <n v="1065020.0"/>
        <n v="1065016.0"/>
        <n v="1064924.0"/>
        <n v="1064940.0"/>
        <n v="1064932.0"/>
        <n v="1062248.0"/>
        <n v="1064985.0"/>
        <n v="1064926.0"/>
        <n v="1064908.0"/>
        <n v="1059118.0"/>
        <n v="1064897.0"/>
        <n v="1064754.0"/>
        <n v="1060082.0"/>
        <n v="1064736.0"/>
        <n v="1064727.0"/>
        <n v="1042668.0"/>
        <n v="1064862.0"/>
        <n v="1064711.0"/>
        <n v="1032875.0"/>
        <n v="1064830.0"/>
        <n v="1064681.0"/>
        <n v="1064383.0"/>
        <n v="1064675.0"/>
        <n v="1064666.0"/>
        <n v="1064639.0"/>
        <n v="1064636.0"/>
        <n v="1064805.0"/>
        <n v="1064635.0"/>
        <n v="1064793.0"/>
        <n v="1056865.0"/>
        <n v="1064783.0"/>
        <n v="1064623.0"/>
        <n v="1064792.0"/>
        <n v="1062701.0"/>
        <n v="1064781.0"/>
        <n v="1064774.0"/>
        <n v="1053765.0"/>
        <n v="1064608.0"/>
        <n v="1064589.0"/>
        <n v="1064558.0"/>
        <n v="1064585.0"/>
        <n v="1064548.0"/>
        <n v="1064462.0"/>
        <n v="1064582.0"/>
        <n v="1064579.0"/>
        <n v="1046511.0"/>
        <n v="1029191.0"/>
        <n v="1064527.0"/>
        <n v="1064567.0"/>
        <n v="1064500.0"/>
        <n v="1063899.0"/>
        <n v="1057598.0"/>
        <n v="1052002.0"/>
        <n v="1064323.0"/>
        <n v="1064317.0"/>
        <n v="1064471.0"/>
        <n v="1060374.0"/>
        <n v="1064452.0"/>
        <n v="1064453.0"/>
        <n v="1064284.0"/>
        <n v="1063081.0"/>
        <n v="1064251.0"/>
        <n v="1064407.0"/>
        <n v="1035800.0"/>
        <n v="1063678.0"/>
        <n v="1059751.0"/>
        <n v="1064386.0"/>
        <n v="1055800.0"/>
        <n v="1064221.0"/>
        <n v="1064210.0"/>
        <n v="1064209.0"/>
        <n v="1064366.0"/>
        <n v="1064216.0"/>
        <n v="1064150.0"/>
        <n v="1056864.0"/>
        <n v="1064146.0"/>
        <n v="1064183.0"/>
        <n v="1064185.0"/>
        <n v="1064126.0"/>
        <n v="1029473.0"/>
        <n v="1057239.0"/>
        <n v="1064128.0"/>
        <n v="1063949.0"/>
        <n v="1064166.0"/>
        <n v="1064133.0"/>
        <n v="1064094.0"/>
        <n v="1063505.0"/>
        <n v="1063528.0"/>
        <n v="1063912.0"/>
        <n v="1064082.0"/>
        <n v="1063892.0"/>
        <n v="1064061.0"/>
        <n v="1063876.0"/>
        <n v="1042841.0"/>
        <n v="1063864.0"/>
        <n v="1064051.0"/>
        <n v="1063847.0"/>
        <n v="1062833.0"/>
        <n v="1062032.0"/>
        <n v="1063843.0"/>
        <n v="1063828.0"/>
        <n v="1064006.0"/>
        <n v="1063729.0"/>
        <n v="1062625.0"/>
        <n v="1062070.0"/>
        <n v="1063964.0"/>
        <n v="1063804.0"/>
        <n v="1063751.0"/>
        <n v="1063982.0"/>
        <n v="1063972.0"/>
        <n v="1063785.0"/>
        <n v="1063788.0"/>
        <n v="1063485.0"/>
        <n v="1063781.0"/>
        <n v="1057766.0"/>
        <n v="1063778.0"/>
        <n v="1062818.0"/>
        <n v="1042037.0"/>
        <n v="1063518.0"/>
        <n v="1063515.0"/>
        <n v="1063524.0"/>
        <n v="1063519.0"/>
        <n v="1063521.0"/>
        <n v="984879.0"/>
        <n v="1063509.0"/>
        <n v="1063693.0"/>
        <n v="1063700.0"/>
        <n v="1056934.0"/>
        <n v="1063246.0"/>
        <n v="1057424.0"/>
        <n v="1063680.0"/>
        <n v="1063679.0"/>
        <n v="1063034.0"/>
        <n v="1063448.0"/>
        <n v="1063431.0"/>
        <n v="1060804.0"/>
        <n v="1027771.0"/>
        <n v="1063653.0"/>
        <n v="1063421.0"/>
        <n v="1062855.0"/>
        <n v="1062490.0"/>
        <n v="1063626.0"/>
        <n v="1063407.0"/>
        <n v="1063609.0"/>
        <n v="1063602.0"/>
        <n v="1063393.0"/>
        <n v="1063388.0"/>
        <n v="1063582.0"/>
        <n v="988402.0"/>
      </sharedItems>
    </cacheField>
    <cacheField name="loan_amnt" numFmtId="164">
      <sharedItems containsSemiMixedTypes="0" containsString="0" containsNumber="1" containsInteger="1">
        <n v="5000.0"/>
        <n v="2500.0"/>
        <n v="2400.0"/>
        <n v="10000.0"/>
        <n v="3000.0"/>
        <n v="7000.0"/>
        <n v="5600.0"/>
        <n v="5375.0"/>
        <n v="6500.0"/>
        <n v="12000.0"/>
        <n v="9000.0"/>
        <n v="1000.0"/>
        <n v="3600.0"/>
        <n v="6000.0"/>
        <n v="9200.0"/>
        <n v="20250.0"/>
        <n v="21000.0"/>
        <n v="15000.0"/>
        <n v="4000.0"/>
        <n v="8500.0"/>
        <n v="4375.0"/>
        <n v="31825.0"/>
        <n v="12400.0"/>
        <n v="10800.0"/>
        <n v="12500.0"/>
        <n v="9600.0"/>
        <n v="4400.0"/>
        <n v="14000.0"/>
        <n v="11000.0"/>
        <n v="25600.0"/>
        <n v="16000.0"/>
        <n v="7100.0"/>
        <n v="13000.0"/>
        <n v="17500.0"/>
        <n v="17675.0"/>
        <n v="8000.0"/>
        <n v="3500.0"/>
        <n v="16425.0"/>
        <n v="8200.0"/>
        <n v="20975.0"/>
        <n v="6400.0"/>
        <n v="14400.0"/>
        <n v="7250.0"/>
        <n v="18000.0"/>
        <n v="35000.0"/>
        <n v="11800.0"/>
        <n v="4500.0"/>
        <n v="10500.0"/>
        <n v="15300.0"/>
        <n v="20000.0"/>
        <n v="6200.0"/>
        <n v="7200.0"/>
        <n v="9500.0"/>
        <n v="18825.0"/>
        <n v="24000.0"/>
        <n v="2100.0"/>
        <n v="5500.0"/>
        <n v="26800.0"/>
        <n v="25000.0"/>
        <n v="19750.0"/>
        <n v="13650.0"/>
        <n v="28000.0"/>
        <n v="10625.0"/>
        <n v="8850.0"/>
        <n v="6375.0"/>
        <n v="11100.0"/>
        <n v="4200.0"/>
        <n v="8875.0"/>
        <n v="13500.0"/>
        <n v="21600.0"/>
        <n v="8450.0"/>
        <n v="13475.0"/>
        <n v="22000.0"/>
        <n v="7325.0"/>
        <n v="7750.0"/>
        <n v="13350.0"/>
        <n v="22475.0"/>
        <n v="8400.0"/>
        <n v="13250.0"/>
        <n v="7350.0"/>
        <n v="11500.0"/>
        <n v="29500.0"/>
        <n v="2000.0"/>
        <n v="11625.0"/>
        <n v="15075.0"/>
        <n v="5300.0"/>
        <n v="8650.0"/>
        <n v="7400.0"/>
        <n v="24250.0"/>
        <n v="26000.0"/>
        <n v="1500.0"/>
        <n v="19600.0"/>
        <n v="4225.0"/>
        <n v="16500.0"/>
        <n v="15600.0"/>
        <n v="14125.0"/>
        <n v="13200.0"/>
        <n v="12300.0"/>
        <n v="1400.0"/>
        <n v="3200.0"/>
        <n v="11875.0"/>
        <n v="1800.0"/>
        <n v="23200.0"/>
        <n v="4800.0"/>
        <n v="7300.0"/>
        <n v="10400.0"/>
        <n v="6600.0"/>
        <n v="30000.0"/>
        <n v="4475.0"/>
        <n v="6300.0"/>
        <n v="8250.0"/>
        <n v="9875.0"/>
        <n v="21500.0"/>
        <n v="7800.0"/>
        <n v="9750.0"/>
        <n v="15550.0"/>
        <n v="17000.0"/>
        <n v="7500.0"/>
        <n v="5800.0"/>
        <n v="8050.0"/>
        <n v="5400.0"/>
        <n v="4125.0"/>
        <n v="9800.0"/>
        <n v="15700.0"/>
        <n v="9900.0"/>
        <n v="6250.0"/>
        <n v="10200.0"/>
        <n v="23000.0"/>
        <n v="25975.0"/>
        <n v="21250.0"/>
        <n v="33425.0"/>
        <n v="8125.0"/>
        <n v="18800.0"/>
        <n v="19200.0"/>
        <n v="12875.0"/>
        <n v="2625.0"/>
        <n v="11300.0"/>
        <n v="4100.0"/>
        <n v="18225.0"/>
        <n v="18500.0"/>
        <n v="16800.0"/>
        <n v="2200.0"/>
        <n v="14050.0"/>
        <n v="16100.0"/>
        <n v="10525.0"/>
      </sharedItems>
    </cacheField>
    <cacheField name="debt_to_income" numFmtId="10">
      <sharedItems containsSemiMixedTypes="0" containsString="0" containsNumber="1">
        <n v="0.08143500000000001"/>
        <n v="0.023932"/>
        <n v="0.08259549461312439"/>
        <n v="0.08275853658536586"/>
        <n v="0.0101685"/>
        <n v="0.052153333333333336"/>
        <n v="0.04342098544804698"/>
        <n v="0.027357500000000003"/>
        <n v="0.045716999999999994"/>
        <n v="0.09716"/>
        <n v="0.025574999999999997"/>
        <n v="0.0644064"/>
        <n v="0.122152"/>
        <n v="0.07734400000000001"/>
        <n v="0.0390888"/>
        <n v="0.015132857142857142"/>
        <n v="0.09942285714285715"/>
        <n v="0.01195309090909091"/>
        <n v="0.028351428571428573"/>
        <n v="0.04342071137901192"/>
        <n v="0.1340917685035739"/>
        <n v="0.08019771428571429"/>
        <n v="0.07938239999999999"/>
        <n v="0.03133578947368421"/>
        <n v="0.0630495652173913"/>
        <n v="0.10292799999999999"/>
        <n v="0.02967362610991121"/>
        <n v="0.014978490566037735"/>
        <n v="0.134952"/>
        <n v="0.0954711246200608"/>
        <n v="0.1593312"/>
        <n v="0.100125"/>
        <n v="0.07923972716686076"/>
        <n v="0.08681294117647058"/>
        <n v="0.11821756097560977"/>
        <n v="0.07511979279084825"/>
        <n v="0.12516266666666667"/>
        <n v="0.06528817974601107"/>
        <n v="0.12552888888888888"/>
        <n v="0.052703370389977064"/>
        <n v="0.07232552166934189"/>
        <n v="0.02009353846153846"/>
        <n v="0.03411709090909091"/>
        <n v="0.048057894736842105"/>
        <n v="0.0676725"/>
        <n v="0.0190524"/>
        <n v="0.14477333333333334"/>
        <n v="0.060872"/>
        <n v="0.0579"/>
        <n v="0.072507"/>
        <n v="0.08999563636363637"/>
        <n v="0.068406"/>
        <n v="0.10119599999999998"/>
        <n v="0.10087826086956521"/>
        <n v="0.1332792"/>
        <n v="0.06268296296296297"/>
        <n v="0.10281846153846155"/>
        <n v="0.07604824902723736"/>
        <n v="0.09175636363636364"/>
        <n v="0.117496"/>
        <n v="0.067122"/>
        <n v="0.10013999999999999"/>
        <n v="0.05502774193548387"/>
        <n v="0.05627184972606313"/>
        <n v="0.024874909090909093"/>
        <n v="0.089244"/>
        <n v="0.15181303879310343"/>
        <n v="0.035702399999999995"/>
        <n v="0.10178754098360655"/>
        <n v="0.09317181818181819"/>
        <n v="0.036392"/>
        <n v="0.03635714285714286"/>
        <n v="0.1023528"/>
        <n v="0.03658"/>
        <n v="0.055192"/>
        <n v="0.09331"/>
        <n v="0.0316016"/>
        <n v="0.10831384615384616"/>
        <n v="0.08787507692307692"/>
        <n v="0.044147200000000004"/>
        <n v="0.06054529411764705"/>
        <n v="0.11309428571428572"/>
        <n v="0.031009811320754716"/>
        <n v="0.08050971428571428"/>
        <n v="0.061486"/>
        <n v="0.14999142857142858"/>
        <n v="0.027731428571428574"/>
        <n v="0.05752639619758954"/>
        <n v="0.06786166666666667"/>
        <n v="0.0756541935483871"/>
        <n v="0.06264285714285714"/>
        <n v="0.021462000000000002"/>
        <n v="0.06404181818181819"/>
        <n v="0.0710245398773006"/>
        <n v="0.05973176470588236"/>
        <n v="0.07101087866108786"/>
        <n v="0.11665866666666667"/>
        <n v="0.015401927710843373"/>
        <n v="0.020084444444444443"/>
        <n v="0.095904"/>
        <n v="0.07433538461538461"/>
        <n v="0.07938333333333333"/>
        <n v="0.020624"/>
        <n v="0.0723984"/>
        <n v="0.14700947368421052"/>
        <n v="0.20846933333333334"/>
        <n v="0.0305385"/>
        <n v="0.0488616"/>
        <n v="0.028072000000000003"/>
        <n v="0.01842327272727273"/>
        <n v="0.08886598842308367"/>
        <n v="0.072338"/>
        <n v="0.09200914285714287"/>
        <n v="0.058044799999999994"/>
        <n v="0.09072342857142858"/>
        <n v="0.15877000000000002"/>
        <n v="0.037801904761904766"/>
        <n v="0.08732372093023257"/>
        <n v="0.09280799999999999"/>
        <n v="0.10300656716417911"/>
        <n v="0.1715546666666667"/>
        <n v="0.1239423076923077"/>
        <n v="0.0829309090909091"/>
        <n v="0.07200923076923078"/>
        <n v="0.1186496734779861"/>
        <n v="0.020795151515151516"/>
        <n v="0.09598114285714286"/>
        <n v="0.10669152"/>
        <n v="0.1131309090909091"/>
        <n v="0.093928"/>
        <n v="0.11244"/>
        <n v="0.17246608695652174"/>
        <n v="0.08624"/>
        <n v="0.05259290322580645"/>
        <n v="0.05409272727272728"/>
        <n v="0.026461333333333333"/>
        <n v="0.09975219512195123"/>
        <n v="0.04841785714285714"/>
        <n v="0.08545358490566038"/>
        <n v="0.12158222222222222"/>
        <n v="0.03145358490566037"/>
        <n v="0.10916590909090909"/>
        <n v="0.08719263157894738"/>
        <n v="0.13738105263157896"/>
        <n v="0.11048571428571428"/>
        <n v="0.0923149090909091"/>
        <n v="0.11306400000000001"/>
        <n v="0.026957241379310343"/>
        <n v="0.1003056"/>
        <n v="0.06733170731707318"/>
        <n v="0.066152"/>
        <n v="0.0635415"/>
        <n v="0.1487952"/>
        <n v="0.0601475"/>
        <n v="0.027271058823529412"/>
        <n v="0.0866757894736842"/>
        <n v="0.12418079999999998"/>
        <n v="0.09098823529411765"/>
        <n v="0.08019899999999999"/>
        <n v="0.107722170647312"/>
        <n v="0.14508378378378378"/>
        <n v="0.1289"/>
        <n v="0.052635428571428576"/>
        <n v="0.11826857142857142"/>
        <n v="0.170148"/>
        <n v="0.026058227848101266"/>
        <n v="0.10177499999999999"/>
        <n v="0.07778"/>
        <n v="0.14501333333333333"/>
        <n v="0.044554133333333336"/>
        <n v="0.08870849673202615"/>
        <n v="0.037425"/>
        <n v="0.07020571428571429"/>
        <n v="0.011881777777777776"/>
        <n v="0.06264184615384615"/>
        <n v="0.13868"/>
        <n v="0.09254400000000002"/>
        <n v="0.05922276923076923"/>
        <n v="0.092814"/>
        <n v="0.182412"/>
        <n v="0.12449302325581395"/>
        <n v="0.15230857142857143"/>
        <n v="0.0858896"/>
        <n v="0.02354046511627907"/>
        <n v="0.08143357142857142"/>
        <n v="0.04753945945945946"/>
        <n v="0.12412384615384617"/>
        <n v="0.11009641025641026"/>
        <n v="0.07653971830985916"/>
        <n v="0.1288128"/>
        <n v="0.078176"/>
        <n v="0.02832810582299195"/>
        <n v="0.06039771428571429"/>
        <n v="0.07815636363636363"/>
        <n v="0.07057885714285714"/>
        <n v="0.099228"/>
        <n v="0.0724584"/>
        <n v="0.14797714285714286"/>
        <n v="0.1085776"/>
        <n v="0.0174912676056338"/>
        <n v="0.059855"/>
        <n v="0.13339333333333334"/>
        <n v="0.0636446511627907"/>
        <n v="0.148264"/>
        <n v="0.07733999999999999"/>
        <n v="0.06724235294117648"/>
        <n v="0.10864615384615384"/>
        <n v="0.03423073170731707"/>
        <n v="0.1137122891566265"/>
        <n v="0.020370731707317073"/>
        <n v="0.13148333333333334"/>
        <n v="0.17732914285714288"/>
        <n v="0.073772"/>
        <n v="0.075531"/>
        <n v="0.045827428571428575"/>
        <n v="0.07914133333333333"/>
        <n v="0.0324748623853211"/>
        <n v="0.0959928"/>
        <n v="0.0579744578313253"/>
        <n v="0.07284114285714285"/>
        <n v="0.1205232"/>
        <n v="0.09772"/>
        <n v="0.051976"/>
        <n v="0.03975705882352941"/>
        <n v="0.14557584905660378"/>
        <n v="0.026670689655172414"/>
        <n v="0.022975384615384616"/>
        <n v="0.004474166666666666"/>
        <n v="0.1047904"/>
        <n v="0.034216551724137935"/>
        <n v="0.057505714285714285"/>
        <n v="0.08187733333333334"/>
        <n v="0.03069130434782609"/>
        <n v="0.021390625"/>
        <n v="0.07895357142857141"/>
        <n v="0.13376936170212766"/>
        <n v="0.13167272727272727"/>
        <n v="0.06996169014084506"/>
        <n v="0.0845952"/>
        <n v="0.03207911111111111"/>
        <n v="0.08910857142857143"/>
        <n v="0.12920454545454546"/>
        <n v="0.058004999999999994"/>
        <n v="0.08910933333333335"/>
        <n v="0.03851230769230769"/>
        <n v="0.16552"/>
        <n v="0.08973821656050956"/>
        <n v="0.10198181818181819"/>
        <n v="0.0220035"/>
        <n v="0.058999384615384606"/>
        <n v="0.03500338983050847"/>
        <n v="0.08840363636363636"/>
        <n v="0.10666571428571428"/>
        <n v="0.034891064098515945"/>
        <n v="0.06843483870967741"/>
        <n v="0.03382011834319526"/>
        <n v="0.0962368"/>
        <n v="0.11318399999999999"/>
        <n v="0.122151"/>
        <n v="0.08143439999999999"/>
        <n v="0.0281625"/>
        <n v="0.120762"/>
        <n v="0.057156"/>
        <n v="0.0370464"/>
        <n v="0.09749082352941175"/>
        <n v="0.01825416666666667"/>
        <n v="0.12619885714285714"/>
        <n v="0.020219607843137255"/>
        <n v="0.075099"/>
        <n v="0.12422222222222222"/>
        <n v="0.03381777777777778"/>
        <n v="0.036846666666666666"/>
        <n v="0.15689929411764705"/>
        <n v="0.08793230769230768"/>
        <n v="0.11528157894736842"/>
        <n v="0.028642285714285717"/>
        <n v="0.048188571428571435"/>
        <n v="0.045654"/>
        <n v="0.0746664"/>
        <n v="0.13748228571428572"/>
        <n v="0.1340196923076923"/>
        <n v="0.06154"/>
        <n v="0.0267248"/>
        <n v="0.08278628571428572"/>
        <n v="0.10054199999999999"/>
        <n v="0.0255228"/>
        <n v="0.114312"/>
        <n v="0.10942846153846154"/>
        <n v="0.05149232432432433"/>
        <n v="0.15848459016393443"/>
        <n v="0.06514666666666667"/>
        <n v="0.06588176470588235"/>
        <n v="0.071445"/>
        <n v="0.0932539534883721"/>
        <n v="0.0211688"/>
        <n v="0.0677784"/>
        <n v="0.11549485714285715"/>
        <n v="0.133539"/>
        <n v="0.15026057142857144"/>
        <n v="0.07204949999999999"/>
        <n v="0.10845355932203389"/>
        <n v="0.105903"/>
        <n v="0.0875124705882353"/>
        <n v="0.026563636363636366"/>
        <n v="0.04570145454545455"/>
        <n v="0.1127112"/>
        <n v="0.06567290322580645"/>
        <n v="0.16688266666666665"/>
        <n v="0.06327818181818182"/>
        <n v="0.0476"/>
        <n v="0.12557658536585367"/>
        <n v="0.12027636363636364"/>
        <n v="0.02514688524590164"/>
        <n v="0.0734335685793188"/>
        <n v="0.08709096774193549"/>
        <n v="0.19948434188839181"/>
        <n v="0.04278021978021978"/>
        <n v="0.10117285714285713"/>
        <n v="0.09490887573964497"/>
        <n v="0.09059600000000001"/>
        <n v="0.066832"/>
        <n v="0.0219144"/>
        <n v="0.1038288"/>
        <n v="0.062297333333333337"/>
        <n v="0.0843709090909091"/>
        <n v="0.1670304"/>
        <n v="0.048472857142857144"/>
        <n v="0.03880490322580645"/>
        <n v="0.07267548387096774"/>
        <n v="0.0199296"/>
        <n v="0.083352"/>
        <n v="0.11870159999999999"/>
        <n v="0.03338711538461539"/>
        <n v="0.06871786081590675"/>
        <n v="0.06379764705882353"/>
        <n v="0.124035"/>
        <n v="0.07856494845360826"/>
        <n v="0.144915"/>
        <n v="0.07304823529411764"/>
        <n v="0.12707342465753424"/>
        <n v="0.08326993006993007"/>
        <n v="0.059854736842105266"/>
        <n v="0.043432"/>
        <n v="0.06705777777777777"/>
        <n v="0.11501142857142857"/>
        <n v="0.025448571428571428"/>
        <n v="0.10606628571428572"/>
        <n v="0.09269999999999999"/>
        <n v="0.08688610169491524"/>
        <n v="0.03755"/>
        <n v="0.03351529411764706"/>
        <n v="0.11763085714285713"/>
        <n v="0.10400228571428571"/>
        <n v="0.048220219780219786"/>
        <n v="0.08278666666666666"/>
        <n v="0.04915418181818182"/>
        <n v="0.01763187683948381"/>
        <n v="0.13086199999999998"/>
        <n v="0.12730975609756098"/>
        <n v="0.0795577358490566"/>
        <n v="0.10103619909502264"/>
        <n v="0.11429777777777779"/>
        <n v="0.07511076923076923"/>
        <n v="0.04644738461538461"/>
        <n v="0.11742083333333334"/>
        <n v="0.046014285714285716"/>
        <n v="0.06460333333333333"/>
        <n v="0.1068623076923077"/>
        <n v="0.09161364705882352"/>
        <n v="0.14289000000000002"/>
        <n v="0.1201552"/>
        <n v="0.11361327833821995"/>
        <n v="0.135572"/>
        <n v="0.09001333333333333"/>
        <n v="0.036483999999999996"/>
        <n v="0.09295769230769231"/>
        <n v="0.030872"/>
        <n v="0.050691"/>
        <n v="0.07128666666666666"/>
        <n v="0.07077257142857142"/>
        <n v="0.04841643398484244"/>
        <n v="0.031069999999999997"/>
        <n v="0.06196119402985075"/>
        <n v="0.07634666666666666"/>
        <n v="0.006674782608695653"/>
        <n v="0.14884545454545453"/>
        <n v="0.066155"/>
        <n v="0.08704210526315789"/>
        <n v="0.09049862637362638"/>
        <n v="0.09310302197802199"/>
        <n v="0.02741410650568883"/>
        <n v="0.09279555555555555"/>
        <n v="0.19052"/>
        <n v="0.08920399999999999"/>
        <n v="0.067464"/>
        <n v="0.07036565217391304"/>
        <n v="0.06178149253731343"/>
        <n v="0.10498799999999998"/>
        <n v="0.07678468085106384"/>
        <n v="0.040492941176470586"/>
        <n v="0.079056"/>
        <n v="0.018966666666666666"/>
        <n v="0.10858"/>
        <n v="0.110444"/>
        <n v="0.03862588235294118"/>
        <n v="0.07637999999999999"/>
        <n v="0.063928"/>
        <n v="0.06142857142857143"/>
        <n v="0.03436153846153846"/>
        <n v="0.08162869565217391"/>
        <n v="0.0751845"/>
        <n v="0.07369066666666665"/>
        <n v="0.051792000000000005"/>
        <n v="0.022490221642764017"/>
        <n v="0.175228"/>
        <n v="0.06999119999999999"/>
        <n v="0.0622976"/>
        <n v="0.029191384615384616"/>
        <n v="0.017232"/>
        <n v="0.032225"/>
        <n v="0.1483764705882353"/>
        <n v="0.0761008"/>
        <n v="0.05637107692307692"/>
        <n v="0.05467539552645936"/>
        <n v="0.11933099999999999"/>
        <n v="0.06303766423357664"/>
        <n v="0.09891799999999999"/>
        <n v="0.060159362549800796"/>
        <n v="0.057986086956521736"/>
        <n v="0.06261777777777779"/>
        <n v="0.09777904761904763"/>
        <n v="0.07734092307692307"/>
        <n v="0.08502615384615383"/>
        <n v="0.043828"/>
        <n v="0.13098249999999997"/>
        <n v="0.1220352"/>
        <n v="0.08559365853658536"/>
        <n v="0.14382292682926828"/>
        <n v="0.17165142857142857"/>
        <n v="0.0927304347826087"/>
        <n v="0.04221157894736842"/>
        <n v="0.04841485714285715"/>
        <n v="0.1406181818181818"/>
        <n v="0.01973409090909091"/>
        <n v="0.12149339853300732"/>
        <n v="0.036638964835819285"/>
        <n v="0.12635333333333335"/>
        <n v="0.011898461538461538"/>
        <n v="0.05108181818181818"/>
        <n v="0.12085596961693432"/>
        <n v="0.11696"/>
        <n v="0.02180606008803795"/>
        <n v="0.048643404255319156"/>
        <n v="0.02930232558139535"/>
        <n v="0.012282"/>
        <n v="0.013634714664434212"/>
        <n v="0.028984"/>
        <n v="0.05776472727272727"/>
        <n v="0.07722899999999999"/>
        <n v="0.09514636363636364"/>
        <n v="0.02633720930232558"/>
        <n v="0.1197755844155844"/>
        <n v="0.0491264"/>
        <n v="0.099491961414791"/>
        <n v="0.024942545454545453"/>
        <n v="0.0351372"/>
        <n v="0.07352571428571429"/>
        <n v="0.06315529411764706"/>
        <n v="0.09893999999999999"/>
        <n v="0.037356705882352945"/>
        <n v="0.064173774757843"/>
        <n v="0.11779999999999999"/>
        <n v="0.056856"/>
        <n v="0.05719148936170213"/>
        <n v="0.05209255813953488"/>
        <n v="0.01914"/>
        <n v="0.11066938775510203"/>
        <n v="0.08877317647058823"/>
        <n v="0.044800799999999995"/>
        <n v="0.07477828571428571"/>
        <n v="0.03882821654558238"/>
        <n v="0.13985207926318727"/>
        <n v="0.071124"/>
        <n v="0.06592941176470589"/>
        <n v="0.044614"/>
        <n v="0.03897018710819735"/>
        <n v="0.11859666666666667"/>
        <n v="0.07956752838849963"/>
        <n v="0.10119600000000001"/>
        <n v="0.102072"/>
      </sharedItems>
    </cacheField>
    <cacheField name="term" numFmtId="0">
      <sharedItems>
        <s v=" 36 months"/>
        <s v=" 60 months"/>
      </sharedItems>
    </cacheField>
    <cacheField name="int_rate" numFmtId="0">
      <sharedItems containsSemiMixedTypes="0" containsString="0" containsNumber="1">
        <n v="10.65"/>
        <n v="15.27"/>
        <n v="15.96"/>
        <n v="13.49"/>
        <n v="12.69"/>
        <n v="7.9"/>
        <n v="18.64"/>
        <n v="21.28"/>
        <n v="14.65"/>
        <n v="9.91"/>
        <n v="16.29"/>
        <n v="6.03"/>
        <n v="11.71"/>
        <n v="12.42"/>
        <n v="14.27"/>
        <n v="16.77"/>
        <n v="7.51"/>
        <n v="8.9"/>
        <n v="18.25"/>
        <n v="6.62"/>
        <n v="19.91"/>
        <n v="17.27"/>
        <n v="17.58"/>
        <n v="21.67"/>
        <n v="19.42"/>
        <n v="22.06"/>
        <n v="20.89"/>
        <n v="20.3"/>
        <n v="23.91"/>
        <n v="19.03"/>
      </sharedItems>
    </cacheField>
    <cacheField name="installment" numFmtId="164">
      <sharedItems containsSemiMixedTypes="0" containsString="0" containsNumber="1">
        <n v="162.87"/>
        <n v="59.83"/>
        <n v="84.33"/>
        <n v="339.31"/>
        <n v="67.79"/>
        <n v="156.46"/>
        <n v="170.08"/>
        <n v="109.43"/>
        <n v="152.39"/>
        <n v="121.45"/>
        <n v="153.45"/>
        <n v="402.54"/>
        <n v="305.38"/>
        <n v="96.68"/>
        <n v="325.74"/>
        <n v="35.31"/>
        <n v="347.98"/>
        <n v="109.57"/>
        <n v="198.46"/>
        <n v="280.01"/>
        <n v="484.63"/>
        <n v="701.73"/>
        <n v="330.76"/>
        <n v="483.38"/>
        <n v="514.64"/>
        <n v="123.65"/>
        <n v="132.31"/>
        <n v="281.15"/>
        <n v="136.11"/>
        <n v="995.82"/>
        <n v="242.97"/>
        <n v="158.77"/>
        <n v="245.97"/>
        <n v="403.91"/>
        <n v="348.03"/>
        <n v="469.36"/>
        <n v="200.5"/>
        <n v="282.44"/>
        <n v="298.67"/>
        <n v="375.49"/>
        <n v="108.84"/>
        <n v="156.37"/>
        <n v="182.62"/>
        <n v="451.15"/>
        <n v="304.36"/>
        <n v="337.75"/>
        <n v="824.96"/>
        <n v="228.02"/>
        <n v="421.65"/>
        <n v="386.7"/>
        <n v="555.33"/>
        <n v="423.11"/>
        <n v="334.16"/>
        <n v="252.33"/>
        <n v="293.74"/>
        <n v="223.74"/>
        <n v="417.25"/>
        <n v="284.31"/>
        <n v="215.69"/>
        <n v="114.01"/>
        <n v="223.11"/>
        <n v="563.53"/>
        <n v="223.14"/>
        <n v="517.42"/>
        <n v="341.63"/>
        <n v="227.45"/>
        <n v="101.8"/>
        <n v="426.47"/>
        <n v="457.25"/>
        <n v="413.94"/>
        <n v="373.24"/>
        <n v="197.51"/>
        <n v="475.99"/>
        <n v="551.84"/>
        <n v="343.09"/>
        <n v="395.83"/>
        <n v="136.96"/>
        <n v="234.82"/>
        <n v="307.43"/>
        <n v="349.98"/>
        <n v="97.06"/>
        <n v="423.61"/>
        <n v="407.17"/>
        <n v="390.88"/>
        <n v="214.62"/>
        <n v="352.23"/>
        <n v="231.54"/>
        <n v="423.1"/>
        <n v="282.86"/>
        <n v="437.47"/>
        <n v="106.53"/>
        <n v="135.57"/>
        <n v="199.8"/>
        <n v="402.65"/>
        <n v="190.52"/>
        <n v="232.02"/>
        <n v="301.66"/>
        <n v="465.53"/>
        <n v="781.76"/>
        <n v="203.59"/>
        <n v="70.18"/>
        <n v="168.88"/>
        <n v="723.38"/>
        <n v="268.36"/>
        <n v="362.78"/>
        <n v="264.61"/>
        <n v="317.54"/>
        <n v="396.92"/>
        <n v="312.91"/>
        <n v="575.12"/>
        <n v="643.33"/>
        <n v="322.25"/>
        <n v="456.12"/>
        <n v="312.04"/>
        <n v="563.23"/>
        <n v="85.78"/>
        <n v="559.89"/>
        <n v="1111.37"/>
        <n v="311.11"/>
        <n v="843.3"/>
        <n v="330.56"/>
        <n v="172.48"/>
        <n v="271.73"/>
        <n v="198.34"/>
        <n v="340.82"/>
        <n v="225.95"/>
        <n v="188.71"/>
        <n v="547.12"/>
        <n v="138.92"/>
        <n v="480.33"/>
        <n v="276.11"/>
        <n v="435.04"/>
        <n v="565.32"/>
        <n v="195.44"/>
        <n v="208.97"/>
        <n v="460.1"/>
        <n v="309.99"/>
        <n v="240.59"/>
        <n v="193.17"/>
        <n v="411.71"/>
        <n v="258.71"/>
        <n v="257.8"/>
        <n v="267.33"/>
        <n v="382.92"/>
        <n v="536.81"/>
        <n v="307.04"/>
        <n v="275.96"/>
        <n v="708.95"/>
        <n v="205.86"/>
        <n v="339.25"/>
        <n v="77.78"/>
        <n v="835.39"/>
        <n v="84.83"/>
        <n v="245.72"/>
        <n v="133.67"/>
        <n v="277.36"/>
        <n v="539.84"/>
        <n v="320.79"/>
        <n v="464.07"/>
        <n v="456.03"/>
        <n v="446.1"/>
        <n v="533.08"/>
        <n v="253.06"/>
        <n v="1140.07"/>
        <n v="293.16"/>
        <n v="537.87"/>
        <n v="536.72"/>
        <n v="452.86"/>
        <n v="805.08"/>
        <n v="207.73"/>
        <n v="704.64"/>
        <n v="429.86"/>
        <n v="826.9"/>
        <n v="301.91"/>
        <n v="431.6"/>
        <n v="678.61"/>
        <n v="103.49"/>
        <n v="239.42"/>
        <n v="400.18"/>
        <n v="370.66"/>
        <n v="233.91"/>
        <n v="786.51"/>
        <n v="69.6"/>
        <n v="394.45"/>
        <n v="517.21"/>
        <n v="184.43"/>
        <n v="251.77"/>
        <n v="400.99"/>
        <n v="296.78"/>
        <n v="294.98"/>
        <n v="399.97"/>
        <n v="318.68"/>
        <n v="251.09"/>
        <n v="488.6"/>
        <n v="519.76"/>
        <n v="225.29"/>
        <n v="642.96"/>
        <n v="154.69"/>
        <n v="124.45"/>
        <n v="53.69"/>
        <n v="654.94"/>
        <n v="82.69"/>
        <n v="335.45"/>
        <n v="141.18"/>
        <n v="109.52"/>
        <n v="368.45"/>
        <n v="523.93"/>
        <n v="603.5"/>
        <n v="352.48"/>
        <n v="360.89"/>
        <n v="467.82"/>
        <n v="473.75"/>
        <n v="250.33"/>
        <n v="455.18"/>
        <n v="469.63"/>
        <n v="224.36"/>
        <n v="146.69"/>
        <n v="134.18"/>
        <n v="319.58"/>
        <n v="172.1"/>
        <n v="243.11"/>
        <n v="373.33"/>
        <n v="110.5"/>
        <n v="176.79"/>
        <n v="142.89"/>
        <n v="601.48"/>
        <n v="282.96"/>
        <n v="187.75"/>
        <n v="381.04"/>
        <n v="690.56"/>
        <n v="43.81"/>
        <n v="368.08"/>
        <n v="103.12"/>
        <n v="268.32"/>
        <n v="152.18"/>
        <n v="55.27"/>
        <n v="571.56"/>
        <n v="438.07"/>
        <n v="167.08"/>
        <n v="281.1"/>
        <n v="725.94"/>
        <n v="430.78"/>
        <n v="167.03"/>
        <n v="241.46"/>
        <n v="335.14"/>
        <n v="212.69"/>
        <n v="474.19"/>
        <n v="805.63"/>
        <n v="476.3"/>
        <n v="282.41"/>
        <n v="673.72"/>
        <n v="445.13"/>
        <n v="438.26"/>
        <n v="533.23"/>
        <n v="353.01"/>
        <n v="619.88"/>
        <n v="121.75"/>
        <n v="418.93"/>
        <n v="939.26"/>
        <n v="625.81"/>
        <n v="580.05"/>
        <n v="238.0"/>
        <n v="643.58"/>
        <n v="127.83"/>
        <n v="478.64"/>
        <n v="449.97"/>
        <n v="847.21"/>
        <n v="155.72"/>
        <n v="472.14"/>
        <n v="452.98"/>
        <n v="91.31"/>
        <n v="648.93"/>
        <n v="467.23"/>
        <n v="695.96"/>
        <n v="501.23"/>
        <n v="290.64"/>
        <n v="208.38"/>
        <n v="494.59"/>
        <n v="578.71"/>
        <n v="200.45"/>
        <n v="451.9"/>
        <n v="762.08"/>
        <n v="483.05"/>
        <n v="206.97"/>
        <n v="773.03"/>
        <n v="568.62"/>
        <n v="301.76"/>
        <n v="118.76"/>
        <n v="309.36"/>
        <n v="309.0"/>
        <n v="427.19"/>
        <n v="150.2"/>
        <n v="237.4"/>
        <n v="686.18"/>
        <n v="303.34"/>
        <n v="365.67"/>
        <n v="310.45"/>
        <n v="77.88"/>
        <n v="654.31"/>
        <n v="869.95"/>
        <n v="351.38"/>
        <n v="297.72"/>
        <n v="514.34"/>
        <n v="406.85"/>
        <n v="251.59"/>
        <n v="281.81"/>
        <n v="161.05"/>
        <n v="193.81"/>
        <n v="463.07"/>
        <n v="750.97"/>
        <n v="338.93"/>
        <n v="270.04"/>
        <n v="182.42"/>
        <n v="241.69"/>
        <n v="168.97"/>
        <n v="534.65"/>
        <n v="619.26"/>
        <n v="121.38"/>
        <n v="93.21"/>
        <n v="345.95"/>
        <n v="400.82"/>
        <n v="153.52"/>
        <n v="327.46"/>
        <n v="496.14"/>
        <n v="219.61"/>
        <n v="225.93"/>
        <n v="203.6"/>
        <n v="417.58"/>
        <n v="223.01"/>
        <n v="539.47"/>
        <n v="349.96"/>
        <n v="300.74"/>
        <n v="229.46"/>
        <n v="625.86"/>
        <n v="62.59"/>
        <n v="271.45"/>
        <n v="54.72"/>
        <n v="399.55"/>
        <n v="215.0"/>
        <n v="372.25"/>
        <n v="276.34"/>
        <n v="34.5"/>
        <n v="291.63"/>
        <n v="389.36"/>
        <n v="158.12"/>
        <n v="93.34"/>
        <n v="525.5"/>
        <n v="475.63"/>
        <n v="916.03"/>
        <n v="250.55"/>
        <n v="397.77"/>
        <n v="719.68"/>
        <n v="151.0"/>
        <n v="222.28"/>
        <n v="704.45"/>
        <n v="256.67"/>
        <n v="552.67"/>
        <n v="219.14"/>
        <n v="254.24"/>
        <n v="584.89"/>
        <n v="982.79"/>
        <n v="600.78"/>
        <n v="213.28"/>
        <n v="141.21"/>
        <n v="86.83"/>
        <n v="414.09"/>
        <n v="225.58"/>
        <n v="379.06"/>
        <n v="128.9"/>
        <n v="243.49"/>
        <n v="522.41"/>
        <n v="146.2"/>
        <n v="127.56"/>
        <n v="105.0"/>
        <n v="122.82"/>
        <n v="97.72"/>
        <n v="181.15"/>
        <n v="529.51"/>
        <n v="514.86"/>
        <n v="348.87"/>
        <n v="113.25"/>
        <n v="384.28"/>
        <n v="309.42"/>
        <n v="114.32"/>
        <n v="292.81"/>
        <n v="428.9"/>
        <n v="357.88"/>
        <n v="544.17"/>
        <n v="443.89"/>
        <n v="500.65"/>
        <n v="260.59"/>
        <n v="224.0"/>
        <n v="76.56"/>
        <n v="628.81"/>
        <n v="186.67"/>
        <n v="165.68"/>
        <n v="501.09"/>
        <n v="355.62"/>
        <n v="467.0"/>
        <n v="446.14"/>
        <n v="355.79"/>
        <n v="329.33"/>
        <n v="252.99"/>
        <n v="340.24"/>
      </sharedItems>
    </cacheField>
    <cacheField name="grade" numFmtId="0">
      <sharedItems>
        <s v="B"/>
        <s v="C"/>
        <s v="A"/>
        <s v="E"/>
        <s v="F"/>
        <s v="D"/>
        <s v="G"/>
      </sharedItems>
    </cacheField>
    <cacheField name="home_ownership" numFmtId="0">
      <sharedItems>
        <s v="RENT"/>
        <s v="OWN"/>
        <s v="MORTGAGE"/>
      </sharedItems>
    </cacheField>
    <cacheField name="emp_length" numFmtId="0">
      <sharedItems>
        <s v="10+ years"/>
        <s v="&lt; 1 year"/>
        <s v="1 year"/>
        <s v="3 years"/>
        <s v="8 years"/>
        <s v="9 years"/>
        <s v="4 years"/>
        <s v="5 years"/>
        <s v="6 years"/>
        <s v="2 years"/>
        <s v="7 years"/>
        <s v="n/a"/>
      </sharedItems>
    </cacheField>
    <cacheField name="annual_inc" numFmtId="164">
      <sharedItems containsSemiMixedTypes="0" containsString="0" containsNumber="1">
        <n v="24000.0"/>
        <n v="30000.0"/>
        <n v="12252.0"/>
        <n v="49200.0"/>
        <n v="80000.0"/>
        <n v="36000.0"/>
        <n v="47004.0"/>
        <n v="48000.0"/>
        <n v="40000.0"/>
        <n v="15000.0"/>
        <n v="72000.0"/>
        <n v="75000.0"/>
        <n v="100000.0"/>
        <n v="28000.0"/>
        <n v="42000.0"/>
        <n v="110000.0"/>
        <n v="84000.0"/>
        <n v="77385.19"/>
        <n v="43370.0"/>
        <n v="105000.0"/>
        <n v="50000.0"/>
        <n v="76000.0"/>
        <n v="92000.0"/>
        <n v="60000.0"/>
        <n v="50004.0"/>
        <n v="106000.0"/>
        <n v="25000.0"/>
        <n v="17108.0"/>
        <n v="29120.0"/>
        <n v="24044.0"/>
        <n v="34000.0"/>
        <n v="41000.0"/>
        <n v="55596.0"/>
        <n v="45000.0"/>
        <n v="36852.0"/>
        <n v="27000.0"/>
        <n v="68004.0"/>
        <n v="62300.0"/>
        <n v="65000.0"/>
        <n v="55000.0"/>
        <n v="45600.0"/>
        <n v="70000.0"/>
        <n v="46000.0"/>
        <n v="81000.0"/>
        <n v="39000.0"/>
        <n v="51400.0"/>
        <n v="33000.0"/>
        <n v="62000.0"/>
        <n v="45996.0"/>
        <n v="44544.0"/>
        <n v="61000.0"/>
        <n v="44000.0"/>
        <n v="33600.0"/>
        <n v="150000.0"/>
        <n v="90000.0"/>
        <n v="52000.0"/>
        <n v="68000.0"/>
        <n v="53000.0"/>
        <n v="35000.0"/>
        <n v="88365.0"/>
        <n v="43680.0"/>
        <n v="120000.0"/>
        <n v="66000.0"/>
        <n v="39120.0"/>
        <n v="85000.0"/>
        <n v="47800.0"/>
        <n v="83000.0"/>
        <n v="28800.0"/>
        <n v="135000.0"/>
        <n v="38000.0"/>
        <n v="45608.0"/>
        <n v="126000.0"/>
        <n v="43000.0"/>
        <n v="67000.0"/>
        <n v="31200.0"/>
        <n v="56964.0"/>
        <n v="49500.0"/>
        <n v="125000.0"/>
        <n v="23000.0"/>
        <n v="56000.0"/>
        <n v="26500.0"/>
        <n v="54000.0"/>
        <n v="52800.0"/>
        <n v="87000.0"/>
        <n v="82000.0"/>
        <n v="57000.0"/>
        <n v="42656.4"/>
        <n v="44400.0"/>
        <n v="94800.0"/>
        <n v="12000.0"/>
        <n v="225000.0"/>
        <n v="45900.0"/>
        <n v="27200.0"/>
        <n v="129000.0"/>
        <n v="168000.0"/>
        <n v="74000.0"/>
        <n v="58500.0"/>
        <n v="71000.0"/>
        <n v="87996.0"/>
        <n v="140000.0"/>
        <n v="86000.0"/>
        <n v="44200.0"/>
        <n v="109000.0"/>
        <n v="52500.0"/>
        <n v="69600.0"/>
        <n v="144000.0"/>
        <n v="29000.0"/>
        <n v="55200.0"/>
        <n v="61440.0"/>
        <n v="47000.0"/>
        <n v="63000.0"/>
        <n v="78000.0"/>
        <n v="62800.0"/>
        <n v="26400.0"/>
        <n v="59000.0"/>
        <n v="38004.0"/>
        <n v="31000.0"/>
        <n v="50700.0"/>
        <n v="61200.0"/>
        <n v="25920.0"/>
        <n v="18000.0"/>
        <n v="92500.0"/>
        <n v="61500.0"/>
        <n v="78216.0"/>
        <n v="50964.0"/>
        <n v="155000.0"/>
        <n v="175000.0"/>
        <n v="208000.0"/>
        <n v="35004.0"/>
        <n v="32000.0"/>
        <n v="116400.0"/>
        <n v="73000.0"/>
        <n v="57200.0"/>
        <n v="114000.0"/>
        <n v="91000.0"/>
        <n v="53004.0"/>
        <n v="35360.0"/>
        <n v="40246.0"/>
        <n v="30084.0"/>
        <n v="276000.0"/>
        <n v="68400.0"/>
        <n v="89122.0"/>
        <n v="100500.0"/>
        <n v="95000.0"/>
        <n v="39600.0"/>
        <n v="17000.0"/>
        <n v="130000.0"/>
        <n v="72500.0"/>
        <n v="18408.0"/>
        <n v="42500.0"/>
        <n v="195000.0"/>
        <n v="54990.0"/>
        <n v="137000.0"/>
        <n v="30120.0"/>
        <n v="31500.0"/>
        <n v="27600.0"/>
        <n v="40900.0"/>
        <n v="73882.0"/>
        <n v="51871.0"/>
        <n v="70197.0"/>
        <n v="86004.0"/>
        <n v="51600.0"/>
        <n v="38500.0"/>
        <n v="37320.0"/>
        <n v="83004.0"/>
        <n v="51000.0"/>
        <n v="49000.0"/>
        <n v="51204.0"/>
        <n v="42996.0"/>
        <n v="62691.0"/>
        <n v="49668.0"/>
      </sharedItems>
    </cacheField>
    <cacheField name="verification_status" numFmtId="0">
      <sharedItems>
        <s v="Verified"/>
        <s v="Source Verified"/>
        <s v="Not Verified"/>
      </sharedItems>
    </cacheField>
    <cacheField name="loan_status" numFmtId="0">
      <sharedItems>
        <s v="Fully Paid"/>
        <s v="Delinquent"/>
        <s v="Current"/>
        <s v="Default"/>
      </sharedItems>
    </cacheField>
    <cacheField name="purpose" numFmtId="0">
      <sharedItems>
        <s v="credit_card"/>
        <s v="car"/>
        <s v="small_business"/>
        <s v="other"/>
        <s v="wedding"/>
        <s v="debt_consolidation"/>
        <s v="home_improvement"/>
        <s v="major_purchase"/>
        <s v="medical"/>
        <s v="moving"/>
        <s v="vacation"/>
        <s v="house"/>
      </sharedItems>
    </cacheField>
    <cacheField name="addr_state" numFmtId="0">
      <sharedItems>
        <s v="AZ"/>
        <s v="GA"/>
        <s v="IL"/>
        <s v="CA"/>
        <s v="OR"/>
        <s v="NC"/>
        <s v="TX"/>
        <s v="VA"/>
        <s v="MO"/>
        <s v="CT"/>
        <s v="UT"/>
        <s v="FL"/>
        <s v="NY"/>
        <s v="PA"/>
        <s v="MN"/>
        <s v="NJ"/>
        <s v="KY"/>
        <s v="OH"/>
        <s v="SC"/>
        <s v="RI"/>
        <s v="LA"/>
        <s v="MA"/>
        <s v="WA"/>
        <s v="WI"/>
        <s v="AL"/>
        <s v="CO"/>
        <s v="KS"/>
        <s v="NV"/>
        <s v="AK"/>
        <s v="MD"/>
        <s v="WV"/>
        <s v="VT"/>
        <s v="MI"/>
        <s v="DC"/>
        <s v="SD"/>
        <s v="NH"/>
        <s v="AR"/>
        <s v="NM"/>
        <s v="MT"/>
        <s v="HI"/>
        <s v="WY"/>
        <s v="OK"/>
      </sharedItems>
    </cacheField>
    <cacheField name="total_pymnt" numFmtId="164">
      <sharedItems containsSemiMixedTypes="0" containsString="0" containsNumber="1">
        <n v="5861.07141425"/>
        <n v="1008.71"/>
        <n v="3003.65364445"/>
        <n v="12226.3022123"/>
        <n v="3242.17"/>
        <n v="5631.37775318"/>
        <n v="8136.84"/>
        <n v="3938.14433376"/>
        <n v="646.02"/>
        <n v="1476.19"/>
        <n v="7677.52"/>
        <n v="13943.08"/>
        <n v="2270.7"/>
        <n v="3478.98191538"/>
        <n v="7471.99"/>
        <n v="1270.1711062"/>
        <n v="12519.2604496"/>
        <n v="3785.02"/>
        <n v="7164.4998522"/>
        <n v="9459.96"/>
        <n v="27663.042671"/>
        <n v="14025.4"/>
        <n v="11902.5615747"/>
        <n v="11536.31"/>
        <n v="2050.14"/>
        <n v="15823.48"/>
        <n v="0.0"/>
        <n v="1609.12"/>
        <n v="4484.79"/>
        <n v="10122.2086138"/>
        <n v="4898.54355838"/>
        <n v="34886.08"/>
        <n v="11622.36"/>
        <n v="5714.59212878"/>
        <n v="8848.94043027"/>
        <n v="14537.4595273"/>
        <n v="12157.2"/>
        <n v="16662.6"/>
        <n v="7125.2831651"/>
        <n v="13506.54"/>
        <n v="10749.7626454"/>
        <n v="13516.3829573"/>
        <n v="3915.02759536"/>
        <n v="5626.89265505"/>
        <n v="6065.86"/>
        <n v="16239.9141276"/>
        <n v="5021.37"/>
        <n v="11724.5677368"/>
        <n v="10282.67"/>
        <n v="12157.3800468"/>
        <n v="16177.77"/>
        <n v="29695.6226757"/>
        <n v="8205.47381646"/>
        <n v="3521.95"/>
        <n v="13748.2131095"/>
        <n v="18319.14"/>
        <n v="20876.1"/>
        <n v="11474.76"/>
        <n v="10575.94"/>
        <n v="9079.33484306"/>
        <n v="17402.2399868"/>
        <n v="10713.52"/>
        <n v="21323.43"/>
        <n v="10267.2621391"/>
        <n v="8772.91"/>
        <n v="4103.16812842"/>
        <n v="5577.75"/>
        <n v="18172.71"/>
        <n v="4173.57"/>
        <n v="18562.40042"/>
        <n v="18097.3445842"/>
        <n v="4776.45"/>
        <n v="3246.8"/>
        <n v="15346.4668655"/>
        <n v="16459.519142"/>
        <n v="12699.48"/>
        <n v="13413.2160453"/>
        <n v="8201.53"/>
        <n v="15557.64"/>
        <n v="26027.5396382"/>
        <n v="28871.92"/>
        <n v="10671.62"/>
        <n v="14243.1583665"/>
        <n v="4930.30217046"/>
        <n v="8449.39474172"/>
        <n v="10480.84"/>
        <n v="16777.04"/>
        <n v="4907.8"/>
        <n v="14685.36"/>
        <n v="13985.6762204"/>
        <n v="12779.62"/>
        <n v="7687.73"/>
        <n v="11894.8952023"/>
        <n v="11232.14"/>
        <n v="7932.3"/>
        <n v="20295.8"/>
        <n v="15161.27"/>
        <n v="10037.1"/>
        <n v="3834.66084993"/>
        <n v="6495.11"/>
        <n v="2452.22"/>
        <n v="19297.95"/>
        <n v="6857.16748626"/>
        <n v="8350.84434428"/>
        <n v="10493.71"/>
        <n v="18218.25"/>
        <n v="28140.9293591"/>
        <n v="7326.00978726"/>
        <n v="7325.54415322"/>
        <n v="2552.4852434"/>
        <n v="6077.8756192"/>
        <n v="12156.8573167"/>
        <n v="32887.69"/>
        <n v="8999.1"/>
        <n v="11730.6"/>
        <n v="9434.77693634"/>
        <n v="10868.92"/>
        <n v="14182.2998623"/>
        <n v="11264.009576"/>
        <n v="13920.0250703"/>
        <n v="23880.65"/>
        <n v="11930.65"/>
        <n v="10904.24"/>
        <n v="16011.18"/>
        <n v="12173.07"/>
        <n v="20275.3365479"/>
        <n v="2529.9"/>
        <n v="27085.42"/>
        <n v="40006.5499239"/>
        <n v="11027.3"/>
        <n v="8452.25679284"/>
        <n v="5895.68"/>
        <n v="11841.940708"/>
        <n v="5682.08"/>
        <n v="9781.60575467"/>
        <n v="6737.55"/>
        <n v="7041.29375069"/>
        <n v="8120.14"/>
        <n v="12727.4260564"/>
        <n v="6793.0700944"/>
        <n v="19401.7193826"/>
        <n v="5000.4625104"/>
        <n v="14487.95"/>
        <n v="9712.65"/>
        <n v="15657.9393795"/>
        <n v="11234.49"/>
        <n v="22277.2628856"/>
        <n v="27580.75"/>
        <n v="6999.42740728"/>
        <n v="12188.5644228"/>
        <n v="26397.3130625"/>
        <n v="6002.23"/>
        <n v="14946.5600236"/>
        <n v="6198.89"/>
        <n v="8677.15633962"/>
        <n v="1350.86"/>
        <n v="14396.58"/>
        <n v="9074.73"/>
        <n v="9279.81275176"/>
        <n v="9622.78031997"/>
        <n v="22394.08"/>
        <n v="17991.53"/>
        <n v="11386.4302245"/>
        <n v="10902.91"/>
        <n v="8636.82"/>
        <n v="25521.0957202"/>
        <n v="7215.05"/>
        <n v="16282.75"/>
        <n v="1838.88"/>
        <n v="15621.2660575"/>
        <n v="30071.7288242"/>
        <n v="12174.4823094"/>
        <n v="3050.27600404"/>
        <n v="8844.70084212"/>
        <n v="4337.11"/>
        <n v="9270.84"/>
        <n v="6934.0"/>
        <n v="5425.96"/>
        <n v="11337.71"/>
        <n v="3708.24"/>
        <n v="15200.08"/>
        <n v="16058.3944183"/>
        <n v="13373.77"/>
        <n v="10198.4"/>
        <n v="12119.38"/>
        <n v="38059.76"/>
        <n v="10552.7927996"/>
        <n v="25796.01"/>
        <n v="12295.72"/>
        <n v="16301.5451734"/>
        <n v="28978.6789484"/>
        <n v="14070.3986395"/>
        <n v="9940.54"/>
        <n v="28411.15"/>
        <n v="15450.0842184"/>
        <n v="4241.16"/>
        <n v="29277.5738374"/>
        <n v="10867.2099768"/>
        <n v="15535.9318576"/>
        <n v="23861.58"/>
        <n v="3723.93632476"/>
        <n v="8616.33001985"/>
        <n v="14400.4992472"/>
        <n v="8203.29"/>
        <n v="2222.16"/>
        <n v="13919.4138718"/>
        <n v="6857.26115126"/>
        <n v="13598.01"/>
        <n v="8290.73"/>
        <n v="45755.2299805"/>
        <n v="2520.4"/>
        <n v="14196.268244"/>
        <n v="15502.77"/>
        <n v="6622.54670886"/>
        <n v="9062.49784003"/>
        <n v="14431.9785602"/>
        <n v="10678.6847685"/>
        <n v="14117.18"/>
        <n v="19183.22"/>
        <n v="14432.3101772"/>
        <n v="7002.16"/>
        <n v="9037.69568007"/>
        <n v="15453.51"/>
        <n v="22188.25"/>
        <n v="7730.87"/>
        <n v="9622.45"/>
        <n v="6126.24"/>
        <n v="4182.25"/>
        <n v="1521.6"/>
        <n v="21993.62"/>
        <n v="2894.74"/>
        <n v="6351.59"/>
        <n v="11051.5237979"/>
        <n v="5081.02296079"/>
        <n v="3942.07852815"/>
        <n v="13262.20515"/>
        <n v="18856.7578214"/>
        <n v="25023.2"/>
        <n v="12430.36"/>
        <n v="16894.08"/>
        <n v="13004.1428688"/>
        <n v="16789.0713659"/>
        <n v="22698.14"/>
        <n v="7325.29896789"/>
        <n v="13905.9971729"/>
        <n v="12025.4706286"/>
        <n v="8846.24"/>
        <n v="16055.99"/>
        <n v="16897.1798056"/>
        <n v="10200.26"/>
        <n v="4340.62"/>
        <n v="2022.66"/>
        <n v="11503.7754683"/>
        <n v="6171.26713698"/>
        <n v="8725.63245565"/>
        <n v="11604.88"/>
        <n v="13456.3231235"/>
        <n v="6534.43"/>
        <n v="8306.47"/>
        <n v="5050.37"/>
        <n v="21629.2435137"/>
        <n v="13556.6"/>
        <n v="12761.93"/>
        <n v="12077.3273066"/>
        <n v="6633.12"/>
        <n v="14006.68"/>
        <n v="10411.4"/>
        <n v="8331.94008531"/>
        <n v="28061.33"/>
        <n v="1478.87"/>
        <n v="10343.32"/>
        <n v="3709.19273041"/>
        <n v="8986.26366347"/>
        <n v="1185.35"/>
        <n v="5410.75"/>
        <n v="1880.09"/>
        <n v="37304.76"/>
        <n v="19883.16"/>
        <n v="6130.32"/>
        <n v="5501.16"/>
        <n v="9993.12043943"/>
        <n v="10840.08"/>
        <n v="11019.26"/>
        <n v="14432.9181418"/>
        <n v="24554.42"/>
        <n v="20631.16"/>
        <n v="6005.12393731"/>
        <n v="8654.58187742"/>
        <n v="12022.8864985"/>
        <n v="7274.62"/>
        <n v="13715.4578317"/>
        <n v="15650.39"/>
        <n v="14286.7225067"/>
        <n v="29000.8350292"/>
        <n v="7033.84026542"/>
        <n v="12554.01"/>
        <n v="15543.7"/>
        <n v="12026.2996643"/>
        <n v="9522.45744006"/>
        <n v="4533.54"/>
        <n v="17179.15"/>
        <n v="11229.37"/>
        <n v="15775.4874675"/>
        <n v="17282.3067306"/>
        <n v="16063.42"/>
        <n v="12455.59"/>
        <n v="36085.5582764"/>
        <n v="4355.44311422"/>
        <n v="14957.7536521"/>
        <n v="33809.0491826"/>
        <n v="11250.9"/>
        <n v="22527.937256"/>
        <n v="19205.83"/>
        <n v="5227.64"/>
        <n v="25775.38"/>
        <n v="11838.8778008"/>
        <n v="4601.62011009"/>
        <n v="5797.78"/>
        <n v="19767.48"/>
        <n v="30497.2915622"/>
        <n v="5601.55613342"/>
        <n v="22660.12"/>
        <n v="14431.5364041"/>
        <n v="26369.525524"/>
        <n v="833.7"/>
        <n v="3207.71"/>
        <n v="31102.15"/>
        <n v="22392.2"/>
        <n v="5851.68"/>
        <n v="25041.2284351"/>
        <n v="12155.9176965"/>
        <n v="17713.89"/>
        <n v="13448.7262039"/>
        <n v="13903.92"/>
        <n v="7499.16244931"/>
        <n v="23717.44"/>
        <n v="26012.99"/>
        <n v="10423.49"/>
        <n v="21660.78"/>
        <n v="1958.97"/>
        <n v="8649.71"/>
        <n v="17385.837084"/>
        <n v="7463.19355868"/>
        <n v="27811.7307407"/>
        <n v="3564.9"/>
        <n v="20462.9062732"/>
        <n v="11723.7126323"/>
        <n v="14442.38"/>
        <n v="7690.46"/>
        <n v="3615.21"/>
        <n v="11082.0496688"/>
        <n v="11122.691055"/>
        <n v="19857.78"/>
        <n v="5080.25"/>
        <n v="8545.84036762"/>
        <n v="23996.94"/>
        <n v="5150.83"/>
        <n v="18879.1"/>
        <n v="5451.0297879"/>
        <n v="10750.2"/>
        <n v="8109.2597076"/>
        <n v="3729.4"/>
        <n v="26721.85"/>
        <n v="28094.27"/>
        <n v="12641.9665755"/>
        <n v="2046.9"/>
        <n v="18510.724981"/>
        <n v="19520.54"/>
        <n v="9051.84301793"/>
        <n v="10143.3821914"/>
        <n v="5505.07469031"/>
        <n v="6975.27607766"/>
        <n v="11816.1434269"/>
        <n v="11398.55"/>
        <n v="15609.96"/>
        <n v="31161.59"/>
        <n v="8740.16"/>
        <n v="27033.3315289"/>
        <n v="17230.0765228"/>
        <n v="13736.4111926"/>
        <n v="9543.84"/>
        <n v="1330.92"/>
        <n v="6564.33417452"/>
        <n v="8548.15"/>
        <n v="8332.09758105"/>
        <n v="6081.93480181"/>
        <n v="19242.0198828"/>
        <n v="34439.9758013"/>
        <n v="3662.31"/>
        <n v="4457.96"/>
        <n v="12159.38"/>
        <n v="19209.98"/>
        <n v="5524.93647169"/>
        <n v="11783.1375424"/>
        <n v="4185.93"/>
        <n v="17857.8799053"/>
        <n v="7901.70400329"/>
        <n v="8131.3194932"/>
        <n v="12021.0600184"/>
        <n v="15021.3258056"/>
        <n v="17018.6506125"/>
        <n v="7994.1555559"/>
        <n v="10113.71096"/>
        <n v="25893.0"/>
        <n v="16915.33"/>
        <n v="12182.11"/>
        <n v="10823.1032433"/>
        <n v="8195.24288805"/>
        <n v="30964.69"/>
        <n v="2252.26999733"/>
        <n v="9767.17100778"/>
        <n v="9738.77"/>
        <n v="560.69"/>
        <n v="9638.08234049"/>
        <n v="3612.52"/>
        <n v="7727.50005069"/>
        <n v="11408.78"/>
        <n v="17850.84"/>
        <n v="11262.9109239"/>
        <n v="18039.0998082"/>
        <n v="9929.50041729"/>
        <n v="11263.4829655"/>
        <n v="91.31"/>
        <n v="15297.94"/>
        <n v="2444.63"/>
        <n v="22590.2041393"/>
        <n v="5580.11"/>
        <n v="3358.81340478"/>
        <n v="11597.2666022"/>
        <n v="30769.8936537"/>
        <n v="19893.95"/>
        <n v="43947.08"/>
        <n v="8948.24764409"/>
        <n v="10850.22"/>
        <n v="23980.67"/>
        <n v="18799.72"/>
        <n v="7382.84"/>
        <n v="7999.84792572"/>
        <n v="24283.82"/>
        <n v="9236.36905915"/>
        <n v="14817.85"/>
        <n v="19892.9516423"/>
        <n v="7881.92413224"/>
        <n v="18159.26"/>
        <n v="9151.00534309"/>
        <n v="21054.1855484"/>
        <n v="31277.98"/>
        <n v="21328.13"/>
        <n v="11208.865744"/>
        <n v="4300.29"/>
        <n v="5053.37722473"/>
        <n v="13871.4187605"/>
        <n v="3124.73761374"/>
        <n v="19847.2"/>
        <n v="8118.35053132"/>
        <n v="12787.19"/>
        <n v="4634.24672516"/>
        <n v="8517.87"/>
        <n v="7869.17"/>
        <n v="5261.08149103"/>
        <n v="4582.75029982"/>
        <n v="6857.05560144"/>
        <n v="4200.0"/>
        <n v="4152.93"/>
        <n v="2236.73"/>
        <n v="6273.69"/>
        <n v="1873.45"/>
        <n v="22955.76"/>
        <n v="12551.7831242"/>
        <n v="6287.69813066"/>
        <n v="13850.7061324"/>
        <n v="10742.42"/>
        <n v="14876.65"/>
        <n v="3976.57"/>
        <n v="16359.1199177"/>
        <n v="22756.2026662"/>
        <n v="8589.12"/>
        <n v="17725.93"/>
        <n v="8371.65"/>
        <n v="19643.66"/>
        <n v="11928.62"/>
        <n v="8923.71"/>
        <n v="8061.52571023"/>
        <n v="13098.35"/>
        <n v="2294.0"/>
        <n v="21677.94"/>
        <n v="31960.6"/>
        <n v="6717.52577896"/>
        <n v="31388.68"/>
        <n v="4639.04"/>
        <n v="14762.51"/>
        <n v="19721.8253632"/>
        <n v="22386.62"/>
        <n v="15808.02"/>
        <n v="7325.89257971"/>
        <n v="17071.16"/>
        <n v="3093.5"/>
        <n v="11649.33"/>
        <n v="9103.26706445"/>
        <n v="18877.3928432"/>
      </sharedItems>
    </cacheField>
    <cacheField name="last_pymnt_amnt" numFmtId="164">
      <sharedItems containsSemiMixedTypes="0" containsString="0" containsNumber="1">
        <n v="171.62"/>
        <n v="119.66"/>
        <n v="649.91"/>
        <n v="357.48"/>
        <n v="67.79"/>
        <n v="161.03"/>
        <n v="170.08"/>
        <n v="111.34"/>
        <n v="152.39"/>
        <n v="121.45"/>
        <n v="1655.54"/>
        <n v="6315.3"/>
        <n v="305.38"/>
        <n v="102.43"/>
        <n v="325.74"/>
        <n v="36.32"/>
        <n v="370.46"/>
        <n v="583.45"/>
        <n v="16.98"/>
        <n v="8061.1"/>
        <n v="6024.09"/>
        <n v="701.73"/>
        <n v="349.21"/>
        <n v="4942.63"/>
        <n v="198.46"/>
        <n v="2447.05"/>
        <n v="0.0"/>
        <n v="123.65"/>
        <n v="2638.77"/>
        <n v="581.59"/>
        <n v="144.94"/>
        <n v="16966.7"/>
        <n v="242.97"/>
        <n v="163.64"/>
        <n v="260.74"/>
        <n v="417.61"/>
        <n v="3483.79"/>
        <n v="5872.8"/>
        <n v="1923.53"/>
        <n v="282.44"/>
        <n v="311.56"/>
        <n v="380.98"/>
        <n v="115.38"/>
        <n v="162.44"/>
        <n v="15.01"/>
        <n v="457.91"/>
        <n v="158.77"/>
        <n v="332.92"/>
        <n v="8762.05"/>
        <n v="346.13"/>
        <n v="483.38"/>
        <n v="838.27"/>
        <n v="240.27"/>
        <n v="421.65"/>
        <n v="964.73"/>
        <n v="555.33"/>
        <n v="9931.02"/>
        <n v="5803.94"/>
        <n v="8627.74"/>
        <n v="262.78"/>
        <n v="3596.46"/>
        <n v="223.74"/>
        <n v="13814.81"/>
        <n v="606.54"/>
        <n v="1.0"/>
        <n v="118.32"/>
        <n v="223.11"/>
        <n v="13108.71"/>
        <n v="223.14"/>
        <n v="2533.38"/>
        <n v="9245.21"/>
        <n v="227.45"/>
        <n v="2539.58"/>
        <n v="441.52"/>
        <n v="464.02"/>
        <n v="11046.6"/>
        <n v="1491.29"/>
        <n v="6824.7"/>
        <n v="312.74"/>
        <n v="10783.73"/>
        <n v="15660.22"/>
        <n v="8962.31"/>
        <n v="419.36"/>
        <n v="138.95"/>
        <n v="248.19"/>
        <n v="365.48"/>
        <n v="349.98"/>
        <n v="3946.24"/>
        <n v="5800.45"/>
        <n v="426.26"/>
        <n v="10046.57"/>
        <n v="4958.61"/>
        <n v="4625.07"/>
        <n v="4421.32"/>
        <n v="4235.03"/>
        <n v="423.1"/>
        <n v="9242.39"/>
        <n v="437.47"/>
        <n v="107.86"/>
        <n v="135.57"/>
        <n v="199.8"/>
        <n v="402.65"/>
        <n v="198.47"/>
        <n v="240.64"/>
        <n v="5378.43"/>
        <n v="465.53"/>
        <n v="791.58"/>
        <n v="212.86"/>
        <n v="214.39"/>
        <n v="72.44"/>
        <n v="178.58"/>
        <n v="349.86"/>
        <n v="23499.05"/>
        <n v="5514.5"/>
        <n v="200.0"/>
        <n v="2295.56"/>
        <n v="6743.26"/>
        <n v="3074.04"/>
        <n v="4.84"/>
        <n v="392.03"/>
        <n v="1179.0"/>
        <n v="787.01"/>
        <n v="6912.69"/>
        <n v="5980.83"/>
        <n v="312.04"/>
        <n v="567.29"/>
        <n v="2530.74"/>
        <n v="17029.75"/>
        <n v="1123.85"/>
        <n v="4190.34"/>
        <n v="238.06"/>
        <n v="843.3"/>
        <n v="2594.01"/>
        <n v="3615.46"/>
        <n v="5.67"/>
        <n v="2585.54"/>
        <n v="2082.79"/>
        <n v="340.82"/>
        <n v="5526.53"/>
        <n v="1.83"/>
        <n v="4641.23"/>
        <n v="141.26"/>
        <n v="13531.87"/>
        <n v="4472.8"/>
        <n v="307.62"/>
        <n v="386.7"/>
        <n v="10869.79"/>
        <n v="17416.49"/>
        <n v="1335.92"/>
        <n v="3239.35"/>
        <n v="9848.46"/>
        <n v="62.38"/>
        <n v="4368.56"/>
        <n v="28.0"/>
        <n v="19.26"/>
        <n v="193.17"/>
        <n v="5359.38"/>
        <n v="4936.27"/>
        <n v="262.31"/>
        <n v="269.73"/>
        <n v="199.56"/>
        <n v="9412.4"/>
        <n v="369.43"/>
        <n v="4152.52"/>
        <n v="6983.56"/>
        <n v="1430.05"/>
        <n v="1960.88"/>
        <n v="339.25"/>
        <n v="77.78"/>
        <n v="1706.24"/>
        <n v="842.08"/>
        <n v="1669.38"/>
        <n v="95.98"/>
        <n v="249.25"/>
        <n v="3270.11"/>
        <n v="339.31"/>
        <n v="277.36"/>
        <n v="591.09"/>
        <n v="3643.9"/>
        <n v="464.07"/>
        <n v="10643.16"/>
        <n v="449.39"/>
        <n v="188.69"/>
        <n v="536.81"/>
        <n v="253.06"/>
        <n v="272.59"/>
        <n v="6.65"/>
        <n v="537.87"/>
        <n v="528.58"/>
        <n v="456.95"/>
        <n v="819.13"/>
        <n v="396.1"/>
        <n v="207.73"/>
        <n v="28412.43"/>
        <n v="2133.17"/>
        <n v="411.71"/>
        <n v="1122.55"/>
        <n v="306.11"/>
        <n v="437.68"/>
        <n v="8269.74"/>
        <n v="107.29"/>
        <n v="249.88"/>
        <n v="416.2"/>
        <n v="456.12"/>
        <n v="370.66"/>
        <n v="395.05"/>
        <n v="198.16"/>
        <n v="6821.51"/>
        <n v="2454.29"/>
        <n v="9781.44"/>
        <n v="15.88"/>
        <n v="406.12"/>
        <n v="517.21"/>
        <n v="741.85"/>
        <n v="260.69"/>
        <n v="413.19"/>
        <n v="312.44"/>
        <n v="294.98"/>
        <n v="399.97"/>
        <n v="411.96"/>
        <n v="318.68"/>
        <n v="255.3"/>
        <n v="12526.96"/>
        <n v="16499.75"/>
        <n v="225.29"/>
        <n v="642.96"/>
        <n v="154.69"/>
        <n v="3313.87"/>
        <n v="1521.89"/>
        <n v="13491.06"/>
        <n v="1168.5"/>
        <n v="335.45"/>
        <n v="319.94"/>
        <n v="146.48"/>
        <n v="3.62"/>
        <n v="381.02"/>
        <n v="1053.02"/>
        <n v="407.7"/>
        <n v="11605.56"/>
        <n v="352.48"/>
        <n v="372.99"/>
        <n v="2309.01"/>
        <n v="473.75"/>
        <n v="215.51"/>
        <n v="965.7"/>
        <n v="348.59"/>
        <n v="1095.85"/>
        <n v="6054.96"/>
        <n v="956.54"/>
        <n v="8187.44"/>
        <n v="785.51"/>
        <n v="134.18"/>
        <n v="643.26"/>
        <n v="1186.09"/>
        <n v="1204.05"/>
        <n v="4378.02"/>
        <n v="24.36"/>
        <n v="1561.93"/>
        <n v="7778.22"/>
        <n v="1912.16"/>
        <n v="1805.88"/>
        <n v="282.96"/>
        <n v="10731.86"/>
        <n v="2939.1"/>
        <n v="2695.52"/>
        <n v="5971.51"/>
        <n v="381.04"/>
        <n v="243.64"/>
        <n v="26684.35"/>
        <n v="817.34"/>
        <n v="368.08"/>
        <n v="317.41"/>
        <n v="1483.12"/>
        <n v="268.32"/>
        <n v="2065.02"/>
        <n v="1440.67"/>
        <n v="27308.49"/>
        <n v="10185.73"/>
        <n v="438.07"/>
        <n v="3833.62"/>
        <n v="644.42"/>
        <n v="3845.46"/>
        <n v="2375.97"/>
        <n v="409.71"/>
        <n v="18024.97"/>
        <n v="430.78"/>
        <n v="190.27"/>
        <n v="1426.64"/>
        <n v="1976.75"/>
        <n v="4304.99"/>
        <n v="391.28"/>
        <n v="9026.78"/>
        <n v="404.66"/>
        <n v="812.89"/>
        <n v="204.1"/>
        <n v="473.95"/>
        <n v="11736.19"/>
        <n v="345.52"/>
        <n v="278.01"/>
        <n v="287.45"/>
        <n v="673.72"/>
        <n v="445.13"/>
        <n v="444.97"/>
        <n v="509.76"/>
        <n v="281.46"/>
        <n v="3641.77"/>
        <n v="8847.24"/>
        <n v="1192.02"/>
        <n v="3659.9"/>
        <n v="953.93"/>
        <n v="7193.77"/>
        <n v="631.87"/>
        <n v="14579.33"/>
        <n v="238.0"/>
        <n v="643.58"/>
        <n v="2258.8"/>
        <n v="129.65"/>
        <n v="478.64"/>
        <n v="449.97"/>
        <n v="853.26"/>
        <n v="168.52"/>
        <n v="472.14"/>
        <n v="414.83"/>
        <n v="6909.59"/>
        <n v="167.08"/>
        <n v="573.77"/>
        <n v="648.93"/>
        <n v="467.23"/>
        <n v="727.38"/>
        <n v="1990.92"/>
        <n v="5699.63"/>
        <n v="2940.47"/>
        <n v="290.64"/>
        <n v="218.08"/>
        <n v="494.59"/>
        <n v="21393.19"/>
        <n v="6046.08"/>
        <n v="451.9"/>
        <n v="330.76"/>
        <n v="762.08"/>
        <n v="496.51"/>
        <n v="418.17"/>
        <n v="819.9"/>
        <n v="396.92"/>
        <n v="587.21"/>
        <n v="336.85"/>
        <n v="301.76"/>
        <n v="3379.25"/>
        <n v="2124.39"/>
        <n v="314.45"/>
        <n v="12653.57"/>
        <n v="3731.1"/>
        <n v="4.89"/>
        <n v="8922.33"/>
        <n v="303.34"/>
        <n v="11241.88"/>
        <n v="1344.77"/>
        <n v="4548.72"/>
        <n v="232.43"/>
        <n v="77.88"/>
        <n v="654.31"/>
        <n v="19410.22"/>
        <n v="371.75"/>
        <n v="297.72"/>
        <n v="534.3"/>
        <n v="406.85"/>
        <n v="270.37"/>
        <n v="291.21"/>
        <n v="182.85"/>
        <n v="200.51"/>
        <n v="2571.77"/>
        <n v="4002.95"/>
        <n v="9596.96"/>
        <n v="759.52"/>
        <n v="2364.03"/>
        <n v="418.47"/>
        <n v="338.93"/>
        <n v="270.04"/>
        <n v="192.37"/>
        <n v="3005.84"/>
        <n v="243.02"/>
        <n v="174.22"/>
        <n v="553.45"/>
        <n v="14468.07"/>
        <n v="121.38"/>
        <n v="93.21"/>
        <n v="3866.0"/>
        <n v="400.82"/>
        <n v="166.04"/>
        <n v="347.26"/>
        <n v="3658.15"/>
        <n v="508.58"/>
        <n v="231.21"/>
        <n v="230.53"/>
        <n v="2655.46"/>
        <n v="450.23"/>
        <n v="4183.77"/>
        <n v="228.19"/>
        <n v="297.31"/>
        <n v="539.47"/>
        <n v="11232.83"/>
        <n v="4856.49"/>
        <n v="313.32"/>
        <n v="1547.92"/>
        <n v="17827.7"/>
        <n v="65.78"/>
        <n v="287.22"/>
        <n v="4226.2"/>
        <n v="54.72"/>
        <n v="13.95"/>
        <n v="819.08"/>
        <n v="863.1"/>
        <n v="4254.59"/>
        <n v="372.25"/>
        <n v="321.98"/>
        <n v="520.23"/>
        <n v="1391.04"/>
        <n v="318.38"/>
        <n v="34.5"/>
        <n v="7854.53"/>
        <n v="291.63"/>
        <n v="5880.48"/>
        <n v="1636.76"/>
        <n v="100.23"/>
        <n v="339.84"/>
        <n v="7681.95"/>
        <n v="1370.08"/>
        <n v="916.03"/>
        <n v="1708.04"/>
        <n v="397.77"/>
        <n v="19664.2"/>
        <n v="151.0"/>
        <n v="232.27"/>
        <n v="11650.08"/>
        <n v="278.92"/>
        <n v="5207.35"/>
        <n v="574.46"/>
        <n v="873.09"/>
        <n v="9783.86"/>
        <n v="262.23"/>
        <n v="594.74"/>
        <n v="20489.14"/>
        <n v="7516.94"/>
        <n v="5908.59"/>
        <n v="3326.13"/>
        <n v="824.36"/>
        <n v="2286.28"/>
        <n v="6.4"/>
        <n v="414.09"/>
        <n v="236.31"/>
        <n v="7497.46"/>
        <n v="516.99"/>
        <n v="4868.26"/>
        <n v="522.41"/>
        <n v="152.4"/>
        <n v="638.01"/>
        <n v="199.26"/>
        <n v="105.0"/>
        <n v="1918.67"/>
        <n v="97.72"/>
        <n v="2844.38"/>
        <n v="529.51"/>
        <n v="18326.72"/>
        <n v="375.39"/>
        <n v="2554.52"/>
        <n v="392.68"/>
        <n v="5847.47"/>
        <n v="12102.24"/>
        <n v="2037.38"/>
        <n v="7889.73"/>
        <n v="112.14"/>
        <n v="357.88"/>
        <n v="10661.18"/>
        <n v="7317.57"/>
        <n v="16993.32"/>
        <n v="500.65"/>
        <n v="5025.51"/>
        <n v="239.21"/>
        <n v="967.21"/>
        <n v="76.56"/>
        <n v="23160.52"/>
        <n v="201.76"/>
        <n v="34.32"/>
        <n v="14267.16"/>
        <n v="7663.24"/>
        <n v="467.0"/>
        <n v="5569.67"/>
        <n v="213.5"/>
        <n v="355.79"/>
        <n v="619.88"/>
        <n v="1756.16"/>
        <n v="265.0"/>
        <n v="7374.76"/>
      </sharedItems>
    </cacheField>
    <cacheField name="date_of_loan" numFmtId="165">
      <sharedItems containsSemiMixedTypes="0" containsNonDate="0" containsDate="1" containsString="0" minDate="2018-01-01T00:00:00Z" maxDate="2020-02-03T00:00:00Z">
        <d v="2018-05-11T00:00:00Z"/>
        <d v="2018-06-10T00:00:00Z"/>
        <d v="2018-02-20T00:00:00Z"/>
        <d v="2018-03-22T00:00:00Z"/>
        <d v="2019-04-09T00:00:00Z"/>
        <d v="2018-09-25T00:00:00Z"/>
        <d v="2018-09-26T00:00:00Z"/>
        <d v="2018-09-27T00:00:00Z"/>
        <d v="2018-09-28T00:00:00Z"/>
        <d v="2018-09-29T00:00:00Z"/>
        <d v="2018-09-08T00:00:00Z"/>
        <d v="2018-03-07T00:00:00Z"/>
        <d v="2018-08-12T00:00:00Z"/>
        <d v="2018-08-13T00:00:00Z"/>
        <d v="2018-08-14T00:00:00Z"/>
        <d v="2018-08-15T00:00:00Z"/>
        <d v="2018-05-09T00:00:00Z"/>
        <d v="2019-03-21T00:00:00Z"/>
        <d v="2019-04-02T00:00:00Z"/>
        <d v="2019-04-03T00:00:00Z"/>
        <d v="2019-04-04T00:00:00Z"/>
        <d v="2018-11-28T00:00:00Z"/>
        <d v="2019-03-01T00:00:00Z"/>
        <d v="2018-05-04T00:00:00Z"/>
        <d v="2018-05-05T00:00:00Z"/>
        <d v="2018-05-06T00:00:00Z"/>
        <d v="2018-05-07T00:00:00Z"/>
        <d v="2018-06-07T00:00:00Z"/>
        <d v="2018-09-03T00:00:00Z"/>
        <d v="2018-01-29T00:00:00Z"/>
        <d v="2018-07-10T00:00:00Z"/>
        <d v="2018-04-25T00:00:00Z"/>
        <d v="2019-04-30T00:00:00Z"/>
        <d v="2018-02-24T00:00:00Z"/>
        <d v="2018-02-25T00:00:00Z"/>
        <d v="2018-02-26T00:00:00Z"/>
        <d v="2018-02-27T00:00:00Z"/>
        <d v="2018-02-28T00:00:00Z"/>
        <d v="2018-03-01T00:00:00Z"/>
        <d v="2018-03-02T00:00:00Z"/>
        <d v="2018-03-03T00:00:00Z"/>
        <d v="2018-03-04T00:00:00Z"/>
        <d v="2018-03-05T00:00:00Z"/>
        <d v="2018-03-06T00:00:00Z"/>
        <d v="2019-05-11T00:00:00Z"/>
        <d v="2018-07-30T00:00:00Z"/>
        <d v="2018-03-23T00:00:00Z"/>
        <d v="2019-03-02T00:00:00Z"/>
        <d v="2019-02-09T00:00:00Z"/>
        <d v="2019-04-21T00:00:00Z"/>
        <d v="2018-06-06T00:00:00Z"/>
        <d v="2018-08-09T00:00:00Z"/>
        <d v="2018-06-24T00:00:00Z"/>
        <d v="2018-09-10T00:00:00Z"/>
        <d v="2018-03-27T00:00:00Z"/>
        <d v="2018-06-04T00:00:00Z"/>
        <d v="2018-11-02T00:00:00Z"/>
        <d v="2019-01-03T00:00:00Z"/>
        <d v="2019-01-04T00:00:00Z"/>
        <d v="2019-01-05T00:00:00Z"/>
        <d v="2019-01-06T00:00:00Z"/>
        <d v="2019-01-07T00:00:00Z"/>
        <d v="2019-01-08T00:00:00Z"/>
        <d v="2019-01-09T00:00:00Z"/>
        <d v="2019-01-10T00:00:00Z"/>
        <d v="2019-01-11T00:00:00Z"/>
        <d v="2019-01-12T00:00:00Z"/>
        <d v="2018-03-09T00:00:00Z"/>
        <d v="2018-12-10T00:00:00Z"/>
        <d v="2018-12-01T00:00:00Z"/>
        <d v="2019-02-24T00:00:00Z"/>
        <d v="2019-05-03T00:00:00Z"/>
        <d v="2018-02-12T00:00:00Z"/>
        <d v="2018-12-02T00:00:00Z"/>
        <d v="2018-03-12T00:00:00Z"/>
        <d v="2018-02-14T00:00:00Z"/>
        <d v="2018-12-22T00:00:00Z"/>
        <d v="2018-06-23T00:00:00Z"/>
        <d v="2019-01-17T00:00:00Z"/>
        <d v="2018-12-17T00:00:00Z"/>
        <d v="2018-01-28T00:00:00Z"/>
        <d v="2018-05-02T00:00:00Z"/>
        <d v="2019-04-26T00:00:00Z"/>
        <d v="2018-04-07T00:00:00Z"/>
        <d v="2019-04-27T00:00:00Z"/>
        <d v="2018-11-07T00:00:00Z"/>
        <d v="2018-10-07T00:00:00Z"/>
        <d v="2018-11-15T00:00:00Z"/>
        <d v="2018-10-16T00:00:00Z"/>
        <d v="2018-12-31T00:00:00Z"/>
        <d v="2018-11-24T00:00:00Z"/>
        <d v="2018-08-28T00:00:00Z"/>
        <d v="2019-05-07T00:00:00Z"/>
        <d v="2019-02-19T00:00:00Z"/>
        <d v="2018-08-22T00:00:00Z"/>
        <d v="2019-03-17T00:00:00Z"/>
        <d v="2018-10-18T00:00:00Z"/>
        <d v="2018-02-05T00:00:00Z"/>
        <d v="2018-05-23T00:00:00Z"/>
        <d v="2018-06-18T00:00:00Z"/>
        <d v="2018-11-03T00:00:00Z"/>
        <d v="2018-12-03T00:00:00Z"/>
        <d v="2018-01-06T00:00:00Z"/>
        <d v="2018-09-23T00:00:00Z"/>
        <d v="2019-01-30T00:00:00Z"/>
        <d v="2018-04-26T00:00:00Z"/>
        <d v="2018-05-27T00:00:00Z"/>
        <d v="2019-04-28T00:00:00Z"/>
        <d v="2018-11-04T00:00:00Z"/>
        <d v="2018-08-08T00:00:00Z"/>
        <d v="2018-11-01T00:00:00Z"/>
        <d v="2018-04-04T00:00:00Z"/>
        <d v="2018-07-25T00:00:00Z"/>
        <d v="2019-04-08T00:00:00Z"/>
        <d v="2018-06-29T00:00:00Z"/>
        <d v="2018-01-30T00:00:00Z"/>
        <d v="2019-04-07T00:00:00Z"/>
        <d v="2019-03-12T00:00:00Z"/>
        <d v="2018-07-27T00:00:00Z"/>
        <d v="2019-03-29T00:00:00Z"/>
        <d v="2019-01-01T00:00:00Z"/>
        <d v="2018-10-14T00:00:00Z"/>
        <d v="2018-04-13T00:00:00Z"/>
        <d v="2018-03-10T00:00:00Z"/>
        <d v="2019-01-26T00:00:00Z"/>
        <d v="2019-03-25T00:00:00Z"/>
        <d v="2018-01-24T00:00:00Z"/>
        <d v="2018-02-08T00:00:00Z"/>
        <d v="2019-03-26T00:00:00Z"/>
        <d v="2018-01-16T00:00:00Z"/>
        <d v="2018-10-31T00:00:00Z"/>
        <d v="2018-07-22T00:00:00Z"/>
        <d v="2019-04-18T00:00:00Z"/>
        <d v="2019-03-16T00:00:00Z"/>
        <d v="2018-04-08T00:00:00Z"/>
        <d v="2018-08-03T00:00:00Z"/>
        <d v="2019-02-05T00:00:00Z"/>
        <d v="2018-06-28T00:00:00Z"/>
        <d v="2018-09-07T00:00:00Z"/>
        <d v="2019-03-14T00:00:00Z"/>
        <d v="2019-02-25T00:00:00Z"/>
        <d v="2018-08-18T00:00:00Z"/>
        <d v="2019-04-10T00:00:00Z"/>
        <d v="2018-10-21T00:00:00Z"/>
        <d v="2019-01-20T00:00:00Z"/>
        <d v="2018-07-15T00:00:00Z"/>
        <d v="2018-11-21T00:00:00Z"/>
        <d v="2019-02-20T00:00:00Z"/>
        <d v="2018-12-13T00:00:00Z"/>
        <d v="2019-02-16T00:00:00Z"/>
        <d v="2018-09-04T00:00:00Z"/>
        <d v="2018-01-05T00:00:00Z"/>
        <d v="2018-10-24T00:00:00Z"/>
        <d v="2018-12-08T00:00:00Z"/>
        <d v="2018-05-18T00:00:00Z"/>
        <d v="2018-09-05T00:00:00Z"/>
        <d v="2018-09-01T00:00:00Z"/>
        <d v="2018-08-30T00:00:00Z"/>
        <d v="2018-03-24T00:00:00Z"/>
        <d v="2018-09-12T00:00:00Z"/>
        <d v="2018-04-20T00:00:00Z"/>
        <d v="2019-01-23T00:00:00Z"/>
        <d v="2018-01-13T00:00:00Z"/>
        <d v="2018-10-05T00:00:00Z"/>
        <d v="2019-03-05T00:00:00Z"/>
        <d v="2018-01-10T00:00:00Z"/>
        <d v="2019-02-13T00:00:00Z"/>
        <d v="2019-02-04T00:00:00Z"/>
        <d v="2018-10-28T00:00:00Z"/>
        <d v="2018-09-18T00:00:00Z"/>
        <d v="2019-03-30T00:00:00Z"/>
        <d v="2019-02-14T00:00:00Z"/>
        <d v="2018-05-16T00:00:00Z"/>
        <d v="2018-07-19T00:00:00Z"/>
        <d v="2018-01-09T00:00:00Z"/>
        <d v="2018-11-10T00:00:00Z"/>
        <d v="2018-05-30T00:00:00Z"/>
        <d v="2019-04-15T00:00:00Z"/>
        <d v="2018-05-25T00:00:00Z"/>
        <d v="2018-08-05T00:00:00Z"/>
        <d v="2018-11-27T00:00:00Z"/>
        <d v="2018-01-27T00:00:00Z"/>
        <d v="2018-03-16T00:00:00Z"/>
        <d v="2018-09-13T00:00:00Z"/>
        <d v="2019-04-20T00:00:00Z"/>
        <d v="2018-03-20T00:00:00Z"/>
        <d v="2018-01-15T00:00:00Z"/>
        <d v="2018-11-25T00:00:00Z"/>
        <d v="2018-02-07T00:00:00Z"/>
        <d v="2019-02-22T00:00:00Z"/>
        <d v="2018-03-28T00:00:00Z"/>
        <d v="2018-10-08T00:00:00Z"/>
        <d v="2019-02-21T00:00:00Z"/>
        <d v="2018-07-23T00:00:00Z"/>
        <d v="2019-05-06T00:00:00Z"/>
        <d v="2018-10-03T00:00:00Z"/>
        <d v="2018-04-14T00:00:00Z"/>
        <d v="2018-04-01T00:00:00Z"/>
        <d v="2018-12-09T00:00:00Z"/>
        <d v="2018-11-22T00:00:00Z"/>
        <d v="2019-01-24T00:00:00Z"/>
        <d v="2018-01-22T00:00:00Z"/>
        <d v="2018-12-20T00:00:00Z"/>
        <d v="2019-02-03T00:00:00Z"/>
        <d v="2018-01-25T00:00:00Z"/>
        <d v="2019-03-20T00:00:00Z"/>
        <d v="2018-04-28T00:00:00Z"/>
        <d v="2018-05-24T00:00:00Z"/>
        <d v="2018-05-08T00:00:00Z"/>
        <d v="2018-11-06T00:00:00Z"/>
        <d v="2018-12-15T00:00:00Z"/>
        <d v="2018-03-25T00:00:00Z"/>
        <d v="2018-10-12T00:00:00Z"/>
        <d v="2018-08-01T00:00:00Z"/>
        <d v="2018-08-02T00:00:00Z"/>
        <d v="2018-08-04T00:00:00Z"/>
        <d v="2018-08-06T00:00:00Z"/>
        <d v="2018-08-07T00:00:00Z"/>
        <d v="2018-11-18T00:00:00Z"/>
        <d v="2018-06-13T00:00:00Z"/>
        <d v="2019-01-14T00:00:00Z"/>
        <d v="2018-04-21T00:00:00Z"/>
        <d v="2019-01-16T00:00:00Z"/>
        <d v="2018-01-31T00:00:00Z"/>
        <d v="2018-12-05T00:00:00Z"/>
        <d v="2019-04-17T00:00:00Z"/>
        <d v="2019-03-27T00:00:00Z"/>
        <d v="2018-08-16T00:00:00Z"/>
        <d v="2018-08-21T00:00:00Z"/>
        <d v="2018-06-09T00:00:00Z"/>
        <d v="2019-03-22T00:00:00Z"/>
        <d v="2018-07-06T00:00:00Z"/>
        <d v="2018-08-20T00:00:00Z"/>
        <d v="2018-11-08T00:00:00Z"/>
        <d v="2018-04-10T00:00:00Z"/>
        <d v="2018-10-11T00:00:00Z"/>
        <d v="2018-10-13T00:00:00Z"/>
        <d v="2019-04-24T00:00:00Z"/>
        <d v="2018-09-09T00:00:00Z"/>
        <d v="2018-06-12T00:00:00Z"/>
        <d v="2018-04-12T00:00:00Z"/>
        <d v="2018-01-08T00:00:00Z"/>
        <d v="2018-09-16T00:00:00Z"/>
        <d v="2018-07-24T00:00:00Z"/>
        <d v="2018-10-01T00:00:00Z"/>
        <d v="2018-12-30T00:00:00Z"/>
        <d v="2019-03-18T00:00:00Z"/>
        <d v="2018-09-20T00:00:00Z"/>
        <d v="2019-02-15T00:00:00Z"/>
        <d v="2019-02-17T00:00:00Z"/>
        <d v="2019-02-18T00:00:00Z"/>
        <d v="2019-02-23T00:00:00Z"/>
        <d v="2019-02-26T00:00:00Z"/>
        <d v="2019-02-27T00:00:00Z"/>
        <d v="2019-02-28T00:00:00Z"/>
        <d v="2019-02-06T00:00:00Z"/>
        <d v="2018-11-13T00:00:00Z"/>
        <d v="2018-07-17T00:00:00Z"/>
        <d v="2019-03-13T00:00:00Z"/>
        <d v="2018-10-27T00:00:00Z"/>
        <d v="2018-05-10T00:00:00Z"/>
        <d v="2018-06-26T00:00:00Z"/>
        <d v="2018-11-17T00:00:00Z"/>
        <d v="2018-06-30T00:00:00Z"/>
        <d v="2018-12-04T00:00:00Z"/>
        <d v="2018-09-17T00:00:00Z"/>
        <d v="2018-01-26T00:00:00Z"/>
        <d v="2018-05-12T00:00:00Z"/>
        <d v="2018-09-19T00:00:00Z"/>
        <d v="2018-04-02T00:00:00Z"/>
        <d v="2018-01-14T00:00:00Z"/>
        <d v="2019-02-01T00:00:00Z"/>
        <d v="2018-03-15T00:00:00Z"/>
        <d v="2018-08-24T00:00:00Z"/>
        <d v="2018-07-02T00:00:00Z"/>
        <d v="2019-04-22T00:00:00Z"/>
        <d v="2019-05-12T00:00:00Z"/>
        <d v="2019-02-08T00:00:00Z"/>
        <d v="2018-05-13T00:00:00Z"/>
        <d v="2018-03-30T00:00:00Z"/>
        <d v="2018-10-20T00:00:00Z"/>
        <d v="2018-08-19T00:00:00Z"/>
        <d v="2019-02-02T00:00:00Z"/>
        <d v="2018-07-08T00:00:00Z"/>
        <d v="2018-05-15T00:00:00Z"/>
        <d v="2019-03-09T00:00:00Z"/>
        <d v="2019-03-23T00:00:00Z"/>
        <d v="2018-12-12T00:00:00Z"/>
        <d v="2018-01-04T00:00:00Z"/>
        <d v="2018-07-20T00:00:00Z"/>
        <d v="2018-03-17T00:00:00Z"/>
        <d v="2018-06-25T00:00:00Z"/>
        <d v="2018-02-01T00:00:00Z"/>
        <d v="2018-12-24T00:00:00Z"/>
        <d v="2018-06-11T00:00:00Z"/>
        <d v="2019-05-01T00:00:00Z"/>
        <d v="2018-02-11T00:00:00Z"/>
        <d v="2018-05-14T00:00:00Z"/>
        <d v="2018-01-07T00:00:00Z"/>
        <d v="2019-04-05T00:00:00Z"/>
        <d v="2018-06-22T00:00:00Z"/>
        <d v="2018-02-03T00:00:00Z"/>
        <d v="2018-12-06T00:00:00Z"/>
        <d v="2018-08-23T00:00:00Z"/>
        <d v="2018-06-14T00:00:00Z"/>
        <d v="2018-05-17T00:00:00Z"/>
        <d v="2018-07-11T00:00:00Z"/>
        <d v="2018-05-21T00:00:00Z"/>
        <d v="2018-04-03T00:00:00Z"/>
        <d v="2019-05-04T00:00:00Z"/>
        <d v="2018-08-26T00:00:00Z"/>
        <d v="2019-04-19T00:00:00Z"/>
        <d v="2018-01-01T00:00:00Z"/>
        <d v="2018-04-27T00:00:00Z"/>
        <d v="2018-09-21T00:00:00Z"/>
        <d v="2019-03-10T00:00:00Z"/>
        <d v="2018-06-01T00:00:00Z"/>
        <d v="2018-05-29T00:00:00Z"/>
        <d v="2018-11-29T00:00:00Z"/>
        <d v="2018-11-30T00:00:00Z"/>
        <d v="2018-01-02T00:00:00Z"/>
        <d v="2018-10-09T00:00:00Z"/>
        <d v="2018-08-29T00:00:00Z"/>
        <d v="2018-04-23T00:00:00Z"/>
        <d v="2019-03-24T00:00:00Z"/>
        <d v="2019-04-14T00:00:00Z"/>
        <d v="2018-04-29T00:00:00Z"/>
        <d v="2018-12-25T00:00:00Z"/>
        <d v="2019-05-05T00:00:00Z"/>
        <d v="2019-05-02T00:00:00Z"/>
        <d v="2019-04-25T00:00:00Z"/>
        <d v="2018-03-26T00:00:00Z"/>
        <d v="2019-01-29T00:00:00Z"/>
        <d v="2018-09-11T00:00:00Z"/>
        <d v="2018-02-22T00:00:00Z"/>
        <d v="2019-01-28T00:00:00Z"/>
        <d v="2018-02-10T00:00:00Z"/>
        <d v="2018-06-05T00:00:00Z"/>
        <d v="2018-08-10T00:00:00Z"/>
        <d v="2018-08-11T00:00:00Z"/>
        <d v="2018-09-06T00:00:00Z"/>
        <d v="2018-04-22T00:00:00Z"/>
        <d v="2019-04-06T00:00:00Z"/>
        <d v="2019-04-11T00:00:00Z"/>
        <d v="2019-04-12T00:00:00Z"/>
        <d v="2019-04-13T00:00:00Z"/>
        <d v="2019-04-16T00:00:00Z"/>
        <d v="2019-01-13T00:00:00Z"/>
        <d v="2020-02-02T00:00:00Z"/>
        <d v="2018-12-28T00:00:00Z"/>
        <d v="2018-10-10T00:00:00Z"/>
        <d v="2018-01-23T00:00:00Z"/>
        <d v="2018-10-30T00:00:00Z"/>
        <d v="2018-01-11T00:00:00Z"/>
        <d v="2019-05-08T00:00:00Z"/>
        <d v="2018-10-15T00:00:00Z"/>
        <d v="2018-06-08T00:00:00Z"/>
        <d v="2019-03-08T00:00:00Z"/>
        <d v="2018-10-17T00:00:00Z"/>
        <d v="2019-02-12T00:00:00Z"/>
        <d v="2018-10-02T00:00:00Z"/>
        <d v="2018-07-14T00:00:00Z"/>
        <d v="2019-04-29T00:00:00Z"/>
        <d v="2018-06-02T00:00:00Z"/>
        <d v="2019-01-21T00:00:00Z"/>
        <d v="2018-01-17T00:00:00Z"/>
        <d v="2018-01-18T00:00:00Z"/>
        <d v="2018-01-19T00:00:00Z"/>
        <d v="2018-01-20T00:00:00Z"/>
        <d v="2018-01-21T00:00:00Z"/>
        <d v="2018-03-13T00:00:00Z"/>
        <d v="2018-04-24T00:00:00Z"/>
        <d v="2018-02-19T00:00:00Z"/>
        <d v="2018-04-05T00:00:00Z"/>
        <d v="2018-09-15T00:00:00Z"/>
        <d v="2018-04-06T00:00:00Z"/>
        <d v="2019-01-31T00:00:00Z"/>
        <d v="2018-10-29T00:00:00Z"/>
        <d v="2018-10-22T00:00:00Z"/>
        <d v="2019-02-11T00:00:00Z"/>
        <d v="2018-04-18T00:00:00Z"/>
        <d v="2019-05-10T00:00:00Z"/>
        <d v="2018-04-16T00:00:00Z"/>
        <d v="2019-03-28T00:00:00Z"/>
        <d v="2018-03-18T00:00:00Z"/>
        <d v="2018-07-31T00:00:00Z"/>
        <d v="2018-01-03T00:00:00Z"/>
        <d v="2018-10-23T00:00:00Z"/>
        <d v="2018-07-18T00:00:00Z"/>
        <d v="2018-03-29T00:00:00Z"/>
        <d v="2019-04-23T00:00:00Z"/>
        <d v="2018-07-07T00:00:00Z"/>
        <d v="2018-10-04T00:00:00Z"/>
        <d v="2018-10-26T00:00:00Z"/>
        <d v="2018-11-14T00:00:00Z"/>
        <d v="2018-07-01T00:00:00Z"/>
        <d v="2018-07-21T00:00:00Z"/>
        <d v="2018-08-31T00:00:00Z"/>
        <d v="2019-05-13T00:00:00Z"/>
        <d v="2019-05-14T00:00:00Z"/>
        <d v="2018-02-09T00:00:00Z"/>
        <d v="2019-02-07T00:00:00Z"/>
        <d v="2018-02-18T00:00:00Z"/>
        <d v="2018-12-19T00:00:00Z"/>
        <d v="2019-01-22T00:00:00Z"/>
        <d v="2018-06-03T00:00:00Z"/>
        <d v="2018-10-25T00:00:00Z"/>
        <d v="2018-11-23T00:00:00Z"/>
        <d v="2018-09-22T00:00:00Z"/>
        <d v="2018-07-04T00:00:00Z"/>
        <d v="2018-12-29T00:00:00Z"/>
        <d v="2018-04-19T00:00:00Z"/>
        <d v="2018-04-15T00:00:00Z"/>
        <d v="2018-05-28T00:00:00Z"/>
        <d v="2018-07-03T00:00:00Z"/>
        <d v="2018-08-17T00:00:00Z"/>
      </sharedItems>
      <fieldGroup base="16">
        <rangePr autoStart="0" autoEnd="0" groupBy="quarters" startDate="2018-01-01T00:00:00Z" endDate="2020-02-03T00:00:00Z"/>
        <groupItems>
          <s v="&lt;01/01/18"/>
          <s v="Qtr1"/>
          <s v="Qtr2"/>
          <s v="Qtr3"/>
          <s v="Qtr4"/>
          <s v="&gt;02/03/20"/>
        </groupItems>
      </fieldGroup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501" sheet="Pivot Table Data"/>
  </cacheSource>
  <cacheFields>
    <cacheField name="id" numFmtId="0">
      <sharedItems containsSemiMixedTypes="0" containsString="0" containsNumber="1" containsInteger="1">
        <n v="1077501.0"/>
        <n v="1077430.0"/>
        <n v="1077175.0"/>
        <n v="1076863.0"/>
        <n v="1075358.0"/>
        <n v="1075269.0"/>
        <n v="1069639.0"/>
        <n v="1072053.0"/>
        <n v="1071795.0"/>
        <n v="1071570.0"/>
        <n v="1070078.0"/>
        <n v="1069908.0"/>
        <n v="1064687.0"/>
        <n v="1069866.0"/>
        <n v="1069057.0"/>
        <n v="1069759.0"/>
        <n v="1065775.0"/>
        <n v="1069971.0"/>
        <n v="1062474.0"/>
        <n v="1069742.0"/>
        <n v="1069740.0"/>
        <n v="1039153.0"/>
        <n v="1069710.0"/>
        <n v="1069700.0"/>
        <n v="1069559.0"/>
        <n v="1069697.0"/>
        <n v="1069800.0"/>
        <n v="1069657.0"/>
        <n v="1069799.0"/>
        <n v="1047704.0"/>
        <n v="1032111.0"/>
        <n v="1069539.0"/>
        <n v="1065420.0"/>
        <n v="1069591.0"/>
        <n v="1069530.0"/>
        <n v="1069522.0"/>
        <n v="1069361.0"/>
        <n v="1069357.0"/>
        <n v="1069356.0"/>
        <n v="1069346.0"/>
        <n v="1067573.0"/>
        <n v="1069506.0"/>
        <n v="1069314.0"/>
        <n v="1060578.0"/>
        <n v="1069469.0"/>
        <n v="1051117.0"/>
        <n v="1069465.0"/>
        <n v="1069283.0"/>
        <n v="1069287.0"/>
        <n v="1069453.0"/>
        <n v="1069248.0"/>
        <n v="1068120.0"/>
        <n v="1069244.0"/>
        <n v="1069243.0"/>
        <n v="1069238.0"/>
        <n v="1069410.0"/>
        <n v="1068409.0"/>
        <n v="1068487.0"/>
        <n v="1043961.0"/>
        <n v="1068945.0"/>
        <n v="1069142.0"/>
        <n v="1068934.0"/>
        <n v="1069136.0"/>
        <n v="1068923.0"/>
        <n v="1069126.0"/>
        <n v="1069102.0"/>
        <n v="1069093.0"/>
        <n v="1069030.0"/>
        <n v="1068906.0"/>
        <n v="1069073.0"/>
        <n v="1069043.0"/>
        <n v="1060981.0"/>
        <n v="1069071.0"/>
        <n v="1069070.0"/>
        <n v="1068893.0"/>
        <n v="1068882.0"/>
        <n v="1069039.0"/>
        <n v="1068416.0"/>
        <n v="1068997.0"/>
        <n v="1048390.0"/>
        <n v="1068994.0"/>
        <n v="1068475.0"/>
        <n v="1068989.0"/>
        <n v="1068967.0"/>
        <n v="1068744.0"/>
        <n v="1045509.0"/>
        <n v="1063958.0"/>
        <n v="1041756.0"/>
        <n v="1068694.0"/>
        <n v="1068792.0"/>
        <n v="1068558.0"/>
        <n v="1068322.0"/>
        <n v="1065674.0"/>
        <n v="1068547.0"/>
        <n v="1068545.0"/>
        <n v="1068575.0"/>
        <n v="1049528.0"/>
        <n v="1068542.0"/>
        <n v="1068350.0"/>
        <n v="1067874.0"/>
        <n v="1068509.0"/>
        <n v="1034693.0"/>
        <n v="1068508.0"/>
        <n v="1066641.0"/>
        <n v="1068315.0"/>
        <n v="1068309.0"/>
        <n v="1068326.0"/>
        <n v="1066767.0"/>
        <n v="1068484.0"/>
        <n v="1068292.0"/>
        <n v="1068273.0"/>
        <n v="1068274.0"/>
        <n v="1068440.0"/>
        <n v="1046456.0"/>
        <n v="1068012.0"/>
        <n v="1055725.0"/>
        <n v="1061814.0"/>
        <n v="1068232.0"/>
        <n v="1068405.0"/>
        <n v="1068395.0"/>
        <n v="1068202.0"/>
        <n v="1068006.0"/>
        <n v="1068075.0"/>
        <n v="1065642.0"/>
        <n v="1068179.0"/>
        <n v="1068158.0"/>
        <n v="1068180.0"/>
        <n v="1065673.0"/>
        <n v="1068159.0"/>
        <n v="1068165.0"/>
        <n v="1059689.0"/>
        <n v="1066215.0"/>
        <n v="1063270.0"/>
        <n v="1067931.0"/>
        <n v="1067922.0"/>
        <n v="1067919.0"/>
        <n v="1068106.0"/>
        <n v="1068111.0"/>
        <n v="1067655.0"/>
        <n v="1060662.0"/>
        <n v="1061304.0"/>
        <n v="1068095.0"/>
        <n v="1067182.0"/>
        <n v="822464.0"/>
        <n v="1063526.0"/>
        <n v="1068091.0"/>
        <n v="1068090.0"/>
        <n v="1068082.0"/>
        <n v="1068078.0"/>
        <n v="1057633.0"/>
        <n v="1046204.0"/>
        <n v="1067794.0"/>
        <n v="1067816.0"/>
        <n v="1068018.0"/>
        <n v="1052996.0"/>
        <n v="1067818.0"/>
        <n v="1064842.0"/>
        <n v="1067109.0"/>
        <n v="1067971.0"/>
        <n v="1057518.0"/>
        <n v="1067473.0"/>
        <n v="1062177.0"/>
        <n v="1067447.0"/>
        <n v="1059412.0"/>
        <n v="1062608.0"/>
        <n v="1067664.0"/>
        <n v="1067441.0"/>
        <n v="1067654.0"/>
        <n v="1067644.0"/>
        <n v="1062288.0"/>
        <n v="1067434.0"/>
        <n v="1067419.0"/>
        <n v="1067601.0"/>
        <n v="1067579.0"/>
        <n v="1067563.0"/>
        <n v="1067364.0"/>
        <n v="1067152.0"/>
        <n v="1062471.0"/>
        <n v="1066842.0"/>
        <n v="1067126.0"/>
        <n v="1067326.0"/>
        <n v="1066789.0"/>
        <n v="1067324.0"/>
        <n v="1067102.0"/>
        <n v="1046969.0"/>
        <n v="1067084.0"/>
        <n v="1067090.0"/>
        <n v="1060875.0"/>
        <n v="1067265.0"/>
        <n v="1067287.0"/>
        <n v="1067066.0"/>
        <n v="1067283.0"/>
        <n v="1067266.0"/>
        <n v="1066635.0"/>
        <n v="1067026.0"/>
        <n v="1067038.0"/>
        <n v="1067030.0"/>
        <n v="1065350.0"/>
        <n v="1067028.0"/>
        <n v="1061877.0"/>
        <n v="1067018.0"/>
        <n v="1067223.0"/>
        <n v="1067004.0"/>
        <n v="1031265.0"/>
        <n v="1066835.0"/>
        <n v="1067181.0"/>
        <n v="1067179.0"/>
        <n v="1067172.0"/>
        <n v="1066712.0"/>
        <n v="1066706.0"/>
        <n v="1066836.0"/>
        <n v="1066826.0"/>
        <n v="1063280.0"/>
        <n v="1057447.0"/>
        <n v="1040867.0"/>
        <n v="1065232.0"/>
        <n v="1052492.0"/>
        <n v="1066664.0"/>
        <n v="1066659.0"/>
        <n v="1066763.0"/>
        <n v="1066798.0"/>
        <n v="1066639.0"/>
        <n v="1066633.0"/>
        <n v="1060644.0"/>
        <n v="1066766.0"/>
        <n v="1066613.0"/>
        <n v="1065648.0"/>
        <n v="1066768.0"/>
        <n v="1066617.0"/>
        <n v="1062015.0"/>
        <n v="1066598.0"/>
        <n v="1066503.0"/>
        <n v="1066530.0"/>
        <n v="1066520.0"/>
        <n v="1065929.0"/>
        <n v="1066582.0"/>
        <n v="1066348.0"/>
        <n v="1061430.0"/>
        <n v="1061519.0"/>
        <n v="1066344.0"/>
        <n v="1066480.0"/>
        <n v="1066471.0"/>
        <n v="1064063.0"/>
        <n v="1066318.0"/>
        <n v="1066453.0"/>
        <n v="1063090.0"/>
        <n v="1061406.0"/>
        <n v="1066278.0"/>
        <n v="1066281.0"/>
        <n v="1056150.0"/>
        <n v="1066434.0"/>
        <n v="1048526.0"/>
        <n v="1028566.0"/>
        <n v="1066424.0"/>
        <n v="1066212.0"/>
        <n v="1066232.0"/>
        <n v="1056219.0"/>
        <n v="1066199.0"/>
        <n v="1060851.0"/>
        <n v="972383.0"/>
        <n v="1066191.0"/>
        <n v="1066173.0"/>
        <n v="1066379.0"/>
        <n v="1066364.0"/>
        <n v="1066140.0"/>
        <n v="1066171.0"/>
        <n v="1066162.0"/>
        <n v="1040154.0"/>
        <n v="1066155.0"/>
        <n v="1065382.0"/>
        <n v="1063447.0"/>
        <n v="1065932.0"/>
        <n v="1065936.0"/>
        <n v="1066112.0"/>
        <n v="1066084.0"/>
        <n v="1066081.0"/>
        <n v="1065896.0"/>
        <n v="1066065.0"/>
        <n v="1066071.0"/>
        <n v="1062094.0"/>
        <n v="1061154.0"/>
        <n v="1066061.0"/>
        <n v="1065863.0"/>
        <n v="1065862.0"/>
        <n v="1065854.0"/>
        <n v="1065145.0"/>
        <n v="1062260.0"/>
        <n v="1065842.0"/>
        <n v="1066018.0"/>
        <n v="1049352.0"/>
        <n v="1066016.0"/>
        <n v="1065997.0"/>
        <n v="1061891.0"/>
        <n v="1065752.0"/>
        <n v="1063126.0"/>
        <n v="1065738.0"/>
        <n v="1061467.0"/>
        <n v="1065721.0"/>
        <n v="1065717.0"/>
        <n v="1065026.0"/>
        <n v="1057001.0"/>
        <n v="1065513.0"/>
        <n v="1065698.0"/>
        <n v="1065681.0"/>
        <n v="1061788.0"/>
        <n v="1065484.0"/>
        <n v="1061681.0"/>
        <n v="1065661.0"/>
        <n v="1065663.0"/>
        <n v="1065480.0"/>
        <n v="1065658.0"/>
        <n v="1065447.0"/>
        <n v="1065470.0"/>
        <n v="1065467.0"/>
        <n v="1065649.0"/>
        <n v="1065430.0"/>
        <n v="1059462.0"/>
        <n v="1064102.0"/>
        <n v="1062399.0"/>
        <n v="1065572.0"/>
        <n v="1065567.0"/>
        <n v="1065342.0"/>
        <n v="1065355.0"/>
        <n v="1058717.0"/>
        <n v="1065348.0"/>
        <n v="890389.0"/>
        <n v="1065142.0"/>
        <n v="1065320.0"/>
        <n v="1065304.0"/>
        <n v="1065180.0"/>
        <n v="1065298.0"/>
        <n v="1064904.0"/>
        <n v="1064696.0"/>
        <n v="977277.0"/>
        <n v="1065260.0"/>
        <n v="1059734.0"/>
        <n v="1065110.0"/>
        <n v="1047987.0"/>
        <n v="1065104.0"/>
        <n v="1065103.0"/>
        <n v="1065254.0"/>
        <n v="1064873.0"/>
        <n v="1065244.0"/>
        <n v="1064969.0"/>
        <n v="1059620.0"/>
        <n v="1032978.0"/>
        <n v="1065234.0"/>
        <n v="1064958.0"/>
        <n v="1065196.0"/>
        <n v="1065199.0"/>
        <n v="1065195.0"/>
        <n v="1065020.0"/>
        <n v="1065016.0"/>
        <n v="1064924.0"/>
        <n v="1064940.0"/>
        <n v="1064932.0"/>
        <n v="1062248.0"/>
        <n v="1064985.0"/>
        <n v="1064926.0"/>
        <n v="1064908.0"/>
        <n v="1059118.0"/>
        <n v="1064897.0"/>
        <n v="1064754.0"/>
        <n v="1060082.0"/>
        <n v="1064736.0"/>
        <n v="1064727.0"/>
        <n v="1042668.0"/>
        <n v="1064862.0"/>
        <n v="1064711.0"/>
        <n v="1032875.0"/>
        <n v="1064830.0"/>
        <n v="1064681.0"/>
        <n v="1064383.0"/>
        <n v="1064675.0"/>
        <n v="1064666.0"/>
        <n v="1064639.0"/>
        <n v="1064636.0"/>
        <n v="1064805.0"/>
        <n v="1064635.0"/>
        <n v="1064793.0"/>
        <n v="1056865.0"/>
        <n v="1064783.0"/>
        <n v="1064623.0"/>
        <n v="1064792.0"/>
        <n v="1062701.0"/>
        <n v="1064781.0"/>
        <n v="1064774.0"/>
        <n v="1053765.0"/>
        <n v="1064608.0"/>
        <n v="1064589.0"/>
        <n v="1064558.0"/>
        <n v="1064585.0"/>
        <n v="1064548.0"/>
        <n v="1064462.0"/>
        <n v="1064582.0"/>
        <n v="1064579.0"/>
        <n v="1046511.0"/>
        <n v="1029191.0"/>
        <n v="1064527.0"/>
        <n v="1064567.0"/>
        <n v="1064500.0"/>
        <n v="1063899.0"/>
        <n v="1057598.0"/>
        <n v="1052002.0"/>
        <n v="1064323.0"/>
        <n v="1064317.0"/>
        <n v="1064471.0"/>
        <n v="1060374.0"/>
        <n v="1064452.0"/>
        <n v="1064453.0"/>
        <n v="1064284.0"/>
        <n v="1063081.0"/>
        <n v="1064251.0"/>
        <n v="1064407.0"/>
        <n v="1035800.0"/>
        <n v="1063678.0"/>
        <n v="1059751.0"/>
        <n v="1064386.0"/>
        <n v="1055800.0"/>
        <n v="1064221.0"/>
        <n v="1064210.0"/>
        <n v="1064209.0"/>
        <n v="1064366.0"/>
        <n v="1064216.0"/>
        <n v="1064150.0"/>
        <n v="1056864.0"/>
        <n v="1064146.0"/>
        <n v="1064183.0"/>
        <n v="1064185.0"/>
        <n v="1064126.0"/>
        <n v="1029473.0"/>
        <n v="1057239.0"/>
        <n v="1064128.0"/>
        <n v="1063949.0"/>
        <n v="1064166.0"/>
        <n v="1064133.0"/>
        <n v="1064094.0"/>
        <n v="1063505.0"/>
        <n v="1063528.0"/>
        <n v="1063912.0"/>
        <n v="1064082.0"/>
        <n v="1063892.0"/>
        <n v="1064061.0"/>
        <n v="1063876.0"/>
        <n v="1042841.0"/>
        <n v="1063864.0"/>
        <n v="1064051.0"/>
        <n v="1063847.0"/>
        <n v="1062833.0"/>
        <n v="1062032.0"/>
        <n v="1063843.0"/>
        <n v="1063828.0"/>
        <n v="1064006.0"/>
        <n v="1063729.0"/>
        <n v="1062625.0"/>
        <n v="1062070.0"/>
        <n v="1063964.0"/>
        <n v="1063804.0"/>
        <n v="1063751.0"/>
        <n v="1063982.0"/>
        <n v="1063972.0"/>
        <n v="1063785.0"/>
        <n v="1063788.0"/>
        <n v="1063485.0"/>
        <n v="1063781.0"/>
        <n v="1057766.0"/>
        <n v="1063778.0"/>
        <n v="1062818.0"/>
        <n v="1042037.0"/>
        <n v="1063518.0"/>
        <n v="1063515.0"/>
        <n v="1063524.0"/>
        <n v="1063519.0"/>
        <n v="1063521.0"/>
        <n v="984879.0"/>
        <n v="1063509.0"/>
        <n v="1063693.0"/>
        <n v="1063700.0"/>
        <n v="1056934.0"/>
        <n v="1063246.0"/>
        <n v="1057424.0"/>
        <n v="1063680.0"/>
        <n v="1063679.0"/>
        <n v="1063034.0"/>
        <n v="1063448.0"/>
        <n v="1063431.0"/>
        <n v="1060804.0"/>
        <n v="1027771.0"/>
        <n v="1063653.0"/>
        <n v="1063421.0"/>
        <n v="1062855.0"/>
        <n v="1062490.0"/>
        <n v="1063626.0"/>
        <n v="1063407.0"/>
        <n v="1063609.0"/>
        <n v="1063602.0"/>
        <n v="1063393.0"/>
        <n v="1063388.0"/>
        <n v="1063582.0"/>
        <n v="988402.0"/>
      </sharedItems>
    </cacheField>
    <cacheField name="loan_amnt" numFmtId="164">
      <sharedItems containsSemiMixedTypes="0" containsString="0" containsNumber="1" containsInteger="1">
        <n v="5000.0"/>
        <n v="2500.0"/>
        <n v="2400.0"/>
        <n v="10000.0"/>
        <n v="3000.0"/>
        <n v="7000.0"/>
        <n v="5600.0"/>
        <n v="5375.0"/>
        <n v="6500.0"/>
        <n v="12000.0"/>
        <n v="9000.0"/>
        <n v="1000.0"/>
        <n v="3600.0"/>
        <n v="6000.0"/>
        <n v="9200.0"/>
        <n v="20250.0"/>
        <n v="21000.0"/>
        <n v="15000.0"/>
        <n v="4000.0"/>
        <n v="8500.0"/>
        <n v="4375.0"/>
        <n v="31825.0"/>
        <n v="12400.0"/>
        <n v="10800.0"/>
        <n v="12500.0"/>
        <n v="9600.0"/>
        <n v="4400.0"/>
        <n v="14000.0"/>
        <n v="11000.0"/>
        <n v="25600.0"/>
        <n v="16000.0"/>
        <n v="7100.0"/>
        <n v="13000.0"/>
        <n v="17500.0"/>
        <n v="17675.0"/>
        <n v="8000.0"/>
        <n v="3500.0"/>
        <n v="16425.0"/>
        <n v="8200.0"/>
        <n v="20975.0"/>
        <n v="6400.0"/>
        <n v="14400.0"/>
        <n v="7250.0"/>
        <n v="18000.0"/>
        <n v="35000.0"/>
        <n v="11800.0"/>
        <n v="4500.0"/>
        <n v="10500.0"/>
        <n v="15300.0"/>
        <n v="20000.0"/>
        <n v="6200.0"/>
        <n v="7200.0"/>
        <n v="9500.0"/>
        <n v="18825.0"/>
        <n v="24000.0"/>
        <n v="2100.0"/>
        <n v="5500.0"/>
        <n v="26800.0"/>
        <n v="25000.0"/>
        <n v="19750.0"/>
        <n v="13650.0"/>
        <n v="28000.0"/>
        <n v="10625.0"/>
        <n v="8850.0"/>
        <n v="6375.0"/>
        <n v="11100.0"/>
        <n v="4200.0"/>
        <n v="8875.0"/>
        <n v="13500.0"/>
        <n v="21600.0"/>
        <n v="8450.0"/>
        <n v="13475.0"/>
        <n v="22000.0"/>
        <n v="7325.0"/>
        <n v="7750.0"/>
        <n v="13350.0"/>
        <n v="22475.0"/>
        <n v="8400.0"/>
        <n v="13250.0"/>
        <n v="7350.0"/>
        <n v="11500.0"/>
        <n v="29500.0"/>
        <n v="2000.0"/>
        <n v="11625.0"/>
        <n v="15075.0"/>
        <n v="5300.0"/>
        <n v="8650.0"/>
        <n v="7400.0"/>
        <n v="24250.0"/>
        <n v="26000.0"/>
        <n v="1500.0"/>
        <n v="19600.0"/>
        <n v="4225.0"/>
        <n v="16500.0"/>
        <n v="15600.0"/>
        <n v="14125.0"/>
        <n v="13200.0"/>
        <n v="12300.0"/>
        <n v="1400.0"/>
        <n v="3200.0"/>
        <n v="11875.0"/>
        <n v="1800.0"/>
        <n v="23200.0"/>
        <n v="4800.0"/>
        <n v="7300.0"/>
        <n v="10400.0"/>
        <n v="6600.0"/>
        <n v="30000.0"/>
        <n v="4475.0"/>
        <n v="6300.0"/>
        <n v="8250.0"/>
        <n v="9875.0"/>
        <n v="21500.0"/>
        <n v="7800.0"/>
        <n v="9750.0"/>
        <n v="15550.0"/>
        <n v="17000.0"/>
        <n v="7500.0"/>
        <n v="5800.0"/>
        <n v="8050.0"/>
        <n v="5400.0"/>
        <n v="4125.0"/>
        <n v="9800.0"/>
        <n v="15700.0"/>
        <n v="9900.0"/>
        <n v="6250.0"/>
        <n v="10200.0"/>
        <n v="23000.0"/>
        <n v="25975.0"/>
        <n v="21250.0"/>
        <n v="33425.0"/>
        <n v="8125.0"/>
        <n v="18800.0"/>
        <n v="19200.0"/>
        <n v="12875.0"/>
        <n v="2625.0"/>
        <n v="11300.0"/>
        <n v="4100.0"/>
        <n v="18225.0"/>
        <n v="18500.0"/>
        <n v="16800.0"/>
        <n v="2200.0"/>
        <n v="14050.0"/>
        <n v="16100.0"/>
        <n v="10525.0"/>
      </sharedItems>
      <fieldGroup base="1">
        <rangePr autoStart="0" autoEnd="0" endNum="35000.0" groupInterval="7000.0"/>
        <groupItems>
          <s v="&lt;0.0"/>
          <s v="$0.00 - $6,999.00"/>
          <s v="$7,000.00 - $13,999.00"/>
          <s v="$14,000.00 - $20,999.00"/>
          <s v="$21,000.00 - $27,999.00"/>
          <s v="$28,000.00 - $35,000.00"/>
          <s v="&gt;35000.0"/>
        </groupItems>
      </fieldGroup>
    </cacheField>
    <cacheField name="debt_to_income" numFmtId="10">
      <sharedItems containsSemiMixedTypes="0" containsString="0" containsNumber="1">
        <n v="0.08143500000000001"/>
        <n v="0.023932"/>
        <n v="0.08259549461312439"/>
        <n v="0.08275853658536586"/>
        <n v="0.0101685"/>
        <n v="0.052153333333333336"/>
        <n v="0.04342098544804698"/>
        <n v="0.027357500000000003"/>
        <n v="0.045716999999999994"/>
        <n v="0.09716"/>
        <n v="0.025574999999999997"/>
        <n v="0.0644064"/>
        <n v="0.122152"/>
        <n v="0.07734400000000001"/>
        <n v="0.0390888"/>
        <n v="0.015132857142857142"/>
        <n v="0.09942285714285715"/>
        <n v="0.01195309090909091"/>
        <n v="0.028351428571428573"/>
        <n v="0.04342071137901192"/>
        <n v="0.1340917685035739"/>
        <n v="0.08019771428571429"/>
        <n v="0.07938239999999999"/>
        <n v="0.03133578947368421"/>
        <n v="0.0630495652173913"/>
        <n v="0.10292799999999999"/>
        <n v="0.02967362610991121"/>
        <n v="0.014978490566037735"/>
        <n v="0.134952"/>
        <n v="0.0954711246200608"/>
        <n v="0.1593312"/>
        <n v="0.100125"/>
        <n v="0.07923972716686076"/>
        <n v="0.08681294117647058"/>
        <n v="0.11821756097560977"/>
        <n v="0.07511979279084825"/>
        <n v="0.12516266666666667"/>
        <n v="0.06528817974601107"/>
        <n v="0.12552888888888888"/>
        <n v="0.052703370389977064"/>
        <n v="0.07232552166934189"/>
        <n v="0.02009353846153846"/>
        <n v="0.03411709090909091"/>
        <n v="0.048057894736842105"/>
        <n v="0.0676725"/>
        <n v="0.0190524"/>
        <n v="0.14477333333333334"/>
        <n v="0.060872"/>
        <n v="0.0579"/>
        <n v="0.072507"/>
        <n v="0.08999563636363637"/>
        <n v="0.068406"/>
        <n v="0.10119599999999998"/>
        <n v="0.10087826086956521"/>
        <n v="0.1332792"/>
        <n v="0.06268296296296297"/>
        <n v="0.10281846153846155"/>
        <n v="0.07604824902723736"/>
        <n v="0.09175636363636364"/>
        <n v="0.117496"/>
        <n v="0.067122"/>
        <n v="0.10013999999999999"/>
        <n v="0.05502774193548387"/>
        <n v="0.05627184972606313"/>
        <n v="0.024874909090909093"/>
        <n v="0.089244"/>
        <n v="0.15181303879310343"/>
        <n v="0.035702399999999995"/>
        <n v="0.10178754098360655"/>
        <n v="0.09317181818181819"/>
        <n v="0.036392"/>
        <n v="0.03635714285714286"/>
        <n v="0.1023528"/>
        <n v="0.03658"/>
        <n v="0.055192"/>
        <n v="0.09331"/>
        <n v="0.0316016"/>
        <n v="0.10831384615384616"/>
        <n v="0.08787507692307692"/>
        <n v="0.044147200000000004"/>
        <n v="0.06054529411764705"/>
        <n v="0.11309428571428572"/>
        <n v="0.031009811320754716"/>
        <n v="0.08050971428571428"/>
        <n v="0.061486"/>
        <n v="0.14999142857142858"/>
        <n v="0.027731428571428574"/>
        <n v="0.05752639619758954"/>
        <n v="0.06786166666666667"/>
        <n v="0.0756541935483871"/>
        <n v="0.06264285714285714"/>
        <n v="0.021462000000000002"/>
        <n v="0.06404181818181819"/>
        <n v="0.0710245398773006"/>
        <n v="0.05973176470588236"/>
        <n v="0.07101087866108786"/>
        <n v="0.11665866666666667"/>
        <n v="0.015401927710843373"/>
        <n v="0.020084444444444443"/>
        <n v="0.095904"/>
        <n v="0.07433538461538461"/>
        <n v="0.07938333333333333"/>
        <n v="0.020624"/>
        <n v="0.0723984"/>
        <n v="0.14700947368421052"/>
        <n v="0.20846933333333334"/>
        <n v="0.0305385"/>
        <n v="0.0488616"/>
        <n v="0.028072000000000003"/>
        <n v="0.01842327272727273"/>
        <n v="0.08886598842308367"/>
        <n v="0.072338"/>
        <n v="0.09200914285714287"/>
        <n v="0.058044799999999994"/>
        <n v="0.09072342857142858"/>
        <n v="0.15877000000000002"/>
        <n v="0.037801904761904766"/>
        <n v="0.08732372093023257"/>
        <n v="0.09280799999999999"/>
        <n v="0.10300656716417911"/>
        <n v="0.1715546666666667"/>
        <n v="0.1239423076923077"/>
        <n v="0.0829309090909091"/>
        <n v="0.07200923076923078"/>
        <n v="0.1186496734779861"/>
        <n v="0.020795151515151516"/>
        <n v="0.09598114285714286"/>
        <n v="0.10669152"/>
        <n v="0.1131309090909091"/>
        <n v="0.093928"/>
        <n v="0.11244"/>
        <n v="0.17246608695652174"/>
        <n v="0.08624"/>
        <n v="0.05259290322580645"/>
        <n v="0.05409272727272728"/>
        <n v="0.026461333333333333"/>
        <n v="0.09975219512195123"/>
        <n v="0.04841785714285714"/>
        <n v="0.08545358490566038"/>
        <n v="0.12158222222222222"/>
        <n v="0.03145358490566037"/>
        <n v="0.10916590909090909"/>
        <n v="0.08719263157894738"/>
        <n v="0.13738105263157896"/>
        <n v="0.11048571428571428"/>
        <n v="0.0923149090909091"/>
        <n v="0.11306400000000001"/>
        <n v="0.026957241379310343"/>
        <n v="0.1003056"/>
        <n v="0.06733170731707318"/>
        <n v="0.066152"/>
        <n v="0.0635415"/>
        <n v="0.1487952"/>
        <n v="0.0601475"/>
        <n v="0.027271058823529412"/>
        <n v="0.0866757894736842"/>
        <n v="0.12418079999999998"/>
        <n v="0.09098823529411765"/>
        <n v="0.08019899999999999"/>
        <n v="0.107722170647312"/>
        <n v="0.14508378378378378"/>
        <n v="0.1289"/>
        <n v="0.052635428571428576"/>
        <n v="0.11826857142857142"/>
        <n v="0.170148"/>
        <n v="0.026058227848101266"/>
        <n v="0.10177499999999999"/>
        <n v="0.07778"/>
        <n v="0.14501333333333333"/>
        <n v="0.044554133333333336"/>
        <n v="0.08870849673202615"/>
        <n v="0.037425"/>
        <n v="0.07020571428571429"/>
        <n v="0.011881777777777776"/>
        <n v="0.06264184615384615"/>
        <n v="0.13868"/>
        <n v="0.09254400000000002"/>
        <n v="0.05922276923076923"/>
        <n v="0.092814"/>
        <n v="0.182412"/>
        <n v="0.12449302325581395"/>
        <n v="0.15230857142857143"/>
        <n v="0.0858896"/>
        <n v="0.02354046511627907"/>
        <n v="0.08143357142857142"/>
        <n v="0.04753945945945946"/>
        <n v="0.12412384615384617"/>
        <n v="0.11009641025641026"/>
        <n v="0.07653971830985916"/>
        <n v="0.1288128"/>
        <n v="0.078176"/>
        <n v="0.02832810582299195"/>
        <n v="0.06039771428571429"/>
        <n v="0.07815636363636363"/>
        <n v="0.07057885714285714"/>
        <n v="0.099228"/>
        <n v="0.0724584"/>
        <n v="0.14797714285714286"/>
        <n v="0.1085776"/>
        <n v="0.0174912676056338"/>
        <n v="0.059855"/>
        <n v="0.13339333333333334"/>
        <n v="0.0636446511627907"/>
        <n v="0.148264"/>
        <n v="0.07733999999999999"/>
        <n v="0.06724235294117648"/>
        <n v="0.10864615384615384"/>
        <n v="0.03423073170731707"/>
        <n v="0.1137122891566265"/>
        <n v="0.020370731707317073"/>
        <n v="0.13148333333333334"/>
        <n v="0.17732914285714288"/>
        <n v="0.073772"/>
        <n v="0.075531"/>
        <n v="0.045827428571428575"/>
        <n v="0.07914133333333333"/>
        <n v="0.0324748623853211"/>
        <n v="0.0959928"/>
        <n v="0.0579744578313253"/>
        <n v="0.07284114285714285"/>
        <n v="0.1205232"/>
        <n v="0.09772"/>
        <n v="0.051976"/>
        <n v="0.03975705882352941"/>
        <n v="0.14557584905660378"/>
        <n v="0.026670689655172414"/>
        <n v="0.022975384615384616"/>
        <n v="0.004474166666666666"/>
        <n v="0.1047904"/>
        <n v="0.034216551724137935"/>
        <n v="0.057505714285714285"/>
        <n v="0.08187733333333334"/>
        <n v="0.03069130434782609"/>
        <n v="0.021390625"/>
        <n v="0.07895357142857141"/>
        <n v="0.13376936170212766"/>
        <n v="0.13167272727272727"/>
        <n v="0.06996169014084506"/>
        <n v="0.0845952"/>
        <n v="0.03207911111111111"/>
        <n v="0.08910857142857143"/>
        <n v="0.12920454545454546"/>
        <n v="0.058004999999999994"/>
        <n v="0.08910933333333335"/>
        <n v="0.03851230769230769"/>
        <n v="0.16552"/>
        <n v="0.08973821656050956"/>
        <n v="0.10198181818181819"/>
        <n v="0.0220035"/>
        <n v="0.058999384615384606"/>
        <n v="0.03500338983050847"/>
        <n v="0.08840363636363636"/>
        <n v="0.10666571428571428"/>
        <n v="0.034891064098515945"/>
        <n v="0.06843483870967741"/>
        <n v="0.03382011834319526"/>
        <n v="0.0962368"/>
        <n v="0.11318399999999999"/>
        <n v="0.122151"/>
        <n v="0.08143439999999999"/>
        <n v="0.0281625"/>
        <n v="0.120762"/>
        <n v="0.057156"/>
        <n v="0.0370464"/>
        <n v="0.09749082352941175"/>
        <n v="0.01825416666666667"/>
        <n v="0.12619885714285714"/>
        <n v="0.020219607843137255"/>
        <n v="0.075099"/>
        <n v="0.12422222222222222"/>
        <n v="0.03381777777777778"/>
        <n v="0.036846666666666666"/>
        <n v="0.15689929411764705"/>
        <n v="0.08793230769230768"/>
        <n v="0.11528157894736842"/>
        <n v="0.028642285714285717"/>
        <n v="0.048188571428571435"/>
        <n v="0.045654"/>
        <n v="0.0746664"/>
        <n v="0.13748228571428572"/>
        <n v="0.1340196923076923"/>
        <n v="0.06154"/>
        <n v="0.0267248"/>
        <n v="0.08278628571428572"/>
        <n v="0.10054199999999999"/>
        <n v="0.0255228"/>
        <n v="0.114312"/>
        <n v="0.10942846153846154"/>
        <n v="0.05149232432432433"/>
        <n v="0.15848459016393443"/>
        <n v="0.06514666666666667"/>
        <n v="0.06588176470588235"/>
        <n v="0.071445"/>
        <n v="0.0932539534883721"/>
        <n v="0.0211688"/>
        <n v="0.0677784"/>
        <n v="0.11549485714285715"/>
        <n v="0.133539"/>
        <n v="0.15026057142857144"/>
        <n v="0.07204949999999999"/>
        <n v="0.10845355932203389"/>
        <n v="0.105903"/>
        <n v="0.0875124705882353"/>
        <n v="0.026563636363636366"/>
        <n v="0.04570145454545455"/>
        <n v="0.1127112"/>
        <n v="0.06567290322580645"/>
        <n v="0.16688266666666665"/>
        <n v="0.06327818181818182"/>
        <n v="0.0476"/>
        <n v="0.12557658536585367"/>
        <n v="0.12027636363636364"/>
        <n v="0.02514688524590164"/>
        <n v="0.0734335685793188"/>
        <n v="0.08709096774193549"/>
        <n v="0.19948434188839181"/>
        <n v="0.04278021978021978"/>
        <n v="0.10117285714285713"/>
        <n v="0.09490887573964497"/>
        <n v="0.09059600000000001"/>
        <n v="0.066832"/>
        <n v="0.0219144"/>
        <n v="0.1038288"/>
        <n v="0.062297333333333337"/>
        <n v="0.0843709090909091"/>
        <n v="0.1670304"/>
        <n v="0.048472857142857144"/>
        <n v="0.03880490322580645"/>
        <n v="0.07267548387096774"/>
        <n v="0.0199296"/>
        <n v="0.083352"/>
        <n v="0.11870159999999999"/>
        <n v="0.03338711538461539"/>
        <n v="0.06871786081590675"/>
        <n v="0.06379764705882353"/>
        <n v="0.124035"/>
        <n v="0.07856494845360826"/>
        <n v="0.144915"/>
        <n v="0.07304823529411764"/>
        <n v="0.12707342465753424"/>
        <n v="0.08326993006993007"/>
        <n v="0.059854736842105266"/>
        <n v="0.043432"/>
        <n v="0.06705777777777777"/>
        <n v="0.11501142857142857"/>
        <n v="0.025448571428571428"/>
        <n v="0.10606628571428572"/>
        <n v="0.09269999999999999"/>
        <n v="0.08688610169491524"/>
        <n v="0.03755"/>
        <n v="0.03351529411764706"/>
        <n v="0.11763085714285713"/>
        <n v="0.10400228571428571"/>
        <n v="0.048220219780219786"/>
        <n v="0.08278666666666666"/>
        <n v="0.04915418181818182"/>
        <n v="0.01763187683948381"/>
        <n v="0.13086199999999998"/>
        <n v="0.12730975609756098"/>
        <n v="0.0795577358490566"/>
        <n v="0.10103619909502264"/>
        <n v="0.11429777777777779"/>
        <n v="0.07511076923076923"/>
        <n v="0.04644738461538461"/>
        <n v="0.11742083333333334"/>
        <n v="0.046014285714285716"/>
        <n v="0.06460333333333333"/>
        <n v="0.1068623076923077"/>
        <n v="0.09161364705882352"/>
        <n v="0.14289000000000002"/>
        <n v="0.1201552"/>
        <n v="0.11361327833821995"/>
        <n v="0.135572"/>
        <n v="0.09001333333333333"/>
        <n v="0.036483999999999996"/>
        <n v="0.09295769230769231"/>
        <n v="0.030872"/>
        <n v="0.050691"/>
        <n v="0.07128666666666666"/>
        <n v="0.07077257142857142"/>
        <n v="0.04841643398484244"/>
        <n v="0.031069999999999997"/>
        <n v="0.06196119402985075"/>
        <n v="0.07634666666666666"/>
        <n v="0.006674782608695653"/>
        <n v="0.14884545454545453"/>
        <n v="0.066155"/>
        <n v="0.08704210526315789"/>
        <n v="0.09049862637362638"/>
        <n v="0.09310302197802199"/>
        <n v="0.02741410650568883"/>
        <n v="0.09279555555555555"/>
        <n v="0.19052"/>
        <n v="0.08920399999999999"/>
        <n v="0.067464"/>
        <n v="0.07036565217391304"/>
        <n v="0.06178149253731343"/>
        <n v="0.10498799999999998"/>
        <n v="0.07678468085106384"/>
        <n v="0.040492941176470586"/>
        <n v="0.079056"/>
        <n v="0.018966666666666666"/>
        <n v="0.10858"/>
        <n v="0.110444"/>
        <n v="0.03862588235294118"/>
        <n v="0.07637999999999999"/>
        <n v="0.063928"/>
        <n v="0.06142857142857143"/>
        <n v="0.03436153846153846"/>
        <n v="0.08162869565217391"/>
        <n v="0.0751845"/>
        <n v="0.07369066666666665"/>
        <n v="0.051792000000000005"/>
        <n v="0.022490221642764017"/>
        <n v="0.175228"/>
        <n v="0.06999119999999999"/>
        <n v="0.0622976"/>
        <n v="0.029191384615384616"/>
        <n v="0.017232"/>
        <n v="0.032225"/>
        <n v="0.1483764705882353"/>
        <n v="0.0761008"/>
        <n v="0.05637107692307692"/>
        <n v="0.05467539552645936"/>
        <n v="0.11933099999999999"/>
        <n v="0.06303766423357664"/>
        <n v="0.09891799999999999"/>
        <n v="0.060159362549800796"/>
        <n v="0.057986086956521736"/>
        <n v="0.06261777777777779"/>
        <n v="0.09777904761904763"/>
        <n v="0.07734092307692307"/>
        <n v="0.08502615384615383"/>
        <n v="0.043828"/>
        <n v="0.13098249999999997"/>
        <n v="0.1220352"/>
        <n v="0.08559365853658536"/>
        <n v="0.14382292682926828"/>
        <n v="0.17165142857142857"/>
        <n v="0.0927304347826087"/>
        <n v="0.04221157894736842"/>
        <n v="0.04841485714285715"/>
        <n v="0.1406181818181818"/>
        <n v="0.01973409090909091"/>
        <n v="0.12149339853300732"/>
        <n v="0.036638964835819285"/>
        <n v="0.12635333333333335"/>
        <n v="0.011898461538461538"/>
        <n v="0.05108181818181818"/>
        <n v="0.12085596961693432"/>
        <n v="0.11696"/>
        <n v="0.02180606008803795"/>
        <n v="0.048643404255319156"/>
        <n v="0.02930232558139535"/>
        <n v="0.012282"/>
        <n v="0.013634714664434212"/>
        <n v="0.028984"/>
        <n v="0.05776472727272727"/>
        <n v="0.07722899999999999"/>
        <n v="0.09514636363636364"/>
        <n v="0.02633720930232558"/>
        <n v="0.1197755844155844"/>
        <n v="0.0491264"/>
        <n v="0.099491961414791"/>
        <n v="0.024942545454545453"/>
        <n v="0.0351372"/>
        <n v="0.07352571428571429"/>
        <n v="0.06315529411764706"/>
        <n v="0.09893999999999999"/>
        <n v="0.037356705882352945"/>
        <n v="0.064173774757843"/>
        <n v="0.11779999999999999"/>
        <n v="0.056856"/>
        <n v="0.05719148936170213"/>
        <n v="0.05209255813953488"/>
        <n v="0.01914"/>
        <n v="0.11066938775510203"/>
        <n v="0.08877317647058823"/>
        <n v="0.044800799999999995"/>
        <n v="0.07477828571428571"/>
        <n v="0.03882821654558238"/>
        <n v="0.13985207926318727"/>
        <n v="0.071124"/>
        <n v="0.06592941176470589"/>
        <n v="0.044614"/>
        <n v="0.03897018710819735"/>
        <n v="0.11859666666666667"/>
        <n v="0.07956752838849963"/>
        <n v="0.10119600000000001"/>
        <n v="0.102072"/>
      </sharedItems>
    </cacheField>
    <cacheField name="term" numFmtId="0">
      <sharedItems>
        <s v=" 36 months"/>
        <s v=" 60 months"/>
      </sharedItems>
    </cacheField>
    <cacheField name="int_rate" numFmtId="0">
      <sharedItems containsSemiMixedTypes="0" containsString="0" containsNumber="1">
        <n v="10.65"/>
        <n v="15.27"/>
        <n v="15.96"/>
        <n v="13.49"/>
        <n v="12.69"/>
        <n v="7.9"/>
        <n v="18.64"/>
        <n v="21.28"/>
        <n v="14.65"/>
        <n v="9.91"/>
        <n v="16.29"/>
        <n v="6.03"/>
        <n v="11.71"/>
        <n v="12.42"/>
        <n v="14.27"/>
        <n v="16.77"/>
        <n v="7.51"/>
        <n v="8.9"/>
        <n v="18.25"/>
        <n v="6.62"/>
        <n v="19.91"/>
        <n v="17.27"/>
        <n v="17.58"/>
        <n v="21.67"/>
        <n v="19.42"/>
        <n v="22.06"/>
        <n v="20.89"/>
        <n v="20.3"/>
        <n v="23.91"/>
        <n v="19.03"/>
      </sharedItems>
    </cacheField>
    <cacheField name="installment" numFmtId="164">
      <sharedItems containsSemiMixedTypes="0" containsString="0" containsNumber="1">
        <n v="162.87"/>
        <n v="59.83"/>
        <n v="84.33"/>
        <n v="339.31"/>
        <n v="67.79"/>
        <n v="156.46"/>
        <n v="170.08"/>
        <n v="109.43"/>
        <n v="152.39"/>
        <n v="121.45"/>
        <n v="153.45"/>
        <n v="402.54"/>
        <n v="305.38"/>
        <n v="96.68"/>
        <n v="325.74"/>
        <n v="35.31"/>
        <n v="347.98"/>
        <n v="109.57"/>
        <n v="198.46"/>
        <n v="280.01"/>
        <n v="484.63"/>
        <n v="701.73"/>
        <n v="330.76"/>
        <n v="483.38"/>
        <n v="514.64"/>
        <n v="123.65"/>
        <n v="132.31"/>
        <n v="281.15"/>
        <n v="136.11"/>
        <n v="995.82"/>
        <n v="242.97"/>
        <n v="158.77"/>
        <n v="245.97"/>
        <n v="403.91"/>
        <n v="348.03"/>
        <n v="469.36"/>
        <n v="200.5"/>
        <n v="282.44"/>
        <n v="298.67"/>
        <n v="375.49"/>
        <n v="108.84"/>
        <n v="156.37"/>
        <n v="182.62"/>
        <n v="451.15"/>
        <n v="304.36"/>
        <n v="337.75"/>
        <n v="824.96"/>
        <n v="228.02"/>
        <n v="421.65"/>
        <n v="386.7"/>
        <n v="555.33"/>
        <n v="423.11"/>
        <n v="334.16"/>
        <n v="252.33"/>
        <n v="293.74"/>
        <n v="223.74"/>
        <n v="417.25"/>
        <n v="284.31"/>
        <n v="215.69"/>
        <n v="114.01"/>
        <n v="223.11"/>
        <n v="563.53"/>
        <n v="223.14"/>
        <n v="517.42"/>
        <n v="341.63"/>
        <n v="227.45"/>
        <n v="101.8"/>
        <n v="426.47"/>
        <n v="457.25"/>
        <n v="413.94"/>
        <n v="373.24"/>
        <n v="197.51"/>
        <n v="475.99"/>
        <n v="551.84"/>
        <n v="343.09"/>
        <n v="395.83"/>
        <n v="136.96"/>
        <n v="234.82"/>
        <n v="307.43"/>
        <n v="349.98"/>
        <n v="97.06"/>
        <n v="423.61"/>
        <n v="407.17"/>
        <n v="390.88"/>
        <n v="214.62"/>
        <n v="352.23"/>
        <n v="231.54"/>
        <n v="423.1"/>
        <n v="282.86"/>
        <n v="437.47"/>
        <n v="106.53"/>
        <n v="135.57"/>
        <n v="199.8"/>
        <n v="402.65"/>
        <n v="190.52"/>
        <n v="232.02"/>
        <n v="301.66"/>
        <n v="465.53"/>
        <n v="781.76"/>
        <n v="203.59"/>
        <n v="70.18"/>
        <n v="168.88"/>
        <n v="723.38"/>
        <n v="268.36"/>
        <n v="362.78"/>
        <n v="264.61"/>
        <n v="317.54"/>
        <n v="396.92"/>
        <n v="312.91"/>
        <n v="575.12"/>
        <n v="643.33"/>
        <n v="322.25"/>
        <n v="456.12"/>
        <n v="312.04"/>
        <n v="563.23"/>
        <n v="85.78"/>
        <n v="559.89"/>
        <n v="1111.37"/>
        <n v="311.11"/>
        <n v="843.3"/>
        <n v="330.56"/>
        <n v="172.48"/>
        <n v="271.73"/>
        <n v="198.34"/>
        <n v="340.82"/>
        <n v="225.95"/>
        <n v="188.71"/>
        <n v="547.12"/>
        <n v="138.92"/>
        <n v="480.33"/>
        <n v="276.11"/>
        <n v="435.04"/>
        <n v="565.32"/>
        <n v="195.44"/>
        <n v="208.97"/>
        <n v="460.1"/>
        <n v="309.99"/>
        <n v="240.59"/>
        <n v="193.17"/>
        <n v="411.71"/>
        <n v="258.71"/>
        <n v="257.8"/>
        <n v="267.33"/>
        <n v="382.92"/>
        <n v="536.81"/>
        <n v="307.04"/>
        <n v="275.96"/>
        <n v="708.95"/>
        <n v="205.86"/>
        <n v="339.25"/>
        <n v="77.78"/>
        <n v="835.39"/>
        <n v="84.83"/>
        <n v="245.72"/>
        <n v="133.67"/>
        <n v="277.36"/>
        <n v="539.84"/>
        <n v="320.79"/>
        <n v="464.07"/>
        <n v="456.03"/>
        <n v="446.1"/>
        <n v="533.08"/>
        <n v="253.06"/>
        <n v="1140.07"/>
        <n v="293.16"/>
        <n v="537.87"/>
        <n v="536.72"/>
        <n v="452.86"/>
        <n v="805.08"/>
        <n v="207.73"/>
        <n v="704.64"/>
        <n v="429.86"/>
        <n v="826.9"/>
        <n v="301.91"/>
        <n v="431.6"/>
        <n v="678.61"/>
        <n v="103.49"/>
        <n v="239.42"/>
        <n v="400.18"/>
        <n v="370.66"/>
        <n v="233.91"/>
        <n v="786.51"/>
        <n v="69.6"/>
        <n v="394.45"/>
        <n v="517.21"/>
        <n v="184.43"/>
        <n v="251.77"/>
        <n v="400.99"/>
        <n v="296.78"/>
        <n v="294.98"/>
        <n v="399.97"/>
        <n v="318.68"/>
        <n v="251.09"/>
        <n v="488.6"/>
        <n v="519.76"/>
        <n v="225.29"/>
        <n v="642.96"/>
        <n v="154.69"/>
        <n v="124.45"/>
        <n v="53.69"/>
        <n v="654.94"/>
        <n v="82.69"/>
        <n v="335.45"/>
        <n v="141.18"/>
        <n v="109.52"/>
        <n v="368.45"/>
        <n v="523.93"/>
        <n v="603.5"/>
        <n v="352.48"/>
        <n v="360.89"/>
        <n v="467.82"/>
        <n v="473.75"/>
        <n v="250.33"/>
        <n v="455.18"/>
        <n v="469.63"/>
        <n v="224.36"/>
        <n v="146.69"/>
        <n v="134.18"/>
        <n v="319.58"/>
        <n v="172.1"/>
        <n v="243.11"/>
        <n v="373.33"/>
        <n v="110.5"/>
        <n v="176.79"/>
        <n v="142.89"/>
        <n v="601.48"/>
        <n v="282.96"/>
        <n v="187.75"/>
        <n v="381.04"/>
        <n v="690.56"/>
        <n v="43.81"/>
        <n v="368.08"/>
        <n v="103.12"/>
        <n v="268.32"/>
        <n v="152.18"/>
        <n v="55.27"/>
        <n v="571.56"/>
        <n v="438.07"/>
        <n v="167.08"/>
        <n v="281.1"/>
        <n v="725.94"/>
        <n v="430.78"/>
        <n v="167.03"/>
        <n v="241.46"/>
        <n v="335.14"/>
        <n v="212.69"/>
        <n v="474.19"/>
        <n v="805.63"/>
        <n v="476.3"/>
        <n v="282.41"/>
        <n v="673.72"/>
        <n v="445.13"/>
        <n v="438.26"/>
        <n v="533.23"/>
        <n v="353.01"/>
        <n v="619.88"/>
        <n v="121.75"/>
        <n v="418.93"/>
        <n v="939.26"/>
        <n v="625.81"/>
        <n v="580.05"/>
        <n v="238.0"/>
        <n v="643.58"/>
        <n v="127.83"/>
        <n v="478.64"/>
        <n v="449.97"/>
        <n v="847.21"/>
        <n v="155.72"/>
        <n v="472.14"/>
        <n v="452.98"/>
        <n v="91.31"/>
        <n v="648.93"/>
        <n v="467.23"/>
        <n v="695.96"/>
        <n v="501.23"/>
        <n v="290.64"/>
        <n v="208.38"/>
        <n v="494.59"/>
        <n v="578.71"/>
        <n v="200.45"/>
        <n v="451.9"/>
        <n v="762.08"/>
        <n v="483.05"/>
        <n v="206.97"/>
        <n v="773.03"/>
        <n v="568.62"/>
        <n v="301.76"/>
        <n v="118.76"/>
        <n v="309.36"/>
        <n v="309.0"/>
        <n v="427.19"/>
        <n v="150.2"/>
        <n v="237.4"/>
        <n v="686.18"/>
        <n v="303.34"/>
        <n v="365.67"/>
        <n v="310.45"/>
        <n v="77.88"/>
        <n v="654.31"/>
        <n v="869.95"/>
        <n v="351.38"/>
        <n v="297.72"/>
        <n v="514.34"/>
        <n v="406.85"/>
        <n v="251.59"/>
        <n v="281.81"/>
        <n v="161.05"/>
        <n v="193.81"/>
        <n v="463.07"/>
        <n v="750.97"/>
        <n v="338.93"/>
        <n v="270.04"/>
        <n v="182.42"/>
        <n v="241.69"/>
        <n v="168.97"/>
        <n v="534.65"/>
        <n v="619.26"/>
        <n v="121.38"/>
        <n v="93.21"/>
        <n v="345.95"/>
        <n v="400.82"/>
        <n v="153.52"/>
        <n v="327.46"/>
        <n v="496.14"/>
        <n v="219.61"/>
        <n v="225.93"/>
        <n v="203.6"/>
        <n v="417.58"/>
        <n v="223.01"/>
        <n v="539.47"/>
        <n v="349.96"/>
        <n v="300.74"/>
        <n v="229.46"/>
        <n v="625.86"/>
        <n v="62.59"/>
        <n v="271.45"/>
        <n v="54.72"/>
        <n v="399.55"/>
        <n v="215.0"/>
        <n v="372.25"/>
        <n v="276.34"/>
        <n v="34.5"/>
        <n v="291.63"/>
        <n v="389.36"/>
        <n v="158.12"/>
        <n v="93.34"/>
        <n v="525.5"/>
        <n v="475.63"/>
        <n v="916.03"/>
        <n v="250.55"/>
        <n v="397.77"/>
        <n v="719.68"/>
        <n v="151.0"/>
        <n v="222.28"/>
        <n v="704.45"/>
        <n v="256.67"/>
        <n v="552.67"/>
        <n v="219.14"/>
        <n v="254.24"/>
        <n v="584.89"/>
        <n v="982.79"/>
        <n v="600.78"/>
        <n v="213.28"/>
        <n v="141.21"/>
        <n v="86.83"/>
        <n v="414.09"/>
        <n v="225.58"/>
        <n v="379.06"/>
        <n v="128.9"/>
        <n v="243.49"/>
        <n v="522.41"/>
        <n v="146.2"/>
        <n v="127.56"/>
        <n v="105.0"/>
        <n v="122.82"/>
        <n v="97.72"/>
        <n v="181.15"/>
        <n v="529.51"/>
        <n v="514.86"/>
        <n v="348.87"/>
        <n v="113.25"/>
        <n v="384.28"/>
        <n v="309.42"/>
        <n v="114.32"/>
        <n v="292.81"/>
        <n v="428.9"/>
        <n v="357.88"/>
        <n v="544.17"/>
        <n v="443.89"/>
        <n v="500.65"/>
        <n v="260.59"/>
        <n v="224.0"/>
        <n v="76.56"/>
        <n v="628.81"/>
        <n v="186.67"/>
        <n v="165.68"/>
        <n v="501.09"/>
        <n v="355.62"/>
        <n v="467.0"/>
        <n v="446.14"/>
        <n v="355.79"/>
        <n v="329.33"/>
        <n v="252.99"/>
        <n v="340.24"/>
      </sharedItems>
    </cacheField>
    <cacheField name="grade" numFmtId="0">
      <sharedItems>
        <s v="B"/>
        <s v="C"/>
        <s v="A"/>
        <s v="E"/>
        <s v="F"/>
        <s v="D"/>
        <s v="G"/>
      </sharedItems>
    </cacheField>
    <cacheField name="home_ownership" numFmtId="0">
      <sharedItems>
        <s v="RENT"/>
        <s v="OWN"/>
        <s v="MORTGAGE"/>
      </sharedItems>
    </cacheField>
    <cacheField name="emp_length" numFmtId="0">
      <sharedItems>
        <s v="10+ years"/>
        <s v="&lt; 1 year"/>
        <s v="1 year"/>
        <s v="3 years"/>
        <s v="8 years"/>
        <s v="9 years"/>
        <s v="4 years"/>
        <s v="5 years"/>
        <s v="6 years"/>
        <s v="2 years"/>
        <s v="7 years"/>
        <s v="n/a"/>
      </sharedItems>
    </cacheField>
    <cacheField name="annual_inc" numFmtId="164">
      <sharedItems containsSemiMixedTypes="0" containsString="0" containsNumber="1">
        <n v="24000.0"/>
        <n v="30000.0"/>
        <n v="12252.0"/>
        <n v="49200.0"/>
        <n v="80000.0"/>
        <n v="36000.0"/>
        <n v="47004.0"/>
        <n v="48000.0"/>
        <n v="40000.0"/>
        <n v="15000.0"/>
        <n v="72000.0"/>
        <n v="75000.0"/>
        <n v="100000.0"/>
        <n v="28000.0"/>
        <n v="42000.0"/>
        <n v="110000.0"/>
        <n v="84000.0"/>
        <n v="77385.19"/>
        <n v="43370.0"/>
        <n v="105000.0"/>
        <n v="50000.0"/>
        <n v="76000.0"/>
        <n v="92000.0"/>
        <n v="60000.0"/>
        <n v="50004.0"/>
        <n v="106000.0"/>
        <n v="25000.0"/>
        <n v="17108.0"/>
        <n v="29120.0"/>
        <n v="24044.0"/>
        <n v="34000.0"/>
        <n v="41000.0"/>
        <n v="55596.0"/>
        <n v="45000.0"/>
        <n v="36852.0"/>
        <n v="27000.0"/>
        <n v="68004.0"/>
        <n v="62300.0"/>
        <n v="65000.0"/>
        <n v="55000.0"/>
        <n v="45600.0"/>
        <n v="70000.0"/>
        <n v="46000.0"/>
        <n v="81000.0"/>
        <n v="39000.0"/>
        <n v="51400.0"/>
        <n v="33000.0"/>
        <n v="62000.0"/>
        <n v="45996.0"/>
        <n v="44544.0"/>
        <n v="61000.0"/>
        <n v="44000.0"/>
        <n v="33600.0"/>
        <n v="150000.0"/>
        <n v="90000.0"/>
        <n v="52000.0"/>
        <n v="68000.0"/>
        <n v="53000.0"/>
        <n v="35000.0"/>
        <n v="88365.0"/>
        <n v="43680.0"/>
        <n v="120000.0"/>
        <n v="66000.0"/>
        <n v="39120.0"/>
        <n v="85000.0"/>
        <n v="47800.0"/>
        <n v="83000.0"/>
        <n v="28800.0"/>
        <n v="135000.0"/>
        <n v="38000.0"/>
        <n v="45608.0"/>
        <n v="126000.0"/>
        <n v="43000.0"/>
        <n v="67000.0"/>
        <n v="31200.0"/>
        <n v="56964.0"/>
        <n v="49500.0"/>
        <n v="125000.0"/>
        <n v="23000.0"/>
        <n v="56000.0"/>
        <n v="26500.0"/>
        <n v="54000.0"/>
        <n v="52800.0"/>
        <n v="87000.0"/>
        <n v="82000.0"/>
        <n v="57000.0"/>
        <n v="42656.4"/>
        <n v="44400.0"/>
        <n v="94800.0"/>
        <n v="12000.0"/>
        <n v="225000.0"/>
        <n v="45900.0"/>
        <n v="27200.0"/>
        <n v="129000.0"/>
        <n v="168000.0"/>
        <n v="74000.0"/>
        <n v="58500.0"/>
        <n v="71000.0"/>
        <n v="87996.0"/>
        <n v="140000.0"/>
        <n v="86000.0"/>
        <n v="44200.0"/>
        <n v="109000.0"/>
        <n v="52500.0"/>
        <n v="69600.0"/>
        <n v="144000.0"/>
        <n v="29000.0"/>
        <n v="55200.0"/>
        <n v="61440.0"/>
        <n v="47000.0"/>
        <n v="63000.0"/>
        <n v="78000.0"/>
        <n v="62800.0"/>
        <n v="26400.0"/>
        <n v="59000.0"/>
        <n v="38004.0"/>
        <n v="31000.0"/>
        <n v="50700.0"/>
        <n v="61200.0"/>
        <n v="25920.0"/>
        <n v="18000.0"/>
        <n v="92500.0"/>
        <n v="61500.0"/>
        <n v="78216.0"/>
        <n v="50964.0"/>
        <n v="155000.0"/>
        <n v="175000.0"/>
        <n v="208000.0"/>
        <n v="35004.0"/>
        <n v="32000.0"/>
        <n v="116400.0"/>
        <n v="73000.0"/>
        <n v="57200.0"/>
        <n v="114000.0"/>
        <n v="91000.0"/>
        <n v="53004.0"/>
        <n v="35360.0"/>
        <n v="40246.0"/>
        <n v="30084.0"/>
        <n v="276000.0"/>
        <n v="68400.0"/>
        <n v="89122.0"/>
        <n v="100500.0"/>
        <n v="95000.0"/>
        <n v="39600.0"/>
        <n v="17000.0"/>
        <n v="130000.0"/>
        <n v="72500.0"/>
        <n v="18408.0"/>
        <n v="42500.0"/>
        <n v="195000.0"/>
        <n v="54990.0"/>
        <n v="137000.0"/>
        <n v="30120.0"/>
        <n v="31500.0"/>
        <n v="27600.0"/>
        <n v="40900.0"/>
        <n v="73882.0"/>
        <n v="51871.0"/>
        <n v="70197.0"/>
        <n v="86004.0"/>
        <n v="51600.0"/>
        <n v="38500.0"/>
        <n v="37320.0"/>
        <n v="83004.0"/>
        <n v="51000.0"/>
        <n v="49000.0"/>
        <n v="51204.0"/>
        <n v="42996.0"/>
        <n v="62691.0"/>
        <n v="49668.0"/>
      </sharedItems>
    </cacheField>
    <cacheField name="verification_status" numFmtId="0">
      <sharedItems>
        <s v="Verified"/>
        <s v="Source Verified"/>
        <s v="Not Verified"/>
      </sharedItems>
    </cacheField>
    <cacheField name="loan_status" numFmtId="0">
      <sharedItems>
        <s v="Fully Paid"/>
        <s v="Delinquent"/>
        <s v="Current"/>
        <s v="Default"/>
      </sharedItems>
    </cacheField>
    <cacheField name="purpose" numFmtId="0">
      <sharedItems>
        <s v="credit_card"/>
        <s v="car"/>
        <s v="small_business"/>
        <s v="other"/>
        <s v="wedding"/>
        <s v="debt_consolidation"/>
        <s v="home_improvement"/>
        <s v="major_purchase"/>
        <s v="medical"/>
        <s v="moving"/>
        <s v="vacation"/>
        <s v="house"/>
      </sharedItems>
    </cacheField>
    <cacheField name="addr_state" numFmtId="0">
      <sharedItems>
        <s v="AZ"/>
        <s v="GA"/>
        <s v="IL"/>
        <s v="CA"/>
        <s v="OR"/>
        <s v="NC"/>
        <s v="TX"/>
        <s v="VA"/>
        <s v="MO"/>
        <s v="CT"/>
        <s v="UT"/>
        <s v="FL"/>
        <s v="NY"/>
        <s v="PA"/>
        <s v="MN"/>
        <s v="NJ"/>
        <s v="KY"/>
        <s v="OH"/>
        <s v="SC"/>
        <s v="RI"/>
        <s v="LA"/>
        <s v="MA"/>
        <s v="WA"/>
        <s v="WI"/>
        <s v="AL"/>
        <s v="CO"/>
        <s v="KS"/>
        <s v="NV"/>
        <s v="AK"/>
        <s v="MD"/>
        <s v="WV"/>
        <s v="VT"/>
        <s v="MI"/>
        <s v="DC"/>
        <s v="SD"/>
        <s v="NH"/>
        <s v="AR"/>
        <s v="NM"/>
        <s v="MT"/>
        <s v="HI"/>
        <s v="WY"/>
        <s v="OK"/>
      </sharedItems>
    </cacheField>
    <cacheField name="total_pymnt" numFmtId="164">
      <sharedItems containsSemiMixedTypes="0" containsString="0" containsNumber="1">
        <n v="5861.07141425"/>
        <n v="1008.71"/>
        <n v="3003.65364445"/>
        <n v="12226.3022123"/>
        <n v="3242.17"/>
        <n v="5631.37775318"/>
        <n v="8136.84"/>
        <n v="3938.14433376"/>
        <n v="646.02"/>
        <n v="1476.19"/>
        <n v="7677.52"/>
        <n v="13943.08"/>
        <n v="2270.7"/>
        <n v="3478.98191538"/>
        <n v="7471.99"/>
        <n v="1270.1711062"/>
        <n v="12519.2604496"/>
        <n v="3785.02"/>
        <n v="7164.4998522"/>
        <n v="9459.96"/>
        <n v="27663.042671"/>
        <n v="14025.4"/>
        <n v="11902.5615747"/>
        <n v="11536.31"/>
        <n v="2050.14"/>
        <n v="15823.48"/>
        <n v="0.0"/>
        <n v="1609.12"/>
        <n v="4484.79"/>
        <n v="10122.2086138"/>
        <n v="4898.54355838"/>
        <n v="34886.08"/>
        <n v="11622.36"/>
        <n v="5714.59212878"/>
        <n v="8848.94043027"/>
        <n v="14537.4595273"/>
        <n v="12157.2"/>
        <n v="16662.6"/>
        <n v="7125.2831651"/>
        <n v="13506.54"/>
        <n v="10749.7626454"/>
        <n v="13516.3829573"/>
        <n v="3915.02759536"/>
        <n v="5626.89265505"/>
        <n v="6065.86"/>
        <n v="16239.9141276"/>
        <n v="5021.37"/>
        <n v="11724.5677368"/>
        <n v="10282.67"/>
        <n v="12157.3800468"/>
        <n v="16177.77"/>
        <n v="29695.6226757"/>
        <n v="8205.47381646"/>
        <n v="3521.95"/>
        <n v="13748.2131095"/>
        <n v="18319.14"/>
        <n v="20876.1"/>
        <n v="11474.76"/>
        <n v="10575.94"/>
        <n v="9079.33484306"/>
        <n v="17402.2399868"/>
        <n v="10713.52"/>
        <n v="21323.43"/>
        <n v="10267.2621391"/>
        <n v="8772.91"/>
        <n v="4103.16812842"/>
        <n v="5577.75"/>
        <n v="18172.71"/>
        <n v="4173.57"/>
        <n v="18562.40042"/>
        <n v="18097.3445842"/>
        <n v="4776.45"/>
        <n v="3246.8"/>
        <n v="15346.4668655"/>
        <n v="16459.519142"/>
        <n v="12699.48"/>
        <n v="13413.2160453"/>
        <n v="8201.53"/>
        <n v="15557.64"/>
        <n v="26027.5396382"/>
        <n v="28871.92"/>
        <n v="10671.62"/>
        <n v="14243.1583665"/>
        <n v="4930.30217046"/>
        <n v="8449.39474172"/>
        <n v="10480.84"/>
        <n v="16777.04"/>
        <n v="4907.8"/>
        <n v="14685.36"/>
        <n v="13985.6762204"/>
        <n v="12779.62"/>
        <n v="7687.73"/>
        <n v="11894.8952023"/>
        <n v="11232.14"/>
        <n v="7932.3"/>
        <n v="20295.8"/>
        <n v="15161.27"/>
        <n v="10037.1"/>
        <n v="3834.66084993"/>
        <n v="6495.11"/>
        <n v="2452.22"/>
        <n v="19297.95"/>
        <n v="6857.16748626"/>
        <n v="8350.84434428"/>
        <n v="10493.71"/>
        <n v="18218.25"/>
        <n v="28140.9293591"/>
        <n v="7326.00978726"/>
        <n v="7325.54415322"/>
        <n v="2552.4852434"/>
        <n v="6077.8756192"/>
        <n v="12156.8573167"/>
        <n v="32887.69"/>
        <n v="8999.1"/>
        <n v="11730.6"/>
        <n v="9434.77693634"/>
        <n v="10868.92"/>
        <n v="14182.2998623"/>
        <n v="11264.009576"/>
        <n v="13920.0250703"/>
        <n v="23880.65"/>
        <n v="11930.65"/>
        <n v="10904.24"/>
        <n v="16011.18"/>
        <n v="12173.07"/>
        <n v="20275.3365479"/>
        <n v="2529.9"/>
        <n v="27085.42"/>
        <n v="40006.5499239"/>
        <n v="11027.3"/>
        <n v="8452.25679284"/>
        <n v="5895.68"/>
        <n v="11841.940708"/>
        <n v="5682.08"/>
        <n v="9781.60575467"/>
        <n v="6737.55"/>
        <n v="7041.29375069"/>
        <n v="8120.14"/>
        <n v="12727.4260564"/>
        <n v="6793.0700944"/>
        <n v="19401.7193826"/>
        <n v="5000.4625104"/>
        <n v="14487.95"/>
        <n v="9712.65"/>
        <n v="15657.9393795"/>
        <n v="11234.49"/>
        <n v="22277.2628856"/>
        <n v="27580.75"/>
        <n v="6999.42740728"/>
        <n v="12188.5644228"/>
        <n v="26397.3130625"/>
        <n v="6002.23"/>
        <n v="14946.5600236"/>
        <n v="6198.89"/>
        <n v="8677.15633962"/>
        <n v="1350.86"/>
        <n v="14396.58"/>
        <n v="9074.73"/>
        <n v="9279.81275176"/>
        <n v="9622.78031997"/>
        <n v="22394.08"/>
        <n v="17991.53"/>
        <n v="11386.4302245"/>
        <n v="10902.91"/>
        <n v="8636.82"/>
        <n v="25521.0957202"/>
        <n v="7215.05"/>
        <n v="16282.75"/>
        <n v="1838.88"/>
        <n v="15621.2660575"/>
        <n v="30071.7288242"/>
        <n v="12174.4823094"/>
        <n v="3050.27600404"/>
        <n v="8844.70084212"/>
        <n v="4337.11"/>
        <n v="9270.84"/>
        <n v="6934.0"/>
        <n v="5425.96"/>
        <n v="11337.71"/>
        <n v="3708.24"/>
        <n v="15200.08"/>
        <n v="16058.3944183"/>
        <n v="13373.77"/>
        <n v="10198.4"/>
        <n v="12119.38"/>
        <n v="38059.76"/>
        <n v="10552.7927996"/>
        <n v="25796.01"/>
        <n v="12295.72"/>
        <n v="16301.5451734"/>
        <n v="28978.6789484"/>
        <n v="14070.3986395"/>
        <n v="9940.54"/>
        <n v="28411.15"/>
        <n v="15450.0842184"/>
        <n v="4241.16"/>
        <n v="29277.5738374"/>
        <n v="10867.2099768"/>
        <n v="15535.9318576"/>
        <n v="23861.58"/>
        <n v="3723.93632476"/>
        <n v="8616.33001985"/>
        <n v="14400.4992472"/>
        <n v="8203.29"/>
        <n v="2222.16"/>
        <n v="13919.4138718"/>
        <n v="6857.26115126"/>
        <n v="13598.01"/>
        <n v="8290.73"/>
        <n v="45755.2299805"/>
        <n v="2520.4"/>
        <n v="14196.268244"/>
        <n v="15502.77"/>
        <n v="6622.54670886"/>
        <n v="9062.49784003"/>
        <n v="14431.9785602"/>
        <n v="10678.6847685"/>
        <n v="14117.18"/>
        <n v="19183.22"/>
        <n v="14432.3101772"/>
        <n v="7002.16"/>
        <n v="9037.69568007"/>
        <n v="15453.51"/>
        <n v="22188.25"/>
        <n v="7730.87"/>
        <n v="9622.45"/>
        <n v="6126.24"/>
        <n v="4182.25"/>
        <n v="1521.6"/>
        <n v="21993.62"/>
        <n v="2894.74"/>
        <n v="6351.59"/>
        <n v="11051.5237979"/>
        <n v="5081.02296079"/>
        <n v="3942.07852815"/>
        <n v="13262.20515"/>
        <n v="18856.7578214"/>
        <n v="25023.2"/>
        <n v="12430.36"/>
        <n v="16894.08"/>
        <n v="13004.1428688"/>
        <n v="16789.0713659"/>
        <n v="22698.14"/>
        <n v="7325.29896789"/>
        <n v="13905.9971729"/>
        <n v="12025.4706286"/>
        <n v="8846.24"/>
        <n v="16055.99"/>
        <n v="16897.1798056"/>
        <n v="10200.26"/>
        <n v="4340.62"/>
        <n v="2022.66"/>
        <n v="11503.7754683"/>
        <n v="6171.26713698"/>
        <n v="8725.63245565"/>
        <n v="11604.88"/>
        <n v="13456.3231235"/>
        <n v="6534.43"/>
        <n v="8306.47"/>
        <n v="5050.37"/>
        <n v="21629.2435137"/>
        <n v="13556.6"/>
        <n v="12761.93"/>
        <n v="12077.3273066"/>
        <n v="6633.12"/>
        <n v="14006.68"/>
        <n v="10411.4"/>
        <n v="8331.94008531"/>
        <n v="28061.33"/>
        <n v="1478.87"/>
        <n v="10343.32"/>
        <n v="3709.19273041"/>
        <n v="8986.26366347"/>
        <n v="1185.35"/>
        <n v="5410.75"/>
        <n v="1880.09"/>
        <n v="37304.76"/>
        <n v="19883.16"/>
        <n v="6130.32"/>
        <n v="5501.16"/>
        <n v="9993.12043943"/>
        <n v="10840.08"/>
        <n v="11019.26"/>
        <n v="14432.9181418"/>
        <n v="24554.42"/>
        <n v="20631.16"/>
        <n v="6005.12393731"/>
        <n v="8654.58187742"/>
        <n v="12022.8864985"/>
        <n v="7274.62"/>
        <n v="13715.4578317"/>
        <n v="15650.39"/>
        <n v="14286.7225067"/>
        <n v="29000.8350292"/>
        <n v="7033.84026542"/>
        <n v="12554.01"/>
        <n v="15543.7"/>
        <n v="12026.2996643"/>
        <n v="9522.45744006"/>
        <n v="4533.54"/>
        <n v="17179.15"/>
        <n v="11229.37"/>
        <n v="15775.4874675"/>
        <n v="17282.3067306"/>
        <n v="16063.42"/>
        <n v="12455.59"/>
        <n v="36085.5582764"/>
        <n v="4355.44311422"/>
        <n v="14957.7536521"/>
        <n v="33809.0491826"/>
        <n v="11250.9"/>
        <n v="22527.937256"/>
        <n v="19205.83"/>
        <n v="5227.64"/>
        <n v="25775.38"/>
        <n v="11838.8778008"/>
        <n v="4601.62011009"/>
        <n v="5797.78"/>
        <n v="19767.48"/>
        <n v="30497.2915622"/>
        <n v="5601.55613342"/>
        <n v="22660.12"/>
        <n v="14431.5364041"/>
        <n v="26369.525524"/>
        <n v="833.7"/>
        <n v="3207.71"/>
        <n v="31102.15"/>
        <n v="22392.2"/>
        <n v="5851.68"/>
        <n v="25041.2284351"/>
        <n v="12155.9176965"/>
        <n v="17713.89"/>
        <n v="13448.7262039"/>
        <n v="13903.92"/>
        <n v="7499.16244931"/>
        <n v="23717.44"/>
        <n v="26012.99"/>
        <n v="10423.49"/>
        <n v="21660.78"/>
        <n v="1958.97"/>
        <n v="8649.71"/>
        <n v="17385.837084"/>
        <n v="7463.19355868"/>
        <n v="27811.7307407"/>
        <n v="3564.9"/>
        <n v="20462.9062732"/>
        <n v="11723.7126323"/>
        <n v="14442.38"/>
        <n v="7690.46"/>
        <n v="3615.21"/>
        <n v="11082.0496688"/>
        <n v="11122.691055"/>
        <n v="19857.78"/>
        <n v="5080.25"/>
        <n v="8545.84036762"/>
        <n v="23996.94"/>
        <n v="5150.83"/>
        <n v="18879.1"/>
        <n v="5451.0297879"/>
        <n v="10750.2"/>
        <n v="8109.2597076"/>
        <n v="3729.4"/>
        <n v="26721.85"/>
        <n v="28094.27"/>
        <n v="12641.9665755"/>
        <n v="2046.9"/>
        <n v="18510.724981"/>
        <n v="19520.54"/>
        <n v="9051.84301793"/>
        <n v="10143.3821914"/>
        <n v="5505.07469031"/>
        <n v="6975.27607766"/>
        <n v="11816.1434269"/>
        <n v="11398.55"/>
        <n v="15609.96"/>
        <n v="31161.59"/>
        <n v="8740.16"/>
        <n v="27033.3315289"/>
        <n v="17230.0765228"/>
        <n v="13736.4111926"/>
        <n v="9543.84"/>
        <n v="1330.92"/>
        <n v="6564.33417452"/>
        <n v="8548.15"/>
        <n v="8332.09758105"/>
        <n v="6081.93480181"/>
        <n v="19242.0198828"/>
        <n v="34439.9758013"/>
        <n v="3662.31"/>
        <n v="4457.96"/>
        <n v="12159.38"/>
        <n v="19209.98"/>
        <n v="5524.93647169"/>
        <n v="11783.1375424"/>
        <n v="4185.93"/>
        <n v="17857.8799053"/>
        <n v="7901.70400329"/>
        <n v="8131.3194932"/>
        <n v="12021.0600184"/>
        <n v="15021.3258056"/>
        <n v="17018.6506125"/>
        <n v="7994.1555559"/>
        <n v="10113.71096"/>
        <n v="25893.0"/>
        <n v="16915.33"/>
        <n v="12182.11"/>
        <n v="10823.1032433"/>
        <n v="8195.24288805"/>
        <n v="30964.69"/>
        <n v="2252.26999733"/>
        <n v="9767.17100778"/>
        <n v="9738.77"/>
        <n v="560.69"/>
        <n v="9638.08234049"/>
        <n v="3612.52"/>
        <n v="7727.50005069"/>
        <n v="11408.78"/>
        <n v="17850.84"/>
        <n v="11262.9109239"/>
        <n v="18039.0998082"/>
        <n v="9929.50041729"/>
        <n v="11263.4829655"/>
        <n v="91.31"/>
        <n v="15297.94"/>
        <n v="2444.63"/>
        <n v="22590.2041393"/>
        <n v="5580.11"/>
        <n v="3358.81340478"/>
        <n v="11597.2666022"/>
        <n v="30769.8936537"/>
        <n v="19893.95"/>
        <n v="43947.08"/>
        <n v="8948.24764409"/>
        <n v="10850.22"/>
        <n v="23980.67"/>
        <n v="18799.72"/>
        <n v="7382.84"/>
        <n v="7999.84792572"/>
        <n v="24283.82"/>
        <n v="9236.36905915"/>
        <n v="14817.85"/>
        <n v="19892.9516423"/>
        <n v="7881.92413224"/>
        <n v="18159.26"/>
        <n v="9151.00534309"/>
        <n v="21054.1855484"/>
        <n v="31277.98"/>
        <n v="21328.13"/>
        <n v="11208.865744"/>
        <n v="4300.29"/>
        <n v="5053.37722473"/>
        <n v="13871.4187605"/>
        <n v="3124.73761374"/>
        <n v="19847.2"/>
        <n v="8118.35053132"/>
        <n v="12787.19"/>
        <n v="4634.24672516"/>
        <n v="8517.87"/>
        <n v="7869.17"/>
        <n v="5261.08149103"/>
        <n v="4582.75029982"/>
        <n v="6857.05560144"/>
        <n v="4200.0"/>
        <n v="4152.93"/>
        <n v="2236.73"/>
        <n v="6273.69"/>
        <n v="1873.45"/>
        <n v="22955.76"/>
        <n v="12551.7831242"/>
        <n v="6287.69813066"/>
        <n v="13850.7061324"/>
        <n v="10742.42"/>
        <n v="14876.65"/>
        <n v="3976.57"/>
        <n v="16359.1199177"/>
        <n v="22756.2026662"/>
        <n v="8589.12"/>
        <n v="17725.93"/>
        <n v="8371.65"/>
        <n v="19643.66"/>
        <n v="11928.62"/>
        <n v="8923.71"/>
        <n v="8061.52571023"/>
        <n v="13098.35"/>
        <n v="2294.0"/>
        <n v="21677.94"/>
        <n v="31960.6"/>
        <n v="6717.52577896"/>
        <n v="31388.68"/>
        <n v="4639.04"/>
        <n v="14762.51"/>
        <n v="19721.8253632"/>
        <n v="22386.62"/>
        <n v="15808.02"/>
        <n v="7325.89257971"/>
        <n v="17071.16"/>
        <n v="3093.5"/>
        <n v="11649.33"/>
        <n v="9103.26706445"/>
        <n v="18877.3928432"/>
      </sharedItems>
    </cacheField>
    <cacheField name="last_pymnt_amnt" numFmtId="164">
      <sharedItems containsSemiMixedTypes="0" containsString="0" containsNumber="1">
        <n v="171.62"/>
        <n v="119.66"/>
        <n v="649.91"/>
        <n v="357.48"/>
        <n v="67.79"/>
        <n v="161.03"/>
        <n v="170.08"/>
        <n v="111.34"/>
        <n v="152.39"/>
        <n v="121.45"/>
        <n v="1655.54"/>
        <n v="6315.3"/>
        <n v="305.38"/>
        <n v="102.43"/>
        <n v="325.74"/>
        <n v="36.32"/>
        <n v="370.46"/>
        <n v="583.45"/>
        <n v="16.98"/>
        <n v="8061.1"/>
        <n v="6024.09"/>
        <n v="701.73"/>
        <n v="349.21"/>
        <n v="4942.63"/>
        <n v="198.46"/>
        <n v="2447.05"/>
        <n v="0.0"/>
        <n v="123.65"/>
        <n v="2638.77"/>
        <n v="581.59"/>
        <n v="144.94"/>
        <n v="16966.7"/>
        <n v="242.97"/>
        <n v="163.64"/>
        <n v="260.74"/>
        <n v="417.61"/>
        <n v="3483.79"/>
        <n v="5872.8"/>
        <n v="1923.53"/>
        <n v="282.44"/>
        <n v="311.56"/>
        <n v="380.98"/>
        <n v="115.38"/>
        <n v="162.44"/>
        <n v="15.01"/>
        <n v="457.91"/>
        <n v="158.77"/>
        <n v="332.92"/>
        <n v="8762.05"/>
        <n v="346.13"/>
        <n v="483.38"/>
        <n v="838.27"/>
        <n v="240.27"/>
        <n v="421.65"/>
        <n v="964.73"/>
        <n v="555.33"/>
        <n v="9931.02"/>
        <n v="5803.94"/>
        <n v="8627.74"/>
        <n v="262.78"/>
        <n v="3596.46"/>
        <n v="223.74"/>
        <n v="13814.81"/>
        <n v="606.54"/>
        <n v="1.0"/>
        <n v="118.32"/>
        <n v="223.11"/>
        <n v="13108.71"/>
        <n v="223.14"/>
        <n v="2533.38"/>
        <n v="9245.21"/>
        <n v="227.45"/>
        <n v="2539.58"/>
        <n v="441.52"/>
        <n v="464.02"/>
        <n v="11046.6"/>
        <n v="1491.29"/>
        <n v="6824.7"/>
        <n v="312.74"/>
        <n v="10783.73"/>
        <n v="15660.22"/>
        <n v="8962.31"/>
        <n v="419.36"/>
        <n v="138.95"/>
        <n v="248.19"/>
        <n v="365.48"/>
        <n v="349.98"/>
        <n v="3946.24"/>
        <n v="5800.45"/>
        <n v="426.26"/>
        <n v="10046.57"/>
        <n v="4958.61"/>
        <n v="4625.07"/>
        <n v="4421.32"/>
        <n v="4235.03"/>
        <n v="423.1"/>
        <n v="9242.39"/>
        <n v="437.47"/>
        <n v="107.86"/>
        <n v="135.57"/>
        <n v="199.8"/>
        <n v="402.65"/>
        <n v="198.47"/>
        <n v="240.64"/>
        <n v="5378.43"/>
        <n v="465.53"/>
        <n v="791.58"/>
        <n v="212.86"/>
        <n v="214.39"/>
        <n v="72.44"/>
        <n v="178.58"/>
        <n v="349.86"/>
        <n v="23499.05"/>
        <n v="5514.5"/>
        <n v="200.0"/>
        <n v="2295.56"/>
        <n v="6743.26"/>
        <n v="3074.04"/>
        <n v="4.84"/>
        <n v="392.03"/>
        <n v="1179.0"/>
        <n v="787.01"/>
        <n v="6912.69"/>
        <n v="5980.83"/>
        <n v="312.04"/>
        <n v="567.29"/>
        <n v="2530.74"/>
        <n v="17029.75"/>
        <n v="1123.85"/>
        <n v="4190.34"/>
        <n v="238.06"/>
        <n v="843.3"/>
        <n v="2594.01"/>
        <n v="3615.46"/>
        <n v="5.67"/>
        <n v="2585.54"/>
        <n v="2082.79"/>
        <n v="340.82"/>
        <n v="5526.53"/>
        <n v="1.83"/>
        <n v="4641.23"/>
        <n v="141.26"/>
        <n v="13531.87"/>
        <n v="4472.8"/>
        <n v="307.62"/>
        <n v="386.7"/>
        <n v="10869.79"/>
        <n v="17416.49"/>
        <n v="1335.92"/>
        <n v="3239.35"/>
        <n v="9848.46"/>
        <n v="62.38"/>
        <n v="4368.56"/>
        <n v="28.0"/>
        <n v="19.26"/>
        <n v="193.17"/>
        <n v="5359.38"/>
        <n v="4936.27"/>
        <n v="262.31"/>
        <n v="269.73"/>
        <n v="199.56"/>
        <n v="9412.4"/>
        <n v="369.43"/>
        <n v="4152.52"/>
        <n v="6983.56"/>
        <n v="1430.05"/>
        <n v="1960.88"/>
        <n v="339.25"/>
        <n v="77.78"/>
        <n v="1706.24"/>
        <n v="842.08"/>
        <n v="1669.38"/>
        <n v="95.98"/>
        <n v="249.25"/>
        <n v="3270.11"/>
        <n v="339.31"/>
        <n v="277.36"/>
        <n v="591.09"/>
        <n v="3643.9"/>
        <n v="464.07"/>
        <n v="10643.16"/>
        <n v="449.39"/>
        <n v="188.69"/>
        <n v="536.81"/>
        <n v="253.06"/>
        <n v="272.59"/>
        <n v="6.65"/>
        <n v="537.87"/>
        <n v="528.58"/>
        <n v="456.95"/>
        <n v="819.13"/>
        <n v="396.1"/>
        <n v="207.73"/>
        <n v="28412.43"/>
        <n v="2133.17"/>
        <n v="411.71"/>
        <n v="1122.55"/>
        <n v="306.11"/>
        <n v="437.68"/>
        <n v="8269.74"/>
        <n v="107.29"/>
        <n v="249.88"/>
        <n v="416.2"/>
        <n v="456.12"/>
        <n v="370.66"/>
        <n v="395.05"/>
        <n v="198.16"/>
        <n v="6821.51"/>
        <n v="2454.29"/>
        <n v="9781.44"/>
        <n v="15.88"/>
        <n v="406.12"/>
        <n v="517.21"/>
        <n v="741.85"/>
        <n v="260.69"/>
        <n v="413.19"/>
        <n v="312.44"/>
        <n v="294.98"/>
        <n v="399.97"/>
        <n v="411.96"/>
        <n v="318.68"/>
        <n v="255.3"/>
        <n v="12526.96"/>
        <n v="16499.75"/>
        <n v="225.29"/>
        <n v="642.96"/>
        <n v="154.69"/>
        <n v="3313.87"/>
        <n v="1521.89"/>
        <n v="13491.06"/>
        <n v="1168.5"/>
        <n v="335.45"/>
        <n v="319.94"/>
        <n v="146.48"/>
        <n v="3.62"/>
        <n v="381.02"/>
        <n v="1053.02"/>
        <n v="407.7"/>
        <n v="11605.56"/>
        <n v="352.48"/>
        <n v="372.99"/>
        <n v="2309.01"/>
        <n v="473.75"/>
        <n v="215.51"/>
        <n v="965.7"/>
        <n v="348.59"/>
        <n v="1095.85"/>
        <n v="6054.96"/>
        <n v="956.54"/>
        <n v="8187.44"/>
        <n v="785.51"/>
        <n v="134.18"/>
        <n v="643.26"/>
        <n v="1186.09"/>
        <n v="1204.05"/>
        <n v="4378.02"/>
        <n v="24.36"/>
        <n v="1561.93"/>
        <n v="7778.22"/>
        <n v="1912.16"/>
        <n v="1805.88"/>
        <n v="282.96"/>
        <n v="10731.86"/>
        <n v="2939.1"/>
        <n v="2695.52"/>
        <n v="5971.51"/>
        <n v="381.04"/>
        <n v="243.64"/>
        <n v="26684.35"/>
        <n v="817.34"/>
        <n v="368.08"/>
        <n v="317.41"/>
        <n v="1483.12"/>
        <n v="268.32"/>
        <n v="2065.02"/>
        <n v="1440.67"/>
        <n v="27308.49"/>
        <n v="10185.73"/>
        <n v="438.07"/>
        <n v="3833.62"/>
        <n v="644.42"/>
        <n v="3845.46"/>
        <n v="2375.97"/>
        <n v="409.71"/>
        <n v="18024.97"/>
        <n v="430.78"/>
        <n v="190.27"/>
        <n v="1426.64"/>
        <n v="1976.75"/>
        <n v="4304.99"/>
        <n v="391.28"/>
        <n v="9026.78"/>
        <n v="404.66"/>
        <n v="812.89"/>
        <n v="204.1"/>
        <n v="473.95"/>
        <n v="11736.19"/>
        <n v="345.52"/>
        <n v="278.01"/>
        <n v="287.45"/>
        <n v="673.72"/>
        <n v="445.13"/>
        <n v="444.97"/>
        <n v="509.76"/>
        <n v="281.46"/>
        <n v="3641.77"/>
        <n v="8847.24"/>
        <n v="1192.02"/>
        <n v="3659.9"/>
        <n v="953.93"/>
        <n v="7193.77"/>
        <n v="631.87"/>
        <n v="14579.33"/>
        <n v="238.0"/>
        <n v="643.58"/>
        <n v="2258.8"/>
        <n v="129.65"/>
        <n v="478.64"/>
        <n v="449.97"/>
        <n v="853.26"/>
        <n v="168.52"/>
        <n v="472.14"/>
        <n v="414.83"/>
        <n v="6909.59"/>
        <n v="167.08"/>
        <n v="573.77"/>
        <n v="648.93"/>
        <n v="467.23"/>
        <n v="727.38"/>
        <n v="1990.92"/>
        <n v="5699.63"/>
        <n v="2940.47"/>
        <n v="290.64"/>
        <n v="218.08"/>
        <n v="494.59"/>
        <n v="21393.19"/>
        <n v="6046.08"/>
        <n v="451.9"/>
        <n v="330.76"/>
        <n v="762.08"/>
        <n v="496.51"/>
        <n v="418.17"/>
        <n v="819.9"/>
        <n v="396.92"/>
        <n v="587.21"/>
        <n v="336.85"/>
        <n v="301.76"/>
        <n v="3379.25"/>
        <n v="2124.39"/>
        <n v="314.45"/>
        <n v="12653.57"/>
        <n v="3731.1"/>
        <n v="4.89"/>
        <n v="8922.33"/>
        <n v="303.34"/>
        <n v="11241.88"/>
        <n v="1344.77"/>
        <n v="4548.72"/>
        <n v="232.43"/>
        <n v="77.88"/>
        <n v="654.31"/>
        <n v="19410.22"/>
        <n v="371.75"/>
        <n v="297.72"/>
        <n v="534.3"/>
        <n v="406.85"/>
        <n v="270.37"/>
        <n v="291.21"/>
        <n v="182.85"/>
        <n v="200.51"/>
        <n v="2571.77"/>
        <n v="4002.95"/>
        <n v="9596.96"/>
        <n v="759.52"/>
        <n v="2364.03"/>
        <n v="418.47"/>
        <n v="338.93"/>
        <n v="270.04"/>
        <n v="192.37"/>
        <n v="3005.84"/>
        <n v="243.02"/>
        <n v="174.22"/>
        <n v="553.45"/>
        <n v="14468.07"/>
        <n v="121.38"/>
        <n v="93.21"/>
        <n v="3866.0"/>
        <n v="400.82"/>
        <n v="166.04"/>
        <n v="347.26"/>
        <n v="3658.15"/>
        <n v="508.58"/>
        <n v="231.21"/>
        <n v="230.53"/>
        <n v="2655.46"/>
        <n v="450.23"/>
        <n v="4183.77"/>
        <n v="228.19"/>
        <n v="297.31"/>
        <n v="539.47"/>
        <n v="11232.83"/>
        <n v="4856.49"/>
        <n v="313.32"/>
        <n v="1547.92"/>
        <n v="17827.7"/>
        <n v="65.78"/>
        <n v="287.22"/>
        <n v="4226.2"/>
        <n v="54.72"/>
        <n v="13.95"/>
        <n v="819.08"/>
        <n v="863.1"/>
        <n v="4254.59"/>
        <n v="372.25"/>
        <n v="321.98"/>
        <n v="520.23"/>
        <n v="1391.04"/>
        <n v="318.38"/>
        <n v="34.5"/>
        <n v="7854.53"/>
        <n v="291.63"/>
        <n v="5880.48"/>
        <n v="1636.76"/>
        <n v="100.23"/>
        <n v="339.84"/>
        <n v="7681.95"/>
        <n v="1370.08"/>
        <n v="916.03"/>
        <n v="1708.04"/>
        <n v="397.77"/>
        <n v="19664.2"/>
        <n v="151.0"/>
        <n v="232.27"/>
        <n v="11650.08"/>
        <n v="278.92"/>
        <n v="5207.35"/>
        <n v="574.46"/>
        <n v="873.09"/>
        <n v="9783.86"/>
        <n v="262.23"/>
        <n v="594.74"/>
        <n v="20489.14"/>
        <n v="7516.94"/>
        <n v="5908.59"/>
        <n v="3326.13"/>
        <n v="824.36"/>
        <n v="2286.28"/>
        <n v="6.4"/>
        <n v="414.09"/>
        <n v="236.31"/>
        <n v="7497.46"/>
        <n v="516.99"/>
        <n v="4868.26"/>
        <n v="522.41"/>
        <n v="152.4"/>
        <n v="638.01"/>
        <n v="199.26"/>
        <n v="105.0"/>
        <n v="1918.67"/>
        <n v="97.72"/>
        <n v="2844.38"/>
        <n v="529.51"/>
        <n v="18326.72"/>
        <n v="375.39"/>
        <n v="2554.52"/>
        <n v="392.68"/>
        <n v="5847.47"/>
        <n v="12102.24"/>
        <n v="2037.38"/>
        <n v="7889.73"/>
        <n v="112.14"/>
        <n v="357.88"/>
        <n v="10661.18"/>
        <n v="7317.57"/>
        <n v="16993.32"/>
        <n v="500.65"/>
        <n v="5025.51"/>
        <n v="239.21"/>
        <n v="967.21"/>
        <n v="76.56"/>
        <n v="23160.52"/>
        <n v="201.76"/>
        <n v="34.32"/>
        <n v="14267.16"/>
        <n v="7663.24"/>
        <n v="467.0"/>
        <n v="5569.67"/>
        <n v="213.5"/>
        <n v="355.79"/>
        <n v="619.88"/>
        <n v="1756.16"/>
        <n v="265.0"/>
        <n v="7374.76"/>
      </sharedItems>
    </cacheField>
    <cacheField name="date_of_loan" numFmtId="165">
      <sharedItems containsSemiMixedTypes="0" containsDate="1" containsString="0">
        <d v="2018-05-11T00:00:00Z"/>
        <d v="2018-06-10T00:00:00Z"/>
        <d v="2018-02-20T00:00:00Z"/>
        <d v="2018-03-22T00:00:00Z"/>
        <d v="2019-04-09T00:00:00Z"/>
        <d v="2018-09-25T00:00:00Z"/>
        <d v="2018-09-26T00:00:00Z"/>
        <d v="2018-09-27T00:00:00Z"/>
        <d v="2018-09-28T00:00:00Z"/>
        <d v="2018-09-29T00:00:00Z"/>
        <d v="2018-09-08T00:00:00Z"/>
        <d v="2018-03-07T00:00:00Z"/>
        <d v="2018-08-12T00:00:00Z"/>
        <d v="2018-08-13T00:00:00Z"/>
        <d v="2018-08-14T00:00:00Z"/>
        <d v="2018-08-15T00:00:00Z"/>
        <d v="2018-05-09T00:00:00Z"/>
        <d v="2019-03-21T00:00:00Z"/>
        <d v="2019-04-02T00:00:00Z"/>
        <d v="2019-04-03T00:00:00Z"/>
        <d v="2019-04-04T00:00:00Z"/>
        <d v="2018-11-28T00:00:00Z"/>
        <d v="2019-03-01T00:00:00Z"/>
        <d v="2018-05-04T00:00:00Z"/>
        <d v="2018-05-05T00:00:00Z"/>
        <d v="2018-05-06T00:00:00Z"/>
        <d v="2018-05-07T00:00:00Z"/>
        <d v="2018-06-07T00:00:00Z"/>
        <d v="2018-09-03T00:00:00Z"/>
        <d v="2018-01-29T00:00:00Z"/>
        <d v="2018-07-10T00:00:00Z"/>
        <d v="2018-04-25T00:00:00Z"/>
        <d v="2019-04-30T00:00:00Z"/>
        <d v="2018-02-24T00:00:00Z"/>
        <d v="2018-02-25T00:00:00Z"/>
        <d v="2018-02-26T00:00:00Z"/>
        <d v="2018-02-27T00:00:00Z"/>
        <d v="2018-02-28T00:00:00Z"/>
        <d v="2018-03-01T00:00:00Z"/>
        <d v="2018-03-02T00:00:00Z"/>
        <d v="2018-03-03T00:00:00Z"/>
        <d v="2018-03-04T00:00:00Z"/>
        <d v="2018-03-05T00:00:00Z"/>
        <d v="2018-03-06T00:00:00Z"/>
        <d v="2019-05-11T00:00:00Z"/>
        <d v="2018-07-30T00:00:00Z"/>
        <d v="2018-03-23T00:00:00Z"/>
        <d v="2019-03-02T00:00:00Z"/>
        <d v="2019-02-09T00:00:00Z"/>
        <d v="2019-04-21T00:00:00Z"/>
        <d v="2018-06-06T00:00:00Z"/>
        <d v="2018-08-09T00:00:00Z"/>
        <d v="2018-06-24T00:00:00Z"/>
        <d v="2018-09-10T00:00:00Z"/>
        <d v="2018-03-27T00:00:00Z"/>
        <d v="2018-06-04T00:00:00Z"/>
        <d v="2018-11-02T00:00:00Z"/>
        <d v="2019-01-03T00:00:00Z"/>
        <d v="2019-01-04T00:00:00Z"/>
        <d v="2019-01-05T00:00:00Z"/>
        <d v="2019-01-06T00:00:00Z"/>
        <d v="2019-01-07T00:00:00Z"/>
        <d v="2019-01-08T00:00:00Z"/>
        <d v="2019-01-09T00:00:00Z"/>
        <d v="2019-01-10T00:00:00Z"/>
        <d v="2019-01-11T00:00:00Z"/>
        <d v="2019-01-12T00:00:00Z"/>
        <d v="2018-03-09T00:00:00Z"/>
        <d v="2018-12-10T00:00:00Z"/>
        <d v="2018-12-01T00:00:00Z"/>
        <d v="2019-02-24T00:00:00Z"/>
        <d v="2019-05-03T00:00:00Z"/>
        <d v="2018-02-12T00:00:00Z"/>
        <d v="2018-12-02T00:00:00Z"/>
        <d v="2018-03-12T00:00:00Z"/>
        <d v="2018-02-14T00:00:00Z"/>
        <d v="2018-12-22T00:00:00Z"/>
        <d v="2018-06-23T00:00:00Z"/>
        <d v="2019-01-17T00:00:00Z"/>
        <d v="2018-12-17T00:00:00Z"/>
        <d v="2018-01-28T00:00:00Z"/>
        <d v="2018-05-02T00:00:00Z"/>
        <d v="2019-04-26T00:00:00Z"/>
        <d v="2018-04-07T00:00:00Z"/>
        <d v="2019-04-27T00:00:00Z"/>
        <d v="2018-11-07T00:00:00Z"/>
        <d v="2018-10-07T00:00:00Z"/>
        <d v="2018-11-15T00:00:00Z"/>
        <d v="2018-10-16T00:00:00Z"/>
        <d v="2018-12-31T00:00:00Z"/>
        <d v="2018-11-24T00:00:00Z"/>
        <d v="2018-08-28T00:00:00Z"/>
        <d v="2019-05-07T00:00:00Z"/>
        <d v="2019-02-19T00:00:00Z"/>
        <d v="2018-08-22T00:00:00Z"/>
        <d v="2019-03-17T00:00:00Z"/>
        <d v="2018-10-18T00:00:00Z"/>
        <d v="2018-02-05T00:00:00Z"/>
        <d v="2018-05-23T00:00:00Z"/>
        <d v="2018-06-18T00:00:00Z"/>
        <d v="2018-11-03T00:00:00Z"/>
        <d v="2018-12-03T00:00:00Z"/>
        <d v="2018-01-06T00:00:00Z"/>
        <d v="2018-09-23T00:00:00Z"/>
        <d v="2019-01-30T00:00:00Z"/>
        <d v="2018-04-26T00:00:00Z"/>
        <d v="2018-05-27T00:00:00Z"/>
        <d v="2019-04-28T00:00:00Z"/>
        <d v="2018-11-04T00:00:00Z"/>
        <d v="2018-08-08T00:00:00Z"/>
        <d v="2018-11-01T00:00:00Z"/>
        <d v="2018-04-04T00:00:00Z"/>
        <d v="2018-07-25T00:00:00Z"/>
        <d v="2019-04-08T00:00:00Z"/>
        <d v="2018-06-29T00:00:00Z"/>
        <d v="2018-01-30T00:00:00Z"/>
        <d v="2019-04-07T00:00:00Z"/>
        <d v="2019-03-12T00:00:00Z"/>
        <d v="2018-07-27T00:00:00Z"/>
        <d v="2019-03-29T00:00:00Z"/>
        <d v="2019-01-01T00:00:00Z"/>
        <d v="2018-10-14T00:00:00Z"/>
        <d v="2018-04-13T00:00:00Z"/>
        <d v="2018-03-10T00:00:00Z"/>
        <d v="2019-01-26T00:00:00Z"/>
        <d v="2019-03-25T00:00:00Z"/>
        <d v="2018-01-24T00:00:00Z"/>
        <d v="2018-02-08T00:00:00Z"/>
        <d v="2019-03-26T00:00:00Z"/>
        <d v="2018-01-16T00:00:00Z"/>
        <d v="2018-10-31T00:00:00Z"/>
        <d v="2018-07-22T00:00:00Z"/>
        <d v="2019-04-18T00:00:00Z"/>
        <d v="2019-03-16T00:00:00Z"/>
        <d v="2018-04-08T00:00:00Z"/>
        <d v="2018-08-03T00:00:00Z"/>
        <d v="2019-02-05T00:00:00Z"/>
        <d v="2018-06-28T00:00:00Z"/>
        <d v="2018-09-07T00:00:00Z"/>
        <d v="2019-03-14T00:00:00Z"/>
        <d v="2019-02-25T00:00:00Z"/>
        <d v="2018-08-18T00:00:00Z"/>
        <d v="2019-04-10T00:00:00Z"/>
        <d v="2018-10-21T00:00:00Z"/>
        <d v="2019-01-20T00:00:00Z"/>
        <d v="2018-07-15T00:00:00Z"/>
        <d v="2018-11-21T00:00:00Z"/>
        <d v="2019-02-20T00:00:00Z"/>
        <d v="2018-12-13T00:00:00Z"/>
        <d v="2019-02-16T00:00:00Z"/>
        <d v="2018-09-04T00:00:00Z"/>
        <d v="2018-01-05T00:00:00Z"/>
        <d v="2018-10-24T00:00:00Z"/>
        <d v="2018-12-08T00:00:00Z"/>
        <d v="2018-05-18T00:00:00Z"/>
        <d v="2018-09-05T00:00:00Z"/>
        <d v="2018-09-01T00:00:00Z"/>
        <d v="2018-08-30T00:00:00Z"/>
        <d v="2018-03-24T00:00:00Z"/>
        <d v="2018-09-12T00:00:00Z"/>
        <d v="2018-04-20T00:00:00Z"/>
        <d v="2019-01-23T00:00:00Z"/>
        <d v="2018-01-13T00:00:00Z"/>
        <d v="2018-10-05T00:00:00Z"/>
        <d v="2019-03-05T00:00:00Z"/>
        <d v="2018-01-10T00:00:00Z"/>
        <d v="2019-02-13T00:00:00Z"/>
        <d v="2019-02-04T00:00:00Z"/>
        <d v="2018-10-28T00:00:00Z"/>
        <d v="2018-09-18T00:00:00Z"/>
        <d v="2019-03-30T00:00:00Z"/>
        <d v="2019-02-14T00:00:00Z"/>
        <d v="2018-05-16T00:00:00Z"/>
        <d v="2018-07-19T00:00:00Z"/>
        <d v="2018-01-09T00:00:00Z"/>
        <d v="2018-11-10T00:00:00Z"/>
        <d v="2018-05-30T00:00:00Z"/>
        <d v="2019-04-15T00:00:00Z"/>
        <d v="2018-05-25T00:00:00Z"/>
        <d v="2018-08-05T00:00:00Z"/>
        <d v="2018-11-27T00:00:00Z"/>
        <d v="2018-01-27T00:00:00Z"/>
        <d v="2018-03-16T00:00:00Z"/>
        <d v="2018-09-13T00:00:00Z"/>
        <d v="2019-04-20T00:00:00Z"/>
        <d v="2018-03-20T00:00:00Z"/>
        <d v="2018-01-15T00:00:00Z"/>
        <d v="2018-11-25T00:00:00Z"/>
        <d v="2018-02-07T00:00:00Z"/>
        <d v="2019-02-22T00:00:00Z"/>
        <d v="2018-03-28T00:00:00Z"/>
        <d v="2018-10-08T00:00:00Z"/>
        <d v="2019-02-21T00:00:00Z"/>
        <d v="2018-07-23T00:00:00Z"/>
        <d v="2019-05-06T00:00:00Z"/>
        <d v="2018-10-03T00:00:00Z"/>
        <d v="2018-04-14T00:00:00Z"/>
        <d v="2018-04-01T00:00:00Z"/>
        <d v="2018-12-09T00:00:00Z"/>
        <d v="2018-11-22T00:00:00Z"/>
        <d v="2019-01-24T00:00:00Z"/>
        <d v="2018-01-22T00:00:00Z"/>
        <d v="2018-12-20T00:00:00Z"/>
        <d v="2019-02-03T00:00:00Z"/>
        <d v="2018-01-25T00:00:00Z"/>
        <d v="2019-03-20T00:00:00Z"/>
        <d v="2018-04-28T00:00:00Z"/>
        <d v="2018-05-24T00:00:00Z"/>
        <d v="2018-05-08T00:00:00Z"/>
        <d v="2018-11-06T00:00:00Z"/>
        <d v="2018-12-15T00:00:00Z"/>
        <d v="2018-03-25T00:00:00Z"/>
        <d v="2018-10-12T00:00:00Z"/>
        <d v="2018-08-01T00:00:00Z"/>
        <d v="2018-08-02T00:00:00Z"/>
        <d v="2018-08-04T00:00:00Z"/>
        <d v="2018-08-06T00:00:00Z"/>
        <d v="2018-08-07T00:00:00Z"/>
        <d v="2018-11-18T00:00:00Z"/>
        <d v="2018-06-13T00:00:00Z"/>
        <d v="2019-01-14T00:00:00Z"/>
        <d v="2018-04-21T00:00:00Z"/>
        <d v="2019-01-16T00:00:00Z"/>
        <d v="2018-01-31T00:00:00Z"/>
        <d v="2018-12-05T00:00:00Z"/>
        <d v="2019-04-17T00:00:00Z"/>
        <d v="2019-03-27T00:00:00Z"/>
        <d v="2018-08-16T00:00:00Z"/>
        <d v="2018-08-21T00:00:00Z"/>
        <d v="2018-06-09T00:00:00Z"/>
        <d v="2019-03-22T00:00:00Z"/>
        <d v="2018-07-06T00:00:00Z"/>
        <d v="2018-08-20T00:00:00Z"/>
        <d v="2018-11-08T00:00:00Z"/>
        <d v="2018-04-10T00:00:00Z"/>
        <d v="2018-10-11T00:00:00Z"/>
        <d v="2018-10-13T00:00:00Z"/>
        <d v="2019-04-24T00:00:00Z"/>
        <d v="2018-09-09T00:00:00Z"/>
        <d v="2018-06-12T00:00:00Z"/>
        <d v="2018-04-12T00:00:00Z"/>
        <d v="2018-01-08T00:00:00Z"/>
        <d v="2018-09-16T00:00:00Z"/>
        <d v="2018-07-24T00:00:00Z"/>
        <d v="2018-10-01T00:00:00Z"/>
        <d v="2018-12-30T00:00:00Z"/>
        <d v="2019-03-18T00:00:00Z"/>
        <d v="2018-09-20T00:00:00Z"/>
        <d v="2019-02-15T00:00:00Z"/>
        <d v="2019-02-17T00:00:00Z"/>
        <d v="2019-02-18T00:00:00Z"/>
        <d v="2019-02-23T00:00:00Z"/>
        <d v="2019-02-26T00:00:00Z"/>
        <d v="2019-02-27T00:00:00Z"/>
        <d v="2019-02-28T00:00:00Z"/>
        <d v="2019-02-06T00:00:00Z"/>
        <d v="2018-11-13T00:00:00Z"/>
        <d v="2018-07-17T00:00:00Z"/>
        <d v="2019-03-13T00:00:00Z"/>
        <d v="2018-10-27T00:00:00Z"/>
        <d v="2018-05-10T00:00:00Z"/>
        <d v="2018-06-26T00:00:00Z"/>
        <d v="2018-11-17T00:00:00Z"/>
        <d v="2018-06-30T00:00:00Z"/>
        <d v="2018-12-04T00:00:00Z"/>
        <d v="2018-09-17T00:00:00Z"/>
        <d v="2018-01-26T00:00:00Z"/>
        <d v="2018-05-12T00:00:00Z"/>
        <d v="2018-09-19T00:00:00Z"/>
        <d v="2018-04-02T00:00:00Z"/>
        <d v="2018-01-14T00:00:00Z"/>
        <d v="2019-02-01T00:00:00Z"/>
        <d v="2018-03-15T00:00:00Z"/>
        <d v="2018-08-24T00:00:00Z"/>
        <d v="2018-07-02T00:00:00Z"/>
        <d v="2019-04-22T00:00:00Z"/>
        <d v="2019-05-12T00:00:00Z"/>
        <d v="2019-02-08T00:00:00Z"/>
        <d v="2018-05-13T00:00:00Z"/>
        <d v="2018-03-30T00:00:00Z"/>
        <d v="2018-10-20T00:00:00Z"/>
        <d v="2018-08-19T00:00:00Z"/>
        <d v="2019-02-02T00:00:00Z"/>
        <d v="2018-07-08T00:00:00Z"/>
        <d v="2018-05-15T00:00:00Z"/>
        <d v="2019-03-09T00:00:00Z"/>
        <d v="2019-03-23T00:00:00Z"/>
        <d v="2018-12-12T00:00:00Z"/>
        <d v="2018-01-04T00:00:00Z"/>
        <d v="2018-07-20T00:00:00Z"/>
        <d v="2018-03-17T00:00:00Z"/>
        <d v="2018-06-25T00:00:00Z"/>
        <d v="2018-02-01T00:00:00Z"/>
        <d v="2018-12-24T00:00:00Z"/>
        <d v="2018-06-11T00:00:00Z"/>
        <d v="2019-05-01T00:00:00Z"/>
        <d v="2018-02-11T00:00:00Z"/>
        <d v="2018-05-14T00:00:00Z"/>
        <d v="2018-01-07T00:00:00Z"/>
        <d v="2019-04-05T00:00:00Z"/>
        <d v="2018-06-22T00:00:00Z"/>
        <d v="2018-02-03T00:00:00Z"/>
        <d v="2018-12-06T00:00:00Z"/>
        <d v="2018-08-23T00:00:00Z"/>
        <d v="2018-06-14T00:00:00Z"/>
        <d v="2018-05-17T00:00:00Z"/>
        <d v="2018-07-11T00:00:00Z"/>
        <d v="2018-05-21T00:00:00Z"/>
        <d v="2018-04-03T00:00:00Z"/>
        <d v="2019-05-04T00:00:00Z"/>
        <d v="2018-08-26T00:00:00Z"/>
        <d v="2019-04-19T00:00:00Z"/>
        <d v="2018-01-01T00:00:00Z"/>
        <d v="2018-04-27T00:00:00Z"/>
        <d v="2018-09-21T00:00:00Z"/>
        <d v="2019-03-10T00:00:00Z"/>
        <d v="2018-06-01T00:00:00Z"/>
        <d v="2018-05-29T00:00:00Z"/>
        <d v="2018-11-29T00:00:00Z"/>
        <d v="2018-11-30T00:00:00Z"/>
        <d v="2018-01-02T00:00:00Z"/>
        <d v="2018-10-09T00:00:00Z"/>
        <d v="2018-08-29T00:00:00Z"/>
        <d v="2018-04-23T00:00:00Z"/>
        <d v="2019-03-24T00:00:00Z"/>
        <d v="2019-04-14T00:00:00Z"/>
        <d v="2018-04-29T00:00:00Z"/>
        <d v="2018-12-25T00:00:00Z"/>
        <d v="2019-05-05T00:00:00Z"/>
        <d v="2019-05-02T00:00:00Z"/>
        <d v="2019-04-25T00:00:00Z"/>
        <d v="2018-03-26T00:00:00Z"/>
        <d v="2019-01-29T00:00:00Z"/>
        <d v="2018-09-11T00:00:00Z"/>
        <d v="2018-02-22T00:00:00Z"/>
        <d v="2019-01-28T00:00:00Z"/>
        <d v="2018-02-10T00:00:00Z"/>
        <d v="2018-06-05T00:00:00Z"/>
        <d v="2018-08-10T00:00:00Z"/>
        <d v="2018-08-11T00:00:00Z"/>
        <d v="2018-09-06T00:00:00Z"/>
        <d v="2018-04-22T00:00:00Z"/>
        <d v="2019-04-06T00:00:00Z"/>
        <d v="2019-04-11T00:00:00Z"/>
        <d v="2019-04-12T00:00:00Z"/>
        <d v="2019-04-13T00:00:00Z"/>
        <d v="2019-04-16T00:00:00Z"/>
        <d v="2019-01-13T00:00:00Z"/>
        <d v="2020-02-02T00:00:00Z"/>
        <d v="2018-12-28T00:00:00Z"/>
        <d v="2018-10-10T00:00:00Z"/>
        <d v="2018-01-23T00:00:00Z"/>
        <d v="2018-10-30T00:00:00Z"/>
        <d v="2018-01-11T00:00:00Z"/>
        <d v="2019-05-08T00:00:00Z"/>
        <d v="2018-10-15T00:00:00Z"/>
        <d v="2018-06-08T00:00:00Z"/>
        <d v="2019-03-08T00:00:00Z"/>
        <d v="2018-10-17T00:00:00Z"/>
        <d v="2019-02-12T00:00:00Z"/>
        <d v="2018-10-02T00:00:00Z"/>
        <d v="2018-07-14T00:00:00Z"/>
        <d v="2019-04-29T00:00:00Z"/>
        <d v="2018-06-02T00:00:00Z"/>
        <d v="2019-01-21T00:00:00Z"/>
        <d v="2018-01-17T00:00:00Z"/>
        <d v="2018-01-18T00:00:00Z"/>
        <d v="2018-01-19T00:00:00Z"/>
        <d v="2018-01-20T00:00:00Z"/>
        <d v="2018-01-21T00:00:00Z"/>
        <d v="2018-03-13T00:00:00Z"/>
        <d v="2018-04-24T00:00:00Z"/>
        <d v="2018-02-19T00:00:00Z"/>
        <d v="2018-04-05T00:00:00Z"/>
        <d v="2018-09-15T00:00:00Z"/>
        <d v="2018-04-06T00:00:00Z"/>
        <d v="2019-01-31T00:00:00Z"/>
        <d v="2018-10-29T00:00:00Z"/>
        <d v="2018-10-22T00:00:00Z"/>
        <d v="2019-02-11T00:00:00Z"/>
        <d v="2018-04-18T00:00:00Z"/>
        <d v="2019-05-10T00:00:00Z"/>
        <d v="2018-04-16T00:00:00Z"/>
        <d v="2019-03-28T00:00:00Z"/>
        <d v="2018-03-18T00:00:00Z"/>
        <d v="2018-07-31T00:00:00Z"/>
        <d v="2018-01-03T00:00:00Z"/>
        <d v="2018-10-23T00:00:00Z"/>
        <d v="2018-07-18T00:00:00Z"/>
        <d v="2018-03-29T00:00:00Z"/>
        <d v="2019-04-23T00:00:00Z"/>
        <d v="2018-07-07T00:00:00Z"/>
        <d v="2018-10-04T00:00:00Z"/>
        <d v="2018-10-26T00:00:00Z"/>
        <d v="2018-11-14T00:00:00Z"/>
        <d v="2018-07-01T00:00:00Z"/>
        <d v="2018-07-21T00:00:00Z"/>
        <d v="2018-08-31T00:00:00Z"/>
        <d v="2019-05-13T00:00:00Z"/>
        <d v="2019-05-14T00:00:00Z"/>
        <d v="2018-02-09T00:00:00Z"/>
        <d v="2019-02-07T00:00:00Z"/>
        <d v="2018-02-18T00:00:00Z"/>
        <d v="2018-12-19T00:00:00Z"/>
        <d v="2019-01-22T00:00:00Z"/>
        <d v="2018-06-03T00:00:00Z"/>
        <d v="2018-10-25T00:00:00Z"/>
        <d v="2018-11-23T00:00:00Z"/>
        <d v="2018-09-22T00:00:00Z"/>
        <d v="2018-07-04T00:00:00Z"/>
        <d v="2018-12-29T00:00:00Z"/>
        <d v="2018-04-19T00:00:00Z"/>
        <d v="2018-04-15T00:00:00Z"/>
        <d v="2018-05-28T00:00:00Z"/>
        <d v="2018-07-03T00:00:00Z"/>
        <d v="2018-08-17T00:00:00Z"/>
      </sharedItems>
    </cacheField>
    <cacheField name="Calc Field of Income per Loan Amount" formula="annual_inc/loan_amnt" databaseFiel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501" sheet="Pivot Table Data"/>
  </cacheSource>
  <cacheFields>
    <cacheField name="id" numFmtId="0">
      <sharedItems containsSemiMixedTypes="0" containsString="0" containsNumber="1" containsInteger="1">
        <n v="1077501.0"/>
        <n v="1077430.0"/>
        <n v="1077175.0"/>
        <n v="1076863.0"/>
        <n v="1075358.0"/>
        <n v="1075269.0"/>
        <n v="1069639.0"/>
        <n v="1072053.0"/>
        <n v="1071795.0"/>
        <n v="1071570.0"/>
        <n v="1070078.0"/>
        <n v="1069908.0"/>
        <n v="1064687.0"/>
        <n v="1069866.0"/>
        <n v="1069057.0"/>
        <n v="1069759.0"/>
        <n v="1065775.0"/>
        <n v="1069971.0"/>
        <n v="1062474.0"/>
        <n v="1069742.0"/>
        <n v="1069740.0"/>
        <n v="1039153.0"/>
        <n v="1069710.0"/>
        <n v="1069700.0"/>
        <n v="1069559.0"/>
        <n v="1069697.0"/>
        <n v="1069800.0"/>
        <n v="1069657.0"/>
        <n v="1069799.0"/>
        <n v="1047704.0"/>
        <n v="1032111.0"/>
        <n v="1069539.0"/>
        <n v="1065420.0"/>
        <n v="1069591.0"/>
        <n v="1069530.0"/>
        <n v="1069522.0"/>
        <n v="1069361.0"/>
        <n v="1069357.0"/>
        <n v="1069356.0"/>
        <n v="1069346.0"/>
        <n v="1067573.0"/>
        <n v="1069506.0"/>
        <n v="1069314.0"/>
        <n v="1060578.0"/>
        <n v="1069469.0"/>
        <n v="1051117.0"/>
        <n v="1069465.0"/>
        <n v="1069283.0"/>
        <n v="1069287.0"/>
        <n v="1069453.0"/>
        <n v="1069248.0"/>
        <n v="1068120.0"/>
        <n v="1069244.0"/>
        <n v="1069243.0"/>
        <n v="1069238.0"/>
        <n v="1069410.0"/>
        <n v="1068409.0"/>
        <n v="1068487.0"/>
        <n v="1043961.0"/>
        <n v="1068945.0"/>
        <n v="1069142.0"/>
        <n v="1068934.0"/>
        <n v="1069136.0"/>
        <n v="1068923.0"/>
        <n v="1069126.0"/>
        <n v="1069102.0"/>
        <n v="1069093.0"/>
        <n v="1069030.0"/>
        <n v="1068906.0"/>
        <n v="1069073.0"/>
        <n v="1069043.0"/>
        <n v="1060981.0"/>
        <n v="1069071.0"/>
        <n v="1069070.0"/>
        <n v="1068893.0"/>
        <n v="1068882.0"/>
        <n v="1069039.0"/>
        <n v="1068416.0"/>
        <n v="1068997.0"/>
        <n v="1048390.0"/>
        <n v="1068994.0"/>
        <n v="1068475.0"/>
        <n v="1068989.0"/>
        <n v="1068967.0"/>
        <n v="1068744.0"/>
        <n v="1045509.0"/>
        <n v="1063958.0"/>
        <n v="1041756.0"/>
        <n v="1068694.0"/>
        <n v="1068792.0"/>
        <n v="1068558.0"/>
        <n v="1068322.0"/>
        <n v="1065674.0"/>
        <n v="1068547.0"/>
        <n v="1068545.0"/>
        <n v="1068575.0"/>
        <n v="1049528.0"/>
        <n v="1068542.0"/>
        <n v="1068350.0"/>
        <n v="1067874.0"/>
        <n v="1068509.0"/>
        <n v="1034693.0"/>
        <n v="1068508.0"/>
        <n v="1066641.0"/>
        <n v="1068315.0"/>
        <n v="1068309.0"/>
        <n v="1068326.0"/>
        <n v="1066767.0"/>
        <n v="1068484.0"/>
        <n v="1068292.0"/>
        <n v="1068273.0"/>
        <n v="1068274.0"/>
        <n v="1068440.0"/>
        <n v="1046456.0"/>
        <n v="1068012.0"/>
        <n v="1055725.0"/>
        <n v="1061814.0"/>
        <n v="1068232.0"/>
        <n v="1068405.0"/>
        <n v="1068395.0"/>
        <n v="1068202.0"/>
        <n v="1068006.0"/>
        <n v="1068075.0"/>
        <n v="1065642.0"/>
        <n v="1068179.0"/>
        <n v="1068158.0"/>
        <n v="1068180.0"/>
        <n v="1065673.0"/>
        <n v="1068159.0"/>
        <n v="1068165.0"/>
        <n v="1059689.0"/>
        <n v="1066215.0"/>
        <n v="1063270.0"/>
        <n v="1067931.0"/>
        <n v="1067922.0"/>
        <n v="1067919.0"/>
        <n v="1068106.0"/>
        <n v="1068111.0"/>
        <n v="1067655.0"/>
        <n v="1060662.0"/>
        <n v="1061304.0"/>
        <n v="1068095.0"/>
        <n v="1067182.0"/>
        <n v="822464.0"/>
        <n v="1063526.0"/>
        <n v="1068091.0"/>
        <n v="1068090.0"/>
        <n v="1068082.0"/>
        <n v="1068078.0"/>
        <n v="1057633.0"/>
        <n v="1046204.0"/>
        <n v="1067794.0"/>
        <n v="1067816.0"/>
        <n v="1068018.0"/>
        <n v="1052996.0"/>
        <n v="1067818.0"/>
        <n v="1064842.0"/>
        <n v="1067109.0"/>
        <n v="1067971.0"/>
        <n v="1057518.0"/>
        <n v="1067473.0"/>
        <n v="1062177.0"/>
        <n v="1067447.0"/>
        <n v="1059412.0"/>
        <n v="1062608.0"/>
        <n v="1067664.0"/>
        <n v="1067441.0"/>
        <n v="1067654.0"/>
        <n v="1067644.0"/>
        <n v="1062288.0"/>
        <n v="1067434.0"/>
        <n v="1067419.0"/>
        <n v="1067601.0"/>
        <n v="1067579.0"/>
        <n v="1067563.0"/>
        <n v="1067364.0"/>
        <n v="1067152.0"/>
        <n v="1062471.0"/>
        <n v="1066842.0"/>
        <n v="1067126.0"/>
        <n v="1067326.0"/>
        <n v="1066789.0"/>
        <n v="1067324.0"/>
        <n v="1067102.0"/>
        <n v="1046969.0"/>
        <n v="1067084.0"/>
        <n v="1067090.0"/>
        <n v="1060875.0"/>
        <n v="1067265.0"/>
        <n v="1067287.0"/>
        <n v="1067066.0"/>
        <n v="1067283.0"/>
        <n v="1067266.0"/>
        <n v="1066635.0"/>
        <n v="1067026.0"/>
        <n v="1067038.0"/>
        <n v="1067030.0"/>
        <n v="1065350.0"/>
        <n v="1067028.0"/>
        <n v="1061877.0"/>
        <n v="1067018.0"/>
        <n v="1067223.0"/>
        <n v="1067004.0"/>
        <n v="1031265.0"/>
        <n v="1066835.0"/>
        <n v="1067181.0"/>
        <n v="1067179.0"/>
        <n v="1067172.0"/>
        <n v="1066712.0"/>
        <n v="1066706.0"/>
        <n v="1066836.0"/>
        <n v="1066826.0"/>
        <n v="1063280.0"/>
        <n v="1057447.0"/>
        <n v="1040867.0"/>
        <n v="1065232.0"/>
        <n v="1052492.0"/>
        <n v="1066664.0"/>
        <n v="1066659.0"/>
        <n v="1066763.0"/>
        <n v="1066798.0"/>
        <n v="1066639.0"/>
        <n v="1066633.0"/>
        <n v="1060644.0"/>
        <n v="1066766.0"/>
        <n v="1066613.0"/>
        <n v="1065648.0"/>
        <n v="1066768.0"/>
        <n v="1066617.0"/>
        <n v="1062015.0"/>
        <n v="1066598.0"/>
        <n v="1066503.0"/>
        <n v="1066530.0"/>
        <n v="1066520.0"/>
        <n v="1065929.0"/>
        <n v="1066582.0"/>
        <n v="1066348.0"/>
        <n v="1061430.0"/>
        <n v="1061519.0"/>
        <n v="1066344.0"/>
        <n v="1066480.0"/>
        <n v="1066471.0"/>
        <n v="1064063.0"/>
        <n v="1066318.0"/>
        <n v="1066453.0"/>
        <n v="1063090.0"/>
        <n v="1061406.0"/>
        <n v="1066278.0"/>
        <n v="1066281.0"/>
        <n v="1056150.0"/>
        <n v="1066434.0"/>
        <n v="1048526.0"/>
        <n v="1028566.0"/>
        <n v="1066424.0"/>
        <n v="1066212.0"/>
        <n v="1066232.0"/>
        <n v="1056219.0"/>
        <n v="1066199.0"/>
        <n v="1060851.0"/>
        <n v="972383.0"/>
        <n v="1066191.0"/>
        <n v="1066173.0"/>
        <n v="1066379.0"/>
        <n v="1066364.0"/>
        <n v="1066140.0"/>
        <n v="1066171.0"/>
        <n v="1066162.0"/>
        <n v="1040154.0"/>
        <n v="1066155.0"/>
        <n v="1065382.0"/>
        <n v="1063447.0"/>
        <n v="1065932.0"/>
        <n v="1065936.0"/>
        <n v="1066112.0"/>
        <n v="1066084.0"/>
        <n v="1066081.0"/>
        <n v="1065896.0"/>
        <n v="1066065.0"/>
        <n v="1066071.0"/>
        <n v="1062094.0"/>
        <n v="1061154.0"/>
        <n v="1066061.0"/>
        <n v="1065863.0"/>
        <n v="1065862.0"/>
        <n v="1065854.0"/>
        <n v="1065145.0"/>
        <n v="1062260.0"/>
        <n v="1065842.0"/>
        <n v="1066018.0"/>
        <n v="1049352.0"/>
        <n v="1066016.0"/>
        <n v="1065997.0"/>
        <n v="1061891.0"/>
        <n v="1065752.0"/>
        <n v="1063126.0"/>
        <n v="1065738.0"/>
        <n v="1061467.0"/>
        <n v="1065721.0"/>
        <n v="1065717.0"/>
        <n v="1065026.0"/>
        <n v="1057001.0"/>
        <n v="1065513.0"/>
        <n v="1065698.0"/>
        <n v="1065681.0"/>
        <n v="1061788.0"/>
        <n v="1065484.0"/>
        <n v="1061681.0"/>
        <n v="1065661.0"/>
        <n v="1065663.0"/>
        <n v="1065480.0"/>
        <n v="1065658.0"/>
        <n v="1065447.0"/>
        <n v="1065470.0"/>
        <n v="1065467.0"/>
        <n v="1065649.0"/>
        <n v="1065430.0"/>
        <n v="1059462.0"/>
        <n v="1064102.0"/>
        <n v="1062399.0"/>
        <n v="1065572.0"/>
        <n v="1065567.0"/>
        <n v="1065342.0"/>
        <n v="1065355.0"/>
        <n v="1058717.0"/>
        <n v="1065348.0"/>
        <n v="890389.0"/>
        <n v="1065142.0"/>
        <n v="1065320.0"/>
        <n v="1065304.0"/>
        <n v="1065180.0"/>
        <n v="1065298.0"/>
        <n v="1064904.0"/>
        <n v="1064696.0"/>
        <n v="977277.0"/>
        <n v="1065260.0"/>
        <n v="1059734.0"/>
        <n v="1065110.0"/>
        <n v="1047987.0"/>
        <n v="1065104.0"/>
        <n v="1065103.0"/>
        <n v="1065254.0"/>
        <n v="1064873.0"/>
        <n v="1065244.0"/>
        <n v="1064969.0"/>
        <n v="1059620.0"/>
        <n v="1032978.0"/>
        <n v="1065234.0"/>
        <n v="1064958.0"/>
        <n v="1065196.0"/>
        <n v="1065199.0"/>
        <n v="1065195.0"/>
        <n v="1065020.0"/>
        <n v="1065016.0"/>
        <n v="1064924.0"/>
        <n v="1064940.0"/>
        <n v="1064932.0"/>
        <n v="1062248.0"/>
        <n v="1064985.0"/>
        <n v="1064926.0"/>
        <n v="1064908.0"/>
        <n v="1059118.0"/>
        <n v="1064897.0"/>
        <n v="1064754.0"/>
        <n v="1060082.0"/>
        <n v="1064736.0"/>
        <n v="1064727.0"/>
        <n v="1042668.0"/>
        <n v="1064862.0"/>
        <n v="1064711.0"/>
        <n v="1032875.0"/>
        <n v="1064830.0"/>
        <n v="1064681.0"/>
        <n v="1064383.0"/>
        <n v="1064675.0"/>
        <n v="1064666.0"/>
        <n v="1064639.0"/>
        <n v="1064636.0"/>
        <n v="1064805.0"/>
        <n v="1064635.0"/>
        <n v="1064793.0"/>
        <n v="1056865.0"/>
        <n v="1064783.0"/>
        <n v="1064623.0"/>
        <n v="1064792.0"/>
        <n v="1062701.0"/>
        <n v="1064781.0"/>
        <n v="1064774.0"/>
        <n v="1053765.0"/>
        <n v="1064608.0"/>
        <n v="1064589.0"/>
        <n v="1064558.0"/>
        <n v="1064585.0"/>
        <n v="1064548.0"/>
        <n v="1064462.0"/>
        <n v="1064582.0"/>
        <n v="1064579.0"/>
        <n v="1046511.0"/>
        <n v="1029191.0"/>
        <n v="1064527.0"/>
        <n v="1064567.0"/>
        <n v="1064500.0"/>
        <n v="1063899.0"/>
        <n v="1057598.0"/>
        <n v="1052002.0"/>
        <n v="1064323.0"/>
        <n v="1064317.0"/>
        <n v="1064471.0"/>
        <n v="1060374.0"/>
        <n v="1064452.0"/>
        <n v="1064453.0"/>
        <n v="1064284.0"/>
        <n v="1063081.0"/>
        <n v="1064251.0"/>
        <n v="1064407.0"/>
        <n v="1035800.0"/>
        <n v="1063678.0"/>
        <n v="1059751.0"/>
        <n v="1064386.0"/>
        <n v="1055800.0"/>
        <n v="1064221.0"/>
        <n v="1064210.0"/>
        <n v="1064209.0"/>
        <n v="1064366.0"/>
        <n v="1064216.0"/>
        <n v="1064150.0"/>
        <n v="1056864.0"/>
        <n v="1064146.0"/>
        <n v="1064183.0"/>
        <n v="1064185.0"/>
        <n v="1064126.0"/>
        <n v="1029473.0"/>
        <n v="1057239.0"/>
        <n v="1064128.0"/>
        <n v="1063949.0"/>
        <n v="1064166.0"/>
        <n v="1064133.0"/>
        <n v="1064094.0"/>
        <n v="1063505.0"/>
        <n v="1063528.0"/>
        <n v="1063912.0"/>
        <n v="1064082.0"/>
        <n v="1063892.0"/>
        <n v="1064061.0"/>
        <n v="1063876.0"/>
        <n v="1042841.0"/>
        <n v="1063864.0"/>
        <n v="1064051.0"/>
        <n v="1063847.0"/>
        <n v="1062833.0"/>
        <n v="1062032.0"/>
        <n v="1063843.0"/>
        <n v="1063828.0"/>
        <n v="1064006.0"/>
        <n v="1063729.0"/>
        <n v="1062625.0"/>
        <n v="1062070.0"/>
        <n v="1063964.0"/>
        <n v="1063804.0"/>
        <n v="1063751.0"/>
        <n v="1063982.0"/>
        <n v="1063972.0"/>
        <n v="1063785.0"/>
        <n v="1063788.0"/>
        <n v="1063485.0"/>
        <n v="1063781.0"/>
        <n v="1057766.0"/>
        <n v="1063778.0"/>
        <n v="1062818.0"/>
        <n v="1042037.0"/>
        <n v="1063518.0"/>
        <n v="1063515.0"/>
        <n v="1063524.0"/>
        <n v="1063519.0"/>
        <n v="1063521.0"/>
        <n v="984879.0"/>
        <n v="1063509.0"/>
        <n v="1063693.0"/>
        <n v="1063700.0"/>
        <n v="1056934.0"/>
        <n v="1063246.0"/>
        <n v="1057424.0"/>
        <n v="1063680.0"/>
        <n v="1063679.0"/>
        <n v="1063034.0"/>
        <n v="1063448.0"/>
        <n v="1063431.0"/>
        <n v="1060804.0"/>
        <n v="1027771.0"/>
        <n v="1063653.0"/>
        <n v="1063421.0"/>
        <n v="1062855.0"/>
        <n v="1062490.0"/>
        <n v="1063626.0"/>
        <n v="1063407.0"/>
        <n v="1063609.0"/>
        <n v="1063602.0"/>
        <n v="1063393.0"/>
        <n v="1063388.0"/>
        <n v="1063582.0"/>
        <n v="988402.0"/>
      </sharedItems>
    </cacheField>
    <cacheField name="loan_amnt" numFmtId="164">
      <sharedItems containsSemiMixedTypes="0" containsString="0" containsNumber="1" containsInteger="1">
        <n v="5000.0"/>
        <n v="2500.0"/>
        <n v="2400.0"/>
        <n v="10000.0"/>
        <n v="3000.0"/>
        <n v="7000.0"/>
        <n v="5600.0"/>
        <n v="5375.0"/>
        <n v="6500.0"/>
        <n v="12000.0"/>
        <n v="9000.0"/>
        <n v="1000.0"/>
        <n v="3600.0"/>
        <n v="6000.0"/>
        <n v="9200.0"/>
        <n v="20250.0"/>
        <n v="21000.0"/>
        <n v="15000.0"/>
        <n v="4000.0"/>
        <n v="8500.0"/>
        <n v="4375.0"/>
        <n v="31825.0"/>
        <n v="12400.0"/>
        <n v="10800.0"/>
        <n v="12500.0"/>
        <n v="9600.0"/>
        <n v="4400.0"/>
        <n v="14000.0"/>
        <n v="11000.0"/>
        <n v="25600.0"/>
        <n v="16000.0"/>
        <n v="7100.0"/>
        <n v="13000.0"/>
        <n v="17500.0"/>
        <n v="17675.0"/>
        <n v="8000.0"/>
        <n v="3500.0"/>
        <n v="16425.0"/>
        <n v="8200.0"/>
        <n v="20975.0"/>
        <n v="6400.0"/>
        <n v="14400.0"/>
        <n v="7250.0"/>
        <n v="18000.0"/>
        <n v="35000.0"/>
        <n v="11800.0"/>
        <n v="4500.0"/>
        <n v="10500.0"/>
        <n v="15300.0"/>
        <n v="20000.0"/>
        <n v="6200.0"/>
        <n v="7200.0"/>
        <n v="9500.0"/>
        <n v="18825.0"/>
        <n v="24000.0"/>
        <n v="2100.0"/>
        <n v="5500.0"/>
        <n v="26800.0"/>
        <n v="25000.0"/>
        <n v="19750.0"/>
        <n v="13650.0"/>
        <n v="28000.0"/>
        <n v="10625.0"/>
        <n v="8850.0"/>
        <n v="6375.0"/>
        <n v="11100.0"/>
        <n v="4200.0"/>
        <n v="8875.0"/>
        <n v="13500.0"/>
        <n v="21600.0"/>
        <n v="8450.0"/>
        <n v="13475.0"/>
        <n v="22000.0"/>
        <n v="7325.0"/>
        <n v="7750.0"/>
        <n v="13350.0"/>
        <n v="22475.0"/>
        <n v="8400.0"/>
        <n v="13250.0"/>
        <n v="7350.0"/>
        <n v="11500.0"/>
        <n v="29500.0"/>
        <n v="2000.0"/>
        <n v="11625.0"/>
        <n v="15075.0"/>
        <n v="5300.0"/>
        <n v="8650.0"/>
        <n v="7400.0"/>
        <n v="24250.0"/>
        <n v="26000.0"/>
        <n v="1500.0"/>
        <n v="19600.0"/>
        <n v="4225.0"/>
        <n v="16500.0"/>
        <n v="15600.0"/>
        <n v="14125.0"/>
        <n v="13200.0"/>
        <n v="12300.0"/>
        <n v="1400.0"/>
        <n v="3200.0"/>
        <n v="11875.0"/>
        <n v="1800.0"/>
        <n v="23200.0"/>
        <n v="4800.0"/>
        <n v="7300.0"/>
        <n v="10400.0"/>
        <n v="6600.0"/>
        <n v="30000.0"/>
        <n v="4475.0"/>
        <n v="6300.0"/>
        <n v="8250.0"/>
        <n v="9875.0"/>
        <n v="21500.0"/>
        <n v="7800.0"/>
        <n v="9750.0"/>
        <n v="15550.0"/>
        <n v="17000.0"/>
        <n v="7500.0"/>
        <n v="5800.0"/>
        <n v="8050.0"/>
        <n v="5400.0"/>
        <n v="4125.0"/>
        <n v="9800.0"/>
        <n v="15700.0"/>
        <n v="9900.0"/>
        <n v="6250.0"/>
        <n v="10200.0"/>
        <n v="23000.0"/>
        <n v="25975.0"/>
        <n v="21250.0"/>
        <n v="33425.0"/>
        <n v="8125.0"/>
        <n v="18800.0"/>
        <n v="19200.0"/>
        <n v="12875.0"/>
        <n v="2625.0"/>
        <n v="11300.0"/>
        <n v="4100.0"/>
        <n v="18225.0"/>
        <n v="18500.0"/>
        <n v="16800.0"/>
        <n v="2200.0"/>
        <n v="14050.0"/>
        <n v="16100.0"/>
        <n v="10525.0"/>
      </sharedItems>
    </cacheField>
    <cacheField name="debt_to_income" numFmtId="10">
      <sharedItems containsSemiMixedTypes="0" containsString="0" containsNumber="1">
        <n v="0.08143500000000001"/>
        <n v="0.023932"/>
        <n v="0.08259549461312439"/>
        <n v="0.08275853658536586"/>
        <n v="0.0101685"/>
        <n v="0.052153333333333336"/>
        <n v="0.04342098544804698"/>
        <n v="0.027357500000000003"/>
        <n v="0.045716999999999994"/>
        <n v="0.09716"/>
        <n v="0.025574999999999997"/>
        <n v="0.0644064"/>
        <n v="0.122152"/>
        <n v="0.07734400000000001"/>
        <n v="0.0390888"/>
        <n v="0.015132857142857142"/>
        <n v="0.09942285714285715"/>
        <n v="0.01195309090909091"/>
        <n v="0.028351428571428573"/>
        <n v="0.04342071137901192"/>
        <n v="0.1340917685035739"/>
        <n v="0.08019771428571429"/>
        <n v="0.07938239999999999"/>
        <n v="0.03133578947368421"/>
        <n v="0.0630495652173913"/>
        <n v="0.10292799999999999"/>
        <n v="0.02967362610991121"/>
        <n v="0.014978490566037735"/>
        <n v="0.134952"/>
        <n v="0.0954711246200608"/>
        <n v="0.1593312"/>
        <n v="0.100125"/>
        <n v="0.07923972716686076"/>
        <n v="0.08681294117647058"/>
        <n v="0.11821756097560977"/>
        <n v="0.07511979279084825"/>
        <n v="0.12516266666666667"/>
        <n v="0.06528817974601107"/>
        <n v="0.12552888888888888"/>
        <n v="0.052703370389977064"/>
        <n v="0.07232552166934189"/>
        <n v="0.02009353846153846"/>
        <n v="0.03411709090909091"/>
        <n v="0.048057894736842105"/>
        <n v="0.0676725"/>
        <n v="0.0190524"/>
        <n v="0.14477333333333334"/>
        <n v="0.060872"/>
        <n v="0.0579"/>
        <n v="0.072507"/>
        <n v="0.08999563636363637"/>
        <n v="0.068406"/>
        <n v="0.10119599999999998"/>
        <n v="0.10087826086956521"/>
        <n v="0.1332792"/>
        <n v="0.06268296296296297"/>
        <n v="0.10281846153846155"/>
        <n v="0.07604824902723736"/>
        <n v="0.09175636363636364"/>
        <n v="0.117496"/>
        <n v="0.067122"/>
        <n v="0.10013999999999999"/>
        <n v="0.05502774193548387"/>
        <n v="0.05627184972606313"/>
        <n v="0.024874909090909093"/>
        <n v="0.089244"/>
        <n v="0.15181303879310343"/>
        <n v="0.035702399999999995"/>
        <n v="0.10178754098360655"/>
        <n v="0.09317181818181819"/>
        <n v="0.036392"/>
        <n v="0.03635714285714286"/>
        <n v="0.1023528"/>
        <n v="0.03658"/>
        <n v="0.055192"/>
        <n v="0.09331"/>
        <n v="0.0316016"/>
        <n v="0.10831384615384616"/>
        <n v="0.08787507692307692"/>
        <n v="0.044147200000000004"/>
        <n v="0.06054529411764705"/>
        <n v="0.11309428571428572"/>
        <n v="0.031009811320754716"/>
        <n v="0.08050971428571428"/>
        <n v="0.061486"/>
        <n v="0.14999142857142858"/>
        <n v="0.027731428571428574"/>
        <n v="0.05752639619758954"/>
        <n v="0.06786166666666667"/>
        <n v="0.0756541935483871"/>
        <n v="0.06264285714285714"/>
        <n v="0.021462000000000002"/>
        <n v="0.06404181818181819"/>
        <n v="0.0710245398773006"/>
        <n v="0.05973176470588236"/>
        <n v="0.07101087866108786"/>
        <n v="0.11665866666666667"/>
        <n v="0.015401927710843373"/>
        <n v="0.020084444444444443"/>
        <n v="0.095904"/>
        <n v="0.07433538461538461"/>
        <n v="0.07938333333333333"/>
        <n v="0.020624"/>
        <n v="0.0723984"/>
        <n v="0.14700947368421052"/>
        <n v="0.20846933333333334"/>
        <n v="0.0305385"/>
        <n v="0.0488616"/>
        <n v="0.028072000000000003"/>
        <n v="0.01842327272727273"/>
        <n v="0.08886598842308367"/>
        <n v="0.072338"/>
        <n v="0.09200914285714287"/>
        <n v="0.058044799999999994"/>
        <n v="0.09072342857142858"/>
        <n v="0.15877000000000002"/>
        <n v="0.037801904761904766"/>
        <n v="0.08732372093023257"/>
        <n v="0.09280799999999999"/>
        <n v="0.10300656716417911"/>
        <n v="0.1715546666666667"/>
        <n v="0.1239423076923077"/>
        <n v="0.0829309090909091"/>
        <n v="0.07200923076923078"/>
        <n v="0.1186496734779861"/>
        <n v="0.020795151515151516"/>
        <n v="0.09598114285714286"/>
        <n v="0.10669152"/>
        <n v="0.1131309090909091"/>
        <n v="0.093928"/>
        <n v="0.11244"/>
        <n v="0.17246608695652174"/>
        <n v="0.08624"/>
        <n v="0.05259290322580645"/>
        <n v="0.05409272727272728"/>
        <n v="0.026461333333333333"/>
        <n v="0.09975219512195123"/>
        <n v="0.04841785714285714"/>
        <n v="0.08545358490566038"/>
        <n v="0.12158222222222222"/>
        <n v="0.03145358490566037"/>
        <n v="0.10916590909090909"/>
        <n v="0.08719263157894738"/>
        <n v="0.13738105263157896"/>
        <n v="0.11048571428571428"/>
        <n v="0.0923149090909091"/>
        <n v="0.11306400000000001"/>
        <n v="0.026957241379310343"/>
        <n v="0.1003056"/>
        <n v="0.06733170731707318"/>
        <n v="0.066152"/>
        <n v="0.0635415"/>
        <n v="0.1487952"/>
        <n v="0.0601475"/>
        <n v="0.027271058823529412"/>
        <n v="0.0866757894736842"/>
        <n v="0.12418079999999998"/>
        <n v="0.09098823529411765"/>
        <n v="0.08019899999999999"/>
        <n v="0.107722170647312"/>
        <n v="0.14508378378378378"/>
        <n v="0.1289"/>
        <n v="0.052635428571428576"/>
        <n v="0.11826857142857142"/>
        <n v="0.170148"/>
        <n v="0.026058227848101266"/>
        <n v="0.10177499999999999"/>
        <n v="0.07778"/>
        <n v="0.14501333333333333"/>
        <n v="0.044554133333333336"/>
        <n v="0.08870849673202615"/>
        <n v="0.037425"/>
        <n v="0.07020571428571429"/>
        <n v="0.011881777777777776"/>
        <n v="0.06264184615384615"/>
        <n v="0.13868"/>
        <n v="0.09254400000000002"/>
        <n v="0.05922276923076923"/>
        <n v="0.092814"/>
        <n v="0.182412"/>
        <n v="0.12449302325581395"/>
        <n v="0.15230857142857143"/>
        <n v="0.0858896"/>
        <n v="0.02354046511627907"/>
        <n v="0.08143357142857142"/>
        <n v="0.04753945945945946"/>
        <n v="0.12412384615384617"/>
        <n v="0.11009641025641026"/>
        <n v="0.07653971830985916"/>
        <n v="0.1288128"/>
        <n v="0.078176"/>
        <n v="0.02832810582299195"/>
        <n v="0.06039771428571429"/>
        <n v="0.07815636363636363"/>
        <n v="0.07057885714285714"/>
        <n v="0.099228"/>
        <n v="0.0724584"/>
        <n v="0.14797714285714286"/>
        <n v="0.1085776"/>
        <n v="0.0174912676056338"/>
        <n v="0.059855"/>
        <n v="0.13339333333333334"/>
        <n v="0.0636446511627907"/>
        <n v="0.148264"/>
        <n v="0.07733999999999999"/>
        <n v="0.06724235294117648"/>
        <n v="0.10864615384615384"/>
        <n v="0.03423073170731707"/>
        <n v="0.1137122891566265"/>
        <n v="0.020370731707317073"/>
        <n v="0.13148333333333334"/>
        <n v="0.17732914285714288"/>
        <n v="0.073772"/>
        <n v="0.075531"/>
        <n v="0.045827428571428575"/>
        <n v="0.07914133333333333"/>
        <n v="0.0324748623853211"/>
        <n v="0.0959928"/>
        <n v="0.0579744578313253"/>
        <n v="0.07284114285714285"/>
        <n v="0.1205232"/>
        <n v="0.09772"/>
        <n v="0.051976"/>
        <n v="0.03975705882352941"/>
        <n v="0.14557584905660378"/>
        <n v="0.026670689655172414"/>
        <n v="0.022975384615384616"/>
        <n v="0.004474166666666666"/>
        <n v="0.1047904"/>
        <n v="0.034216551724137935"/>
        <n v="0.057505714285714285"/>
        <n v="0.08187733333333334"/>
        <n v="0.03069130434782609"/>
        <n v="0.021390625"/>
        <n v="0.07895357142857141"/>
        <n v="0.13376936170212766"/>
        <n v="0.13167272727272727"/>
        <n v="0.06996169014084506"/>
        <n v="0.0845952"/>
        <n v="0.03207911111111111"/>
        <n v="0.08910857142857143"/>
        <n v="0.12920454545454546"/>
        <n v="0.058004999999999994"/>
        <n v="0.08910933333333335"/>
        <n v="0.03851230769230769"/>
        <n v="0.16552"/>
        <n v="0.08973821656050956"/>
        <n v="0.10198181818181819"/>
        <n v="0.0220035"/>
        <n v="0.058999384615384606"/>
        <n v="0.03500338983050847"/>
        <n v="0.08840363636363636"/>
        <n v="0.10666571428571428"/>
        <n v="0.034891064098515945"/>
        <n v="0.06843483870967741"/>
        <n v="0.03382011834319526"/>
        <n v="0.0962368"/>
        <n v="0.11318399999999999"/>
        <n v="0.122151"/>
        <n v="0.08143439999999999"/>
        <n v="0.0281625"/>
        <n v="0.120762"/>
        <n v="0.057156"/>
        <n v="0.0370464"/>
        <n v="0.09749082352941175"/>
        <n v="0.01825416666666667"/>
        <n v="0.12619885714285714"/>
        <n v="0.020219607843137255"/>
        <n v="0.075099"/>
        <n v="0.12422222222222222"/>
        <n v="0.03381777777777778"/>
        <n v="0.036846666666666666"/>
        <n v="0.15689929411764705"/>
        <n v="0.08793230769230768"/>
        <n v="0.11528157894736842"/>
        <n v="0.028642285714285717"/>
        <n v="0.048188571428571435"/>
        <n v="0.045654"/>
        <n v="0.0746664"/>
        <n v="0.13748228571428572"/>
        <n v="0.1340196923076923"/>
        <n v="0.06154"/>
        <n v="0.0267248"/>
        <n v="0.08278628571428572"/>
        <n v="0.10054199999999999"/>
        <n v="0.0255228"/>
        <n v="0.114312"/>
        <n v="0.10942846153846154"/>
        <n v="0.05149232432432433"/>
        <n v="0.15848459016393443"/>
        <n v="0.06514666666666667"/>
        <n v="0.06588176470588235"/>
        <n v="0.071445"/>
        <n v="0.0932539534883721"/>
        <n v="0.0211688"/>
        <n v="0.0677784"/>
        <n v="0.11549485714285715"/>
        <n v="0.133539"/>
        <n v="0.15026057142857144"/>
        <n v="0.07204949999999999"/>
        <n v="0.10845355932203389"/>
        <n v="0.105903"/>
        <n v="0.0875124705882353"/>
        <n v="0.026563636363636366"/>
        <n v="0.04570145454545455"/>
        <n v="0.1127112"/>
        <n v="0.06567290322580645"/>
        <n v="0.16688266666666665"/>
        <n v="0.06327818181818182"/>
        <n v="0.0476"/>
        <n v="0.12557658536585367"/>
        <n v="0.12027636363636364"/>
        <n v="0.02514688524590164"/>
        <n v="0.0734335685793188"/>
        <n v="0.08709096774193549"/>
        <n v="0.19948434188839181"/>
        <n v="0.04278021978021978"/>
        <n v="0.10117285714285713"/>
        <n v="0.09490887573964497"/>
        <n v="0.09059600000000001"/>
        <n v="0.066832"/>
        <n v="0.0219144"/>
        <n v="0.1038288"/>
        <n v="0.062297333333333337"/>
        <n v="0.0843709090909091"/>
        <n v="0.1670304"/>
        <n v="0.048472857142857144"/>
        <n v="0.03880490322580645"/>
        <n v="0.07267548387096774"/>
        <n v="0.0199296"/>
        <n v="0.083352"/>
        <n v="0.11870159999999999"/>
        <n v="0.03338711538461539"/>
        <n v="0.06871786081590675"/>
        <n v="0.06379764705882353"/>
        <n v="0.124035"/>
        <n v="0.07856494845360826"/>
        <n v="0.144915"/>
        <n v="0.07304823529411764"/>
        <n v="0.12707342465753424"/>
        <n v="0.08326993006993007"/>
        <n v="0.059854736842105266"/>
        <n v="0.043432"/>
        <n v="0.06705777777777777"/>
        <n v="0.11501142857142857"/>
        <n v="0.025448571428571428"/>
        <n v="0.10606628571428572"/>
        <n v="0.09269999999999999"/>
        <n v="0.08688610169491524"/>
        <n v="0.03755"/>
        <n v="0.03351529411764706"/>
        <n v="0.11763085714285713"/>
        <n v="0.10400228571428571"/>
        <n v="0.048220219780219786"/>
        <n v="0.08278666666666666"/>
        <n v="0.04915418181818182"/>
        <n v="0.01763187683948381"/>
        <n v="0.13086199999999998"/>
        <n v="0.12730975609756098"/>
        <n v="0.0795577358490566"/>
        <n v="0.10103619909502264"/>
        <n v="0.11429777777777779"/>
        <n v="0.07511076923076923"/>
        <n v="0.04644738461538461"/>
        <n v="0.11742083333333334"/>
        <n v="0.046014285714285716"/>
        <n v="0.06460333333333333"/>
        <n v="0.1068623076923077"/>
        <n v="0.09161364705882352"/>
        <n v="0.14289000000000002"/>
        <n v="0.1201552"/>
        <n v="0.11361327833821995"/>
        <n v="0.135572"/>
        <n v="0.09001333333333333"/>
        <n v="0.036483999999999996"/>
        <n v="0.09295769230769231"/>
        <n v="0.030872"/>
        <n v="0.050691"/>
        <n v="0.07128666666666666"/>
        <n v="0.07077257142857142"/>
        <n v="0.04841643398484244"/>
        <n v="0.031069999999999997"/>
        <n v="0.06196119402985075"/>
        <n v="0.07634666666666666"/>
        <n v="0.006674782608695653"/>
        <n v="0.14884545454545453"/>
        <n v="0.066155"/>
        <n v="0.08704210526315789"/>
        <n v="0.09049862637362638"/>
        <n v="0.09310302197802199"/>
        <n v="0.02741410650568883"/>
        <n v="0.09279555555555555"/>
        <n v="0.19052"/>
        <n v="0.08920399999999999"/>
        <n v="0.067464"/>
        <n v="0.07036565217391304"/>
        <n v="0.06178149253731343"/>
        <n v="0.10498799999999998"/>
        <n v="0.07678468085106384"/>
        <n v="0.040492941176470586"/>
        <n v="0.079056"/>
        <n v="0.018966666666666666"/>
        <n v="0.10858"/>
        <n v="0.110444"/>
        <n v="0.03862588235294118"/>
        <n v="0.07637999999999999"/>
        <n v="0.063928"/>
        <n v="0.06142857142857143"/>
        <n v="0.03436153846153846"/>
        <n v="0.08162869565217391"/>
        <n v="0.0751845"/>
        <n v="0.07369066666666665"/>
        <n v="0.051792000000000005"/>
        <n v="0.022490221642764017"/>
        <n v="0.175228"/>
        <n v="0.06999119999999999"/>
        <n v="0.0622976"/>
        <n v="0.029191384615384616"/>
        <n v="0.017232"/>
        <n v="0.032225"/>
        <n v="0.1483764705882353"/>
        <n v="0.0761008"/>
        <n v="0.05637107692307692"/>
        <n v="0.05467539552645936"/>
        <n v="0.11933099999999999"/>
        <n v="0.06303766423357664"/>
        <n v="0.09891799999999999"/>
        <n v="0.060159362549800796"/>
        <n v="0.057986086956521736"/>
        <n v="0.06261777777777779"/>
        <n v="0.09777904761904763"/>
        <n v="0.07734092307692307"/>
        <n v="0.08502615384615383"/>
        <n v="0.043828"/>
        <n v="0.13098249999999997"/>
        <n v="0.1220352"/>
        <n v="0.08559365853658536"/>
        <n v="0.14382292682926828"/>
        <n v="0.17165142857142857"/>
        <n v="0.0927304347826087"/>
        <n v="0.04221157894736842"/>
        <n v="0.04841485714285715"/>
        <n v="0.1406181818181818"/>
        <n v="0.01973409090909091"/>
        <n v="0.12149339853300732"/>
        <n v="0.036638964835819285"/>
        <n v="0.12635333333333335"/>
        <n v="0.011898461538461538"/>
        <n v="0.05108181818181818"/>
        <n v="0.12085596961693432"/>
        <n v="0.11696"/>
        <n v="0.02180606008803795"/>
        <n v="0.048643404255319156"/>
        <n v="0.02930232558139535"/>
        <n v="0.012282"/>
        <n v="0.013634714664434212"/>
        <n v="0.028984"/>
        <n v="0.05776472727272727"/>
        <n v="0.07722899999999999"/>
        <n v="0.09514636363636364"/>
        <n v="0.02633720930232558"/>
        <n v="0.1197755844155844"/>
        <n v="0.0491264"/>
        <n v="0.099491961414791"/>
        <n v="0.024942545454545453"/>
        <n v="0.0351372"/>
        <n v="0.07352571428571429"/>
        <n v="0.06315529411764706"/>
        <n v="0.09893999999999999"/>
        <n v="0.037356705882352945"/>
        <n v="0.064173774757843"/>
        <n v="0.11779999999999999"/>
        <n v="0.056856"/>
        <n v="0.05719148936170213"/>
        <n v="0.05209255813953488"/>
        <n v="0.01914"/>
        <n v="0.11066938775510203"/>
        <n v="0.08877317647058823"/>
        <n v="0.044800799999999995"/>
        <n v="0.07477828571428571"/>
        <n v="0.03882821654558238"/>
        <n v="0.13985207926318727"/>
        <n v="0.071124"/>
        <n v="0.06592941176470589"/>
        <n v="0.044614"/>
        <n v="0.03897018710819735"/>
        <n v="0.11859666666666667"/>
        <n v="0.07956752838849963"/>
        <n v="0.10119600000000001"/>
        <n v="0.102072"/>
      </sharedItems>
    </cacheField>
    <cacheField name="term" numFmtId="0">
      <sharedItems>
        <s v=" 36 months"/>
        <s v=" 60 months"/>
      </sharedItems>
    </cacheField>
    <cacheField name="int_rate" numFmtId="0">
      <sharedItems containsSemiMixedTypes="0" containsString="0" containsNumber="1">
        <n v="10.65"/>
        <n v="15.27"/>
        <n v="15.96"/>
        <n v="13.49"/>
        <n v="12.69"/>
        <n v="7.9"/>
        <n v="18.64"/>
        <n v="21.28"/>
        <n v="14.65"/>
        <n v="9.91"/>
        <n v="16.29"/>
        <n v="6.03"/>
        <n v="11.71"/>
        <n v="12.42"/>
        <n v="14.27"/>
        <n v="16.77"/>
        <n v="7.51"/>
        <n v="8.9"/>
        <n v="18.25"/>
        <n v="6.62"/>
        <n v="19.91"/>
        <n v="17.27"/>
        <n v="17.58"/>
        <n v="21.67"/>
        <n v="19.42"/>
        <n v="22.06"/>
        <n v="20.89"/>
        <n v="20.3"/>
        <n v="23.91"/>
        <n v="19.03"/>
      </sharedItems>
    </cacheField>
    <cacheField name="installment" numFmtId="164">
      <sharedItems containsSemiMixedTypes="0" containsString="0" containsNumber="1">
        <n v="162.87"/>
        <n v="59.83"/>
        <n v="84.33"/>
        <n v="339.31"/>
        <n v="67.79"/>
        <n v="156.46"/>
        <n v="170.08"/>
        <n v="109.43"/>
        <n v="152.39"/>
        <n v="121.45"/>
        <n v="153.45"/>
        <n v="402.54"/>
        <n v="305.38"/>
        <n v="96.68"/>
        <n v="325.74"/>
        <n v="35.31"/>
        <n v="347.98"/>
        <n v="109.57"/>
        <n v="198.46"/>
        <n v="280.01"/>
        <n v="484.63"/>
        <n v="701.73"/>
        <n v="330.76"/>
        <n v="483.38"/>
        <n v="514.64"/>
        <n v="123.65"/>
        <n v="132.31"/>
        <n v="281.15"/>
        <n v="136.11"/>
        <n v="995.82"/>
        <n v="242.97"/>
        <n v="158.77"/>
        <n v="245.97"/>
        <n v="403.91"/>
        <n v="348.03"/>
        <n v="469.36"/>
        <n v="200.5"/>
        <n v="282.44"/>
        <n v="298.67"/>
        <n v="375.49"/>
        <n v="108.84"/>
        <n v="156.37"/>
        <n v="182.62"/>
        <n v="451.15"/>
        <n v="304.36"/>
        <n v="337.75"/>
        <n v="824.96"/>
        <n v="228.02"/>
        <n v="421.65"/>
        <n v="386.7"/>
        <n v="555.33"/>
        <n v="423.11"/>
        <n v="334.16"/>
        <n v="252.33"/>
        <n v="293.74"/>
        <n v="223.74"/>
        <n v="417.25"/>
        <n v="284.31"/>
        <n v="215.69"/>
        <n v="114.01"/>
        <n v="223.11"/>
        <n v="563.53"/>
        <n v="223.14"/>
        <n v="517.42"/>
        <n v="341.63"/>
        <n v="227.45"/>
        <n v="101.8"/>
        <n v="426.47"/>
        <n v="457.25"/>
        <n v="413.94"/>
        <n v="373.24"/>
        <n v="197.51"/>
        <n v="475.99"/>
        <n v="551.84"/>
        <n v="343.09"/>
        <n v="395.83"/>
        <n v="136.96"/>
        <n v="234.82"/>
        <n v="307.43"/>
        <n v="349.98"/>
        <n v="97.06"/>
        <n v="423.61"/>
        <n v="407.17"/>
        <n v="390.88"/>
        <n v="214.62"/>
        <n v="352.23"/>
        <n v="231.54"/>
        <n v="423.1"/>
        <n v="282.86"/>
        <n v="437.47"/>
        <n v="106.53"/>
        <n v="135.57"/>
        <n v="199.8"/>
        <n v="402.65"/>
        <n v="190.52"/>
        <n v="232.02"/>
        <n v="301.66"/>
        <n v="465.53"/>
        <n v="781.76"/>
        <n v="203.59"/>
        <n v="70.18"/>
        <n v="168.88"/>
        <n v="723.38"/>
        <n v="268.36"/>
        <n v="362.78"/>
        <n v="264.61"/>
        <n v="317.54"/>
        <n v="396.92"/>
        <n v="312.91"/>
        <n v="575.12"/>
        <n v="643.33"/>
        <n v="322.25"/>
        <n v="456.12"/>
        <n v="312.04"/>
        <n v="563.23"/>
        <n v="85.78"/>
        <n v="559.89"/>
        <n v="1111.37"/>
        <n v="311.11"/>
        <n v="843.3"/>
        <n v="330.56"/>
        <n v="172.48"/>
        <n v="271.73"/>
        <n v="198.34"/>
        <n v="340.82"/>
        <n v="225.95"/>
        <n v="188.71"/>
        <n v="547.12"/>
        <n v="138.92"/>
        <n v="480.33"/>
        <n v="276.11"/>
        <n v="435.04"/>
        <n v="565.32"/>
        <n v="195.44"/>
        <n v="208.97"/>
        <n v="460.1"/>
        <n v="309.99"/>
        <n v="240.59"/>
        <n v="193.17"/>
        <n v="411.71"/>
        <n v="258.71"/>
        <n v="257.8"/>
        <n v="267.33"/>
        <n v="382.92"/>
        <n v="536.81"/>
        <n v="307.04"/>
        <n v="275.96"/>
        <n v="708.95"/>
        <n v="205.86"/>
        <n v="339.25"/>
        <n v="77.78"/>
        <n v="835.39"/>
        <n v="84.83"/>
        <n v="245.72"/>
        <n v="133.67"/>
        <n v="277.36"/>
        <n v="539.84"/>
        <n v="320.79"/>
        <n v="464.07"/>
        <n v="456.03"/>
        <n v="446.1"/>
        <n v="533.08"/>
        <n v="253.06"/>
        <n v="1140.07"/>
        <n v="293.16"/>
        <n v="537.87"/>
        <n v="536.72"/>
        <n v="452.86"/>
        <n v="805.08"/>
        <n v="207.73"/>
        <n v="704.64"/>
        <n v="429.86"/>
        <n v="826.9"/>
        <n v="301.91"/>
        <n v="431.6"/>
        <n v="678.61"/>
        <n v="103.49"/>
        <n v="239.42"/>
        <n v="400.18"/>
        <n v="370.66"/>
        <n v="233.91"/>
        <n v="786.51"/>
        <n v="69.6"/>
        <n v="394.45"/>
        <n v="517.21"/>
        <n v="184.43"/>
        <n v="251.77"/>
        <n v="400.99"/>
        <n v="296.78"/>
        <n v="294.98"/>
        <n v="399.97"/>
        <n v="318.68"/>
        <n v="251.09"/>
        <n v="488.6"/>
        <n v="519.76"/>
        <n v="225.29"/>
        <n v="642.96"/>
        <n v="154.69"/>
        <n v="124.45"/>
        <n v="53.69"/>
        <n v="654.94"/>
        <n v="82.69"/>
        <n v="335.45"/>
        <n v="141.18"/>
        <n v="109.52"/>
        <n v="368.45"/>
        <n v="523.93"/>
        <n v="603.5"/>
        <n v="352.48"/>
        <n v="360.89"/>
        <n v="467.82"/>
        <n v="473.75"/>
        <n v="250.33"/>
        <n v="455.18"/>
        <n v="469.63"/>
        <n v="224.36"/>
        <n v="146.69"/>
        <n v="134.18"/>
        <n v="319.58"/>
        <n v="172.1"/>
        <n v="243.11"/>
        <n v="373.33"/>
        <n v="110.5"/>
        <n v="176.79"/>
        <n v="142.89"/>
        <n v="601.48"/>
        <n v="282.96"/>
        <n v="187.75"/>
        <n v="381.04"/>
        <n v="690.56"/>
        <n v="43.81"/>
        <n v="368.08"/>
        <n v="103.12"/>
        <n v="268.32"/>
        <n v="152.18"/>
        <n v="55.27"/>
        <n v="571.56"/>
        <n v="438.07"/>
        <n v="167.08"/>
        <n v="281.1"/>
        <n v="725.94"/>
        <n v="430.78"/>
        <n v="167.03"/>
        <n v="241.46"/>
        <n v="335.14"/>
        <n v="212.69"/>
        <n v="474.19"/>
        <n v="805.63"/>
        <n v="476.3"/>
        <n v="282.41"/>
        <n v="673.72"/>
        <n v="445.13"/>
        <n v="438.26"/>
        <n v="533.23"/>
        <n v="353.01"/>
        <n v="619.88"/>
        <n v="121.75"/>
        <n v="418.93"/>
        <n v="939.26"/>
        <n v="625.81"/>
        <n v="580.05"/>
        <n v="238.0"/>
        <n v="643.58"/>
        <n v="127.83"/>
        <n v="478.64"/>
        <n v="449.97"/>
        <n v="847.21"/>
        <n v="155.72"/>
        <n v="472.14"/>
        <n v="452.98"/>
        <n v="91.31"/>
        <n v="648.93"/>
        <n v="467.23"/>
        <n v="695.96"/>
        <n v="501.23"/>
        <n v="290.64"/>
        <n v="208.38"/>
        <n v="494.59"/>
        <n v="578.71"/>
        <n v="200.45"/>
        <n v="451.9"/>
        <n v="762.08"/>
        <n v="483.05"/>
        <n v="206.97"/>
        <n v="773.03"/>
        <n v="568.62"/>
        <n v="301.76"/>
        <n v="118.76"/>
        <n v="309.36"/>
        <n v="309.0"/>
        <n v="427.19"/>
        <n v="150.2"/>
        <n v="237.4"/>
        <n v="686.18"/>
        <n v="303.34"/>
        <n v="365.67"/>
        <n v="310.45"/>
        <n v="77.88"/>
        <n v="654.31"/>
        <n v="869.95"/>
        <n v="351.38"/>
        <n v="297.72"/>
        <n v="514.34"/>
        <n v="406.85"/>
        <n v="251.59"/>
        <n v="281.81"/>
        <n v="161.05"/>
        <n v="193.81"/>
        <n v="463.07"/>
        <n v="750.97"/>
        <n v="338.93"/>
        <n v="270.04"/>
        <n v="182.42"/>
        <n v="241.69"/>
        <n v="168.97"/>
        <n v="534.65"/>
        <n v="619.26"/>
        <n v="121.38"/>
        <n v="93.21"/>
        <n v="345.95"/>
        <n v="400.82"/>
        <n v="153.52"/>
        <n v="327.46"/>
        <n v="496.14"/>
        <n v="219.61"/>
        <n v="225.93"/>
        <n v="203.6"/>
        <n v="417.58"/>
        <n v="223.01"/>
        <n v="539.47"/>
        <n v="349.96"/>
        <n v="300.74"/>
        <n v="229.46"/>
        <n v="625.86"/>
        <n v="62.59"/>
        <n v="271.45"/>
        <n v="54.72"/>
        <n v="399.55"/>
        <n v="215.0"/>
        <n v="372.25"/>
        <n v="276.34"/>
        <n v="34.5"/>
        <n v="291.63"/>
        <n v="389.36"/>
        <n v="158.12"/>
        <n v="93.34"/>
        <n v="525.5"/>
        <n v="475.63"/>
        <n v="916.03"/>
        <n v="250.55"/>
        <n v="397.77"/>
        <n v="719.68"/>
        <n v="151.0"/>
        <n v="222.28"/>
        <n v="704.45"/>
        <n v="256.67"/>
        <n v="552.67"/>
        <n v="219.14"/>
        <n v="254.24"/>
        <n v="584.89"/>
        <n v="982.79"/>
        <n v="600.78"/>
        <n v="213.28"/>
        <n v="141.21"/>
        <n v="86.83"/>
        <n v="414.09"/>
        <n v="225.58"/>
        <n v="379.06"/>
        <n v="128.9"/>
        <n v="243.49"/>
        <n v="522.41"/>
        <n v="146.2"/>
        <n v="127.56"/>
        <n v="105.0"/>
        <n v="122.82"/>
        <n v="97.72"/>
        <n v="181.15"/>
        <n v="529.51"/>
        <n v="514.86"/>
        <n v="348.87"/>
        <n v="113.25"/>
        <n v="384.28"/>
        <n v="309.42"/>
        <n v="114.32"/>
        <n v="292.81"/>
        <n v="428.9"/>
        <n v="357.88"/>
        <n v="544.17"/>
        <n v="443.89"/>
        <n v="500.65"/>
        <n v="260.59"/>
        <n v="224.0"/>
        <n v="76.56"/>
        <n v="628.81"/>
        <n v="186.67"/>
        <n v="165.68"/>
        <n v="501.09"/>
        <n v="355.62"/>
        <n v="467.0"/>
        <n v="446.14"/>
        <n v="355.79"/>
        <n v="329.33"/>
        <n v="252.99"/>
        <n v="340.24"/>
      </sharedItems>
    </cacheField>
    <cacheField name="grade" numFmtId="0">
      <sharedItems>
        <s v="B"/>
        <s v="C"/>
        <s v="A"/>
        <s v="E"/>
        <s v="F"/>
        <s v="D"/>
        <s v="G"/>
      </sharedItems>
      <fieldGroup par="16"/>
    </cacheField>
    <cacheField name="home_ownership" numFmtId="0">
      <sharedItems>
        <s v="RENT"/>
        <s v="OWN"/>
        <s v="MORTGAGE"/>
      </sharedItems>
    </cacheField>
    <cacheField name="emp_length" numFmtId="0">
      <sharedItems>
        <s v="10+ years"/>
        <s v="&lt; 1 year"/>
        <s v="1 year"/>
        <s v="3 years"/>
        <s v="8 years"/>
        <s v="9 years"/>
        <s v="4 years"/>
        <s v="5 years"/>
        <s v="6 years"/>
        <s v="2 years"/>
        <s v="7 years"/>
        <s v="n/a"/>
      </sharedItems>
    </cacheField>
    <cacheField name="annual_inc" numFmtId="164">
      <sharedItems containsSemiMixedTypes="0" containsString="0" containsNumber="1">
        <n v="24000.0"/>
        <n v="30000.0"/>
        <n v="12252.0"/>
        <n v="49200.0"/>
        <n v="80000.0"/>
        <n v="36000.0"/>
        <n v="47004.0"/>
        <n v="48000.0"/>
        <n v="40000.0"/>
        <n v="15000.0"/>
        <n v="72000.0"/>
        <n v="75000.0"/>
        <n v="100000.0"/>
        <n v="28000.0"/>
        <n v="42000.0"/>
        <n v="110000.0"/>
        <n v="84000.0"/>
        <n v="77385.19"/>
        <n v="43370.0"/>
        <n v="105000.0"/>
        <n v="50000.0"/>
        <n v="76000.0"/>
        <n v="92000.0"/>
        <n v="60000.0"/>
        <n v="50004.0"/>
        <n v="106000.0"/>
        <n v="25000.0"/>
        <n v="17108.0"/>
        <n v="29120.0"/>
        <n v="24044.0"/>
        <n v="34000.0"/>
        <n v="41000.0"/>
        <n v="55596.0"/>
        <n v="45000.0"/>
        <n v="36852.0"/>
        <n v="27000.0"/>
        <n v="68004.0"/>
        <n v="62300.0"/>
        <n v="65000.0"/>
        <n v="55000.0"/>
        <n v="45600.0"/>
        <n v="70000.0"/>
        <n v="46000.0"/>
        <n v="81000.0"/>
        <n v="39000.0"/>
        <n v="51400.0"/>
        <n v="33000.0"/>
        <n v="62000.0"/>
        <n v="45996.0"/>
        <n v="44544.0"/>
        <n v="61000.0"/>
        <n v="44000.0"/>
        <n v="33600.0"/>
        <n v="150000.0"/>
        <n v="90000.0"/>
        <n v="52000.0"/>
        <n v="68000.0"/>
        <n v="53000.0"/>
        <n v="35000.0"/>
        <n v="88365.0"/>
        <n v="43680.0"/>
        <n v="120000.0"/>
        <n v="66000.0"/>
        <n v="39120.0"/>
        <n v="85000.0"/>
        <n v="47800.0"/>
        <n v="83000.0"/>
        <n v="28800.0"/>
        <n v="135000.0"/>
        <n v="38000.0"/>
        <n v="45608.0"/>
        <n v="126000.0"/>
        <n v="43000.0"/>
        <n v="67000.0"/>
        <n v="31200.0"/>
        <n v="56964.0"/>
        <n v="49500.0"/>
        <n v="125000.0"/>
        <n v="23000.0"/>
        <n v="56000.0"/>
        <n v="26500.0"/>
        <n v="54000.0"/>
        <n v="52800.0"/>
        <n v="87000.0"/>
        <n v="82000.0"/>
        <n v="57000.0"/>
        <n v="42656.4"/>
        <n v="44400.0"/>
        <n v="94800.0"/>
        <n v="12000.0"/>
        <n v="225000.0"/>
        <n v="45900.0"/>
        <n v="27200.0"/>
        <n v="129000.0"/>
        <n v="168000.0"/>
        <n v="74000.0"/>
        <n v="58500.0"/>
        <n v="71000.0"/>
        <n v="87996.0"/>
        <n v="140000.0"/>
        <n v="86000.0"/>
        <n v="44200.0"/>
        <n v="109000.0"/>
        <n v="52500.0"/>
        <n v="69600.0"/>
        <n v="144000.0"/>
        <n v="29000.0"/>
        <n v="55200.0"/>
        <n v="61440.0"/>
        <n v="47000.0"/>
        <n v="63000.0"/>
        <n v="78000.0"/>
        <n v="62800.0"/>
        <n v="26400.0"/>
        <n v="59000.0"/>
        <n v="38004.0"/>
        <n v="31000.0"/>
        <n v="50700.0"/>
        <n v="61200.0"/>
        <n v="25920.0"/>
        <n v="18000.0"/>
        <n v="92500.0"/>
        <n v="61500.0"/>
        <n v="78216.0"/>
        <n v="50964.0"/>
        <n v="155000.0"/>
        <n v="175000.0"/>
        <n v="208000.0"/>
        <n v="35004.0"/>
        <n v="32000.0"/>
        <n v="116400.0"/>
        <n v="73000.0"/>
        <n v="57200.0"/>
        <n v="114000.0"/>
        <n v="91000.0"/>
        <n v="53004.0"/>
        <n v="35360.0"/>
        <n v="40246.0"/>
        <n v="30084.0"/>
        <n v="276000.0"/>
        <n v="68400.0"/>
        <n v="89122.0"/>
        <n v="100500.0"/>
        <n v="95000.0"/>
        <n v="39600.0"/>
        <n v="17000.0"/>
        <n v="130000.0"/>
        <n v="72500.0"/>
        <n v="18408.0"/>
        <n v="42500.0"/>
        <n v="195000.0"/>
        <n v="54990.0"/>
        <n v="137000.0"/>
        <n v="30120.0"/>
        <n v="31500.0"/>
        <n v="27600.0"/>
        <n v="40900.0"/>
        <n v="73882.0"/>
        <n v="51871.0"/>
        <n v="70197.0"/>
        <n v="86004.0"/>
        <n v="51600.0"/>
        <n v="38500.0"/>
        <n v="37320.0"/>
        <n v="83004.0"/>
        <n v="51000.0"/>
        <n v="49000.0"/>
        <n v="51204.0"/>
        <n v="42996.0"/>
        <n v="62691.0"/>
        <n v="49668.0"/>
      </sharedItems>
    </cacheField>
    <cacheField name="verification_status" numFmtId="0">
      <sharedItems>
        <s v="Verified"/>
        <s v="Source Verified"/>
        <s v="Not Verified"/>
      </sharedItems>
    </cacheField>
    <cacheField name="loan_status" numFmtId="0">
      <sharedItems>
        <s v="Fully Paid"/>
        <s v="Delinquent"/>
        <s v="Current"/>
        <s v="Default"/>
      </sharedItems>
    </cacheField>
    <cacheField name="purpose" numFmtId="0">
      <sharedItems>
        <s v="credit_card"/>
        <s v="car"/>
        <s v="small_business"/>
        <s v="other"/>
        <s v="wedding"/>
        <s v="debt_consolidation"/>
        <s v="home_improvement"/>
        <s v="major_purchase"/>
        <s v="medical"/>
        <s v="moving"/>
        <s v="vacation"/>
        <s v="house"/>
      </sharedItems>
    </cacheField>
    <cacheField name="addr_state" numFmtId="0">
      <sharedItems>
        <s v="AZ"/>
        <s v="GA"/>
        <s v="IL"/>
        <s v="CA"/>
        <s v="OR"/>
        <s v="NC"/>
        <s v="TX"/>
        <s v="VA"/>
        <s v="MO"/>
        <s v="CT"/>
        <s v="UT"/>
        <s v="FL"/>
        <s v="NY"/>
        <s v="PA"/>
        <s v="MN"/>
        <s v="NJ"/>
        <s v="KY"/>
        <s v="OH"/>
        <s v="SC"/>
        <s v="RI"/>
        <s v="LA"/>
        <s v="MA"/>
        <s v="WA"/>
        <s v="WI"/>
        <s v="AL"/>
        <s v="CO"/>
        <s v="KS"/>
        <s v="NV"/>
        <s v="AK"/>
        <s v="MD"/>
        <s v="WV"/>
        <s v="VT"/>
        <s v="MI"/>
        <s v="DC"/>
        <s v="SD"/>
        <s v="NH"/>
        <s v="AR"/>
        <s v="NM"/>
        <s v="MT"/>
        <s v="HI"/>
        <s v="WY"/>
        <s v="OK"/>
      </sharedItems>
    </cacheField>
    <cacheField name="total_pymnt" numFmtId="164">
      <sharedItems containsSemiMixedTypes="0" containsString="0" containsNumber="1">
        <n v="5861.07141425"/>
        <n v="1008.71"/>
        <n v="3003.65364445"/>
        <n v="12226.3022123"/>
        <n v="3242.17"/>
        <n v="5631.37775318"/>
        <n v="8136.84"/>
        <n v="3938.14433376"/>
        <n v="646.02"/>
        <n v="1476.19"/>
        <n v="7677.52"/>
        <n v="13943.08"/>
        <n v="2270.7"/>
        <n v="3478.98191538"/>
        <n v="7471.99"/>
        <n v="1270.1711062"/>
        <n v="12519.2604496"/>
        <n v="3785.02"/>
        <n v="7164.4998522"/>
        <n v="9459.96"/>
        <n v="27663.042671"/>
        <n v="14025.4"/>
        <n v="11902.5615747"/>
        <n v="11536.31"/>
        <n v="2050.14"/>
        <n v="15823.48"/>
        <n v="0.0"/>
        <n v="1609.12"/>
        <n v="4484.79"/>
        <n v="10122.2086138"/>
        <n v="4898.54355838"/>
        <n v="34886.08"/>
        <n v="11622.36"/>
        <n v="5714.59212878"/>
        <n v="8848.94043027"/>
        <n v="14537.4595273"/>
        <n v="12157.2"/>
        <n v="16662.6"/>
        <n v="7125.2831651"/>
        <n v="13506.54"/>
        <n v="10749.7626454"/>
        <n v="13516.3829573"/>
        <n v="3915.02759536"/>
        <n v="5626.89265505"/>
        <n v="6065.86"/>
        <n v="16239.9141276"/>
        <n v="5021.37"/>
        <n v="11724.5677368"/>
        <n v="10282.67"/>
        <n v="12157.3800468"/>
        <n v="16177.77"/>
        <n v="29695.6226757"/>
        <n v="8205.47381646"/>
        <n v="3521.95"/>
        <n v="13748.2131095"/>
        <n v="18319.14"/>
        <n v="20876.1"/>
        <n v="11474.76"/>
        <n v="10575.94"/>
        <n v="9079.33484306"/>
        <n v="17402.2399868"/>
        <n v="10713.52"/>
        <n v="21323.43"/>
        <n v="10267.2621391"/>
        <n v="8772.91"/>
        <n v="4103.16812842"/>
        <n v="5577.75"/>
        <n v="18172.71"/>
        <n v="4173.57"/>
        <n v="18562.40042"/>
        <n v="18097.3445842"/>
        <n v="4776.45"/>
        <n v="3246.8"/>
        <n v="15346.4668655"/>
        <n v="16459.519142"/>
        <n v="12699.48"/>
        <n v="13413.2160453"/>
        <n v="8201.53"/>
        <n v="15557.64"/>
        <n v="26027.5396382"/>
        <n v="28871.92"/>
        <n v="10671.62"/>
        <n v="14243.1583665"/>
        <n v="4930.30217046"/>
        <n v="8449.39474172"/>
        <n v="10480.84"/>
        <n v="16777.04"/>
        <n v="4907.8"/>
        <n v="14685.36"/>
        <n v="13985.6762204"/>
        <n v="12779.62"/>
        <n v="7687.73"/>
        <n v="11894.8952023"/>
        <n v="11232.14"/>
        <n v="7932.3"/>
        <n v="20295.8"/>
        <n v="15161.27"/>
        <n v="10037.1"/>
        <n v="3834.66084993"/>
        <n v="6495.11"/>
        <n v="2452.22"/>
        <n v="19297.95"/>
        <n v="6857.16748626"/>
        <n v="8350.84434428"/>
        <n v="10493.71"/>
        <n v="18218.25"/>
        <n v="28140.9293591"/>
        <n v="7326.00978726"/>
        <n v="7325.54415322"/>
        <n v="2552.4852434"/>
        <n v="6077.8756192"/>
        <n v="12156.8573167"/>
        <n v="32887.69"/>
        <n v="8999.1"/>
        <n v="11730.6"/>
        <n v="9434.77693634"/>
        <n v="10868.92"/>
        <n v="14182.2998623"/>
        <n v="11264.009576"/>
        <n v="13920.0250703"/>
        <n v="23880.65"/>
        <n v="11930.65"/>
        <n v="10904.24"/>
        <n v="16011.18"/>
        <n v="12173.07"/>
        <n v="20275.3365479"/>
        <n v="2529.9"/>
        <n v="27085.42"/>
        <n v="40006.5499239"/>
        <n v="11027.3"/>
        <n v="8452.25679284"/>
        <n v="5895.68"/>
        <n v="11841.940708"/>
        <n v="5682.08"/>
        <n v="9781.60575467"/>
        <n v="6737.55"/>
        <n v="7041.29375069"/>
        <n v="8120.14"/>
        <n v="12727.4260564"/>
        <n v="6793.0700944"/>
        <n v="19401.7193826"/>
        <n v="5000.4625104"/>
        <n v="14487.95"/>
        <n v="9712.65"/>
        <n v="15657.9393795"/>
        <n v="11234.49"/>
        <n v="22277.2628856"/>
        <n v="27580.75"/>
        <n v="6999.42740728"/>
        <n v="12188.5644228"/>
        <n v="26397.3130625"/>
        <n v="6002.23"/>
        <n v="14946.5600236"/>
        <n v="6198.89"/>
        <n v="8677.15633962"/>
        <n v="1350.86"/>
        <n v="14396.58"/>
        <n v="9074.73"/>
        <n v="9279.81275176"/>
        <n v="9622.78031997"/>
        <n v="22394.08"/>
        <n v="17991.53"/>
        <n v="11386.4302245"/>
        <n v="10902.91"/>
        <n v="8636.82"/>
        <n v="25521.0957202"/>
        <n v="7215.05"/>
        <n v="16282.75"/>
        <n v="1838.88"/>
        <n v="15621.2660575"/>
        <n v="30071.7288242"/>
        <n v="12174.4823094"/>
        <n v="3050.27600404"/>
        <n v="8844.70084212"/>
        <n v="4337.11"/>
        <n v="9270.84"/>
        <n v="6934.0"/>
        <n v="5425.96"/>
        <n v="11337.71"/>
        <n v="3708.24"/>
        <n v="15200.08"/>
        <n v="16058.3944183"/>
        <n v="13373.77"/>
        <n v="10198.4"/>
        <n v="12119.38"/>
        <n v="38059.76"/>
        <n v="10552.7927996"/>
        <n v="25796.01"/>
        <n v="12295.72"/>
        <n v="16301.5451734"/>
        <n v="28978.6789484"/>
        <n v="14070.3986395"/>
        <n v="9940.54"/>
        <n v="28411.15"/>
        <n v="15450.0842184"/>
        <n v="4241.16"/>
        <n v="29277.5738374"/>
        <n v="10867.2099768"/>
        <n v="15535.9318576"/>
        <n v="23861.58"/>
        <n v="3723.93632476"/>
        <n v="8616.33001985"/>
        <n v="14400.4992472"/>
        <n v="8203.29"/>
        <n v="2222.16"/>
        <n v="13919.4138718"/>
        <n v="6857.26115126"/>
        <n v="13598.01"/>
        <n v="8290.73"/>
        <n v="45755.2299805"/>
        <n v="2520.4"/>
        <n v="14196.268244"/>
        <n v="15502.77"/>
        <n v="6622.54670886"/>
        <n v="9062.49784003"/>
        <n v="14431.9785602"/>
        <n v="10678.6847685"/>
        <n v="14117.18"/>
        <n v="19183.22"/>
        <n v="14432.3101772"/>
        <n v="7002.16"/>
        <n v="9037.69568007"/>
        <n v="15453.51"/>
        <n v="22188.25"/>
        <n v="7730.87"/>
        <n v="9622.45"/>
        <n v="6126.24"/>
        <n v="4182.25"/>
        <n v="1521.6"/>
        <n v="21993.62"/>
        <n v="2894.74"/>
        <n v="6351.59"/>
        <n v="11051.5237979"/>
        <n v="5081.02296079"/>
        <n v="3942.07852815"/>
        <n v="13262.20515"/>
        <n v="18856.7578214"/>
        <n v="25023.2"/>
        <n v="12430.36"/>
        <n v="16894.08"/>
        <n v="13004.1428688"/>
        <n v="16789.0713659"/>
        <n v="22698.14"/>
        <n v="7325.29896789"/>
        <n v="13905.9971729"/>
        <n v="12025.4706286"/>
        <n v="8846.24"/>
        <n v="16055.99"/>
        <n v="16897.1798056"/>
        <n v="10200.26"/>
        <n v="4340.62"/>
        <n v="2022.66"/>
        <n v="11503.7754683"/>
        <n v="6171.26713698"/>
        <n v="8725.63245565"/>
        <n v="11604.88"/>
        <n v="13456.3231235"/>
        <n v="6534.43"/>
        <n v="8306.47"/>
        <n v="5050.37"/>
        <n v="21629.2435137"/>
        <n v="13556.6"/>
        <n v="12761.93"/>
        <n v="12077.3273066"/>
        <n v="6633.12"/>
        <n v="14006.68"/>
        <n v="10411.4"/>
        <n v="8331.94008531"/>
        <n v="28061.33"/>
        <n v="1478.87"/>
        <n v="10343.32"/>
        <n v="3709.19273041"/>
        <n v="8986.26366347"/>
        <n v="1185.35"/>
        <n v="5410.75"/>
        <n v="1880.09"/>
        <n v="37304.76"/>
        <n v="19883.16"/>
        <n v="6130.32"/>
        <n v="5501.16"/>
        <n v="9993.12043943"/>
        <n v="10840.08"/>
        <n v="11019.26"/>
        <n v="14432.9181418"/>
        <n v="24554.42"/>
        <n v="20631.16"/>
        <n v="6005.12393731"/>
        <n v="8654.58187742"/>
        <n v="12022.8864985"/>
        <n v="7274.62"/>
        <n v="13715.4578317"/>
        <n v="15650.39"/>
        <n v="14286.7225067"/>
        <n v="29000.8350292"/>
        <n v="7033.84026542"/>
        <n v="12554.01"/>
        <n v="15543.7"/>
        <n v="12026.2996643"/>
        <n v="9522.45744006"/>
        <n v="4533.54"/>
        <n v="17179.15"/>
        <n v="11229.37"/>
        <n v="15775.4874675"/>
        <n v="17282.3067306"/>
        <n v="16063.42"/>
        <n v="12455.59"/>
        <n v="36085.5582764"/>
        <n v="4355.44311422"/>
        <n v="14957.7536521"/>
        <n v="33809.0491826"/>
        <n v="11250.9"/>
        <n v="22527.937256"/>
        <n v="19205.83"/>
        <n v="5227.64"/>
        <n v="25775.38"/>
        <n v="11838.8778008"/>
        <n v="4601.62011009"/>
        <n v="5797.78"/>
        <n v="19767.48"/>
        <n v="30497.2915622"/>
        <n v="5601.55613342"/>
        <n v="22660.12"/>
        <n v="14431.5364041"/>
        <n v="26369.525524"/>
        <n v="833.7"/>
        <n v="3207.71"/>
        <n v="31102.15"/>
        <n v="22392.2"/>
        <n v="5851.68"/>
        <n v="25041.2284351"/>
        <n v="12155.9176965"/>
        <n v="17713.89"/>
        <n v="13448.7262039"/>
        <n v="13903.92"/>
        <n v="7499.16244931"/>
        <n v="23717.44"/>
        <n v="26012.99"/>
        <n v="10423.49"/>
        <n v="21660.78"/>
        <n v="1958.97"/>
        <n v="8649.71"/>
        <n v="17385.837084"/>
        <n v="7463.19355868"/>
        <n v="27811.7307407"/>
        <n v="3564.9"/>
        <n v="20462.9062732"/>
        <n v="11723.7126323"/>
        <n v="14442.38"/>
        <n v="7690.46"/>
        <n v="3615.21"/>
        <n v="11082.0496688"/>
        <n v="11122.691055"/>
        <n v="19857.78"/>
        <n v="5080.25"/>
        <n v="8545.84036762"/>
        <n v="23996.94"/>
        <n v="5150.83"/>
        <n v="18879.1"/>
        <n v="5451.0297879"/>
        <n v="10750.2"/>
        <n v="8109.2597076"/>
        <n v="3729.4"/>
        <n v="26721.85"/>
        <n v="28094.27"/>
        <n v="12641.9665755"/>
        <n v="2046.9"/>
        <n v="18510.724981"/>
        <n v="19520.54"/>
        <n v="9051.84301793"/>
        <n v="10143.3821914"/>
        <n v="5505.07469031"/>
        <n v="6975.27607766"/>
        <n v="11816.1434269"/>
        <n v="11398.55"/>
        <n v="15609.96"/>
        <n v="31161.59"/>
        <n v="8740.16"/>
        <n v="27033.3315289"/>
        <n v="17230.0765228"/>
        <n v="13736.4111926"/>
        <n v="9543.84"/>
        <n v="1330.92"/>
        <n v="6564.33417452"/>
        <n v="8548.15"/>
        <n v="8332.09758105"/>
        <n v="6081.93480181"/>
        <n v="19242.0198828"/>
        <n v="34439.9758013"/>
        <n v="3662.31"/>
        <n v="4457.96"/>
        <n v="12159.38"/>
        <n v="19209.98"/>
        <n v="5524.93647169"/>
        <n v="11783.1375424"/>
        <n v="4185.93"/>
        <n v="17857.8799053"/>
        <n v="7901.70400329"/>
        <n v="8131.3194932"/>
        <n v="12021.0600184"/>
        <n v="15021.3258056"/>
        <n v="17018.6506125"/>
        <n v="7994.1555559"/>
        <n v="10113.71096"/>
        <n v="25893.0"/>
        <n v="16915.33"/>
        <n v="12182.11"/>
        <n v="10823.1032433"/>
        <n v="8195.24288805"/>
        <n v="30964.69"/>
        <n v="2252.26999733"/>
        <n v="9767.17100778"/>
        <n v="9738.77"/>
        <n v="560.69"/>
        <n v="9638.08234049"/>
        <n v="3612.52"/>
        <n v="7727.50005069"/>
        <n v="11408.78"/>
        <n v="17850.84"/>
        <n v="11262.9109239"/>
        <n v="18039.0998082"/>
        <n v="9929.50041729"/>
        <n v="11263.4829655"/>
        <n v="91.31"/>
        <n v="15297.94"/>
        <n v="2444.63"/>
        <n v="22590.2041393"/>
        <n v="5580.11"/>
        <n v="3358.81340478"/>
        <n v="11597.2666022"/>
        <n v="30769.8936537"/>
        <n v="19893.95"/>
        <n v="43947.08"/>
        <n v="8948.24764409"/>
        <n v="10850.22"/>
        <n v="23980.67"/>
        <n v="18799.72"/>
        <n v="7382.84"/>
        <n v="7999.84792572"/>
        <n v="24283.82"/>
        <n v="9236.36905915"/>
        <n v="14817.85"/>
        <n v="19892.9516423"/>
        <n v="7881.92413224"/>
        <n v="18159.26"/>
        <n v="9151.00534309"/>
        <n v="21054.1855484"/>
        <n v="31277.98"/>
        <n v="21328.13"/>
        <n v="11208.865744"/>
        <n v="4300.29"/>
        <n v="5053.37722473"/>
        <n v="13871.4187605"/>
        <n v="3124.73761374"/>
        <n v="19847.2"/>
        <n v="8118.35053132"/>
        <n v="12787.19"/>
        <n v="4634.24672516"/>
        <n v="8517.87"/>
        <n v="7869.17"/>
        <n v="5261.08149103"/>
        <n v="4582.75029982"/>
        <n v="6857.05560144"/>
        <n v="4200.0"/>
        <n v="4152.93"/>
        <n v="2236.73"/>
        <n v="6273.69"/>
        <n v="1873.45"/>
        <n v="22955.76"/>
        <n v="12551.7831242"/>
        <n v="6287.69813066"/>
        <n v="13850.7061324"/>
        <n v="10742.42"/>
        <n v="14876.65"/>
        <n v="3976.57"/>
        <n v="16359.1199177"/>
        <n v="22756.2026662"/>
        <n v="8589.12"/>
        <n v="17725.93"/>
        <n v="8371.65"/>
        <n v="19643.66"/>
        <n v="11928.62"/>
        <n v="8923.71"/>
        <n v="8061.52571023"/>
        <n v="13098.35"/>
        <n v="2294.0"/>
        <n v="21677.94"/>
        <n v="31960.6"/>
        <n v="6717.52577896"/>
        <n v="31388.68"/>
        <n v="4639.04"/>
        <n v="14762.51"/>
        <n v="19721.8253632"/>
        <n v="22386.62"/>
        <n v="15808.02"/>
        <n v="7325.89257971"/>
        <n v="17071.16"/>
        <n v="3093.5"/>
        <n v="11649.33"/>
        <n v="9103.26706445"/>
        <n v="18877.3928432"/>
      </sharedItems>
    </cacheField>
    <cacheField name="last_pymnt_amnt" numFmtId="164">
      <sharedItems containsSemiMixedTypes="0" containsString="0" containsNumber="1">
        <n v="171.62"/>
        <n v="119.66"/>
        <n v="649.91"/>
        <n v="357.48"/>
        <n v="67.79"/>
        <n v="161.03"/>
        <n v="170.08"/>
        <n v="111.34"/>
        <n v="152.39"/>
        <n v="121.45"/>
        <n v="1655.54"/>
        <n v="6315.3"/>
        <n v="305.38"/>
        <n v="102.43"/>
        <n v="325.74"/>
        <n v="36.32"/>
        <n v="370.46"/>
        <n v="583.45"/>
        <n v="16.98"/>
        <n v="8061.1"/>
        <n v="6024.09"/>
        <n v="701.73"/>
        <n v="349.21"/>
        <n v="4942.63"/>
        <n v="198.46"/>
        <n v="2447.05"/>
        <n v="0.0"/>
        <n v="123.65"/>
        <n v="2638.77"/>
        <n v="581.59"/>
        <n v="144.94"/>
        <n v="16966.7"/>
        <n v="242.97"/>
        <n v="163.64"/>
        <n v="260.74"/>
        <n v="417.61"/>
        <n v="3483.79"/>
        <n v="5872.8"/>
        <n v="1923.53"/>
        <n v="282.44"/>
        <n v="311.56"/>
        <n v="380.98"/>
        <n v="115.38"/>
        <n v="162.44"/>
        <n v="15.01"/>
        <n v="457.91"/>
        <n v="158.77"/>
        <n v="332.92"/>
        <n v="8762.05"/>
        <n v="346.13"/>
        <n v="483.38"/>
        <n v="838.27"/>
        <n v="240.27"/>
        <n v="421.65"/>
        <n v="964.73"/>
        <n v="555.33"/>
        <n v="9931.02"/>
        <n v="5803.94"/>
        <n v="8627.74"/>
        <n v="262.78"/>
        <n v="3596.46"/>
        <n v="223.74"/>
        <n v="13814.81"/>
        <n v="606.54"/>
        <n v="1.0"/>
        <n v="118.32"/>
        <n v="223.11"/>
        <n v="13108.71"/>
        <n v="223.14"/>
        <n v="2533.38"/>
        <n v="9245.21"/>
        <n v="227.45"/>
        <n v="2539.58"/>
        <n v="441.52"/>
        <n v="464.02"/>
        <n v="11046.6"/>
        <n v="1491.29"/>
        <n v="6824.7"/>
        <n v="312.74"/>
        <n v="10783.73"/>
        <n v="15660.22"/>
        <n v="8962.31"/>
        <n v="419.36"/>
        <n v="138.95"/>
        <n v="248.19"/>
        <n v="365.48"/>
        <n v="349.98"/>
        <n v="3946.24"/>
        <n v="5800.45"/>
        <n v="426.26"/>
        <n v="10046.57"/>
        <n v="4958.61"/>
        <n v="4625.07"/>
        <n v="4421.32"/>
        <n v="4235.03"/>
        <n v="423.1"/>
        <n v="9242.39"/>
        <n v="437.47"/>
        <n v="107.86"/>
        <n v="135.57"/>
        <n v="199.8"/>
        <n v="402.65"/>
        <n v="198.47"/>
        <n v="240.64"/>
        <n v="5378.43"/>
        <n v="465.53"/>
        <n v="791.58"/>
        <n v="212.86"/>
        <n v="214.39"/>
        <n v="72.44"/>
        <n v="178.58"/>
        <n v="349.86"/>
        <n v="23499.05"/>
        <n v="5514.5"/>
        <n v="200.0"/>
        <n v="2295.56"/>
        <n v="6743.26"/>
        <n v="3074.04"/>
        <n v="4.84"/>
        <n v="392.03"/>
        <n v="1179.0"/>
        <n v="787.01"/>
        <n v="6912.69"/>
        <n v="5980.83"/>
        <n v="312.04"/>
        <n v="567.29"/>
        <n v="2530.74"/>
        <n v="17029.75"/>
        <n v="1123.85"/>
        <n v="4190.34"/>
        <n v="238.06"/>
        <n v="843.3"/>
        <n v="2594.01"/>
        <n v="3615.46"/>
        <n v="5.67"/>
        <n v="2585.54"/>
        <n v="2082.79"/>
        <n v="340.82"/>
        <n v="5526.53"/>
        <n v="1.83"/>
        <n v="4641.23"/>
        <n v="141.26"/>
        <n v="13531.87"/>
        <n v="4472.8"/>
        <n v="307.62"/>
        <n v="386.7"/>
        <n v="10869.79"/>
        <n v="17416.49"/>
        <n v="1335.92"/>
        <n v="3239.35"/>
        <n v="9848.46"/>
        <n v="62.38"/>
        <n v="4368.56"/>
        <n v="28.0"/>
        <n v="19.26"/>
        <n v="193.17"/>
        <n v="5359.38"/>
        <n v="4936.27"/>
        <n v="262.31"/>
        <n v="269.73"/>
        <n v="199.56"/>
        <n v="9412.4"/>
        <n v="369.43"/>
        <n v="4152.52"/>
        <n v="6983.56"/>
        <n v="1430.05"/>
        <n v="1960.88"/>
        <n v="339.25"/>
        <n v="77.78"/>
        <n v="1706.24"/>
        <n v="842.08"/>
        <n v="1669.38"/>
        <n v="95.98"/>
        <n v="249.25"/>
        <n v="3270.11"/>
        <n v="339.31"/>
        <n v="277.36"/>
        <n v="591.09"/>
        <n v="3643.9"/>
        <n v="464.07"/>
        <n v="10643.16"/>
        <n v="449.39"/>
        <n v="188.69"/>
        <n v="536.81"/>
        <n v="253.06"/>
        <n v="272.59"/>
        <n v="6.65"/>
        <n v="537.87"/>
        <n v="528.58"/>
        <n v="456.95"/>
        <n v="819.13"/>
        <n v="396.1"/>
        <n v="207.73"/>
        <n v="28412.43"/>
        <n v="2133.17"/>
        <n v="411.71"/>
        <n v="1122.55"/>
        <n v="306.11"/>
        <n v="437.68"/>
        <n v="8269.74"/>
        <n v="107.29"/>
        <n v="249.88"/>
        <n v="416.2"/>
        <n v="456.12"/>
        <n v="370.66"/>
        <n v="395.05"/>
        <n v="198.16"/>
        <n v="6821.51"/>
        <n v="2454.29"/>
        <n v="9781.44"/>
        <n v="15.88"/>
        <n v="406.12"/>
        <n v="517.21"/>
        <n v="741.85"/>
        <n v="260.69"/>
        <n v="413.19"/>
        <n v="312.44"/>
        <n v="294.98"/>
        <n v="399.97"/>
        <n v="411.96"/>
        <n v="318.68"/>
        <n v="255.3"/>
        <n v="12526.96"/>
        <n v="16499.75"/>
        <n v="225.29"/>
        <n v="642.96"/>
        <n v="154.69"/>
        <n v="3313.87"/>
        <n v="1521.89"/>
        <n v="13491.06"/>
        <n v="1168.5"/>
        <n v="335.45"/>
        <n v="319.94"/>
        <n v="146.48"/>
        <n v="3.62"/>
        <n v="381.02"/>
        <n v="1053.02"/>
        <n v="407.7"/>
        <n v="11605.56"/>
        <n v="352.48"/>
        <n v="372.99"/>
        <n v="2309.01"/>
        <n v="473.75"/>
        <n v="215.51"/>
        <n v="965.7"/>
        <n v="348.59"/>
        <n v="1095.85"/>
        <n v="6054.96"/>
        <n v="956.54"/>
        <n v="8187.44"/>
        <n v="785.51"/>
        <n v="134.18"/>
        <n v="643.26"/>
        <n v="1186.09"/>
        <n v="1204.05"/>
        <n v="4378.02"/>
        <n v="24.36"/>
        <n v="1561.93"/>
        <n v="7778.22"/>
        <n v="1912.16"/>
        <n v="1805.88"/>
        <n v="282.96"/>
        <n v="10731.86"/>
        <n v="2939.1"/>
        <n v="2695.52"/>
        <n v="5971.51"/>
        <n v="381.04"/>
        <n v="243.64"/>
        <n v="26684.35"/>
        <n v="817.34"/>
        <n v="368.08"/>
        <n v="317.41"/>
        <n v="1483.12"/>
        <n v="268.32"/>
        <n v="2065.02"/>
        <n v="1440.67"/>
        <n v="27308.49"/>
        <n v="10185.73"/>
        <n v="438.07"/>
        <n v="3833.62"/>
        <n v="644.42"/>
        <n v="3845.46"/>
        <n v="2375.97"/>
        <n v="409.71"/>
        <n v="18024.97"/>
        <n v="430.78"/>
        <n v="190.27"/>
        <n v="1426.64"/>
        <n v="1976.75"/>
        <n v="4304.99"/>
        <n v="391.28"/>
        <n v="9026.78"/>
        <n v="404.66"/>
        <n v="812.89"/>
        <n v="204.1"/>
        <n v="473.95"/>
        <n v="11736.19"/>
        <n v="345.52"/>
        <n v="278.01"/>
        <n v="287.45"/>
        <n v="673.72"/>
        <n v="445.13"/>
        <n v="444.97"/>
        <n v="509.76"/>
        <n v="281.46"/>
        <n v="3641.77"/>
        <n v="8847.24"/>
        <n v="1192.02"/>
        <n v="3659.9"/>
        <n v="953.93"/>
        <n v="7193.77"/>
        <n v="631.87"/>
        <n v="14579.33"/>
        <n v="238.0"/>
        <n v="643.58"/>
        <n v="2258.8"/>
        <n v="129.65"/>
        <n v="478.64"/>
        <n v="449.97"/>
        <n v="853.26"/>
        <n v="168.52"/>
        <n v="472.14"/>
        <n v="414.83"/>
        <n v="6909.59"/>
        <n v="167.08"/>
        <n v="573.77"/>
        <n v="648.93"/>
        <n v="467.23"/>
        <n v="727.38"/>
        <n v="1990.92"/>
        <n v="5699.63"/>
        <n v="2940.47"/>
        <n v="290.64"/>
        <n v="218.08"/>
        <n v="494.59"/>
        <n v="21393.19"/>
        <n v="6046.08"/>
        <n v="451.9"/>
        <n v="330.76"/>
        <n v="762.08"/>
        <n v="496.51"/>
        <n v="418.17"/>
        <n v="819.9"/>
        <n v="396.92"/>
        <n v="587.21"/>
        <n v="336.85"/>
        <n v="301.76"/>
        <n v="3379.25"/>
        <n v="2124.39"/>
        <n v="314.45"/>
        <n v="12653.57"/>
        <n v="3731.1"/>
        <n v="4.89"/>
        <n v="8922.33"/>
        <n v="303.34"/>
        <n v="11241.88"/>
        <n v="1344.77"/>
        <n v="4548.72"/>
        <n v="232.43"/>
        <n v="77.88"/>
        <n v="654.31"/>
        <n v="19410.22"/>
        <n v="371.75"/>
        <n v="297.72"/>
        <n v="534.3"/>
        <n v="406.85"/>
        <n v="270.37"/>
        <n v="291.21"/>
        <n v="182.85"/>
        <n v="200.51"/>
        <n v="2571.77"/>
        <n v="4002.95"/>
        <n v="9596.96"/>
        <n v="759.52"/>
        <n v="2364.03"/>
        <n v="418.47"/>
        <n v="338.93"/>
        <n v="270.04"/>
        <n v="192.37"/>
        <n v="3005.84"/>
        <n v="243.02"/>
        <n v="174.22"/>
        <n v="553.45"/>
        <n v="14468.07"/>
        <n v="121.38"/>
        <n v="93.21"/>
        <n v="3866.0"/>
        <n v="400.82"/>
        <n v="166.04"/>
        <n v="347.26"/>
        <n v="3658.15"/>
        <n v="508.58"/>
        <n v="231.21"/>
        <n v="230.53"/>
        <n v="2655.46"/>
        <n v="450.23"/>
        <n v="4183.77"/>
        <n v="228.19"/>
        <n v="297.31"/>
        <n v="539.47"/>
        <n v="11232.83"/>
        <n v="4856.49"/>
        <n v="313.32"/>
        <n v="1547.92"/>
        <n v="17827.7"/>
        <n v="65.78"/>
        <n v="287.22"/>
        <n v="4226.2"/>
        <n v="54.72"/>
        <n v="13.95"/>
        <n v="819.08"/>
        <n v="863.1"/>
        <n v="4254.59"/>
        <n v="372.25"/>
        <n v="321.98"/>
        <n v="520.23"/>
        <n v="1391.04"/>
        <n v="318.38"/>
        <n v="34.5"/>
        <n v="7854.53"/>
        <n v="291.63"/>
        <n v="5880.48"/>
        <n v="1636.76"/>
        <n v="100.23"/>
        <n v="339.84"/>
        <n v="7681.95"/>
        <n v="1370.08"/>
        <n v="916.03"/>
        <n v="1708.04"/>
        <n v="397.77"/>
        <n v="19664.2"/>
        <n v="151.0"/>
        <n v="232.27"/>
        <n v="11650.08"/>
        <n v="278.92"/>
        <n v="5207.35"/>
        <n v="574.46"/>
        <n v="873.09"/>
        <n v="9783.86"/>
        <n v="262.23"/>
        <n v="594.74"/>
        <n v="20489.14"/>
        <n v="7516.94"/>
        <n v="5908.59"/>
        <n v="3326.13"/>
        <n v="824.36"/>
        <n v="2286.28"/>
        <n v="6.4"/>
        <n v="414.09"/>
        <n v="236.31"/>
        <n v="7497.46"/>
        <n v="516.99"/>
        <n v="4868.26"/>
        <n v="522.41"/>
        <n v="152.4"/>
        <n v="638.01"/>
        <n v="199.26"/>
        <n v="105.0"/>
        <n v="1918.67"/>
        <n v="97.72"/>
        <n v="2844.38"/>
        <n v="529.51"/>
        <n v="18326.72"/>
        <n v="375.39"/>
        <n v="2554.52"/>
        <n v="392.68"/>
        <n v="5847.47"/>
        <n v="12102.24"/>
        <n v="2037.38"/>
        <n v="7889.73"/>
        <n v="112.14"/>
        <n v="357.88"/>
        <n v="10661.18"/>
        <n v="7317.57"/>
        <n v="16993.32"/>
        <n v="500.65"/>
        <n v="5025.51"/>
        <n v="239.21"/>
        <n v="967.21"/>
        <n v="76.56"/>
        <n v="23160.52"/>
        <n v="201.76"/>
        <n v="34.32"/>
        <n v="14267.16"/>
        <n v="7663.24"/>
        <n v="467.0"/>
        <n v="5569.67"/>
        <n v="213.5"/>
        <n v="355.79"/>
        <n v="619.88"/>
        <n v="1756.16"/>
        <n v="265.0"/>
        <n v="7374.76"/>
      </sharedItems>
    </cacheField>
    <cacheField name="grade2" numFmtId="0" databaseField="0">
      <fieldGroup base="6">
        <discretePr>
          <x v="0"/>
          <x v="0"/>
          <x v="0"/>
          <x v="1"/>
          <x v="1"/>
          <x v="1"/>
          <x v="1"/>
        </discretePr>
        <groupItems>
          <s v="Higher Grades"/>
          <s v="Lower Grades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Data" cacheId="0" dataCaption="" compact="0" compactData="0">
  <location ref="T3:AA62" firstHeaderRow="0" firstDataRow="3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oan_am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debt_to_incom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t="default"/>
      </items>
    </pivotField>
    <pivotField name="term" compact="0" outline="0" multipleItemSelectionAllowed="1" showAll="0">
      <items>
        <item x="0"/>
        <item x="1"/>
        <item t="default"/>
      </items>
    </pivotField>
    <pivotField name="int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install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t="default"/>
      </items>
    </pivotField>
    <pivotField name="grade" axis="axisRow" compact="0" outline="0" multipleItemSelectionAllowed="1" showAll="0" sortType="ascending">
      <items>
        <item x="2"/>
        <item x="0"/>
        <item x="1"/>
        <item x="5"/>
        <item x="3"/>
        <item x="4"/>
        <item x="6"/>
        <item t="default"/>
      </items>
    </pivotField>
    <pivotField name="home_ownership" compact="0" outline="0" multipleItemSelectionAllowed="1" showAll="0">
      <items>
        <item x="0"/>
        <item x="1"/>
        <item x="2"/>
        <item t="default"/>
      </items>
    </pivotField>
    <pivotField name="emp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nual_inc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verification_status" compact="0" outline="0" multipleItemSelectionAllowed="1" showAll="0">
      <items>
        <item x="0"/>
        <item x="1"/>
        <item x="2"/>
        <item t="default"/>
      </items>
    </pivotField>
    <pivotField name="loan_status" axis="axisCol" compact="0" outline="0" multipleItemSelectionAllowed="1" showAll="0" sortType="ascending">
      <items>
        <item x="2"/>
        <item x="3"/>
        <item x="1"/>
        <item x="0"/>
        <item t="default"/>
      </items>
    </pivotField>
    <pivotField name="purpose" axis="axisRow" compact="0" outline="0" multipleItemSelectionAllowed="1" showAll="0" sortType="ascending">
      <items>
        <item x="1"/>
        <item x="0"/>
        <item x="5"/>
        <item x="6"/>
        <item x="11"/>
        <item x="7"/>
        <item x="8"/>
        <item x="9"/>
        <item x="3"/>
        <item x="2"/>
        <item x="10"/>
        <item x="4"/>
        <item t="default"/>
      </items>
    </pivotField>
    <pivotField name="addr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total_py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ast_pymnt_a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t="default"/>
      </items>
    </pivotField>
    <pivotField name="grade2" axis="axisRow" compact="0" outline="0" multipleItemSelectionAllowed="1" showAll="0" sortType="ascending">
      <items>
        <item x="0"/>
        <item x="1"/>
        <item t="default"/>
      </items>
    </pivotField>
  </pivotFields>
  <rowFields>
    <field x="16"/>
    <field x="6"/>
    <field x="12"/>
  </rowFields>
  <colFields>
    <field x="11"/>
  </colFields>
  <dataFields>
    <dataField name="Loans Purpose &amp; Amount Given to People with Lower Grades &amp; Their Loan Status" fld="1" baseField="0"/>
  </dataFields>
</pivotTableDefinition>
</file>

<file path=xl/pivotTables/pivotTable2.xml><?xml version="1.0" encoding="utf-8"?>
<pivotTableDefinition xmlns="http://schemas.openxmlformats.org/spreadsheetml/2006/main" name="Pivot Table Data 2" cacheId="1" dataCaption="" compact="0" compactData="0">
  <location ref="AC7:AF13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oan_a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debt_to_incom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t="default"/>
      </items>
    </pivotField>
    <pivotField name="term" axis="axisCol" dataField="1" compact="0" outline="0" multipleItemSelectionAllowed="1" showAll="0" sortType="ascending">
      <items>
        <item x="0"/>
        <item x="1"/>
        <item t="default"/>
      </items>
    </pivotField>
    <pivotField name="int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install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t="default"/>
      </items>
    </pivotField>
    <pivotField name="grad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home_ownership" compact="0" outline="0" multipleItemSelectionAllowed="1" showAll="0">
      <items>
        <item x="0"/>
        <item x="1"/>
        <item x="2"/>
        <item t="default"/>
      </items>
    </pivotField>
    <pivotField name="emp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nual_inc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verification_status" compact="0" outline="0" multipleItemSelectionAllowed="1" showAll="0">
      <items>
        <item x="0"/>
        <item x="1"/>
        <item x="2"/>
        <item t="default"/>
      </items>
    </pivotField>
    <pivotField name="loan_status" compact="0" outline="0" multipleItemSelectionAllowed="1" showAll="0">
      <items>
        <item x="0"/>
        <item x="1"/>
        <item x="2"/>
        <item x="3"/>
        <item t="default"/>
      </items>
    </pivotField>
    <pivotField name="purpo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ddr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total_py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ast_pymnt_a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t="default"/>
      </items>
    </pivotField>
    <pivotField name="date_of_loan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</pivotFields>
  <rowFields>
    <field x="16"/>
  </rowFields>
  <colFields>
    <field x="3"/>
  </colFields>
  <dataFields>
    <dataField name="Terms Given by Quarter" fld="3" subtotal="count" baseField="0"/>
  </dataFields>
</pivotTableDefinition>
</file>

<file path=xl/pivotTables/pivotTable3.xml><?xml version="1.0" encoding="utf-8"?>
<pivotTableDefinition xmlns="http://schemas.openxmlformats.org/spreadsheetml/2006/main" name="Pivot Table Data 3" cacheId="2" dataCaption="" compact="0" compactData="0">
  <location ref="AC16:AE22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oan_amnt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debt_to_incom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t="default"/>
      </items>
    </pivotField>
    <pivotField name="term" compact="0" outline="0" multipleItemSelectionAllowed="1" showAll="0">
      <items>
        <item x="0"/>
        <item x="1"/>
        <item t="default"/>
      </items>
    </pivotField>
    <pivotField name="int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install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t="default"/>
      </items>
    </pivotField>
    <pivotField name="grad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home_ownership" compact="0" outline="0" multipleItemSelectionAllowed="1" showAll="0">
      <items>
        <item x="0"/>
        <item x="1"/>
        <item x="2"/>
        <item t="default"/>
      </items>
    </pivotField>
    <pivotField name="emp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nual_inc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verification_status" compact="0" outline="0" multipleItemSelectionAllowed="1" showAll="0">
      <items>
        <item x="0"/>
        <item x="1"/>
        <item x="2"/>
        <item t="default"/>
      </items>
    </pivotField>
    <pivotField name="loan_status" compact="0" outline="0" multipleItemSelectionAllowed="1" showAll="0">
      <items>
        <item x="0"/>
        <item x="1"/>
        <item x="2"/>
        <item x="3"/>
        <item t="default"/>
      </items>
    </pivotField>
    <pivotField name="purpo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ddr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total_py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ast_pymnt_a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t="default"/>
      </items>
    </pivotField>
    <pivotField name="date_of_loa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</rowFields>
  <colFields>
    <field x="-2"/>
  </colFields>
  <dataFields>
    <dataField name="AVG of annual_inc" fld="9" subtotal="average" baseField="0"/>
    <dataField name="SUM of Calc Field of Income per Loan Amount" fld="17" baseField="0"/>
  </dataFields>
</pivotTableDefinition>
</file>

<file path=xl/pivotTables/pivotTable4.xml><?xml version="1.0" encoding="utf-8"?>
<pivotTableDefinition xmlns="http://schemas.openxmlformats.org/spreadsheetml/2006/main" name="PT1 - Loan Purp &amp; Amt w Loan St" cacheId="3" dataCaption="" compact="0" compactData="0">
  <location ref="A1:H60" firstHeaderRow="0" firstDataRow="3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oan_am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debt_to_incom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t="default"/>
      </items>
    </pivotField>
    <pivotField name="term" compact="0" outline="0" multipleItemSelectionAllowed="1" showAll="0">
      <items>
        <item x="0"/>
        <item x="1"/>
        <item t="default"/>
      </items>
    </pivotField>
    <pivotField name="int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install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t="default"/>
      </items>
    </pivotField>
    <pivotField name="grade" axis="axisRow" compact="0" outline="0" multipleItemSelectionAllowed="1" showAll="0" sortType="ascending">
      <items>
        <item x="2"/>
        <item x="0"/>
        <item x="1"/>
        <item x="5"/>
        <item x="3"/>
        <item x="4"/>
        <item x="6"/>
        <item t="default"/>
      </items>
    </pivotField>
    <pivotField name="home_ownership" compact="0" outline="0" multipleItemSelectionAllowed="1" showAll="0">
      <items>
        <item x="0"/>
        <item x="1"/>
        <item x="2"/>
        <item t="default"/>
      </items>
    </pivotField>
    <pivotField name="emp_leng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nual_inc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verification_status" compact="0" outline="0" multipleItemSelectionAllowed="1" showAll="0">
      <items>
        <item x="0"/>
        <item x="1"/>
        <item x="2"/>
        <item t="default"/>
      </items>
    </pivotField>
    <pivotField name="loan_status" axis="axisCol" compact="0" outline="0" multipleItemSelectionAllowed="1" showAll="0" sortType="ascending">
      <items>
        <item x="2"/>
        <item x="3"/>
        <item x="1"/>
        <item x="0"/>
        <item t="default"/>
      </items>
    </pivotField>
    <pivotField name="purpose" axis="axisRow" compact="0" outline="0" multipleItemSelectionAllowed="1" showAll="0" sortType="ascending">
      <items>
        <item x="1"/>
        <item x="0"/>
        <item x="5"/>
        <item x="6"/>
        <item x="11"/>
        <item x="7"/>
        <item x="8"/>
        <item x="9"/>
        <item x="3"/>
        <item x="2"/>
        <item x="10"/>
        <item x="4"/>
        <item t="default"/>
      </items>
    </pivotField>
    <pivotField name="addr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total_py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last_pymnt_am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t="default"/>
      </items>
    </pivotField>
    <pivotField name="grade2" axis="axisRow" compact="0" outline="0" multipleItemSelectionAllowed="1" showAll="0" sortType="ascending">
      <items>
        <item x="0"/>
        <item x="1"/>
        <item t="default"/>
      </items>
    </pivotField>
  </pivotFields>
  <rowFields>
    <field x="16"/>
    <field x="6"/>
    <field x="12"/>
  </rowFields>
  <colFields>
    <field x="11"/>
  </colFields>
  <dataFields>
    <dataField name="Loans Purpose &amp; Amount Given to People with Lower Grades &amp; Their Loan Status" fld="1" baseField="0"/>
  </dataFields>
</pivotTableDefinition>
</file>

<file path=xl/tables/table1.xml><?xml version="1.0" encoding="utf-8"?>
<table xmlns="http://schemas.openxmlformats.org/spreadsheetml/2006/main" headerRowCount="0" ref="A1:Q14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DrillDown-GradeA-Delinqu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P501" displayName="Table_2" id="2">
  <tableColumns count="16">
    <tableColumn name="id" id="1"/>
    <tableColumn name="loan_amnt" id="2"/>
    <tableColumn name="debt_to_income" id="3"/>
    <tableColumn name="term" id="4"/>
    <tableColumn name="int_rate" id="5"/>
    <tableColumn name="installment" id="6"/>
    <tableColumn name="grade" id="7"/>
    <tableColumn name="emp_length" id="8"/>
    <tableColumn name="annual_inc" id="9"/>
    <tableColumn name="verification_status" id="10"/>
    <tableColumn name="loan_status" id="11"/>
    <tableColumn name="purpose" id="12"/>
    <tableColumn name="addr_state" id="13"/>
    <tableColumn name="total_pymnt" id="14"/>
    <tableColumn name="last_pymnt_amnt" id="15"/>
    <tableColumn name="date" id="16"/>
  </tableColumns>
  <tableStyleInfo name="Useful Functions-style" showColumnStripes="0" showFirstColumn="1" showLastColumn="1" showRowStripes="1"/>
</table>
</file>

<file path=xl/tables/table3.xml><?xml version="1.0" encoding="utf-8"?>
<table xmlns="http://schemas.openxmlformats.org/spreadsheetml/2006/main" ref="A1:N501" displayName="Table_3" id="3">
  <tableColumns count="14">
    <tableColumn name="id" id="1"/>
    <tableColumn name="loan_amnt" id="2"/>
    <tableColumn name="debt_to_income" id="3"/>
    <tableColumn name="term" id="4"/>
    <tableColumn name="int_rate" id="5"/>
    <tableColumn name="installment" id="6"/>
    <tableColumn name="grade" id="7"/>
    <tableColumn name="emp_length" id="8"/>
    <tableColumn name="annual_inc" id="9"/>
    <tableColumn name="loan_status" id="10"/>
    <tableColumn name="purpose" id="11"/>
    <tableColumn name="addr_state" id="12"/>
    <tableColumn name="total_pymnt" id="13"/>
    <tableColumn name="last_pymnt_amnt" id="14"/>
  </tableColumns>
  <tableStyleInfo name="Macros - End Resul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10.57"/>
    <col customWidth="1" min="3" max="3" width="11.14"/>
    <col customWidth="1" min="4" max="4" width="10.43"/>
    <col customWidth="1" min="5" max="5" width="7.43"/>
    <col customWidth="1" min="6" max="6" width="8.86"/>
    <col customWidth="1" min="7" max="7" width="8.57"/>
    <col customWidth="1" min="8" max="8" width="12.86"/>
    <col customWidth="1" min="9" max="9" width="10.0"/>
    <col customWidth="1" min="10" max="10" width="13.14"/>
    <col customWidth="1" min="11" max="11" width="14.0"/>
    <col customWidth="1" min="12" max="12" width="11.71"/>
    <col customWidth="1" min="13" max="13" width="17.14"/>
    <col customWidth="1" min="14" max="14" width="8.86"/>
    <col customWidth="1" min="15" max="15" width="12.14"/>
    <col customWidth="1" min="16" max="16" width="11.57"/>
    <col customWidth="1" min="17" max="17" width="10.71"/>
    <col customWidth="1" min="18" max="18" width="4.29"/>
    <col customWidth="1" min="19" max="19" width="3.71"/>
    <col customWidth="1" min="20" max="20" width="17.14"/>
    <col customWidth="1" min="21" max="21" width="11.57"/>
    <col customWidth="1" min="22" max="22" width="18.57"/>
    <col customWidth="1" min="23" max="23" width="11.86"/>
    <col customWidth="1" min="24" max="25" width="12.29"/>
    <col customWidth="1" min="26" max="27" width="13.43"/>
    <col customWidth="1" min="28" max="28" width="7.29"/>
    <col customWidth="1" min="29" max="29" width="34.57"/>
    <col customWidth="1" min="30" max="30" width="16.71"/>
    <col customWidth="1" min="31" max="31" width="14.86"/>
    <col customWidth="1" min="32" max="32" width="10.86"/>
    <col customWidth="1" min="33" max="34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4" t="s">
        <v>16</v>
      </c>
      <c r="R1" s="5"/>
      <c r="S1" s="5"/>
      <c r="T1" s="6" t="s">
        <v>17</v>
      </c>
      <c r="U1" s="5"/>
      <c r="V1" s="5"/>
      <c r="W1" s="5"/>
      <c r="X1" s="5"/>
      <c r="Y1" s="5"/>
      <c r="Z1" s="5"/>
      <c r="AA1" s="5"/>
      <c r="AB1" s="5"/>
      <c r="AC1" s="7" t="s">
        <v>18</v>
      </c>
      <c r="AD1" s="5"/>
      <c r="AE1" s="5"/>
      <c r="AF1" s="5"/>
      <c r="AG1" s="5"/>
      <c r="AH1" s="5"/>
    </row>
    <row r="2" ht="12.75" customHeight="1">
      <c r="A2" s="8">
        <v>1077501.0</v>
      </c>
      <c r="B2" s="9">
        <v>5000.0</v>
      </c>
      <c r="C2" s="10">
        <f t="shared" ref="C2:C501" si="1">F2/(J2/12)</f>
        <v>0.081435</v>
      </c>
      <c r="D2" s="8" t="s">
        <v>19</v>
      </c>
      <c r="E2" s="8">
        <v>10.65</v>
      </c>
      <c r="F2" s="9">
        <v>162.87</v>
      </c>
      <c r="G2" s="8" t="s">
        <v>20</v>
      </c>
      <c r="H2" s="8" t="s">
        <v>21</v>
      </c>
      <c r="I2" s="8" t="s">
        <v>22</v>
      </c>
      <c r="J2" s="9">
        <v>24000.0</v>
      </c>
      <c r="K2" s="8" t="s">
        <v>23</v>
      </c>
      <c r="L2" s="8" t="s">
        <v>24</v>
      </c>
      <c r="M2" s="8" t="s">
        <v>25</v>
      </c>
      <c r="N2" s="8" t="s">
        <v>26</v>
      </c>
      <c r="O2" s="9">
        <v>5861.07141425</v>
      </c>
      <c r="P2" s="9">
        <v>171.62</v>
      </c>
      <c r="Q2" s="11">
        <v>43231.0</v>
      </c>
      <c r="R2" s="12"/>
      <c r="S2" s="12"/>
      <c r="Z2" s="12"/>
      <c r="AA2" s="12"/>
      <c r="AH2" s="12"/>
    </row>
    <row r="3" ht="12.75" customHeight="1">
      <c r="A3" s="13">
        <v>1077430.0</v>
      </c>
      <c r="B3" s="14">
        <v>2500.0</v>
      </c>
      <c r="C3" s="15">
        <f t="shared" si="1"/>
        <v>0.023932</v>
      </c>
      <c r="D3" s="13" t="s">
        <v>27</v>
      </c>
      <c r="E3" s="13">
        <v>15.27</v>
      </c>
      <c r="F3" s="14">
        <v>59.83</v>
      </c>
      <c r="G3" s="13" t="s">
        <v>28</v>
      </c>
      <c r="H3" s="13" t="s">
        <v>21</v>
      </c>
      <c r="I3" s="13" t="s">
        <v>29</v>
      </c>
      <c r="J3" s="14">
        <v>30000.0</v>
      </c>
      <c r="K3" s="13" t="s">
        <v>30</v>
      </c>
      <c r="L3" s="13" t="s">
        <v>31</v>
      </c>
      <c r="M3" s="13" t="s">
        <v>32</v>
      </c>
      <c r="N3" s="13" t="s">
        <v>33</v>
      </c>
      <c r="O3" s="14">
        <v>1008.71</v>
      </c>
      <c r="P3" s="14">
        <v>119.66</v>
      </c>
      <c r="Q3" s="16">
        <v>43261.0</v>
      </c>
      <c r="R3" s="17"/>
      <c r="S3" s="17"/>
      <c r="AB3" s="12"/>
      <c r="AC3" s="12"/>
      <c r="AD3" s="12"/>
      <c r="AE3" s="12"/>
      <c r="AF3" s="12"/>
      <c r="AG3" s="12"/>
      <c r="AH3" s="12"/>
    </row>
    <row r="4" ht="12.75" customHeight="1">
      <c r="A4" s="8">
        <v>1077175.0</v>
      </c>
      <c r="B4" s="9">
        <v>2400.0</v>
      </c>
      <c r="C4" s="10">
        <f t="shared" si="1"/>
        <v>0.08259549461</v>
      </c>
      <c r="D4" s="8" t="s">
        <v>19</v>
      </c>
      <c r="E4" s="8">
        <v>15.96</v>
      </c>
      <c r="F4" s="9">
        <v>84.33</v>
      </c>
      <c r="G4" s="8" t="s">
        <v>28</v>
      </c>
      <c r="H4" s="8" t="s">
        <v>21</v>
      </c>
      <c r="I4" s="8" t="s">
        <v>22</v>
      </c>
      <c r="J4" s="9">
        <v>12252.0</v>
      </c>
      <c r="K4" s="8" t="s">
        <v>34</v>
      </c>
      <c r="L4" s="8" t="s">
        <v>24</v>
      </c>
      <c r="M4" s="8" t="s">
        <v>35</v>
      </c>
      <c r="N4" s="8" t="s">
        <v>36</v>
      </c>
      <c r="O4" s="9">
        <v>3003.65364445</v>
      </c>
      <c r="P4" s="9">
        <v>649.91</v>
      </c>
      <c r="Q4" s="11">
        <v>43151.0</v>
      </c>
      <c r="R4" s="12"/>
      <c r="S4" s="12"/>
      <c r="AB4" s="12"/>
      <c r="AC4" s="12"/>
      <c r="AD4" s="12"/>
      <c r="AE4" s="12"/>
      <c r="AF4" s="12"/>
      <c r="AG4" s="12"/>
      <c r="AH4" s="12"/>
    </row>
    <row r="5" ht="12.75" customHeight="1">
      <c r="A5" s="13">
        <v>1076863.0</v>
      </c>
      <c r="B5" s="14">
        <v>10000.0</v>
      </c>
      <c r="C5" s="15">
        <f t="shared" si="1"/>
        <v>0.08275853659</v>
      </c>
      <c r="D5" s="13" t="s">
        <v>19</v>
      </c>
      <c r="E5" s="13">
        <v>13.49</v>
      </c>
      <c r="F5" s="14">
        <v>339.31</v>
      </c>
      <c r="G5" s="13" t="s">
        <v>28</v>
      </c>
      <c r="H5" s="13" t="s">
        <v>21</v>
      </c>
      <c r="I5" s="13" t="s">
        <v>22</v>
      </c>
      <c r="J5" s="14">
        <v>49200.0</v>
      </c>
      <c r="K5" s="13" t="s">
        <v>30</v>
      </c>
      <c r="L5" s="13" t="s">
        <v>24</v>
      </c>
      <c r="M5" s="13" t="s">
        <v>41</v>
      </c>
      <c r="N5" s="13" t="s">
        <v>42</v>
      </c>
      <c r="O5" s="14">
        <v>12226.3022123</v>
      </c>
      <c r="P5" s="14">
        <v>357.48</v>
      </c>
      <c r="Q5" s="16">
        <v>43181.0</v>
      </c>
      <c r="R5" s="12"/>
      <c r="S5" s="12"/>
      <c r="AB5" s="12"/>
      <c r="AC5" s="12"/>
      <c r="AD5" s="12"/>
      <c r="AE5" s="12"/>
      <c r="AF5" s="12"/>
      <c r="AG5" s="12"/>
      <c r="AH5" s="12"/>
    </row>
    <row r="6" ht="12.75" customHeight="1">
      <c r="A6" s="8">
        <v>1075358.0</v>
      </c>
      <c r="B6" s="9">
        <v>3000.0</v>
      </c>
      <c r="C6" s="10">
        <f t="shared" si="1"/>
        <v>0.0101685</v>
      </c>
      <c r="D6" s="8" t="s">
        <v>27</v>
      </c>
      <c r="E6" s="8">
        <v>12.69</v>
      </c>
      <c r="F6" s="9">
        <v>67.79</v>
      </c>
      <c r="G6" s="8" t="s">
        <v>20</v>
      </c>
      <c r="H6" s="8" t="s">
        <v>21</v>
      </c>
      <c r="I6" s="8" t="s">
        <v>45</v>
      </c>
      <c r="J6" s="9">
        <v>80000.0</v>
      </c>
      <c r="K6" s="8" t="s">
        <v>30</v>
      </c>
      <c r="L6" s="8" t="s">
        <v>38</v>
      </c>
      <c r="M6" s="8" t="s">
        <v>41</v>
      </c>
      <c r="N6" s="8" t="s">
        <v>46</v>
      </c>
      <c r="O6" s="9">
        <v>3242.17</v>
      </c>
      <c r="P6" s="9">
        <v>67.79</v>
      </c>
      <c r="Q6" s="11">
        <v>43564.0</v>
      </c>
      <c r="R6" s="12"/>
      <c r="S6" s="12"/>
      <c r="AB6" s="12"/>
      <c r="AC6" s="20" t="s">
        <v>47</v>
      </c>
      <c r="AD6" s="12"/>
      <c r="AE6" s="12"/>
      <c r="AF6" s="12"/>
      <c r="AG6" s="12"/>
      <c r="AH6" s="12"/>
    </row>
    <row r="7" ht="12.75" customHeight="1">
      <c r="A7" s="13">
        <v>1075269.0</v>
      </c>
      <c r="B7" s="14">
        <v>5000.0</v>
      </c>
      <c r="C7" s="15">
        <f t="shared" si="1"/>
        <v>0.05215333333</v>
      </c>
      <c r="D7" s="13" t="s">
        <v>19</v>
      </c>
      <c r="E7" s="13">
        <v>7.9</v>
      </c>
      <c r="F7" s="14">
        <v>156.46</v>
      </c>
      <c r="G7" s="13" t="s">
        <v>44</v>
      </c>
      <c r="H7" s="13" t="s">
        <v>21</v>
      </c>
      <c r="I7" s="13" t="s">
        <v>48</v>
      </c>
      <c r="J7" s="14">
        <v>36000.0</v>
      </c>
      <c r="K7" s="13" t="s">
        <v>30</v>
      </c>
      <c r="L7" s="13" t="s">
        <v>24</v>
      </c>
      <c r="M7" s="13" t="s">
        <v>49</v>
      </c>
      <c r="N7" s="13" t="s">
        <v>26</v>
      </c>
      <c r="O7" s="14">
        <v>5631.37775318</v>
      </c>
      <c r="P7" s="14">
        <v>161.03</v>
      </c>
      <c r="Q7" s="16">
        <v>43368.0</v>
      </c>
      <c r="R7" s="12"/>
      <c r="S7" s="12"/>
      <c r="AG7" s="12"/>
      <c r="AH7" s="12"/>
    </row>
    <row r="8" ht="12.75" customHeight="1">
      <c r="A8" s="8">
        <v>1069639.0</v>
      </c>
      <c r="B8" s="9">
        <v>7000.0</v>
      </c>
      <c r="C8" s="10">
        <f t="shared" si="1"/>
        <v>0.04342098545</v>
      </c>
      <c r="D8" s="8" t="s">
        <v>27</v>
      </c>
      <c r="E8" s="8">
        <v>15.96</v>
      </c>
      <c r="F8" s="9">
        <v>170.08</v>
      </c>
      <c r="G8" s="8" t="s">
        <v>28</v>
      </c>
      <c r="H8" s="8" t="s">
        <v>21</v>
      </c>
      <c r="I8" s="8" t="s">
        <v>51</v>
      </c>
      <c r="J8" s="9">
        <v>47004.0</v>
      </c>
      <c r="K8" s="8" t="s">
        <v>34</v>
      </c>
      <c r="L8" s="8" t="s">
        <v>38</v>
      </c>
      <c r="M8" s="8" t="s">
        <v>50</v>
      </c>
      <c r="N8" s="8" t="s">
        <v>52</v>
      </c>
      <c r="O8" s="9">
        <v>8136.84</v>
      </c>
      <c r="P8" s="9">
        <v>170.08</v>
      </c>
      <c r="Q8" s="11">
        <v>43369.0</v>
      </c>
      <c r="R8" s="12"/>
      <c r="S8" s="12"/>
      <c r="AG8" s="12"/>
      <c r="AH8" s="12"/>
    </row>
    <row r="9" ht="12.75" customHeight="1">
      <c r="A9" s="13">
        <v>1072053.0</v>
      </c>
      <c r="B9" s="14">
        <v>3000.0</v>
      </c>
      <c r="C9" s="15">
        <f t="shared" si="1"/>
        <v>0.0273575</v>
      </c>
      <c r="D9" s="13" t="s">
        <v>19</v>
      </c>
      <c r="E9" s="13">
        <v>18.64</v>
      </c>
      <c r="F9" s="14">
        <v>109.43</v>
      </c>
      <c r="G9" s="13" t="s">
        <v>55</v>
      </c>
      <c r="H9" s="13" t="s">
        <v>21</v>
      </c>
      <c r="I9" s="13" t="s">
        <v>56</v>
      </c>
      <c r="J9" s="14">
        <v>48000.0</v>
      </c>
      <c r="K9" s="13" t="s">
        <v>30</v>
      </c>
      <c r="L9" s="13" t="s">
        <v>24</v>
      </c>
      <c r="M9" s="13" t="s">
        <v>32</v>
      </c>
      <c r="N9" s="13" t="s">
        <v>42</v>
      </c>
      <c r="O9" s="14">
        <v>3938.14433376</v>
      </c>
      <c r="P9" s="14">
        <v>111.34</v>
      </c>
      <c r="Q9" s="16">
        <v>43370.0</v>
      </c>
      <c r="R9" s="12"/>
      <c r="S9" s="12"/>
      <c r="AG9" s="12"/>
      <c r="AH9" s="12"/>
    </row>
    <row r="10" ht="12.75" customHeight="1">
      <c r="A10" s="8">
        <v>1071795.0</v>
      </c>
      <c r="B10" s="9">
        <v>5600.0</v>
      </c>
      <c r="C10" s="10">
        <f t="shared" si="1"/>
        <v>0.045717</v>
      </c>
      <c r="D10" s="8" t="s">
        <v>27</v>
      </c>
      <c r="E10" s="8">
        <v>21.28</v>
      </c>
      <c r="F10" s="9">
        <v>152.39</v>
      </c>
      <c r="G10" s="8" t="s">
        <v>59</v>
      </c>
      <c r="H10" s="8" t="s">
        <v>60</v>
      </c>
      <c r="I10" s="8" t="s">
        <v>61</v>
      </c>
      <c r="J10" s="9">
        <v>40000.0</v>
      </c>
      <c r="K10" s="8" t="s">
        <v>30</v>
      </c>
      <c r="L10" s="8" t="s">
        <v>31</v>
      </c>
      <c r="M10" s="8" t="s">
        <v>35</v>
      </c>
      <c r="N10" s="8" t="s">
        <v>42</v>
      </c>
      <c r="O10" s="9">
        <v>646.02</v>
      </c>
      <c r="P10" s="9">
        <v>152.39</v>
      </c>
      <c r="Q10" s="11">
        <v>43371.0</v>
      </c>
      <c r="R10" s="12"/>
      <c r="S10" s="12"/>
      <c r="AG10" s="12"/>
      <c r="AH10" s="12"/>
    </row>
    <row r="11" ht="12.75" customHeight="1">
      <c r="A11" s="13">
        <v>1071570.0</v>
      </c>
      <c r="B11" s="14">
        <v>5375.0</v>
      </c>
      <c r="C11" s="15">
        <f t="shared" si="1"/>
        <v>0.09716</v>
      </c>
      <c r="D11" s="13" t="s">
        <v>27</v>
      </c>
      <c r="E11" s="13">
        <v>12.69</v>
      </c>
      <c r="F11" s="14">
        <v>121.45</v>
      </c>
      <c r="G11" s="13" t="s">
        <v>20</v>
      </c>
      <c r="H11" s="13" t="s">
        <v>21</v>
      </c>
      <c r="I11" s="13" t="s">
        <v>29</v>
      </c>
      <c r="J11" s="14">
        <v>15000.0</v>
      </c>
      <c r="K11" s="13" t="s">
        <v>23</v>
      </c>
      <c r="L11" s="13" t="s">
        <v>31</v>
      </c>
      <c r="M11" s="13" t="s">
        <v>41</v>
      </c>
      <c r="N11" s="13" t="s">
        <v>64</v>
      </c>
      <c r="O11" s="14">
        <v>1476.19</v>
      </c>
      <c r="P11" s="14">
        <v>121.45</v>
      </c>
      <c r="Q11" s="16">
        <v>43372.0</v>
      </c>
      <c r="R11" s="12"/>
      <c r="S11" s="12"/>
      <c r="AG11" s="12"/>
      <c r="AH11" s="12"/>
    </row>
    <row r="12" ht="12.75" customHeight="1">
      <c r="A12" s="8">
        <v>1070078.0</v>
      </c>
      <c r="B12" s="9">
        <v>6500.0</v>
      </c>
      <c r="C12" s="10">
        <f t="shared" si="1"/>
        <v>0.025575</v>
      </c>
      <c r="D12" s="8" t="s">
        <v>27</v>
      </c>
      <c r="E12" s="8">
        <v>14.65</v>
      </c>
      <c r="F12" s="9">
        <v>153.45</v>
      </c>
      <c r="G12" s="8" t="s">
        <v>28</v>
      </c>
      <c r="H12" s="8" t="s">
        <v>60</v>
      </c>
      <c r="I12" s="8" t="s">
        <v>66</v>
      </c>
      <c r="J12" s="9">
        <v>72000.0</v>
      </c>
      <c r="K12" s="8" t="s">
        <v>34</v>
      </c>
      <c r="L12" s="8" t="s">
        <v>24</v>
      </c>
      <c r="M12" s="8" t="s">
        <v>50</v>
      </c>
      <c r="N12" s="8" t="s">
        <v>26</v>
      </c>
      <c r="O12" s="9">
        <v>7677.52</v>
      </c>
      <c r="P12" s="9">
        <v>1655.54</v>
      </c>
      <c r="Q12" s="11">
        <v>43351.0</v>
      </c>
      <c r="R12" s="12"/>
      <c r="S12" s="12"/>
      <c r="AG12" s="12"/>
      <c r="AH12" s="12"/>
    </row>
    <row r="13" ht="12.75" customHeight="1">
      <c r="A13" s="13">
        <v>1069908.0</v>
      </c>
      <c r="B13" s="14">
        <v>12000.0</v>
      </c>
      <c r="C13" s="15">
        <f t="shared" si="1"/>
        <v>0.0644064</v>
      </c>
      <c r="D13" s="13" t="s">
        <v>19</v>
      </c>
      <c r="E13" s="13">
        <v>12.69</v>
      </c>
      <c r="F13" s="14">
        <v>402.54</v>
      </c>
      <c r="G13" s="13" t="s">
        <v>20</v>
      </c>
      <c r="H13" s="13" t="s">
        <v>60</v>
      </c>
      <c r="I13" s="13" t="s">
        <v>22</v>
      </c>
      <c r="J13" s="14">
        <v>75000.0</v>
      </c>
      <c r="K13" s="13" t="s">
        <v>30</v>
      </c>
      <c r="L13" s="13" t="s">
        <v>24</v>
      </c>
      <c r="M13" s="13" t="s">
        <v>50</v>
      </c>
      <c r="N13" s="13" t="s">
        <v>42</v>
      </c>
      <c r="O13" s="14">
        <v>13943.08</v>
      </c>
      <c r="P13" s="14">
        <v>6315.3</v>
      </c>
      <c r="Q13" s="16">
        <v>43166.0</v>
      </c>
      <c r="R13" s="12"/>
      <c r="S13" s="12"/>
      <c r="AG13" s="12"/>
      <c r="AH13" s="12"/>
    </row>
    <row r="14" ht="12.75" customHeight="1">
      <c r="A14" s="8">
        <v>1064687.0</v>
      </c>
      <c r="B14" s="9">
        <v>9000.0</v>
      </c>
      <c r="C14" s="10">
        <f t="shared" si="1"/>
        <v>0.122152</v>
      </c>
      <c r="D14" s="8" t="s">
        <v>19</v>
      </c>
      <c r="E14" s="8">
        <v>13.49</v>
      </c>
      <c r="F14" s="9">
        <v>305.38</v>
      </c>
      <c r="G14" s="8" t="s">
        <v>28</v>
      </c>
      <c r="H14" s="8" t="s">
        <v>21</v>
      </c>
      <c r="I14" s="8" t="s">
        <v>29</v>
      </c>
      <c r="J14" s="9">
        <v>30000.0</v>
      </c>
      <c r="K14" s="8" t="s">
        <v>30</v>
      </c>
      <c r="L14" s="8" t="s">
        <v>31</v>
      </c>
      <c r="M14" s="8" t="s">
        <v>50</v>
      </c>
      <c r="N14" s="8" t="s">
        <v>69</v>
      </c>
      <c r="O14" s="9">
        <v>2270.7</v>
      </c>
      <c r="P14" s="9">
        <v>305.38</v>
      </c>
      <c r="Q14" s="11">
        <v>43324.0</v>
      </c>
      <c r="R14" s="12"/>
      <c r="S14" s="12"/>
      <c r="AB14" s="12"/>
      <c r="AC14" s="12"/>
      <c r="AD14" s="12"/>
      <c r="AE14" s="12"/>
      <c r="AF14" s="12"/>
      <c r="AG14" s="12"/>
      <c r="AH14" s="12"/>
    </row>
    <row r="15" ht="12.75" customHeight="1">
      <c r="A15" s="13">
        <v>1069866.0</v>
      </c>
      <c r="B15" s="14">
        <v>3000.0</v>
      </c>
      <c r="C15" s="15">
        <f t="shared" si="1"/>
        <v>0.077344</v>
      </c>
      <c r="D15" s="13" t="s">
        <v>19</v>
      </c>
      <c r="E15" s="13">
        <v>9.91</v>
      </c>
      <c r="F15" s="14">
        <v>96.68</v>
      </c>
      <c r="G15" s="13" t="s">
        <v>20</v>
      </c>
      <c r="H15" s="13" t="s">
        <v>21</v>
      </c>
      <c r="I15" s="13" t="s">
        <v>48</v>
      </c>
      <c r="J15" s="14">
        <v>15000.0</v>
      </c>
      <c r="K15" s="13" t="s">
        <v>30</v>
      </c>
      <c r="L15" s="13" t="s">
        <v>24</v>
      </c>
      <c r="M15" s="13" t="s">
        <v>25</v>
      </c>
      <c r="N15" s="13" t="s">
        <v>36</v>
      </c>
      <c r="O15" s="14">
        <v>3478.98191538</v>
      </c>
      <c r="P15" s="14">
        <v>102.43</v>
      </c>
      <c r="Q15" s="16">
        <v>43325.0</v>
      </c>
      <c r="R15" s="12"/>
      <c r="S15" s="12"/>
      <c r="AB15" s="12"/>
      <c r="AC15" s="20" t="s">
        <v>71</v>
      </c>
      <c r="AD15" s="12"/>
      <c r="AE15" s="12"/>
      <c r="AF15" s="12"/>
      <c r="AG15" s="12"/>
      <c r="AH15" s="12"/>
    </row>
    <row r="16" ht="12.75" customHeight="1">
      <c r="A16" s="8">
        <v>1069057.0</v>
      </c>
      <c r="B16" s="9">
        <v>10000.0</v>
      </c>
      <c r="C16" s="10">
        <f t="shared" si="1"/>
        <v>0.0390888</v>
      </c>
      <c r="D16" s="8" t="s">
        <v>19</v>
      </c>
      <c r="E16" s="8">
        <v>10.65</v>
      </c>
      <c r="F16" s="9">
        <v>325.74</v>
      </c>
      <c r="G16" s="8" t="s">
        <v>20</v>
      </c>
      <c r="H16" s="8" t="s">
        <v>21</v>
      </c>
      <c r="I16" s="8" t="s">
        <v>48</v>
      </c>
      <c r="J16" s="9">
        <v>100000.0</v>
      </c>
      <c r="K16" s="8" t="s">
        <v>30</v>
      </c>
      <c r="L16" s="8" t="s">
        <v>31</v>
      </c>
      <c r="M16" s="8" t="s">
        <v>41</v>
      </c>
      <c r="N16" s="8" t="s">
        <v>42</v>
      </c>
      <c r="O16" s="9">
        <v>7471.99</v>
      </c>
      <c r="P16" s="9">
        <v>325.74</v>
      </c>
      <c r="Q16" s="11">
        <v>43326.0</v>
      </c>
      <c r="R16" s="12"/>
      <c r="S16" s="12"/>
      <c r="AF16" s="22"/>
      <c r="AG16" s="12"/>
      <c r="AH16" s="12"/>
    </row>
    <row r="17" ht="12.75" customHeight="1">
      <c r="A17" s="13">
        <v>1069759.0</v>
      </c>
      <c r="B17" s="14">
        <v>1000.0</v>
      </c>
      <c r="C17" s="15">
        <f t="shared" si="1"/>
        <v>0.01513285714</v>
      </c>
      <c r="D17" s="13" t="s">
        <v>19</v>
      </c>
      <c r="E17" s="13">
        <v>16.29</v>
      </c>
      <c r="F17" s="14">
        <v>35.31</v>
      </c>
      <c r="G17" s="13" t="s">
        <v>75</v>
      </c>
      <c r="H17" s="13" t="s">
        <v>21</v>
      </c>
      <c r="I17" s="13" t="s">
        <v>29</v>
      </c>
      <c r="J17" s="14">
        <v>28000.0</v>
      </c>
      <c r="K17" s="13" t="s">
        <v>34</v>
      </c>
      <c r="L17" s="13" t="s">
        <v>24</v>
      </c>
      <c r="M17" s="13" t="s">
        <v>50</v>
      </c>
      <c r="N17" s="13" t="s">
        <v>76</v>
      </c>
      <c r="O17" s="14">
        <v>1270.1711062</v>
      </c>
      <c r="P17" s="14">
        <v>36.32</v>
      </c>
      <c r="Q17" s="16">
        <v>43327.0</v>
      </c>
      <c r="R17" s="12"/>
      <c r="S17" s="12"/>
      <c r="AF17" s="22"/>
      <c r="AG17" s="12"/>
      <c r="AH17" s="12"/>
    </row>
    <row r="18" ht="12.75" customHeight="1">
      <c r="A18" s="8">
        <v>1065775.0</v>
      </c>
      <c r="B18" s="9">
        <v>10000.0</v>
      </c>
      <c r="C18" s="10">
        <f t="shared" si="1"/>
        <v>0.09942285714</v>
      </c>
      <c r="D18" s="8" t="s">
        <v>19</v>
      </c>
      <c r="E18" s="8">
        <v>15.27</v>
      </c>
      <c r="F18" s="9">
        <v>347.98</v>
      </c>
      <c r="G18" s="8" t="s">
        <v>28</v>
      </c>
      <c r="H18" s="8" t="s">
        <v>21</v>
      </c>
      <c r="I18" s="8" t="s">
        <v>61</v>
      </c>
      <c r="J18" s="9">
        <v>42000.0</v>
      </c>
      <c r="K18" s="8" t="s">
        <v>34</v>
      </c>
      <c r="L18" s="8" t="s">
        <v>24</v>
      </c>
      <c r="M18" s="8" t="s">
        <v>53</v>
      </c>
      <c r="N18" s="8" t="s">
        <v>42</v>
      </c>
      <c r="O18" s="9">
        <v>12519.2604496</v>
      </c>
      <c r="P18" s="9">
        <v>370.46</v>
      </c>
      <c r="Q18" s="11">
        <v>43229.0</v>
      </c>
      <c r="R18" s="12"/>
      <c r="S18" s="12"/>
      <c r="AF18" s="22"/>
      <c r="AG18" s="12"/>
      <c r="AH18" s="12"/>
    </row>
    <row r="19" ht="12.75" customHeight="1">
      <c r="A19" s="13">
        <v>1069971.0</v>
      </c>
      <c r="B19" s="14">
        <v>3600.0</v>
      </c>
      <c r="C19" s="15">
        <f t="shared" si="1"/>
        <v>0.01195309091</v>
      </c>
      <c r="D19" s="13" t="s">
        <v>19</v>
      </c>
      <c r="E19" s="13">
        <v>6.03</v>
      </c>
      <c r="F19" s="14">
        <v>109.57</v>
      </c>
      <c r="G19" s="13" t="s">
        <v>44</v>
      </c>
      <c r="H19" s="13" t="s">
        <v>79</v>
      </c>
      <c r="I19" s="13" t="s">
        <v>22</v>
      </c>
      <c r="J19" s="14">
        <v>110000.0</v>
      </c>
      <c r="K19" s="13" t="s">
        <v>34</v>
      </c>
      <c r="L19" s="13" t="s">
        <v>24</v>
      </c>
      <c r="M19" s="13" t="s">
        <v>57</v>
      </c>
      <c r="N19" s="13" t="s">
        <v>80</v>
      </c>
      <c r="O19" s="14">
        <v>3785.02</v>
      </c>
      <c r="P19" s="14">
        <v>583.45</v>
      </c>
      <c r="Q19" s="16">
        <v>43545.0</v>
      </c>
      <c r="R19" s="12"/>
      <c r="S19" s="12"/>
      <c r="AF19" s="22"/>
      <c r="AG19" s="12"/>
      <c r="AH19" s="12"/>
    </row>
    <row r="20" ht="12.75" customHeight="1">
      <c r="A20" s="8">
        <v>1062474.0</v>
      </c>
      <c r="B20" s="9">
        <v>6000.0</v>
      </c>
      <c r="C20" s="10">
        <f t="shared" si="1"/>
        <v>0.02835142857</v>
      </c>
      <c r="D20" s="8" t="s">
        <v>19</v>
      </c>
      <c r="E20" s="8">
        <v>11.71</v>
      </c>
      <c r="F20" s="9">
        <v>198.46</v>
      </c>
      <c r="G20" s="8" t="s">
        <v>20</v>
      </c>
      <c r="H20" s="8" t="s">
        <v>79</v>
      </c>
      <c r="I20" s="8" t="s">
        <v>45</v>
      </c>
      <c r="J20" s="9">
        <v>84000.0</v>
      </c>
      <c r="K20" s="8" t="s">
        <v>23</v>
      </c>
      <c r="L20" s="8" t="s">
        <v>24</v>
      </c>
      <c r="M20" s="8" t="s">
        <v>62</v>
      </c>
      <c r="N20" s="8" t="s">
        <v>82</v>
      </c>
      <c r="O20" s="9">
        <v>7164.4998522</v>
      </c>
      <c r="P20" s="9">
        <v>16.98</v>
      </c>
      <c r="Q20" s="11">
        <v>43557.0</v>
      </c>
      <c r="R20" s="12"/>
      <c r="S20" s="12"/>
      <c r="AF20" s="22"/>
      <c r="AG20" s="12"/>
      <c r="AH20" s="12"/>
    </row>
    <row r="21" ht="12.75" customHeight="1">
      <c r="A21" s="13">
        <v>1069742.0</v>
      </c>
      <c r="B21" s="14">
        <v>9200.0</v>
      </c>
      <c r="C21" s="15">
        <f t="shared" si="1"/>
        <v>0.04342071138</v>
      </c>
      <c r="D21" s="13" t="s">
        <v>19</v>
      </c>
      <c r="E21" s="13">
        <v>6.03</v>
      </c>
      <c r="F21" s="14">
        <v>280.01</v>
      </c>
      <c r="G21" s="13" t="s">
        <v>44</v>
      </c>
      <c r="H21" s="13" t="s">
        <v>21</v>
      </c>
      <c r="I21" s="13" t="s">
        <v>85</v>
      </c>
      <c r="J21" s="14">
        <v>77385.19</v>
      </c>
      <c r="K21" s="13" t="s">
        <v>34</v>
      </c>
      <c r="L21" s="13" t="s">
        <v>24</v>
      </c>
      <c r="M21" s="13" t="s">
        <v>50</v>
      </c>
      <c r="N21" s="13" t="s">
        <v>42</v>
      </c>
      <c r="O21" s="14">
        <v>9459.96</v>
      </c>
      <c r="P21" s="14">
        <v>8061.1</v>
      </c>
      <c r="Q21" s="16">
        <v>43558.0</v>
      </c>
      <c r="R21" s="12"/>
      <c r="S21" s="12"/>
      <c r="AF21" s="22"/>
      <c r="AG21" s="12"/>
      <c r="AH21" s="12"/>
    </row>
    <row r="22" ht="12.75" customHeight="1">
      <c r="A22" s="8">
        <v>1069740.0</v>
      </c>
      <c r="B22" s="9">
        <v>20250.0</v>
      </c>
      <c r="C22" s="10">
        <f t="shared" si="1"/>
        <v>0.1340917685</v>
      </c>
      <c r="D22" s="8" t="s">
        <v>27</v>
      </c>
      <c r="E22" s="8">
        <v>15.27</v>
      </c>
      <c r="F22" s="9">
        <v>484.63</v>
      </c>
      <c r="G22" s="8" t="s">
        <v>28</v>
      </c>
      <c r="H22" s="8" t="s">
        <v>21</v>
      </c>
      <c r="I22" s="8" t="s">
        <v>48</v>
      </c>
      <c r="J22" s="9">
        <v>43370.0</v>
      </c>
      <c r="K22" s="8" t="s">
        <v>23</v>
      </c>
      <c r="L22" s="8" t="s">
        <v>24</v>
      </c>
      <c r="M22" s="8" t="s">
        <v>50</v>
      </c>
      <c r="N22" s="8" t="s">
        <v>64</v>
      </c>
      <c r="O22" s="9">
        <v>27663.042671</v>
      </c>
      <c r="P22" s="9">
        <v>6024.09</v>
      </c>
      <c r="Q22" s="11">
        <v>43559.0</v>
      </c>
      <c r="R22" s="12"/>
      <c r="S22" s="12"/>
      <c r="AF22" s="22"/>
      <c r="AG22" s="12"/>
    </row>
    <row r="23" ht="12.75" customHeight="1">
      <c r="A23" s="13">
        <v>1039153.0</v>
      </c>
      <c r="B23" s="14">
        <v>21000.0</v>
      </c>
      <c r="C23" s="15">
        <f t="shared" si="1"/>
        <v>0.08019771429</v>
      </c>
      <c r="D23" s="13" t="s">
        <v>19</v>
      </c>
      <c r="E23" s="13">
        <v>12.42</v>
      </c>
      <c r="F23" s="14">
        <v>701.73</v>
      </c>
      <c r="G23" s="13" t="s">
        <v>20</v>
      </c>
      <c r="H23" s="13" t="s">
        <v>21</v>
      </c>
      <c r="I23" s="13" t="s">
        <v>22</v>
      </c>
      <c r="J23" s="14">
        <v>105000.0</v>
      </c>
      <c r="K23" s="13" t="s">
        <v>23</v>
      </c>
      <c r="L23" s="13" t="s">
        <v>31</v>
      </c>
      <c r="M23" s="13" t="s">
        <v>50</v>
      </c>
      <c r="N23" s="13" t="s">
        <v>87</v>
      </c>
      <c r="O23" s="14">
        <v>14025.4</v>
      </c>
      <c r="P23" s="14">
        <v>701.73</v>
      </c>
      <c r="Q23" s="16">
        <v>43370.0</v>
      </c>
      <c r="R23" s="12"/>
      <c r="S23" s="12"/>
      <c r="AD23" s="22"/>
      <c r="AE23" s="22"/>
      <c r="AF23" s="22"/>
      <c r="AG23" s="12"/>
    </row>
    <row r="24" ht="12.75" customHeight="1">
      <c r="A24" s="8">
        <v>1069710.0</v>
      </c>
      <c r="B24" s="9">
        <v>10000.0</v>
      </c>
      <c r="C24" s="10">
        <f t="shared" si="1"/>
        <v>0.0793824</v>
      </c>
      <c r="D24" s="8" t="s">
        <v>19</v>
      </c>
      <c r="E24" s="8">
        <v>11.71</v>
      </c>
      <c r="F24" s="9">
        <v>330.76</v>
      </c>
      <c r="G24" s="8" t="s">
        <v>20</v>
      </c>
      <c r="H24" s="8" t="s">
        <v>60</v>
      </c>
      <c r="I24" s="8" t="s">
        <v>22</v>
      </c>
      <c r="J24" s="9">
        <v>50000.0</v>
      </c>
      <c r="K24" s="8" t="s">
        <v>30</v>
      </c>
      <c r="L24" s="8" t="s">
        <v>24</v>
      </c>
      <c r="M24" s="8" t="s">
        <v>25</v>
      </c>
      <c r="N24" s="8" t="s">
        <v>64</v>
      </c>
      <c r="O24" s="9">
        <v>11902.5615747</v>
      </c>
      <c r="P24" s="9">
        <v>349.21</v>
      </c>
      <c r="Q24" s="11">
        <v>43432.0</v>
      </c>
      <c r="R24" s="12"/>
      <c r="S24" s="12"/>
      <c r="AD24" s="22"/>
      <c r="AE24" s="22"/>
      <c r="AF24" s="22"/>
      <c r="AG24" s="12"/>
    </row>
    <row r="25" ht="12.75" customHeight="1">
      <c r="A25" s="13">
        <v>1069700.0</v>
      </c>
      <c r="B25" s="14">
        <v>10000.0</v>
      </c>
      <c r="C25" s="15">
        <f t="shared" si="1"/>
        <v>0.0793824</v>
      </c>
      <c r="D25" s="13" t="s">
        <v>19</v>
      </c>
      <c r="E25" s="13">
        <v>11.71</v>
      </c>
      <c r="F25" s="14">
        <v>330.76</v>
      </c>
      <c r="G25" s="13" t="s">
        <v>20</v>
      </c>
      <c r="H25" s="13" t="s">
        <v>21</v>
      </c>
      <c r="I25" s="13" t="s">
        <v>66</v>
      </c>
      <c r="J25" s="14">
        <v>50000.0</v>
      </c>
      <c r="K25" s="13" t="s">
        <v>34</v>
      </c>
      <c r="L25" s="13" t="s">
        <v>24</v>
      </c>
      <c r="M25" s="13" t="s">
        <v>50</v>
      </c>
      <c r="N25" s="13" t="s">
        <v>42</v>
      </c>
      <c r="O25" s="14">
        <v>11536.31</v>
      </c>
      <c r="P25" s="14">
        <v>4942.63</v>
      </c>
      <c r="Q25" s="16">
        <v>43525.0</v>
      </c>
      <c r="R25" s="12"/>
      <c r="S25" s="12"/>
      <c r="AC25" s="12"/>
      <c r="AD25" s="12"/>
      <c r="AE25" s="12"/>
      <c r="AF25" s="12"/>
      <c r="AG25" s="12"/>
    </row>
    <row r="26" ht="12.75" customHeight="1">
      <c r="A26" s="8">
        <v>1069559.0</v>
      </c>
      <c r="B26" s="9">
        <v>6000.0</v>
      </c>
      <c r="C26" s="10">
        <f t="shared" si="1"/>
        <v>0.03133578947</v>
      </c>
      <c r="D26" s="8" t="s">
        <v>19</v>
      </c>
      <c r="E26" s="8">
        <v>11.71</v>
      </c>
      <c r="F26" s="9">
        <v>198.46</v>
      </c>
      <c r="G26" s="8" t="s">
        <v>20</v>
      </c>
      <c r="H26" s="8" t="s">
        <v>21</v>
      </c>
      <c r="I26" s="8" t="s">
        <v>45</v>
      </c>
      <c r="J26" s="9">
        <v>76000.0</v>
      </c>
      <c r="K26" s="8" t="s">
        <v>34</v>
      </c>
      <c r="L26" s="8" t="s">
        <v>31</v>
      </c>
      <c r="M26" s="8" t="s">
        <v>57</v>
      </c>
      <c r="N26" s="8" t="s">
        <v>42</v>
      </c>
      <c r="O26" s="9">
        <v>2050.14</v>
      </c>
      <c r="P26" s="9">
        <v>198.46</v>
      </c>
      <c r="Q26" s="11">
        <v>43224.0</v>
      </c>
      <c r="R26" s="12"/>
      <c r="S26" s="12"/>
      <c r="AB26" s="12"/>
    </row>
    <row r="27" ht="12.75" customHeight="1">
      <c r="A27" s="13">
        <v>1069697.0</v>
      </c>
      <c r="B27" s="14">
        <v>15000.0</v>
      </c>
      <c r="C27" s="15">
        <f t="shared" si="1"/>
        <v>0.06304956522</v>
      </c>
      <c r="D27" s="13" t="s">
        <v>19</v>
      </c>
      <c r="E27" s="13">
        <v>9.91</v>
      </c>
      <c r="F27" s="14">
        <v>483.38</v>
      </c>
      <c r="G27" s="13" t="s">
        <v>20</v>
      </c>
      <c r="H27" s="13" t="s">
        <v>79</v>
      </c>
      <c r="I27" s="13" t="s">
        <v>89</v>
      </c>
      <c r="J27" s="14">
        <v>92000.0</v>
      </c>
      <c r="K27" s="13" t="s">
        <v>23</v>
      </c>
      <c r="L27" s="13" t="s">
        <v>24</v>
      </c>
      <c r="M27" s="13" t="s">
        <v>25</v>
      </c>
      <c r="N27" s="13" t="s">
        <v>36</v>
      </c>
      <c r="O27" s="14">
        <v>15823.48</v>
      </c>
      <c r="P27" s="14">
        <v>2447.05</v>
      </c>
      <c r="Q27" s="16">
        <v>43225.0</v>
      </c>
      <c r="R27" s="12"/>
      <c r="S27" s="12"/>
      <c r="AB27" s="12"/>
    </row>
    <row r="28" ht="12.75" customHeight="1">
      <c r="A28" s="8">
        <v>1069800.0</v>
      </c>
      <c r="B28" s="9">
        <v>15000.0</v>
      </c>
      <c r="C28" s="10">
        <f t="shared" si="1"/>
        <v>0.102928</v>
      </c>
      <c r="D28" s="8" t="s">
        <v>19</v>
      </c>
      <c r="E28" s="8">
        <v>14.27</v>
      </c>
      <c r="F28" s="9">
        <v>514.64</v>
      </c>
      <c r="G28" s="8" t="s">
        <v>28</v>
      </c>
      <c r="H28" s="8" t="s">
        <v>21</v>
      </c>
      <c r="I28" s="8" t="s">
        <v>56</v>
      </c>
      <c r="J28" s="9">
        <v>60000.0</v>
      </c>
      <c r="K28" s="8" t="s">
        <v>34</v>
      </c>
      <c r="L28" s="8" t="s">
        <v>31</v>
      </c>
      <c r="M28" s="8" t="s">
        <v>50</v>
      </c>
      <c r="N28" s="8" t="s">
        <v>91</v>
      </c>
      <c r="O28" s="9">
        <v>0.0</v>
      </c>
      <c r="P28" s="9">
        <v>0.0</v>
      </c>
      <c r="Q28" s="11">
        <v>43226.0</v>
      </c>
      <c r="R28" s="12"/>
      <c r="S28" s="12"/>
      <c r="AB28" s="12"/>
    </row>
    <row r="29" ht="12.75" customHeight="1">
      <c r="A29" s="13">
        <v>1069657.0</v>
      </c>
      <c r="B29" s="14">
        <v>5000.0</v>
      </c>
      <c r="C29" s="15">
        <f t="shared" si="1"/>
        <v>0.02967362611</v>
      </c>
      <c r="D29" s="13" t="s">
        <v>27</v>
      </c>
      <c r="E29" s="13">
        <v>16.77</v>
      </c>
      <c r="F29" s="14">
        <v>123.65</v>
      </c>
      <c r="G29" s="13" t="s">
        <v>75</v>
      </c>
      <c r="H29" s="13" t="s">
        <v>21</v>
      </c>
      <c r="I29" s="13" t="s">
        <v>89</v>
      </c>
      <c r="J29" s="14">
        <v>50004.0</v>
      </c>
      <c r="K29" s="13" t="s">
        <v>34</v>
      </c>
      <c r="L29" s="13" t="s">
        <v>31</v>
      </c>
      <c r="M29" s="13" t="s">
        <v>41</v>
      </c>
      <c r="N29" s="13" t="s">
        <v>92</v>
      </c>
      <c r="O29" s="14">
        <v>1609.12</v>
      </c>
      <c r="P29" s="14">
        <v>123.65</v>
      </c>
      <c r="Q29" s="16">
        <v>43227.0</v>
      </c>
      <c r="R29" s="12"/>
      <c r="S29" s="12"/>
      <c r="AB29" s="12"/>
    </row>
    <row r="30" ht="12.75" customHeight="1">
      <c r="A30" s="8">
        <v>1069799.0</v>
      </c>
      <c r="B30" s="9">
        <v>4000.0</v>
      </c>
      <c r="C30" s="10">
        <f t="shared" si="1"/>
        <v>0.01497849057</v>
      </c>
      <c r="D30" s="8" t="s">
        <v>19</v>
      </c>
      <c r="E30" s="8">
        <v>11.71</v>
      </c>
      <c r="F30" s="9">
        <v>132.31</v>
      </c>
      <c r="G30" s="8" t="s">
        <v>20</v>
      </c>
      <c r="H30" s="8" t="s">
        <v>79</v>
      </c>
      <c r="I30" s="8" t="s">
        <v>22</v>
      </c>
      <c r="J30" s="9">
        <v>106000.0</v>
      </c>
      <c r="K30" s="8" t="s">
        <v>34</v>
      </c>
      <c r="L30" s="8" t="s">
        <v>24</v>
      </c>
      <c r="M30" s="8" t="s">
        <v>50</v>
      </c>
      <c r="N30" s="8" t="s">
        <v>87</v>
      </c>
      <c r="O30" s="9">
        <v>4484.79</v>
      </c>
      <c r="P30" s="9">
        <v>2638.77</v>
      </c>
      <c r="Q30" s="11">
        <v>43258.0</v>
      </c>
      <c r="R30" s="12"/>
      <c r="S30" s="12"/>
      <c r="AB30" s="12"/>
    </row>
    <row r="31" ht="12.75" customHeight="1">
      <c r="A31" s="13">
        <v>1047704.0</v>
      </c>
      <c r="B31" s="14">
        <v>8500.0</v>
      </c>
      <c r="C31" s="15">
        <f t="shared" si="1"/>
        <v>0.134952</v>
      </c>
      <c r="D31" s="13" t="s">
        <v>19</v>
      </c>
      <c r="E31" s="13">
        <v>11.71</v>
      </c>
      <c r="F31" s="14">
        <v>281.15</v>
      </c>
      <c r="G31" s="13" t="s">
        <v>20</v>
      </c>
      <c r="H31" s="13" t="s">
        <v>21</v>
      </c>
      <c r="I31" s="13" t="s">
        <v>29</v>
      </c>
      <c r="J31" s="14">
        <v>25000.0</v>
      </c>
      <c r="K31" s="13" t="s">
        <v>30</v>
      </c>
      <c r="L31" s="13" t="s">
        <v>24</v>
      </c>
      <c r="M31" s="13" t="s">
        <v>25</v>
      </c>
      <c r="N31" s="13" t="s">
        <v>93</v>
      </c>
      <c r="O31" s="14">
        <v>10122.2086138</v>
      </c>
      <c r="P31" s="14">
        <v>581.59</v>
      </c>
      <c r="Q31" s="16">
        <v>43346.0</v>
      </c>
      <c r="R31" s="12"/>
      <c r="S31" s="12"/>
      <c r="AB31" s="12"/>
    </row>
    <row r="32" ht="12.75" customHeight="1">
      <c r="A32" s="8">
        <v>1032111.0</v>
      </c>
      <c r="B32" s="9">
        <v>4375.0</v>
      </c>
      <c r="C32" s="10">
        <f t="shared" si="1"/>
        <v>0.09547112462</v>
      </c>
      <c r="D32" s="8" t="s">
        <v>19</v>
      </c>
      <c r="E32" s="8">
        <v>7.51</v>
      </c>
      <c r="F32" s="9">
        <v>136.11</v>
      </c>
      <c r="G32" s="8" t="s">
        <v>44</v>
      </c>
      <c r="H32" s="8" t="s">
        <v>79</v>
      </c>
      <c r="I32" s="8" t="s">
        <v>94</v>
      </c>
      <c r="J32" s="9">
        <v>17108.0</v>
      </c>
      <c r="K32" s="8" t="s">
        <v>30</v>
      </c>
      <c r="L32" s="8" t="s">
        <v>24</v>
      </c>
      <c r="M32" s="8" t="s">
        <v>50</v>
      </c>
      <c r="N32" s="8" t="s">
        <v>91</v>
      </c>
      <c r="O32" s="9">
        <v>4898.54355838</v>
      </c>
      <c r="P32" s="9">
        <v>144.94</v>
      </c>
      <c r="Q32" s="11">
        <v>43129.0</v>
      </c>
      <c r="R32" s="12"/>
      <c r="S32" s="12"/>
      <c r="AB32" s="12"/>
    </row>
    <row r="33" ht="12.75" customHeight="1">
      <c r="A33" s="13">
        <v>1069539.0</v>
      </c>
      <c r="B33" s="14">
        <v>31825.0</v>
      </c>
      <c r="C33" s="15">
        <f t="shared" si="1"/>
        <v>0.1593312</v>
      </c>
      <c r="D33" s="13" t="s">
        <v>19</v>
      </c>
      <c r="E33" s="13">
        <v>7.9</v>
      </c>
      <c r="F33" s="14">
        <v>995.82</v>
      </c>
      <c r="G33" s="13" t="s">
        <v>44</v>
      </c>
      <c r="H33" s="13" t="s">
        <v>79</v>
      </c>
      <c r="I33" s="13" t="s">
        <v>66</v>
      </c>
      <c r="J33" s="14">
        <v>75000.0</v>
      </c>
      <c r="K33" s="13" t="s">
        <v>23</v>
      </c>
      <c r="L33" s="13" t="s">
        <v>24</v>
      </c>
      <c r="M33" s="13" t="s">
        <v>50</v>
      </c>
      <c r="N33" s="13" t="s">
        <v>95</v>
      </c>
      <c r="O33" s="14">
        <v>34886.08</v>
      </c>
      <c r="P33" s="14">
        <v>16966.7</v>
      </c>
      <c r="Q33" s="16">
        <v>43291.0</v>
      </c>
      <c r="R33" s="12"/>
      <c r="S33" s="12"/>
      <c r="AB33" s="12"/>
    </row>
    <row r="34" ht="12.75" customHeight="1">
      <c r="A34" s="8">
        <v>1065420.0</v>
      </c>
      <c r="B34" s="9">
        <v>10000.0</v>
      </c>
      <c r="C34" s="10">
        <f t="shared" si="1"/>
        <v>0.100125</v>
      </c>
      <c r="D34" s="8" t="s">
        <v>27</v>
      </c>
      <c r="E34" s="8">
        <v>15.96</v>
      </c>
      <c r="F34" s="9">
        <v>242.97</v>
      </c>
      <c r="G34" s="8" t="s">
        <v>28</v>
      </c>
      <c r="H34" s="8" t="s">
        <v>21</v>
      </c>
      <c r="I34" s="8" t="s">
        <v>89</v>
      </c>
      <c r="J34" s="9">
        <v>29120.0</v>
      </c>
      <c r="K34" s="8" t="s">
        <v>23</v>
      </c>
      <c r="L34" s="8" t="s">
        <v>38</v>
      </c>
      <c r="M34" s="8" t="s">
        <v>50</v>
      </c>
      <c r="N34" s="8" t="s">
        <v>87</v>
      </c>
      <c r="O34" s="9">
        <v>11622.36</v>
      </c>
      <c r="P34" s="9">
        <v>242.97</v>
      </c>
      <c r="Q34" s="11">
        <v>43215.0</v>
      </c>
      <c r="R34" s="12"/>
      <c r="S34" s="12"/>
    </row>
    <row r="35" ht="12.75" customHeight="1">
      <c r="A35" s="13">
        <v>1069591.0</v>
      </c>
      <c r="B35" s="14">
        <v>5000.0</v>
      </c>
      <c r="C35" s="15">
        <f t="shared" si="1"/>
        <v>0.07923972717</v>
      </c>
      <c r="D35" s="13" t="s">
        <v>19</v>
      </c>
      <c r="E35" s="13">
        <v>8.9</v>
      </c>
      <c r="F35" s="14">
        <v>158.77</v>
      </c>
      <c r="G35" s="13" t="s">
        <v>44</v>
      </c>
      <c r="H35" s="13" t="s">
        <v>21</v>
      </c>
      <c r="I35" s="13" t="s">
        <v>89</v>
      </c>
      <c r="J35" s="14">
        <v>24044.0</v>
      </c>
      <c r="K35" s="13" t="s">
        <v>23</v>
      </c>
      <c r="L35" s="13" t="s">
        <v>24</v>
      </c>
      <c r="M35" s="13" t="s">
        <v>50</v>
      </c>
      <c r="N35" s="13" t="s">
        <v>46</v>
      </c>
      <c r="O35" s="14">
        <v>5714.59212878</v>
      </c>
      <c r="P35" s="14">
        <v>163.64</v>
      </c>
      <c r="Q35" s="16">
        <v>43585.0</v>
      </c>
      <c r="R35" s="12"/>
      <c r="S35" s="12"/>
    </row>
    <row r="36" ht="12.75" customHeight="1">
      <c r="A36" s="8">
        <v>1069530.0</v>
      </c>
      <c r="B36" s="9">
        <v>7000.0</v>
      </c>
      <c r="C36" s="10">
        <f t="shared" si="1"/>
        <v>0.08681294118</v>
      </c>
      <c r="D36" s="8" t="s">
        <v>19</v>
      </c>
      <c r="E36" s="8">
        <v>15.96</v>
      </c>
      <c r="F36" s="9">
        <v>245.97</v>
      </c>
      <c r="G36" s="8" t="s">
        <v>28</v>
      </c>
      <c r="H36" s="8" t="s">
        <v>21</v>
      </c>
      <c r="I36" s="8" t="s">
        <v>94</v>
      </c>
      <c r="J36" s="9">
        <v>34000.0</v>
      </c>
      <c r="K36" s="8" t="s">
        <v>30</v>
      </c>
      <c r="L36" s="8" t="s">
        <v>24</v>
      </c>
      <c r="M36" s="8" t="s">
        <v>25</v>
      </c>
      <c r="N36" s="8" t="s">
        <v>42</v>
      </c>
      <c r="O36" s="9">
        <v>8848.94043027</v>
      </c>
      <c r="P36" s="9">
        <v>260.74</v>
      </c>
      <c r="Q36" s="11">
        <v>43155.0</v>
      </c>
      <c r="R36" s="12"/>
      <c r="S36" s="12"/>
    </row>
    <row r="37" ht="12.75" customHeight="1">
      <c r="A37" s="13">
        <v>1069522.0</v>
      </c>
      <c r="B37" s="14">
        <v>12400.0</v>
      </c>
      <c r="C37" s="15">
        <f t="shared" si="1"/>
        <v>0.118217561</v>
      </c>
      <c r="D37" s="13" t="s">
        <v>19</v>
      </c>
      <c r="E37" s="13">
        <v>10.65</v>
      </c>
      <c r="F37" s="14">
        <v>403.91</v>
      </c>
      <c r="G37" s="13" t="s">
        <v>20</v>
      </c>
      <c r="H37" s="13" t="s">
        <v>21</v>
      </c>
      <c r="I37" s="13" t="s">
        <v>22</v>
      </c>
      <c r="J37" s="14">
        <v>41000.0</v>
      </c>
      <c r="K37" s="13" t="s">
        <v>34</v>
      </c>
      <c r="L37" s="13" t="s">
        <v>24</v>
      </c>
      <c r="M37" s="13" t="s">
        <v>25</v>
      </c>
      <c r="N37" s="13" t="s">
        <v>96</v>
      </c>
      <c r="O37" s="14">
        <v>14537.4595273</v>
      </c>
      <c r="P37" s="14">
        <v>417.61</v>
      </c>
      <c r="Q37" s="16">
        <v>43156.0</v>
      </c>
      <c r="R37" s="12"/>
      <c r="S37" s="12"/>
    </row>
    <row r="38" ht="12.75" customHeight="1">
      <c r="A38" s="8">
        <v>1069361.0</v>
      </c>
      <c r="B38" s="9">
        <v>10800.0</v>
      </c>
      <c r="C38" s="10">
        <f t="shared" si="1"/>
        <v>0.07511979279</v>
      </c>
      <c r="D38" s="8" t="s">
        <v>19</v>
      </c>
      <c r="E38" s="8">
        <v>9.91</v>
      </c>
      <c r="F38" s="9">
        <v>348.03</v>
      </c>
      <c r="G38" s="8" t="s">
        <v>20</v>
      </c>
      <c r="H38" s="8" t="s">
        <v>21</v>
      </c>
      <c r="I38" s="8" t="s">
        <v>89</v>
      </c>
      <c r="J38" s="9">
        <v>55596.0</v>
      </c>
      <c r="K38" s="8" t="s">
        <v>30</v>
      </c>
      <c r="L38" s="8" t="s">
        <v>24</v>
      </c>
      <c r="M38" s="8" t="s">
        <v>88</v>
      </c>
      <c r="N38" s="8" t="s">
        <v>42</v>
      </c>
      <c r="O38" s="9">
        <v>12157.2</v>
      </c>
      <c r="P38" s="9">
        <v>3483.79</v>
      </c>
      <c r="Q38" s="11">
        <v>43157.0</v>
      </c>
      <c r="R38" s="12"/>
      <c r="S38" s="12"/>
    </row>
    <row r="39" ht="12.75" customHeight="1">
      <c r="A39" s="13">
        <v>1069357.0</v>
      </c>
      <c r="B39" s="14">
        <v>15000.0</v>
      </c>
      <c r="C39" s="15">
        <f t="shared" si="1"/>
        <v>0.1251626667</v>
      </c>
      <c r="D39" s="13" t="s">
        <v>19</v>
      </c>
      <c r="E39" s="13">
        <v>7.9</v>
      </c>
      <c r="F39" s="14">
        <v>469.36</v>
      </c>
      <c r="G39" s="13" t="s">
        <v>44</v>
      </c>
      <c r="H39" s="13" t="s">
        <v>21</v>
      </c>
      <c r="I39" s="13" t="s">
        <v>45</v>
      </c>
      <c r="J39" s="14">
        <v>45000.0</v>
      </c>
      <c r="K39" s="13" t="s">
        <v>23</v>
      </c>
      <c r="L39" s="13" t="s">
        <v>24</v>
      </c>
      <c r="M39" s="13" t="s">
        <v>50</v>
      </c>
      <c r="N39" s="13" t="s">
        <v>99</v>
      </c>
      <c r="O39" s="14">
        <v>16662.6</v>
      </c>
      <c r="P39" s="14">
        <v>5872.8</v>
      </c>
      <c r="Q39" s="16">
        <v>43158.0</v>
      </c>
      <c r="R39" s="12"/>
      <c r="S39" s="12"/>
    </row>
    <row r="40" ht="12.75" customHeight="1">
      <c r="A40" s="8">
        <v>1069356.0</v>
      </c>
      <c r="B40" s="9">
        <v>6000.0</v>
      </c>
      <c r="C40" s="10">
        <f t="shared" si="1"/>
        <v>0.06528817975</v>
      </c>
      <c r="D40" s="8" t="s">
        <v>19</v>
      </c>
      <c r="E40" s="8">
        <v>12.42</v>
      </c>
      <c r="F40" s="9">
        <v>200.5</v>
      </c>
      <c r="G40" s="8" t="s">
        <v>20</v>
      </c>
      <c r="H40" s="8" t="s">
        <v>21</v>
      </c>
      <c r="I40" s="8" t="s">
        <v>45</v>
      </c>
      <c r="J40" s="9">
        <v>36852.0</v>
      </c>
      <c r="K40" s="8" t="s">
        <v>30</v>
      </c>
      <c r="L40" s="8" t="s">
        <v>24</v>
      </c>
      <c r="M40" s="8" t="s">
        <v>50</v>
      </c>
      <c r="N40" s="8" t="s">
        <v>26</v>
      </c>
      <c r="O40" s="9">
        <v>7125.2831651</v>
      </c>
      <c r="P40" s="9">
        <v>1923.53</v>
      </c>
      <c r="Q40" s="11">
        <v>43159.0</v>
      </c>
      <c r="R40" s="12"/>
      <c r="S40" s="12"/>
    </row>
    <row r="41" ht="12.75" customHeight="1">
      <c r="A41" s="13">
        <v>1069346.0</v>
      </c>
      <c r="B41" s="14">
        <v>12500.0</v>
      </c>
      <c r="C41" s="15">
        <f t="shared" si="1"/>
        <v>0.1255288889</v>
      </c>
      <c r="D41" s="13" t="s">
        <v>27</v>
      </c>
      <c r="E41" s="13">
        <v>12.69</v>
      </c>
      <c r="F41" s="14">
        <v>282.44</v>
      </c>
      <c r="G41" s="13" t="s">
        <v>20</v>
      </c>
      <c r="H41" s="13" t="s">
        <v>21</v>
      </c>
      <c r="I41" s="13" t="s">
        <v>45</v>
      </c>
      <c r="J41" s="14">
        <v>27000.0</v>
      </c>
      <c r="K41" s="13" t="s">
        <v>23</v>
      </c>
      <c r="L41" s="13" t="s">
        <v>38</v>
      </c>
      <c r="M41" s="13" t="s">
        <v>50</v>
      </c>
      <c r="N41" s="13" t="s">
        <v>36</v>
      </c>
      <c r="O41" s="14">
        <v>13506.54</v>
      </c>
      <c r="P41" s="14">
        <v>282.44</v>
      </c>
      <c r="Q41" s="16">
        <v>43160.0</v>
      </c>
      <c r="R41" s="12"/>
      <c r="S41" s="12"/>
    </row>
    <row r="42" ht="12.75" customHeight="1">
      <c r="A42" s="8">
        <v>1067573.0</v>
      </c>
      <c r="B42" s="9">
        <v>9600.0</v>
      </c>
      <c r="C42" s="10">
        <f t="shared" si="1"/>
        <v>0.05270337039</v>
      </c>
      <c r="D42" s="8" t="s">
        <v>19</v>
      </c>
      <c r="E42" s="8">
        <v>7.51</v>
      </c>
      <c r="F42" s="9">
        <v>298.67</v>
      </c>
      <c r="G42" s="8" t="s">
        <v>44</v>
      </c>
      <c r="H42" s="8" t="s">
        <v>21</v>
      </c>
      <c r="I42" s="8" t="s">
        <v>61</v>
      </c>
      <c r="J42" s="9">
        <v>68004.0</v>
      </c>
      <c r="K42" s="8" t="s">
        <v>30</v>
      </c>
      <c r="L42" s="8" t="s">
        <v>24</v>
      </c>
      <c r="M42" s="8" t="s">
        <v>41</v>
      </c>
      <c r="N42" s="8" t="s">
        <v>101</v>
      </c>
      <c r="O42" s="9">
        <v>10749.7626454</v>
      </c>
      <c r="P42" s="9">
        <v>311.56</v>
      </c>
      <c r="Q42" s="11">
        <v>43161.0</v>
      </c>
      <c r="R42" s="12"/>
      <c r="S42" s="12"/>
    </row>
    <row r="43" ht="12.75" customHeight="1">
      <c r="A43" s="13">
        <v>1069506.0</v>
      </c>
      <c r="B43" s="14">
        <v>12000.0</v>
      </c>
      <c r="C43" s="15">
        <f t="shared" si="1"/>
        <v>0.07232552167</v>
      </c>
      <c r="D43" s="13" t="s">
        <v>19</v>
      </c>
      <c r="E43" s="13">
        <v>7.9</v>
      </c>
      <c r="F43" s="14">
        <v>375.49</v>
      </c>
      <c r="G43" s="13" t="s">
        <v>44</v>
      </c>
      <c r="H43" s="13" t="s">
        <v>21</v>
      </c>
      <c r="I43" s="13" t="s">
        <v>22</v>
      </c>
      <c r="J43" s="14">
        <v>62300.0</v>
      </c>
      <c r="K43" s="13" t="s">
        <v>34</v>
      </c>
      <c r="L43" s="13" t="s">
        <v>24</v>
      </c>
      <c r="M43" s="13" t="s">
        <v>50</v>
      </c>
      <c r="N43" s="13" t="s">
        <v>95</v>
      </c>
      <c r="O43" s="14">
        <v>13516.3829573</v>
      </c>
      <c r="P43" s="14">
        <v>380.98</v>
      </c>
      <c r="Q43" s="16">
        <v>43162.0</v>
      </c>
      <c r="R43" s="12"/>
      <c r="S43" s="12"/>
    </row>
    <row r="44" ht="12.75" customHeight="1">
      <c r="A44" s="8">
        <v>1069314.0</v>
      </c>
      <c r="B44" s="9">
        <v>3000.0</v>
      </c>
      <c r="C44" s="10">
        <f t="shared" si="1"/>
        <v>0.02009353846</v>
      </c>
      <c r="D44" s="8" t="s">
        <v>19</v>
      </c>
      <c r="E44" s="8">
        <v>18.25</v>
      </c>
      <c r="F44" s="9">
        <v>108.84</v>
      </c>
      <c r="G44" s="8" t="s">
        <v>75</v>
      </c>
      <c r="H44" s="8" t="s">
        <v>79</v>
      </c>
      <c r="I44" s="8" t="s">
        <v>56</v>
      </c>
      <c r="J44" s="9">
        <v>65000.0</v>
      </c>
      <c r="K44" s="8" t="s">
        <v>34</v>
      </c>
      <c r="L44" s="8" t="s">
        <v>24</v>
      </c>
      <c r="M44" s="8" t="s">
        <v>41</v>
      </c>
      <c r="N44" s="8" t="s">
        <v>92</v>
      </c>
      <c r="O44" s="9">
        <v>3915.02759536</v>
      </c>
      <c r="P44" s="9">
        <v>115.38</v>
      </c>
      <c r="Q44" s="11">
        <v>43163.0</v>
      </c>
      <c r="R44" s="12"/>
      <c r="S44" s="12"/>
    </row>
    <row r="45" ht="12.75" customHeight="1">
      <c r="A45" s="13">
        <v>1060578.0</v>
      </c>
      <c r="B45" s="14">
        <v>4400.0</v>
      </c>
      <c r="C45" s="15">
        <f t="shared" si="1"/>
        <v>0.03411709091</v>
      </c>
      <c r="D45" s="13" t="s">
        <v>19</v>
      </c>
      <c r="E45" s="13">
        <v>16.77</v>
      </c>
      <c r="F45" s="14">
        <v>156.37</v>
      </c>
      <c r="G45" s="13" t="s">
        <v>75</v>
      </c>
      <c r="H45" s="13" t="s">
        <v>21</v>
      </c>
      <c r="I45" s="13" t="s">
        <v>22</v>
      </c>
      <c r="J45" s="14">
        <v>55000.0</v>
      </c>
      <c r="K45" s="13" t="s">
        <v>34</v>
      </c>
      <c r="L45" s="13" t="s">
        <v>24</v>
      </c>
      <c r="M45" s="13" t="s">
        <v>50</v>
      </c>
      <c r="N45" s="13" t="s">
        <v>102</v>
      </c>
      <c r="O45" s="14">
        <v>5626.89265505</v>
      </c>
      <c r="P45" s="14">
        <v>162.44</v>
      </c>
      <c r="Q45" s="16">
        <v>43164.0</v>
      </c>
      <c r="R45" s="12"/>
      <c r="S45" s="12"/>
      <c r="AD45" s="12"/>
      <c r="AE45" s="12"/>
      <c r="AF45" s="12"/>
      <c r="AG45" s="12"/>
      <c r="AH45" s="12"/>
    </row>
    <row r="46" ht="12.75" customHeight="1">
      <c r="A46" s="8">
        <v>1069469.0</v>
      </c>
      <c r="B46" s="9">
        <v>6000.0</v>
      </c>
      <c r="C46" s="10">
        <f t="shared" si="1"/>
        <v>0.04805789474</v>
      </c>
      <c r="D46" s="8" t="s">
        <v>19</v>
      </c>
      <c r="E46" s="8">
        <v>6.03</v>
      </c>
      <c r="F46" s="9">
        <v>182.62</v>
      </c>
      <c r="G46" s="8" t="s">
        <v>44</v>
      </c>
      <c r="H46" s="8" t="s">
        <v>79</v>
      </c>
      <c r="I46" s="8" t="s">
        <v>22</v>
      </c>
      <c r="J46" s="9">
        <v>45600.0</v>
      </c>
      <c r="K46" s="8" t="s">
        <v>34</v>
      </c>
      <c r="L46" s="8" t="s">
        <v>24</v>
      </c>
      <c r="M46" s="8" t="s">
        <v>50</v>
      </c>
      <c r="N46" s="8" t="s">
        <v>103</v>
      </c>
      <c r="O46" s="9">
        <v>6065.86</v>
      </c>
      <c r="P46" s="9">
        <v>15.01</v>
      </c>
      <c r="Q46" s="11">
        <v>43165.0</v>
      </c>
      <c r="R46" s="12"/>
      <c r="S46" s="12"/>
      <c r="AD46" s="12"/>
      <c r="AE46" s="12"/>
      <c r="AF46" s="12"/>
      <c r="AG46" s="12"/>
      <c r="AH46" s="12"/>
    </row>
    <row r="47" ht="12.75" customHeight="1">
      <c r="A47" s="13">
        <v>1051117.0</v>
      </c>
      <c r="B47" s="14">
        <v>14000.0</v>
      </c>
      <c r="C47" s="15">
        <f t="shared" si="1"/>
        <v>0.0676725</v>
      </c>
      <c r="D47" s="13" t="s">
        <v>19</v>
      </c>
      <c r="E47" s="13">
        <v>9.91</v>
      </c>
      <c r="F47" s="14">
        <v>451.15</v>
      </c>
      <c r="G47" s="13" t="s">
        <v>20</v>
      </c>
      <c r="H47" s="13" t="s">
        <v>21</v>
      </c>
      <c r="I47" s="13" t="s">
        <v>85</v>
      </c>
      <c r="J47" s="14">
        <v>80000.0</v>
      </c>
      <c r="K47" s="13" t="s">
        <v>34</v>
      </c>
      <c r="L47" s="13" t="s">
        <v>24</v>
      </c>
      <c r="M47" s="13" t="s">
        <v>35</v>
      </c>
      <c r="N47" s="13" t="s">
        <v>105</v>
      </c>
      <c r="O47" s="14">
        <v>16239.9141276</v>
      </c>
      <c r="P47" s="14">
        <v>457.91</v>
      </c>
      <c r="Q47" s="16">
        <v>43166.0</v>
      </c>
      <c r="R47" s="12"/>
      <c r="S47" s="12"/>
      <c r="AD47" s="12"/>
      <c r="AE47" s="12"/>
      <c r="AF47" s="12"/>
      <c r="AG47" s="12"/>
      <c r="AH47" s="12"/>
    </row>
    <row r="48" ht="12.75" customHeight="1">
      <c r="A48" s="8">
        <v>1069465.0</v>
      </c>
      <c r="B48" s="9">
        <v>5000.0</v>
      </c>
      <c r="C48" s="10">
        <f t="shared" si="1"/>
        <v>0.0190524</v>
      </c>
      <c r="D48" s="8" t="s">
        <v>19</v>
      </c>
      <c r="E48" s="8">
        <v>8.9</v>
      </c>
      <c r="F48" s="9">
        <v>158.77</v>
      </c>
      <c r="G48" s="8" t="s">
        <v>44</v>
      </c>
      <c r="H48" s="8" t="s">
        <v>79</v>
      </c>
      <c r="I48" s="8" t="s">
        <v>22</v>
      </c>
      <c r="J48" s="9">
        <v>100000.0</v>
      </c>
      <c r="K48" s="8" t="s">
        <v>30</v>
      </c>
      <c r="L48" s="8" t="s">
        <v>31</v>
      </c>
      <c r="M48" s="8" t="s">
        <v>50</v>
      </c>
      <c r="N48" s="8" t="s">
        <v>99</v>
      </c>
      <c r="O48" s="9">
        <v>5021.37</v>
      </c>
      <c r="P48" s="9">
        <v>158.77</v>
      </c>
      <c r="Q48" s="11">
        <v>43596.0</v>
      </c>
      <c r="R48" s="12"/>
      <c r="S48" s="12"/>
      <c r="AD48" s="12"/>
      <c r="AE48" s="12"/>
      <c r="AF48" s="12"/>
      <c r="AG48" s="12"/>
      <c r="AH48" s="12"/>
    </row>
    <row r="49" ht="12.75" customHeight="1">
      <c r="A49" s="13">
        <v>1069283.0</v>
      </c>
      <c r="B49" s="14">
        <v>10000.0</v>
      </c>
      <c r="C49" s="15">
        <f t="shared" si="1"/>
        <v>0.1447733333</v>
      </c>
      <c r="D49" s="13" t="s">
        <v>19</v>
      </c>
      <c r="E49" s="13">
        <v>10.65</v>
      </c>
      <c r="F49" s="14">
        <v>325.74</v>
      </c>
      <c r="G49" s="13" t="s">
        <v>20</v>
      </c>
      <c r="H49" s="13" t="s">
        <v>21</v>
      </c>
      <c r="I49" s="13" t="s">
        <v>85</v>
      </c>
      <c r="J49" s="14">
        <v>27000.0</v>
      </c>
      <c r="K49" s="13" t="s">
        <v>23</v>
      </c>
      <c r="L49" s="13" t="s">
        <v>24</v>
      </c>
      <c r="M49" s="13" t="s">
        <v>41</v>
      </c>
      <c r="N49" s="13" t="s">
        <v>91</v>
      </c>
      <c r="O49" s="14">
        <v>11724.5677368</v>
      </c>
      <c r="P49" s="14">
        <v>332.92</v>
      </c>
      <c r="Q49" s="16">
        <v>43311.0</v>
      </c>
      <c r="R49" s="12"/>
      <c r="S49" s="12"/>
      <c r="AD49" s="12"/>
      <c r="AE49" s="12"/>
      <c r="AF49" s="12"/>
      <c r="AG49" s="12"/>
      <c r="AH49" s="12"/>
    </row>
    <row r="50" ht="12.75" customHeight="1">
      <c r="A50" s="8">
        <v>1069287.0</v>
      </c>
      <c r="B50" s="9">
        <v>10000.0</v>
      </c>
      <c r="C50" s="10">
        <f t="shared" si="1"/>
        <v>0.060872</v>
      </c>
      <c r="D50" s="8" t="s">
        <v>19</v>
      </c>
      <c r="E50" s="8">
        <v>6.03</v>
      </c>
      <c r="F50" s="9">
        <v>304.36</v>
      </c>
      <c r="G50" s="8" t="s">
        <v>44</v>
      </c>
      <c r="H50" s="8" t="s">
        <v>21</v>
      </c>
      <c r="I50" s="8" t="s">
        <v>22</v>
      </c>
      <c r="J50" s="9">
        <v>60000.0</v>
      </c>
      <c r="K50" s="8" t="s">
        <v>34</v>
      </c>
      <c r="L50" s="8" t="s">
        <v>24</v>
      </c>
      <c r="M50" s="8" t="s">
        <v>25</v>
      </c>
      <c r="N50" s="8" t="s">
        <v>80</v>
      </c>
      <c r="O50" s="9">
        <v>10282.67</v>
      </c>
      <c r="P50" s="9">
        <v>8762.05</v>
      </c>
      <c r="Q50" s="11">
        <v>43182.0</v>
      </c>
      <c r="R50" s="12"/>
      <c r="S50" s="12"/>
      <c r="AD50" s="12"/>
      <c r="AE50" s="12"/>
      <c r="AF50" s="12"/>
      <c r="AG50" s="12"/>
      <c r="AH50" s="12"/>
    </row>
    <row r="51" ht="12.75" customHeight="1">
      <c r="A51" s="13">
        <v>1069453.0</v>
      </c>
      <c r="B51" s="14">
        <v>11000.0</v>
      </c>
      <c r="C51" s="15">
        <f t="shared" si="1"/>
        <v>0.0579</v>
      </c>
      <c r="D51" s="13" t="s">
        <v>19</v>
      </c>
      <c r="E51" s="13">
        <v>6.62</v>
      </c>
      <c r="F51" s="14">
        <v>337.75</v>
      </c>
      <c r="G51" s="13" t="s">
        <v>44</v>
      </c>
      <c r="H51" s="13" t="s">
        <v>21</v>
      </c>
      <c r="I51" s="13" t="s">
        <v>66</v>
      </c>
      <c r="J51" s="14">
        <v>70000.0</v>
      </c>
      <c r="K51" s="13" t="s">
        <v>34</v>
      </c>
      <c r="L51" s="13" t="s">
        <v>24</v>
      </c>
      <c r="M51" s="13" t="s">
        <v>50</v>
      </c>
      <c r="N51" s="13" t="s">
        <v>80</v>
      </c>
      <c r="O51" s="14">
        <v>12157.3800468</v>
      </c>
      <c r="P51" s="14">
        <v>346.13</v>
      </c>
      <c r="Q51" s="16">
        <v>43526.0</v>
      </c>
      <c r="R51" s="12"/>
      <c r="S51" s="12"/>
      <c r="AD51" s="12"/>
      <c r="AE51" s="12"/>
      <c r="AF51" s="12"/>
      <c r="AG51" s="12"/>
      <c r="AH51" s="12"/>
    </row>
    <row r="52" ht="12.75" customHeight="1">
      <c r="A52" s="8">
        <v>1069248.0</v>
      </c>
      <c r="B52" s="9">
        <v>15000.0</v>
      </c>
      <c r="C52" s="10">
        <f t="shared" si="1"/>
        <v>0.072507</v>
      </c>
      <c r="D52" s="8" t="s">
        <v>19</v>
      </c>
      <c r="E52" s="8">
        <v>9.91</v>
      </c>
      <c r="F52" s="9">
        <v>483.38</v>
      </c>
      <c r="G52" s="8" t="s">
        <v>20</v>
      </c>
      <c r="H52" s="8" t="s">
        <v>79</v>
      </c>
      <c r="I52" s="8" t="s">
        <v>51</v>
      </c>
      <c r="J52" s="9">
        <v>80000.0</v>
      </c>
      <c r="K52" s="8" t="s">
        <v>34</v>
      </c>
      <c r="L52" s="8" t="s">
        <v>31</v>
      </c>
      <c r="M52" s="8" t="s">
        <v>50</v>
      </c>
      <c r="N52" s="8" t="s">
        <v>36</v>
      </c>
      <c r="O52" s="9">
        <v>16177.77</v>
      </c>
      <c r="P52" s="9">
        <v>483.38</v>
      </c>
      <c r="Q52" s="11">
        <v>43505.0</v>
      </c>
      <c r="R52" s="12"/>
      <c r="S52" s="12"/>
      <c r="AD52" s="12"/>
      <c r="AE52" s="12"/>
      <c r="AF52" s="12"/>
      <c r="AG52" s="12"/>
      <c r="AH52" s="12"/>
    </row>
    <row r="53" ht="12.75" customHeight="1">
      <c r="A53" s="13">
        <v>1068120.0</v>
      </c>
      <c r="B53" s="14">
        <v>25600.0</v>
      </c>
      <c r="C53" s="15">
        <f t="shared" si="1"/>
        <v>0.08999563636</v>
      </c>
      <c r="D53" s="13" t="s">
        <v>19</v>
      </c>
      <c r="E53" s="13">
        <v>9.91</v>
      </c>
      <c r="F53" s="14">
        <v>824.96</v>
      </c>
      <c r="G53" s="13" t="s">
        <v>20</v>
      </c>
      <c r="H53" s="13" t="s">
        <v>21</v>
      </c>
      <c r="I53" s="13" t="s">
        <v>56</v>
      </c>
      <c r="J53" s="14">
        <v>110000.0</v>
      </c>
      <c r="K53" s="13" t="s">
        <v>23</v>
      </c>
      <c r="L53" s="13" t="s">
        <v>24</v>
      </c>
      <c r="M53" s="13" t="s">
        <v>25</v>
      </c>
      <c r="N53" s="13" t="s">
        <v>42</v>
      </c>
      <c r="O53" s="14">
        <v>29695.6226757</v>
      </c>
      <c r="P53" s="14">
        <v>838.27</v>
      </c>
      <c r="Q53" s="16">
        <v>43576.0</v>
      </c>
      <c r="R53" s="12"/>
      <c r="S53" s="12"/>
      <c r="AD53" s="12"/>
      <c r="AE53" s="12"/>
      <c r="AF53" s="12"/>
      <c r="AG53" s="12"/>
      <c r="AH53" s="12"/>
    </row>
    <row r="54" ht="12.75" customHeight="1">
      <c r="A54" s="8">
        <v>1069244.0</v>
      </c>
      <c r="B54" s="9">
        <v>7000.0</v>
      </c>
      <c r="C54" s="10">
        <f t="shared" si="1"/>
        <v>0.068406</v>
      </c>
      <c r="D54" s="8" t="s">
        <v>19</v>
      </c>
      <c r="E54" s="8">
        <v>10.65</v>
      </c>
      <c r="F54" s="9">
        <v>228.02</v>
      </c>
      <c r="G54" s="8" t="s">
        <v>20</v>
      </c>
      <c r="H54" s="8" t="s">
        <v>21</v>
      </c>
      <c r="I54" s="8" t="s">
        <v>29</v>
      </c>
      <c r="J54" s="9">
        <v>40000.0</v>
      </c>
      <c r="K54" s="8" t="s">
        <v>34</v>
      </c>
      <c r="L54" s="8" t="s">
        <v>24</v>
      </c>
      <c r="M54" s="8" t="s">
        <v>50</v>
      </c>
      <c r="N54" s="8" t="s">
        <v>42</v>
      </c>
      <c r="O54" s="9">
        <v>8205.47381646</v>
      </c>
      <c r="P54" s="9">
        <v>240.27</v>
      </c>
      <c r="Q54" s="11">
        <v>43257.0</v>
      </c>
      <c r="R54" s="12"/>
      <c r="S54" s="12"/>
      <c r="AD54" s="12"/>
      <c r="AE54" s="12"/>
      <c r="AF54" s="12"/>
      <c r="AG54" s="12"/>
      <c r="AH54" s="12"/>
    </row>
    <row r="55" ht="12.75" customHeight="1">
      <c r="A55" s="13">
        <v>1069243.0</v>
      </c>
      <c r="B55" s="14">
        <v>12000.0</v>
      </c>
      <c r="C55" s="15">
        <f t="shared" si="1"/>
        <v>0.101196</v>
      </c>
      <c r="D55" s="13" t="s">
        <v>19</v>
      </c>
      <c r="E55" s="13">
        <v>15.96</v>
      </c>
      <c r="F55" s="14">
        <v>421.65</v>
      </c>
      <c r="G55" s="13" t="s">
        <v>28</v>
      </c>
      <c r="H55" s="13" t="s">
        <v>21</v>
      </c>
      <c r="I55" s="13" t="s">
        <v>61</v>
      </c>
      <c r="J55" s="14">
        <v>50000.0</v>
      </c>
      <c r="K55" s="13" t="s">
        <v>34</v>
      </c>
      <c r="L55" s="13" t="s">
        <v>31</v>
      </c>
      <c r="M55" s="13" t="s">
        <v>32</v>
      </c>
      <c r="N55" s="13" t="s">
        <v>42</v>
      </c>
      <c r="O55" s="14">
        <v>3521.95</v>
      </c>
      <c r="P55" s="14">
        <v>421.65</v>
      </c>
      <c r="Q55" s="16">
        <v>43321.0</v>
      </c>
      <c r="R55" s="12"/>
      <c r="S55" s="12"/>
      <c r="AD55" s="12"/>
      <c r="AE55" s="12"/>
      <c r="AF55" s="12"/>
      <c r="AG55" s="12"/>
      <c r="AH55" s="12"/>
    </row>
    <row r="56" ht="12.75" customHeight="1">
      <c r="A56" s="8">
        <v>1069238.0</v>
      </c>
      <c r="B56" s="9">
        <v>12000.0</v>
      </c>
      <c r="C56" s="10">
        <f t="shared" si="1"/>
        <v>0.1008782609</v>
      </c>
      <c r="D56" s="8" t="s">
        <v>19</v>
      </c>
      <c r="E56" s="8">
        <v>9.91</v>
      </c>
      <c r="F56" s="9">
        <v>386.7</v>
      </c>
      <c r="G56" s="8" t="s">
        <v>20</v>
      </c>
      <c r="H56" s="8" t="s">
        <v>21</v>
      </c>
      <c r="I56" s="8" t="s">
        <v>45</v>
      </c>
      <c r="J56" s="9">
        <v>46000.0</v>
      </c>
      <c r="K56" s="8" t="s">
        <v>34</v>
      </c>
      <c r="L56" s="8" t="s">
        <v>24</v>
      </c>
      <c r="M56" s="8" t="s">
        <v>25</v>
      </c>
      <c r="N56" s="8" t="s">
        <v>64</v>
      </c>
      <c r="O56" s="9">
        <v>13748.2131095</v>
      </c>
      <c r="P56" s="9">
        <v>964.73</v>
      </c>
      <c r="Q56" s="11">
        <v>43275.0</v>
      </c>
      <c r="R56" s="12"/>
      <c r="S56" s="12"/>
      <c r="AD56" s="12"/>
      <c r="AE56" s="12"/>
      <c r="AF56" s="12"/>
      <c r="AG56" s="12"/>
      <c r="AH56" s="12"/>
    </row>
    <row r="57" ht="12.75" customHeight="1">
      <c r="A57" s="13">
        <v>1069410.0</v>
      </c>
      <c r="B57" s="14">
        <v>21000.0</v>
      </c>
      <c r="C57" s="15">
        <f t="shared" si="1"/>
        <v>0.1332792</v>
      </c>
      <c r="D57" s="13" t="s">
        <v>27</v>
      </c>
      <c r="E57" s="13">
        <v>19.91</v>
      </c>
      <c r="F57" s="14">
        <v>555.33</v>
      </c>
      <c r="G57" s="13" t="s">
        <v>55</v>
      </c>
      <c r="H57" s="13" t="s">
        <v>21</v>
      </c>
      <c r="I57" s="13" t="s">
        <v>94</v>
      </c>
      <c r="J57" s="14">
        <v>50000.0</v>
      </c>
      <c r="K57" s="13" t="s">
        <v>23</v>
      </c>
      <c r="L57" s="13" t="s">
        <v>31</v>
      </c>
      <c r="M57" s="13" t="s">
        <v>50</v>
      </c>
      <c r="N57" s="13" t="s">
        <v>107</v>
      </c>
      <c r="O57" s="14">
        <v>18319.14</v>
      </c>
      <c r="P57" s="14">
        <v>555.33</v>
      </c>
      <c r="Q57" s="16">
        <v>43353.0</v>
      </c>
      <c r="R57" s="12"/>
      <c r="S57" s="12"/>
      <c r="AD57" s="12"/>
      <c r="AE57" s="12"/>
      <c r="AF57" s="12"/>
      <c r="AG57" s="12"/>
      <c r="AH57" s="12"/>
    </row>
    <row r="58" ht="12.75" customHeight="1">
      <c r="A58" s="8">
        <v>1068409.0</v>
      </c>
      <c r="B58" s="9">
        <v>16000.0</v>
      </c>
      <c r="C58" s="10">
        <f t="shared" si="1"/>
        <v>0.06268296296</v>
      </c>
      <c r="D58" s="8" t="s">
        <v>27</v>
      </c>
      <c r="E58" s="8">
        <v>19.91</v>
      </c>
      <c r="F58" s="9">
        <v>423.11</v>
      </c>
      <c r="G58" s="8" t="s">
        <v>55</v>
      </c>
      <c r="H58" s="8" t="s">
        <v>21</v>
      </c>
      <c r="I58" s="8" t="s">
        <v>94</v>
      </c>
      <c r="J58" s="9">
        <v>81000.0</v>
      </c>
      <c r="K58" s="8" t="s">
        <v>23</v>
      </c>
      <c r="L58" s="8" t="s">
        <v>24</v>
      </c>
      <c r="M58" s="8" t="s">
        <v>25</v>
      </c>
      <c r="N58" s="8" t="s">
        <v>105</v>
      </c>
      <c r="O58" s="9">
        <v>20876.1</v>
      </c>
      <c r="P58" s="9">
        <v>9931.02</v>
      </c>
      <c r="Q58" s="11">
        <v>43186.0</v>
      </c>
      <c r="R58" s="12"/>
      <c r="S58" s="12"/>
      <c r="AD58" s="12"/>
      <c r="AE58" s="12"/>
      <c r="AF58" s="12"/>
      <c r="AG58" s="12"/>
      <c r="AH58" s="12"/>
    </row>
    <row r="59" ht="12.75" customHeight="1">
      <c r="A59" s="13">
        <v>1068487.0</v>
      </c>
      <c r="B59" s="14">
        <v>10000.0</v>
      </c>
      <c r="C59" s="15">
        <f t="shared" si="1"/>
        <v>0.1028184615</v>
      </c>
      <c r="D59" s="13" t="s">
        <v>19</v>
      </c>
      <c r="E59" s="13">
        <v>12.42</v>
      </c>
      <c r="F59" s="14">
        <v>334.16</v>
      </c>
      <c r="G59" s="13" t="s">
        <v>20</v>
      </c>
      <c r="H59" s="13" t="s">
        <v>60</v>
      </c>
      <c r="I59" s="13" t="s">
        <v>29</v>
      </c>
      <c r="J59" s="14">
        <v>39000.0</v>
      </c>
      <c r="K59" s="13" t="s">
        <v>34</v>
      </c>
      <c r="L59" s="13" t="s">
        <v>24</v>
      </c>
      <c r="M59" s="13" t="s">
        <v>50</v>
      </c>
      <c r="N59" s="13" t="s">
        <v>46</v>
      </c>
      <c r="O59" s="14">
        <v>11474.76</v>
      </c>
      <c r="P59" s="14">
        <v>5803.94</v>
      </c>
      <c r="Q59" s="16">
        <v>43255.0</v>
      </c>
      <c r="R59" s="12"/>
      <c r="S59" s="12"/>
      <c r="AD59" s="12"/>
      <c r="AE59" s="12"/>
      <c r="AF59" s="12"/>
      <c r="AG59" s="12"/>
      <c r="AH59" s="12"/>
    </row>
    <row r="60" ht="12.75" customHeight="1">
      <c r="A60" s="8">
        <v>1043961.0</v>
      </c>
      <c r="B60" s="9">
        <v>10000.0</v>
      </c>
      <c r="C60" s="10">
        <f t="shared" si="1"/>
        <v>0.07604824903</v>
      </c>
      <c r="D60" s="8" t="s">
        <v>19</v>
      </c>
      <c r="E60" s="8">
        <v>10.65</v>
      </c>
      <c r="F60" s="9">
        <v>325.74</v>
      </c>
      <c r="G60" s="8" t="s">
        <v>20</v>
      </c>
      <c r="H60" s="8" t="s">
        <v>21</v>
      </c>
      <c r="I60" s="8" t="s">
        <v>89</v>
      </c>
      <c r="J60" s="9">
        <v>51400.0</v>
      </c>
      <c r="K60" s="8" t="s">
        <v>34</v>
      </c>
      <c r="L60" s="8" t="s">
        <v>24</v>
      </c>
      <c r="M60" s="8" t="s">
        <v>25</v>
      </c>
      <c r="N60" s="8" t="s">
        <v>64</v>
      </c>
      <c r="O60" s="9">
        <v>10575.94</v>
      </c>
      <c r="P60" s="9">
        <v>8627.74</v>
      </c>
      <c r="Q60" s="11">
        <v>43406.0</v>
      </c>
      <c r="R60" s="12"/>
      <c r="S60" s="12"/>
      <c r="AD60" s="12"/>
      <c r="AE60" s="12"/>
      <c r="AF60" s="12"/>
      <c r="AG60" s="12"/>
      <c r="AH60" s="12"/>
    </row>
    <row r="61" ht="12.75" customHeight="1">
      <c r="A61" s="13">
        <v>1068945.0</v>
      </c>
      <c r="B61" s="14">
        <v>7100.0</v>
      </c>
      <c r="C61" s="15">
        <f t="shared" si="1"/>
        <v>0.09175636364</v>
      </c>
      <c r="D61" s="13" t="s">
        <v>19</v>
      </c>
      <c r="E61" s="13">
        <v>16.77</v>
      </c>
      <c r="F61" s="14">
        <v>252.33</v>
      </c>
      <c r="G61" s="13" t="s">
        <v>75</v>
      </c>
      <c r="H61" s="13" t="s">
        <v>79</v>
      </c>
      <c r="I61" s="13" t="s">
        <v>45</v>
      </c>
      <c r="J61" s="14">
        <v>33000.0</v>
      </c>
      <c r="K61" s="13" t="s">
        <v>23</v>
      </c>
      <c r="L61" s="13" t="s">
        <v>24</v>
      </c>
      <c r="M61" s="13" t="s">
        <v>50</v>
      </c>
      <c r="N61" s="13" t="s">
        <v>64</v>
      </c>
      <c r="O61" s="14">
        <v>9079.33484306</v>
      </c>
      <c r="P61" s="14">
        <v>262.78</v>
      </c>
      <c r="Q61" s="16">
        <v>43468.0</v>
      </c>
      <c r="R61" s="12"/>
      <c r="S61" s="12"/>
      <c r="AD61" s="12"/>
      <c r="AE61" s="12"/>
      <c r="AF61" s="12"/>
      <c r="AG61" s="12"/>
      <c r="AH61" s="12"/>
    </row>
    <row r="62" ht="12.75" customHeight="1">
      <c r="A62" s="8">
        <v>1069142.0</v>
      </c>
      <c r="B62" s="9">
        <v>13000.0</v>
      </c>
      <c r="C62" s="10">
        <f t="shared" si="1"/>
        <v>0.117496</v>
      </c>
      <c r="D62" s="8" t="s">
        <v>27</v>
      </c>
      <c r="E62" s="8">
        <v>12.69</v>
      </c>
      <c r="F62" s="9">
        <v>293.74</v>
      </c>
      <c r="G62" s="8" t="s">
        <v>20</v>
      </c>
      <c r="H62" s="8" t="s">
        <v>79</v>
      </c>
      <c r="I62" s="8" t="s">
        <v>29</v>
      </c>
      <c r="J62" s="9">
        <v>30000.0</v>
      </c>
      <c r="K62" s="8" t="s">
        <v>30</v>
      </c>
      <c r="L62" s="8" t="s">
        <v>24</v>
      </c>
      <c r="M62" s="8" t="s">
        <v>50</v>
      </c>
      <c r="N62" s="8" t="s">
        <v>95</v>
      </c>
      <c r="O62" s="9">
        <v>17402.2399868</v>
      </c>
      <c r="P62" s="9">
        <v>3596.46</v>
      </c>
      <c r="Q62" s="11">
        <v>43469.0</v>
      </c>
      <c r="R62" s="12"/>
      <c r="S62" s="12"/>
      <c r="AD62" s="12"/>
      <c r="AE62" s="12"/>
      <c r="AF62" s="12"/>
      <c r="AG62" s="12"/>
      <c r="AH62" s="12"/>
    </row>
    <row r="63" ht="12.75" customHeight="1">
      <c r="A63" s="13">
        <v>1068934.0</v>
      </c>
      <c r="B63" s="14">
        <v>17500.0</v>
      </c>
      <c r="C63" s="15">
        <f t="shared" si="1"/>
        <v>0.067122</v>
      </c>
      <c r="D63" s="13" t="s">
        <v>27</v>
      </c>
      <c r="E63" s="13">
        <v>17.27</v>
      </c>
      <c r="F63" s="14">
        <v>223.74</v>
      </c>
      <c r="G63" s="13" t="s">
        <v>75</v>
      </c>
      <c r="H63" s="13" t="s">
        <v>21</v>
      </c>
      <c r="I63" s="13" t="s">
        <v>85</v>
      </c>
      <c r="J63" s="14">
        <v>40000.0</v>
      </c>
      <c r="K63" s="13" t="s">
        <v>23</v>
      </c>
      <c r="L63" s="13" t="s">
        <v>38</v>
      </c>
      <c r="M63" s="13" t="s">
        <v>35</v>
      </c>
      <c r="N63" s="13" t="s">
        <v>42</v>
      </c>
      <c r="O63" s="14">
        <v>10713.52</v>
      </c>
      <c r="P63" s="14">
        <v>223.74</v>
      </c>
      <c r="Q63" s="16">
        <v>43470.0</v>
      </c>
      <c r="R63" s="12"/>
      <c r="S63" s="12"/>
      <c r="AD63" s="12"/>
      <c r="AE63" s="12"/>
      <c r="AF63" s="12"/>
      <c r="AG63" s="12"/>
      <c r="AH63" s="12"/>
    </row>
    <row r="64" ht="12.75" customHeight="1">
      <c r="A64" s="8">
        <v>1069136.0</v>
      </c>
      <c r="B64" s="9">
        <v>17675.0</v>
      </c>
      <c r="C64" s="10">
        <f t="shared" si="1"/>
        <v>0.10014</v>
      </c>
      <c r="D64" s="8" t="s">
        <v>27</v>
      </c>
      <c r="E64" s="8">
        <v>14.65</v>
      </c>
      <c r="F64" s="9">
        <v>417.25</v>
      </c>
      <c r="G64" s="8" t="s">
        <v>28</v>
      </c>
      <c r="H64" s="8" t="s">
        <v>21</v>
      </c>
      <c r="I64" s="8" t="s">
        <v>29</v>
      </c>
      <c r="J64" s="9">
        <v>50000.0</v>
      </c>
      <c r="K64" s="8" t="s">
        <v>30</v>
      </c>
      <c r="L64" s="8" t="s">
        <v>24</v>
      </c>
      <c r="M64" s="8" t="s">
        <v>50</v>
      </c>
      <c r="N64" s="8" t="s">
        <v>112</v>
      </c>
      <c r="O64" s="9">
        <v>21323.43</v>
      </c>
      <c r="P64" s="9">
        <v>13814.81</v>
      </c>
      <c r="Q64" s="11">
        <v>43471.0</v>
      </c>
      <c r="R64" s="12"/>
      <c r="S64" s="12"/>
      <c r="AD64" s="12"/>
      <c r="AE64" s="12"/>
      <c r="AF64" s="12"/>
      <c r="AG64" s="12"/>
      <c r="AH64" s="12"/>
    </row>
    <row r="65" ht="12.75" customHeight="1">
      <c r="A65" s="13">
        <v>1068923.0</v>
      </c>
      <c r="B65" s="14">
        <v>8000.0</v>
      </c>
      <c r="C65" s="15">
        <f t="shared" si="1"/>
        <v>0.05502774194</v>
      </c>
      <c r="D65" s="13" t="s">
        <v>19</v>
      </c>
      <c r="E65" s="13">
        <v>16.77</v>
      </c>
      <c r="F65" s="14">
        <v>284.31</v>
      </c>
      <c r="G65" s="13" t="s">
        <v>75</v>
      </c>
      <c r="H65" s="13" t="s">
        <v>21</v>
      </c>
      <c r="I65" s="13" t="s">
        <v>29</v>
      </c>
      <c r="J65" s="14">
        <v>62000.0</v>
      </c>
      <c r="K65" s="13" t="s">
        <v>34</v>
      </c>
      <c r="L65" s="13" t="s">
        <v>24</v>
      </c>
      <c r="M65" s="13" t="s">
        <v>50</v>
      </c>
      <c r="N65" s="13" t="s">
        <v>69</v>
      </c>
      <c r="O65" s="14">
        <v>10267.2621391</v>
      </c>
      <c r="P65" s="14">
        <v>606.54</v>
      </c>
      <c r="Q65" s="16">
        <v>43472.0</v>
      </c>
      <c r="R65" s="12"/>
      <c r="S65" s="12"/>
      <c r="AD65" s="12"/>
      <c r="AE65" s="12"/>
      <c r="AF65" s="12"/>
      <c r="AG65" s="12"/>
      <c r="AH65" s="12"/>
    </row>
    <row r="66" ht="12.75" customHeight="1">
      <c r="A66" s="8">
        <v>1069126.0</v>
      </c>
      <c r="B66" s="9">
        <v>10000.0</v>
      </c>
      <c r="C66" s="10">
        <f t="shared" si="1"/>
        <v>0.05627184973</v>
      </c>
      <c r="D66" s="8" t="s">
        <v>27</v>
      </c>
      <c r="E66" s="8">
        <v>10.65</v>
      </c>
      <c r="F66" s="9">
        <v>215.69</v>
      </c>
      <c r="G66" s="8" t="s">
        <v>20</v>
      </c>
      <c r="H66" s="8" t="s">
        <v>21</v>
      </c>
      <c r="I66" s="8" t="s">
        <v>22</v>
      </c>
      <c r="J66" s="9">
        <v>45996.0</v>
      </c>
      <c r="K66" s="8" t="s">
        <v>23</v>
      </c>
      <c r="L66" s="8" t="s">
        <v>31</v>
      </c>
      <c r="M66" s="8" t="s">
        <v>50</v>
      </c>
      <c r="N66" s="8" t="s">
        <v>99</v>
      </c>
      <c r="O66" s="9">
        <v>8772.91</v>
      </c>
      <c r="P66" s="9">
        <v>1.0</v>
      </c>
      <c r="Q66" s="11">
        <v>43473.0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D66" s="12"/>
      <c r="AE66" s="12"/>
      <c r="AF66" s="12"/>
      <c r="AG66" s="12"/>
      <c r="AH66" s="12"/>
    </row>
    <row r="67" ht="12.75" customHeight="1">
      <c r="A67" s="13">
        <v>1069102.0</v>
      </c>
      <c r="B67" s="14">
        <v>3500.0</v>
      </c>
      <c r="C67" s="15">
        <f t="shared" si="1"/>
        <v>0.02487490909</v>
      </c>
      <c r="D67" s="13" t="s">
        <v>19</v>
      </c>
      <c r="E67" s="13">
        <v>10.65</v>
      </c>
      <c r="F67" s="14">
        <v>114.01</v>
      </c>
      <c r="G67" s="13" t="s">
        <v>20</v>
      </c>
      <c r="H67" s="13" t="s">
        <v>79</v>
      </c>
      <c r="I67" s="13" t="s">
        <v>94</v>
      </c>
      <c r="J67" s="14">
        <v>55000.0</v>
      </c>
      <c r="K67" s="13" t="s">
        <v>34</v>
      </c>
      <c r="L67" s="13" t="s">
        <v>24</v>
      </c>
      <c r="M67" s="13" t="s">
        <v>50</v>
      </c>
      <c r="N67" s="13" t="s">
        <v>99</v>
      </c>
      <c r="O67" s="14">
        <v>4103.16812842</v>
      </c>
      <c r="P67" s="14">
        <v>118.32</v>
      </c>
      <c r="Q67" s="16">
        <v>43474.0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D67" s="12"/>
      <c r="AE67" s="12"/>
      <c r="AF67" s="12"/>
      <c r="AG67" s="12"/>
      <c r="AH67" s="12"/>
    </row>
    <row r="68" ht="12.75" customHeight="1">
      <c r="A68" s="8">
        <v>1069093.0</v>
      </c>
      <c r="B68" s="9">
        <v>12500.0</v>
      </c>
      <c r="C68" s="10">
        <f t="shared" si="1"/>
        <v>0.089244</v>
      </c>
      <c r="D68" s="8" t="s">
        <v>27</v>
      </c>
      <c r="E68" s="8">
        <v>17.27</v>
      </c>
      <c r="F68" s="9">
        <v>223.11</v>
      </c>
      <c r="G68" s="8" t="s">
        <v>75</v>
      </c>
      <c r="H68" s="8" t="s">
        <v>21</v>
      </c>
      <c r="I68" s="8" t="s">
        <v>66</v>
      </c>
      <c r="J68" s="9">
        <v>30000.0</v>
      </c>
      <c r="K68" s="8" t="s">
        <v>30</v>
      </c>
      <c r="L68" s="8" t="s">
        <v>31</v>
      </c>
      <c r="M68" s="8" t="s">
        <v>50</v>
      </c>
      <c r="N68" s="8" t="s">
        <v>93</v>
      </c>
      <c r="O68" s="9">
        <v>5577.75</v>
      </c>
      <c r="P68" s="9">
        <v>223.11</v>
      </c>
      <c r="Q68" s="11">
        <v>43475.0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D68" s="12"/>
      <c r="AE68" s="12"/>
      <c r="AF68" s="12"/>
      <c r="AG68" s="12"/>
      <c r="AH68" s="12"/>
    </row>
    <row r="69" ht="12.75" customHeight="1">
      <c r="A69" s="13">
        <v>1069030.0</v>
      </c>
      <c r="B69" s="14">
        <v>16425.0</v>
      </c>
      <c r="C69" s="15">
        <f t="shared" si="1"/>
        <v>0.1518130388</v>
      </c>
      <c r="D69" s="13" t="s">
        <v>19</v>
      </c>
      <c r="E69" s="13">
        <v>14.27</v>
      </c>
      <c r="F69" s="14">
        <v>563.53</v>
      </c>
      <c r="G69" s="13" t="s">
        <v>28</v>
      </c>
      <c r="H69" s="13" t="s">
        <v>21</v>
      </c>
      <c r="I69" s="13" t="s">
        <v>61</v>
      </c>
      <c r="J69" s="14">
        <v>44544.0</v>
      </c>
      <c r="K69" s="13" t="s">
        <v>30</v>
      </c>
      <c r="L69" s="13" t="s">
        <v>24</v>
      </c>
      <c r="M69" s="13" t="s">
        <v>50</v>
      </c>
      <c r="N69" s="13" t="s">
        <v>42</v>
      </c>
      <c r="O69" s="14">
        <v>18172.71</v>
      </c>
      <c r="P69" s="14">
        <v>13108.71</v>
      </c>
      <c r="Q69" s="16">
        <v>43476.0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D69" s="12"/>
      <c r="AE69" s="12"/>
      <c r="AF69" s="12"/>
      <c r="AG69" s="12"/>
      <c r="AH69" s="12"/>
    </row>
    <row r="70" ht="12.75" customHeight="1">
      <c r="A70" s="8">
        <v>1068906.0</v>
      </c>
      <c r="B70" s="9">
        <v>8200.0</v>
      </c>
      <c r="C70" s="10">
        <f t="shared" si="1"/>
        <v>0.0357024</v>
      </c>
      <c r="D70" s="8" t="s">
        <v>27</v>
      </c>
      <c r="E70" s="8">
        <v>21.28</v>
      </c>
      <c r="F70" s="9">
        <v>223.14</v>
      </c>
      <c r="G70" s="8" t="s">
        <v>59</v>
      </c>
      <c r="H70" s="8" t="s">
        <v>21</v>
      </c>
      <c r="I70" s="8" t="s">
        <v>61</v>
      </c>
      <c r="J70" s="9">
        <v>75000.0</v>
      </c>
      <c r="K70" s="8" t="s">
        <v>30</v>
      </c>
      <c r="L70" s="8" t="s">
        <v>31</v>
      </c>
      <c r="M70" s="8" t="s">
        <v>35</v>
      </c>
      <c r="N70" s="8" t="s">
        <v>42</v>
      </c>
      <c r="O70" s="9">
        <v>4173.57</v>
      </c>
      <c r="P70" s="9">
        <v>223.14</v>
      </c>
      <c r="Q70" s="11">
        <v>43477.0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D70" s="12"/>
      <c r="AE70" s="12"/>
      <c r="AF70" s="12"/>
      <c r="AG70" s="12"/>
      <c r="AH70" s="12"/>
    </row>
    <row r="71" ht="12.75" customHeight="1">
      <c r="A71" s="13">
        <v>1069073.0</v>
      </c>
      <c r="B71" s="14">
        <v>15000.0</v>
      </c>
      <c r="C71" s="15">
        <f t="shared" si="1"/>
        <v>0.101787541</v>
      </c>
      <c r="D71" s="13" t="s">
        <v>19</v>
      </c>
      <c r="E71" s="13">
        <v>14.65</v>
      </c>
      <c r="F71" s="14">
        <v>517.42</v>
      </c>
      <c r="G71" s="13" t="s">
        <v>28</v>
      </c>
      <c r="H71" s="13" t="s">
        <v>60</v>
      </c>
      <c r="I71" s="13" t="s">
        <v>89</v>
      </c>
      <c r="J71" s="14">
        <v>61000.0</v>
      </c>
      <c r="K71" s="13" t="s">
        <v>23</v>
      </c>
      <c r="L71" s="13" t="s">
        <v>24</v>
      </c>
      <c r="M71" s="13" t="s">
        <v>25</v>
      </c>
      <c r="N71" s="13" t="s">
        <v>87</v>
      </c>
      <c r="O71" s="14">
        <v>18562.40042</v>
      </c>
      <c r="P71" s="14">
        <v>2533.38</v>
      </c>
      <c r="Q71" s="16">
        <v>43168.0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D71" s="12"/>
      <c r="AE71" s="12"/>
      <c r="AF71" s="12"/>
      <c r="AG71" s="12"/>
      <c r="AH71" s="12"/>
    </row>
    <row r="72" ht="12.75" customHeight="1">
      <c r="A72" s="8">
        <v>1069043.0</v>
      </c>
      <c r="B72" s="9">
        <v>20975.0</v>
      </c>
      <c r="C72" s="10">
        <f t="shared" si="1"/>
        <v>0.09317181818</v>
      </c>
      <c r="D72" s="8" t="s">
        <v>27</v>
      </c>
      <c r="E72" s="8">
        <v>17.58</v>
      </c>
      <c r="F72" s="9">
        <v>341.63</v>
      </c>
      <c r="G72" s="8" t="s">
        <v>75</v>
      </c>
      <c r="H72" s="8" t="s">
        <v>79</v>
      </c>
      <c r="I72" s="8" t="s">
        <v>66</v>
      </c>
      <c r="J72" s="9">
        <v>44000.0</v>
      </c>
      <c r="K72" s="8" t="s">
        <v>23</v>
      </c>
      <c r="L72" s="8" t="s">
        <v>24</v>
      </c>
      <c r="M72" s="8" t="s">
        <v>25</v>
      </c>
      <c r="N72" s="8" t="s">
        <v>33</v>
      </c>
      <c r="O72" s="9">
        <v>18097.3445842</v>
      </c>
      <c r="P72" s="9">
        <v>9245.21</v>
      </c>
      <c r="Q72" s="11">
        <v>43444.0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D72" s="12"/>
      <c r="AE72" s="12"/>
      <c r="AF72" s="12"/>
      <c r="AG72" s="12"/>
      <c r="AH72" s="12"/>
    </row>
    <row r="73" ht="12.75" customHeight="1">
      <c r="A73" s="13">
        <v>1060981.0</v>
      </c>
      <c r="B73" s="14">
        <v>6400.0</v>
      </c>
      <c r="C73" s="15">
        <f t="shared" si="1"/>
        <v>0.036392</v>
      </c>
      <c r="D73" s="13" t="s">
        <v>19</v>
      </c>
      <c r="E73" s="13">
        <v>16.77</v>
      </c>
      <c r="F73" s="14">
        <v>227.45</v>
      </c>
      <c r="G73" s="13" t="s">
        <v>75</v>
      </c>
      <c r="H73" s="13" t="s">
        <v>21</v>
      </c>
      <c r="I73" s="13" t="s">
        <v>66</v>
      </c>
      <c r="J73" s="14">
        <v>75000.0</v>
      </c>
      <c r="K73" s="13" t="s">
        <v>34</v>
      </c>
      <c r="L73" s="13" t="s">
        <v>31</v>
      </c>
      <c r="M73" s="13" t="s">
        <v>50</v>
      </c>
      <c r="N73" s="13" t="s">
        <v>42</v>
      </c>
      <c r="O73" s="14">
        <v>4776.45</v>
      </c>
      <c r="P73" s="14">
        <v>227.45</v>
      </c>
      <c r="Q73" s="16">
        <v>43435.0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D73" s="12"/>
      <c r="AE73" s="12"/>
      <c r="AF73" s="12"/>
      <c r="AG73" s="12"/>
      <c r="AH73" s="12"/>
    </row>
    <row r="74" ht="12.75" customHeight="1">
      <c r="A74" s="8">
        <v>1069071.0</v>
      </c>
      <c r="B74" s="9">
        <v>3000.0</v>
      </c>
      <c r="C74" s="10">
        <f t="shared" si="1"/>
        <v>0.03635714286</v>
      </c>
      <c r="D74" s="8" t="s">
        <v>19</v>
      </c>
      <c r="E74" s="8">
        <v>13.49</v>
      </c>
      <c r="F74" s="9">
        <v>101.8</v>
      </c>
      <c r="G74" s="8" t="s">
        <v>28</v>
      </c>
      <c r="H74" s="8" t="s">
        <v>21</v>
      </c>
      <c r="I74" s="8" t="s">
        <v>45</v>
      </c>
      <c r="J74" s="9">
        <v>33600.0</v>
      </c>
      <c r="K74" s="8" t="s">
        <v>34</v>
      </c>
      <c r="L74" s="8" t="s">
        <v>24</v>
      </c>
      <c r="M74" s="8" t="s">
        <v>50</v>
      </c>
      <c r="N74" s="8" t="s">
        <v>113</v>
      </c>
      <c r="O74" s="9">
        <v>3246.8</v>
      </c>
      <c r="P74" s="9">
        <v>2539.58</v>
      </c>
      <c r="Q74" s="11">
        <v>43477.0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D74" s="12"/>
      <c r="AE74" s="12"/>
      <c r="AF74" s="12"/>
      <c r="AG74" s="12"/>
      <c r="AH74" s="12"/>
    </row>
    <row r="75" ht="12.75" customHeight="1">
      <c r="A75" s="13">
        <v>1069070.0</v>
      </c>
      <c r="B75" s="14">
        <v>12000.0</v>
      </c>
      <c r="C75" s="15">
        <f t="shared" si="1"/>
        <v>0.1023528</v>
      </c>
      <c r="D75" s="13" t="s">
        <v>19</v>
      </c>
      <c r="E75" s="13">
        <v>16.77</v>
      </c>
      <c r="F75" s="14">
        <v>426.47</v>
      </c>
      <c r="G75" s="13" t="s">
        <v>75</v>
      </c>
      <c r="H75" s="13" t="s">
        <v>21</v>
      </c>
      <c r="I75" s="13" t="s">
        <v>48</v>
      </c>
      <c r="J75" s="14">
        <v>50000.0</v>
      </c>
      <c r="K75" s="13" t="s">
        <v>34</v>
      </c>
      <c r="L75" s="13" t="s">
        <v>24</v>
      </c>
      <c r="M75" s="13" t="s">
        <v>25</v>
      </c>
      <c r="N75" s="13" t="s">
        <v>105</v>
      </c>
      <c r="O75" s="14">
        <v>15346.4668655</v>
      </c>
      <c r="P75" s="14">
        <v>441.52</v>
      </c>
      <c r="Q75" s="16">
        <v>43520.0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D75" s="12"/>
      <c r="AE75" s="12"/>
      <c r="AF75" s="12"/>
      <c r="AG75" s="12"/>
      <c r="AH75" s="12"/>
    </row>
    <row r="76" ht="12.75" customHeight="1">
      <c r="A76" s="8">
        <v>1068893.0</v>
      </c>
      <c r="B76" s="9">
        <v>14400.0</v>
      </c>
      <c r="C76" s="10">
        <f t="shared" si="1"/>
        <v>0.03658</v>
      </c>
      <c r="D76" s="8" t="s">
        <v>19</v>
      </c>
      <c r="E76" s="8">
        <v>8.9</v>
      </c>
      <c r="F76" s="9">
        <v>457.25</v>
      </c>
      <c r="G76" s="8" t="s">
        <v>44</v>
      </c>
      <c r="H76" s="8" t="s">
        <v>60</v>
      </c>
      <c r="I76" s="8" t="s">
        <v>29</v>
      </c>
      <c r="J76" s="9">
        <v>150000.0</v>
      </c>
      <c r="K76" s="8" t="s">
        <v>30</v>
      </c>
      <c r="L76" s="8" t="s">
        <v>24</v>
      </c>
      <c r="M76" s="8" t="s">
        <v>50</v>
      </c>
      <c r="N76" s="8" t="s">
        <v>91</v>
      </c>
      <c r="O76" s="9">
        <v>16459.519142</v>
      </c>
      <c r="P76" s="9">
        <v>464.02</v>
      </c>
      <c r="Q76" s="11">
        <v>43588.0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D76" s="12"/>
      <c r="AE76" s="12"/>
      <c r="AF76" s="12"/>
      <c r="AG76" s="12"/>
      <c r="AH76" s="12"/>
    </row>
    <row r="77" ht="12.75" customHeight="1">
      <c r="A77" s="13">
        <v>1068882.0</v>
      </c>
      <c r="B77" s="14">
        <v>12000.0</v>
      </c>
      <c r="C77" s="15">
        <f t="shared" si="1"/>
        <v>0.055192</v>
      </c>
      <c r="D77" s="13" t="s">
        <v>19</v>
      </c>
      <c r="E77" s="13">
        <v>14.65</v>
      </c>
      <c r="F77" s="14">
        <v>413.94</v>
      </c>
      <c r="G77" s="13" t="s">
        <v>28</v>
      </c>
      <c r="H77" s="13" t="s">
        <v>21</v>
      </c>
      <c r="I77" s="13" t="s">
        <v>22</v>
      </c>
      <c r="J77" s="14">
        <v>90000.0</v>
      </c>
      <c r="K77" s="13" t="s">
        <v>34</v>
      </c>
      <c r="L77" s="13" t="s">
        <v>24</v>
      </c>
      <c r="M77" s="13" t="s">
        <v>50</v>
      </c>
      <c r="N77" s="13" t="s">
        <v>95</v>
      </c>
      <c r="O77" s="14">
        <v>12699.48</v>
      </c>
      <c r="P77" s="14">
        <v>11046.6</v>
      </c>
      <c r="Q77" s="16">
        <v>43143.0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D77" s="12"/>
      <c r="AE77" s="12"/>
      <c r="AF77" s="12"/>
      <c r="AG77" s="12"/>
      <c r="AH77" s="12"/>
    </row>
    <row r="78" ht="12.75" customHeight="1">
      <c r="A78" s="8">
        <v>1069039.0</v>
      </c>
      <c r="B78" s="9">
        <v>11000.0</v>
      </c>
      <c r="C78" s="10">
        <f t="shared" si="1"/>
        <v>0.09331</v>
      </c>
      <c r="D78" s="8" t="s">
        <v>19</v>
      </c>
      <c r="E78" s="8">
        <v>13.49</v>
      </c>
      <c r="F78" s="9">
        <v>373.24</v>
      </c>
      <c r="G78" s="8" t="s">
        <v>28</v>
      </c>
      <c r="H78" s="8" t="s">
        <v>79</v>
      </c>
      <c r="I78" s="8" t="s">
        <v>22</v>
      </c>
      <c r="J78" s="9">
        <v>48000.0</v>
      </c>
      <c r="K78" s="8" t="s">
        <v>23</v>
      </c>
      <c r="L78" s="8" t="s">
        <v>24</v>
      </c>
      <c r="M78" s="8" t="s">
        <v>50</v>
      </c>
      <c r="N78" s="8" t="s">
        <v>64</v>
      </c>
      <c r="O78" s="9">
        <v>13413.2160453</v>
      </c>
      <c r="P78" s="9">
        <v>1491.29</v>
      </c>
      <c r="Q78" s="11">
        <v>43159.0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D78" s="12"/>
      <c r="AE78" s="12"/>
      <c r="AF78" s="12"/>
      <c r="AG78" s="12"/>
      <c r="AH78" s="12"/>
    </row>
    <row r="79" ht="12.75" customHeight="1">
      <c r="A79" s="13">
        <v>1068416.0</v>
      </c>
      <c r="B79" s="14">
        <v>7250.0</v>
      </c>
      <c r="C79" s="15">
        <f t="shared" si="1"/>
        <v>0.0316016</v>
      </c>
      <c r="D79" s="13" t="s">
        <v>27</v>
      </c>
      <c r="E79" s="13">
        <v>21.67</v>
      </c>
      <c r="F79" s="14">
        <v>197.51</v>
      </c>
      <c r="G79" s="13" t="s">
        <v>59</v>
      </c>
      <c r="H79" s="13" t="s">
        <v>21</v>
      </c>
      <c r="I79" s="13" t="s">
        <v>29</v>
      </c>
      <c r="J79" s="14">
        <v>75000.0</v>
      </c>
      <c r="K79" s="13" t="s">
        <v>23</v>
      </c>
      <c r="L79" s="13" t="s">
        <v>24</v>
      </c>
      <c r="M79" s="13" t="s">
        <v>50</v>
      </c>
      <c r="N79" s="13" t="s">
        <v>42</v>
      </c>
      <c r="O79" s="14">
        <v>8201.53</v>
      </c>
      <c r="P79" s="14">
        <v>6824.7</v>
      </c>
      <c r="Q79" s="16">
        <v>43436.0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D79" s="12"/>
      <c r="AE79" s="12"/>
      <c r="AF79" s="12"/>
      <c r="AG79" s="12"/>
      <c r="AH79" s="12"/>
    </row>
    <row r="80" ht="12.75" customHeight="1">
      <c r="A80" s="8">
        <v>1068997.0</v>
      </c>
      <c r="B80" s="9">
        <v>15000.0</v>
      </c>
      <c r="C80" s="10">
        <f t="shared" si="1"/>
        <v>0.1083138462</v>
      </c>
      <c r="D80" s="8" t="s">
        <v>19</v>
      </c>
      <c r="E80" s="8">
        <v>7.9</v>
      </c>
      <c r="F80" s="9">
        <v>469.36</v>
      </c>
      <c r="G80" s="8" t="s">
        <v>44</v>
      </c>
      <c r="H80" s="8" t="s">
        <v>79</v>
      </c>
      <c r="I80" s="8" t="s">
        <v>45</v>
      </c>
      <c r="J80" s="9">
        <v>52000.0</v>
      </c>
      <c r="K80" s="8" t="s">
        <v>34</v>
      </c>
      <c r="L80" s="8" t="s">
        <v>24</v>
      </c>
      <c r="M80" s="8" t="s">
        <v>35</v>
      </c>
      <c r="N80" s="8" t="s">
        <v>64</v>
      </c>
      <c r="O80" s="9">
        <v>15557.64</v>
      </c>
      <c r="P80" s="9">
        <v>312.74</v>
      </c>
      <c r="Q80" s="11">
        <v>43171.0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D80" s="12"/>
      <c r="AE80" s="12"/>
      <c r="AF80" s="12"/>
      <c r="AG80" s="12"/>
      <c r="AH80" s="12"/>
    </row>
    <row r="81" ht="12.75" customHeight="1">
      <c r="A81" s="13">
        <v>1048390.0</v>
      </c>
      <c r="B81" s="14">
        <v>18000.0</v>
      </c>
      <c r="C81" s="15">
        <f t="shared" si="1"/>
        <v>0.08787507692</v>
      </c>
      <c r="D81" s="13" t="s">
        <v>27</v>
      </c>
      <c r="E81" s="13">
        <v>19.91</v>
      </c>
      <c r="F81" s="14">
        <v>475.99</v>
      </c>
      <c r="G81" s="13" t="s">
        <v>55</v>
      </c>
      <c r="H81" s="13" t="s">
        <v>79</v>
      </c>
      <c r="I81" s="13" t="s">
        <v>22</v>
      </c>
      <c r="J81" s="14">
        <v>65000.0</v>
      </c>
      <c r="K81" s="13" t="s">
        <v>34</v>
      </c>
      <c r="L81" s="13" t="s">
        <v>24</v>
      </c>
      <c r="M81" s="13" t="s">
        <v>50</v>
      </c>
      <c r="N81" s="13" t="s">
        <v>87</v>
      </c>
      <c r="O81" s="14">
        <v>26027.5396382</v>
      </c>
      <c r="P81" s="14">
        <v>10783.73</v>
      </c>
      <c r="Q81" s="16">
        <v>43145.0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D81" s="12"/>
      <c r="AE81" s="12"/>
      <c r="AF81" s="12"/>
      <c r="AG81" s="12"/>
      <c r="AH81" s="12"/>
    </row>
    <row r="82" ht="12.75" customHeight="1">
      <c r="A82" s="8">
        <v>1068994.0</v>
      </c>
      <c r="B82" s="9">
        <v>35000.0</v>
      </c>
      <c r="C82" s="10">
        <f t="shared" si="1"/>
        <v>0.0441472</v>
      </c>
      <c r="D82" s="8" t="s">
        <v>27</v>
      </c>
      <c r="E82" s="8">
        <v>17.27</v>
      </c>
      <c r="F82" s="9">
        <v>551.84</v>
      </c>
      <c r="G82" s="8" t="s">
        <v>75</v>
      </c>
      <c r="H82" s="8" t="s">
        <v>79</v>
      </c>
      <c r="I82" s="8" t="s">
        <v>48</v>
      </c>
      <c r="J82" s="9">
        <v>150000.0</v>
      </c>
      <c r="K82" s="8" t="s">
        <v>23</v>
      </c>
      <c r="L82" s="8" t="s">
        <v>24</v>
      </c>
      <c r="M82" s="8" t="s">
        <v>53</v>
      </c>
      <c r="N82" s="8" t="s">
        <v>91</v>
      </c>
      <c r="O82" s="9">
        <v>28871.92</v>
      </c>
      <c r="P82" s="9">
        <v>15660.22</v>
      </c>
      <c r="Q82" s="11">
        <v>43456.0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D82" s="12"/>
      <c r="AE82" s="12"/>
      <c r="AF82" s="12"/>
      <c r="AG82" s="12"/>
      <c r="AH82" s="12"/>
    </row>
    <row r="83" ht="12.75" customHeight="1">
      <c r="A83" s="13">
        <v>1068475.0</v>
      </c>
      <c r="B83" s="14">
        <v>10000.0</v>
      </c>
      <c r="C83" s="15">
        <f t="shared" si="1"/>
        <v>0.06054529412</v>
      </c>
      <c r="D83" s="13" t="s">
        <v>19</v>
      </c>
      <c r="E83" s="13">
        <v>14.27</v>
      </c>
      <c r="F83" s="14">
        <v>343.09</v>
      </c>
      <c r="G83" s="13" t="s">
        <v>28</v>
      </c>
      <c r="H83" s="13" t="s">
        <v>21</v>
      </c>
      <c r="I83" s="13" t="s">
        <v>89</v>
      </c>
      <c r="J83" s="14">
        <v>68000.0</v>
      </c>
      <c r="K83" s="13" t="s">
        <v>30</v>
      </c>
      <c r="L83" s="13" t="s">
        <v>24</v>
      </c>
      <c r="M83" s="13" t="s">
        <v>25</v>
      </c>
      <c r="N83" s="13" t="s">
        <v>92</v>
      </c>
      <c r="O83" s="14">
        <v>10671.62</v>
      </c>
      <c r="P83" s="14">
        <v>8962.31</v>
      </c>
      <c r="Q83" s="16">
        <v>43274.0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D83" s="12"/>
      <c r="AE83" s="12"/>
      <c r="AF83" s="12"/>
      <c r="AG83" s="12"/>
      <c r="AH83" s="12"/>
    </row>
    <row r="84" ht="12.75" customHeight="1">
      <c r="A84" s="8">
        <v>1068989.0</v>
      </c>
      <c r="B84" s="9">
        <v>11800.0</v>
      </c>
      <c r="C84" s="10">
        <f t="shared" si="1"/>
        <v>0.1130942857</v>
      </c>
      <c r="D84" s="8" t="s">
        <v>19</v>
      </c>
      <c r="E84" s="8">
        <v>12.69</v>
      </c>
      <c r="F84" s="9">
        <v>395.83</v>
      </c>
      <c r="G84" s="8" t="s">
        <v>20</v>
      </c>
      <c r="H84" s="8" t="s">
        <v>21</v>
      </c>
      <c r="I84" s="8" t="s">
        <v>85</v>
      </c>
      <c r="J84" s="9">
        <v>42000.0</v>
      </c>
      <c r="K84" s="8" t="s">
        <v>30</v>
      </c>
      <c r="L84" s="8" t="s">
        <v>24</v>
      </c>
      <c r="M84" s="8" t="s">
        <v>25</v>
      </c>
      <c r="N84" s="8" t="s">
        <v>91</v>
      </c>
      <c r="O84" s="9">
        <v>14243.1583665</v>
      </c>
      <c r="P84" s="9">
        <v>419.36</v>
      </c>
      <c r="Q84" s="11">
        <v>43482.0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D84" s="12"/>
      <c r="AE84" s="12"/>
      <c r="AF84" s="12"/>
      <c r="AG84" s="12"/>
      <c r="AH84" s="12"/>
    </row>
    <row r="85" ht="12.75" customHeight="1">
      <c r="A85" s="13">
        <v>1068967.0</v>
      </c>
      <c r="B85" s="14">
        <v>4500.0</v>
      </c>
      <c r="C85" s="15">
        <f t="shared" si="1"/>
        <v>0.03100981132</v>
      </c>
      <c r="D85" s="13" t="s">
        <v>19</v>
      </c>
      <c r="E85" s="13">
        <v>6.03</v>
      </c>
      <c r="F85" s="14">
        <v>136.96</v>
      </c>
      <c r="G85" s="13" t="s">
        <v>44</v>
      </c>
      <c r="H85" s="13" t="s">
        <v>21</v>
      </c>
      <c r="I85" s="13" t="s">
        <v>61</v>
      </c>
      <c r="J85" s="14">
        <v>53000.0</v>
      </c>
      <c r="K85" s="13" t="s">
        <v>30</v>
      </c>
      <c r="L85" s="13" t="s">
        <v>24</v>
      </c>
      <c r="M85" s="13" t="s">
        <v>57</v>
      </c>
      <c r="N85" s="13" t="s">
        <v>42</v>
      </c>
      <c r="O85" s="14">
        <v>4930.30217046</v>
      </c>
      <c r="P85" s="14">
        <v>138.95</v>
      </c>
      <c r="Q85" s="16">
        <v>43451.0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D85" s="12"/>
      <c r="AE85" s="12"/>
      <c r="AF85" s="12"/>
      <c r="AG85" s="12"/>
      <c r="AH85" s="12"/>
    </row>
    <row r="86" ht="12.75" customHeight="1">
      <c r="A86" s="8">
        <v>1068744.0</v>
      </c>
      <c r="B86" s="9">
        <v>7000.0</v>
      </c>
      <c r="C86" s="10">
        <f t="shared" si="1"/>
        <v>0.08050971429</v>
      </c>
      <c r="D86" s="8" t="s">
        <v>19</v>
      </c>
      <c r="E86" s="8">
        <v>12.69</v>
      </c>
      <c r="F86" s="9">
        <v>234.82</v>
      </c>
      <c r="G86" s="8" t="s">
        <v>20</v>
      </c>
      <c r="H86" s="8" t="s">
        <v>21</v>
      </c>
      <c r="I86" s="8" t="s">
        <v>22</v>
      </c>
      <c r="J86" s="9">
        <v>35000.0</v>
      </c>
      <c r="K86" s="8" t="s">
        <v>30</v>
      </c>
      <c r="L86" s="8" t="s">
        <v>24</v>
      </c>
      <c r="M86" s="8" t="s">
        <v>25</v>
      </c>
      <c r="N86" s="8" t="s">
        <v>42</v>
      </c>
      <c r="O86" s="9">
        <v>8449.39474172</v>
      </c>
      <c r="P86" s="9">
        <v>248.19</v>
      </c>
      <c r="Q86" s="11">
        <v>43128.0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D86" s="12"/>
      <c r="AE86" s="12"/>
      <c r="AF86" s="12"/>
      <c r="AG86" s="12"/>
      <c r="AH86" s="12"/>
    </row>
    <row r="87" ht="12.75" customHeight="1">
      <c r="A87" s="13">
        <v>1045509.0</v>
      </c>
      <c r="B87" s="14">
        <v>9200.0</v>
      </c>
      <c r="C87" s="15">
        <f t="shared" si="1"/>
        <v>0.061486</v>
      </c>
      <c r="D87" s="13" t="s">
        <v>19</v>
      </c>
      <c r="E87" s="13">
        <v>12.42</v>
      </c>
      <c r="F87" s="14">
        <v>307.43</v>
      </c>
      <c r="G87" s="13" t="s">
        <v>20</v>
      </c>
      <c r="H87" s="13" t="s">
        <v>21</v>
      </c>
      <c r="I87" s="13" t="s">
        <v>89</v>
      </c>
      <c r="J87" s="14">
        <v>60000.0</v>
      </c>
      <c r="K87" s="13" t="s">
        <v>30</v>
      </c>
      <c r="L87" s="13" t="s">
        <v>24</v>
      </c>
      <c r="M87" s="13" t="s">
        <v>50</v>
      </c>
      <c r="N87" s="13" t="s">
        <v>42</v>
      </c>
      <c r="O87" s="14">
        <v>10480.84</v>
      </c>
      <c r="P87" s="14">
        <v>365.48</v>
      </c>
      <c r="Q87" s="16">
        <v>43222.0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D87" s="12"/>
      <c r="AE87" s="12"/>
      <c r="AF87" s="12"/>
      <c r="AG87" s="12"/>
      <c r="AH87" s="12"/>
    </row>
    <row r="88" ht="12.75" customHeight="1">
      <c r="A88" s="8">
        <v>1063958.0</v>
      </c>
      <c r="B88" s="9">
        <v>14000.0</v>
      </c>
      <c r="C88" s="10">
        <f t="shared" si="1"/>
        <v>0.1499914286</v>
      </c>
      <c r="D88" s="8" t="s">
        <v>27</v>
      </c>
      <c r="E88" s="8">
        <v>17.27</v>
      </c>
      <c r="F88" s="9">
        <v>349.98</v>
      </c>
      <c r="G88" s="8" t="s">
        <v>75</v>
      </c>
      <c r="H88" s="8" t="s">
        <v>21</v>
      </c>
      <c r="I88" s="8" t="s">
        <v>61</v>
      </c>
      <c r="J88" s="9">
        <v>28000.0</v>
      </c>
      <c r="K88" s="8" t="s">
        <v>23</v>
      </c>
      <c r="L88" s="8" t="s">
        <v>38</v>
      </c>
      <c r="M88" s="8" t="s">
        <v>41</v>
      </c>
      <c r="N88" s="8" t="s">
        <v>107</v>
      </c>
      <c r="O88" s="9">
        <v>16777.04</v>
      </c>
      <c r="P88" s="9">
        <v>349.98</v>
      </c>
      <c r="Q88" s="11">
        <v>43581.0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D88" s="12"/>
      <c r="AE88" s="12"/>
      <c r="AF88" s="12"/>
      <c r="AG88" s="12"/>
      <c r="AH88" s="12"/>
    </row>
    <row r="89" ht="12.75" customHeight="1">
      <c r="A89" s="13">
        <v>1041756.0</v>
      </c>
      <c r="B89" s="14">
        <v>4500.0</v>
      </c>
      <c r="C89" s="15">
        <f t="shared" si="1"/>
        <v>0.02773142857</v>
      </c>
      <c r="D89" s="13" t="s">
        <v>27</v>
      </c>
      <c r="E89" s="13">
        <v>10.65</v>
      </c>
      <c r="F89" s="14">
        <v>97.06</v>
      </c>
      <c r="G89" s="13" t="s">
        <v>20</v>
      </c>
      <c r="H89" s="13" t="s">
        <v>79</v>
      </c>
      <c r="I89" s="13" t="s">
        <v>29</v>
      </c>
      <c r="J89" s="14">
        <v>42000.0</v>
      </c>
      <c r="K89" s="13" t="s">
        <v>30</v>
      </c>
      <c r="L89" s="13" t="s">
        <v>24</v>
      </c>
      <c r="M89" s="13" t="s">
        <v>32</v>
      </c>
      <c r="N89" s="13" t="s">
        <v>64</v>
      </c>
      <c r="O89" s="14">
        <v>4907.8</v>
      </c>
      <c r="P89" s="14">
        <v>3946.24</v>
      </c>
      <c r="Q89" s="16">
        <v>43197.0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D89" s="12"/>
      <c r="AE89" s="12"/>
      <c r="AF89" s="12"/>
      <c r="AG89" s="12"/>
      <c r="AH89" s="12"/>
    </row>
    <row r="90" ht="12.75" customHeight="1">
      <c r="A90" s="8">
        <v>1068694.0</v>
      </c>
      <c r="B90" s="9">
        <v>12000.0</v>
      </c>
      <c r="C90" s="10">
        <f t="shared" si="1"/>
        <v>0.0575263962</v>
      </c>
      <c r="D90" s="8" t="s">
        <v>19</v>
      </c>
      <c r="E90" s="8">
        <v>16.29</v>
      </c>
      <c r="F90" s="9">
        <v>423.61</v>
      </c>
      <c r="G90" s="8" t="s">
        <v>75</v>
      </c>
      <c r="H90" s="8" t="s">
        <v>21</v>
      </c>
      <c r="I90" s="8" t="s">
        <v>56</v>
      </c>
      <c r="J90" s="9">
        <v>88365.0</v>
      </c>
      <c r="K90" s="8" t="s">
        <v>23</v>
      </c>
      <c r="L90" s="8" t="s">
        <v>24</v>
      </c>
      <c r="M90" s="8" t="s">
        <v>50</v>
      </c>
      <c r="N90" s="8" t="s">
        <v>26</v>
      </c>
      <c r="O90" s="9">
        <v>14685.36</v>
      </c>
      <c r="P90" s="9">
        <v>5800.45</v>
      </c>
      <c r="Q90" s="11">
        <v>43582.0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D90" s="12"/>
      <c r="AE90" s="12"/>
      <c r="AF90" s="12"/>
      <c r="AG90" s="12"/>
      <c r="AH90" s="12"/>
    </row>
    <row r="91" ht="12.75" customHeight="1">
      <c r="A91" s="13">
        <v>1068792.0</v>
      </c>
      <c r="B91" s="14">
        <v>12000.0</v>
      </c>
      <c r="C91" s="15">
        <f t="shared" si="1"/>
        <v>0.06786166667</v>
      </c>
      <c r="D91" s="13" t="s">
        <v>19</v>
      </c>
      <c r="E91" s="13">
        <v>13.49</v>
      </c>
      <c r="F91" s="14">
        <v>407.17</v>
      </c>
      <c r="G91" s="13" t="s">
        <v>28</v>
      </c>
      <c r="H91" s="13" t="s">
        <v>21</v>
      </c>
      <c r="I91" s="13" t="s">
        <v>61</v>
      </c>
      <c r="J91" s="14">
        <v>72000.0</v>
      </c>
      <c r="K91" s="13" t="s">
        <v>30</v>
      </c>
      <c r="L91" s="13" t="s">
        <v>24</v>
      </c>
      <c r="M91" s="13" t="s">
        <v>50</v>
      </c>
      <c r="N91" s="13" t="s">
        <v>42</v>
      </c>
      <c r="O91" s="14">
        <v>13985.6762204</v>
      </c>
      <c r="P91" s="14">
        <v>426.26</v>
      </c>
      <c r="Q91" s="16">
        <v>43411.0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D91" s="12"/>
      <c r="AE91" s="12"/>
      <c r="AF91" s="12"/>
      <c r="AG91" s="12"/>
      <c r="AH91" s="12"/>
    </row>
    <row r="92" ht="12.75" customHeight="1">
      <c r="A92" s="8">
        <v>1068558.0</v>
      </c>
      <c r="B92" s="9">
        <v>12000.0</v>
      </c>
      <c r="C92" s="10">
        <f t="shared" si="1"/>
        <v>0.07565419355</v>
      </c>
      <c r="D92" s="8" t="s">
        <v>19</v>
      </c>
      <c r="E92" s="8">
        <v>10.65</v>
      </c>
      <c r="F92" s="9">
        <v>390.88</v>
      </c>
      <c r="G92" s="8" t="s">
        <v>20</v>
      </c>
      <c r="H92" s="8" t="s">
        <v>21</v>
      </c>
      <c r="I92" s="8" t="s">
        <v>29</v>
      </c>
      <c r="J92" s="9">
        <v>62000.0</v>
      </c>
      <c r="K92" s="8" t="s">
        <v>23</v>
      </c>
      <c r="L92" s="8" t="s">
        <v>24</v>
      </c>
      <c r="M92" s="8" t="s">
        <v>25</v>
      </c>
      <c r="N92" s="8" t="s">
        <v>64</v>
      </c>
      <c r="O92" s="9">
        <v>12779.62</v>
      </c>
      <c r="P92" s="9">
        <v>10046.57</v>
      </c>
      <c r="Q92" s="11">
        <v>43380.0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D92" s="12"/>
      <c r="AE92" s="12"/>
      <c r="AF92" s="12"/>
      <c r="AG92" s="12"/>
      <c r="AH92" s="12"/>
    </row>
    <row r="93" ht="12.75" customHeight="1">
      <c r="A93" s="13">
        <v>1068322.0</v>
      </c>
      <c r="B93" s="14">
        <v>7000.0</v>
      </c>
      <c r="C93" s="15">
        <f t="shared" si="1"/>
        <v>0.06264285714</v>
      </c>
      <c r="D93" s="13" t="s">
        <v>19</v>
      </c>
      <c r="E93" s="13">
        <v>10.65</v>
      </c>
      <c r="F93" s="14">
        <v>228.02</v>
      </c>
      <c r="G93" s="13" t="s">
        <v>20</v>
      </c>
      <c r="H93" s="13" t="s">
        <v>79</v>
      </c>
      <c r="I93" s="13" t="s">
        <v>48</v>
      </c>
      <c r="J93" s="14">
        <v>43680.0</v>
      </c>
      <c r="K93" s="13" t="s">
        <v>34</v>
      </c>
      <c r="L93" s="13" t="s">
        <v>24</v>
      </c>
      <c r="M93" s="13" t="s">
        <v>25</v>
      </c>
      <c r="N93" s="13" t="s">
        <v>93</v>
      </c>
      <c r="O93" s="14">
        <v>7687.73</v>
      </c>
      <c r="P93" s="14">
        <v>4958.61</v>
      </c>
      <c r="Q93" s="16">
        <v>43419.0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D93" s="12"/>
      <c r="AE93" s="12"/>
      <c r="AF93" s="12"/>
      <c r="AG93" s="12"/>
      <c r="AH93" s="12"/>
    </row>
    <row r="94" ht="12.75" customHeight="1">
      <c r="A94" s="8">
        <v>1065674.0</v>
      </c>
      <c r="B94" s="9">
        <v>8200.0</v>
      </c>
      <c r="C94" s="10">
        <f t="shared" si="1"/>
        <v>0.021462</v>
      </c>
      <c r="D94" s="8" t="s">
        <v>27</v>
      </c>
      <c r="E94" s="8">
        <v>19.42</v>
      </c>
      <c r="F94" s="9">
        <v>214.62</v>
      </c>
      <c r="G94" s="8" t="s">
        <v>55</v>
      </c>
      <c r="H94" s="8" t="s">
        <v>21</v>
      </c>
      <c r="I94" s="8" t="s">
        <v>48</v>
      </c>
      <c r="J94" s="9">
        <v>120000.0</v>
      </c>
      <c r="K94" s="8" t="s">
        <v>30</v>
      </c>
      <c r="L94" s="8" t="s">
        <v>24</v>
      </c>
      <c r="M94" s="8" t="s">
        <v>50</v>
      </c>
      <c r="N94" s="8" t="s">
        <v>91</v>
      </c>
      <c r="O94" s="9">
        <v>11894.8952023</v>
      </c>
      <c r="P94" s="9">
        <v>4625.07</v>
      </c>
      <c r="Q94" s="11">
        <v>43389.0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D94" s="12"/>
      <c r="AE94" s="12"/>
      <c r="AF94" s="12"/>
      <c r="AG94" s="12"/>
      <c r="AH94" s="12"/>
    </row>
    <row r="95" ht="12.75" customHeight="1">
      <c r="A95" s="13">
        <v>1068547.0</v>
      </c>
      <c r="B95" s="14">
        <v>10500.0</v>
      </c>
      <c r="C95" s="15">
        <f t="shared" si="1"/>
        <v>0.06404181818</v>
      </c>
      <c r="D95" s="13" t="s">
        <v>19</v>
      </c>
      <c r="E95" s="13">
        <v>12.69</v>
      </c>
      <c r="F95" s="14">
        <v>352.23</v>
      </c>
      <c r="G95" s="13" t="s">
        <v>20</v>
      </c>
      <c r="H95" s="13" t="s">
        <v>21</v>
      </c>
      <c r="I95" s="13" t="s">
        <v>22</v>
      </c>
      <c r="J95" s="14">
        <v>66000.0</v>
      </c>
      <c r="K95" s="13" t="s">
        <v>23</v>
      </c>
      <c r="L95" s="13" t="s">
        <v>24</v>
      </c>
      <c r="M95" s="13" t="s">
        <v>62</v>
      </c>
      <c r="N95" s="13" t="s">
        <v>42</v>
      </c>
      <c r="O95" s="14">
        <v>11232.14</v>
      </c>
      <c r="P95" s="14">
        <v>4421.32</v>
      </c>
      <c r="Q95" s="16">
        <v>43465.0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D95" s="12"/>
      <c r="AE95" s="12"/>
      <c r="AF95" s="12"/>
      <c r="AG95" s="12"/>
      <c r="AH95" s="12"/>
    </row>
    <row r="96" ht="12.75" customHeight="1">
      <c r="A96" s="8">
        <v>1068545.0</v>
      </c>
      <c r="B96" s="9">
        <v>7000.0</v>
      </c>
      <c r="C96" s="10">
        <f t="shared" si="1"/>
        <v>0.07102453988</v>
      </c>
      <c r="D96" s="8" t="s">
        <v>19</v>
      </c>
      <c r="E96" s="8">
        <v>11.71</v>
      </c>
      <c r="F96" s="9">
        <v>231.54</v>
      </c>
      <c r="G96" s="8" t="s">
        <v>20</v>
      </c>
      <c r="H96" s="8" t="s">
        <v>60</v>
      </c>
      <c r="I96" s="8" t="s">
        <v>61</v>
      </c>
      <c r="J96" s="9">
        <v>39120.0</v>
      </c>
      <c r="K96" s="8" t="s">
        <v>34</v>
      </c>
      <c r="L96" s="8" t="s">
        <v>24</v>
      </c>
      <c r="M96" s="8" t="s">
        <v>50</v>
      </c>
      <c r="N96" s="8" t="s">
        <v>87</v>
      </c>
      <c r="O96" s="9">
        <v>7932.3</v>
      </c>
      <c r="P96" s="9">
        <v>4235.03</v>
      </c>
      <c r="Q96" s="11">
        <v>43428.0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D96" s="12"/>
      <c r="AE96" s="12"/>
      <c r="AF96" s="12"/>
      <c r="AG96" s="12"/>
      <c r="AH96" s="12"/>
    </row>
    <row r="97" ht="12.75" customHeight="1">
      <c r="A97" s="13">
        <v>1068575.0</v>
      </c>
      <c r="B97" s="14">
        <v>15300.0</v>
      </c>
      <c r="C97" s="15">
        <f t="shared" si="1"/>
        <v>0.05973176471</v>
      </c>
      <c r="D97" s="13" t="s">
        <v>27</v>
      </c>
      <c r="E97" s="13">
        <v>22.06</v>
      </c>
      <c r="F97" s="14">
        <v>423.1</v>
      </c>
      <c r="G97" s="13" t="s">
        <v>59</v>
      </c>
      <c r="H97" s="13" t="s">
        <v>21</v>
      </c>
      <c r="I97" s="13" t="s">
        <v>85</v>
      </c>
      <c r="J97" s="14">
        <v>85000.0</v>
      </c>
      <c r="K97" s="13" t="s">
        <v>23</v>
      </c>
      <c r="L97" s="13" t="s">
        <v>38</v>
      </c>
      <c r="M97" s="13" t="s">
        <v>25</v>
      </c>
      <c r="N97" s="13" t="s">
        <v>69</v>
      </c>
      <c r="O97" s="14">
        <v>20295.8</v>
      </c>
      <c r="P97" s="14">
        <v>423.1</v>
      </c>
      <c r="Q97" s="16">
        <v>43340.0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ht="12.75" customHeight="1">
      <c r="A98" s="8">
        <v>1049528.0</v>
      </c>
      <c r="B98" s="9">
        <v>20000.0</v>
      </c>
      <c r="C98" s="10">
        <f t="shared" si="1"/>
        <v>0.07101087866</v>
      </c>
      <c r="D98" s="8" t="s">
        <v>27</v>
      </c>
      <c r="E98" s="8">
        <v>11.71</v>
      </c>
      <c r="F98" s="9">
        <v>282.86</v>
      </c>
      <c r="G98" s="8" t="s">
        <v>20</v>
      </c>
      <c r="H98" s="8" t="s">
        <v>79</v>
      </c>
      <c r="I98" s="8" t="s">
        <v>61</v>
      </c>
      <c r="J98" s="9">
        <v>47800.0</v>
      </c>
      <c r="K98" s="8" t="s">
        <v>23</v>
      </c>
      <c r="L98" s="8" t="s">
        <v>24</v>
      </c>
      <c r="M98" s="8" t="s">
        <v>50</v>
      </c>
      <c r="N98" s="8" t="s">
        <v>69</v>
      </c>
      <c r="O98" s="9">
        <v>15161.27</v>
      </c>
      <c r="P98" s="9">
        <v>9242.39</v>
      </c>
      <c r="Q98" s="11">
        <v>43592.0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ht="12.75" customHeight="1">
      <c r="A99" s="13">
        <v>1068542.0</v>
      </c>
      <c r="B99" s="14">
        <v>17500.0</v>
      </c>
      <c r="C99" s="15">
        <f t="shared" si="1"/>
        <v>0.1166586667</v>
      </c>
      <c r="D99" s="13" t="s">
        <v>27</v>
      </c>
      <c r="E99" s="13">
        <v>17.27</v>
      </c>
      <c r="F99" s="14">
        <v>437.47</v>
      </c>
      <c r="G99" s="13" t="s">
        <v>75</v>
      </c>
      <c r="H99" s="13" t="s">
        <v>79</v>
      </c>
      <c r="I99" s="13" t="s">
        <v>94</v>
      </c>
      <c r="J99" s="14">
        <v>45000.0</v>
      </c>
      <c r="K99" s="13" t="s">
        <v>34</v>
      </c>
      <c r="L99" s="13" t="s">
        <v>31</v>
      </c>
      <c r="M99" s="13" t="s">
        <v>25</v>
      </c>
      <c r="N99" s="13" t="s">
        <v>107</v>
      </c>
      <c r="O99" s="14">
        <v>10037.1</v>
      </c>
      <c r="P99" s="14">
        <v>437.47</v>
      </c>
      <c r="Q99" s="16">
        <v>43515.0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ht="12.75" customHeight="1">
      <c r="A100" s="8">
        <v>1068350.0</v>
      </c>
      <c r="B100" s="9">
        <v>3500.0</v>
      </c>
      <c r="C100" s="10">
        <f t="shared" si="1"/>
        <v>0.01540192771</v>
      </c>
      <c r="D100" s="8" t="s">
        <v>19</v>
      </c>
      <c r="E100" s="8">
        <v>6.03</v>
      </c>
      <c r="F100" s="9">
        <v>106.53</v>
      </c>
      <c r="G100" s="8" t="s">
        <v>44</v>
      </c>
      <c r="H100" s="8" t="s">
        <v>79</v>
      </c>
      <c r="I100" s="8" t="s">
        <v>22</v>
      </c>
      <c r="J100" s="9">
        <v>83000.0</v>
      </c>
      <c r="K100" s="8" t="s">
        <v>23</v>
      </c>
      <c r="L100" s="8" t="s">
        <v>24</v>
      </c>
      <c r="M100" s="8" t="s">
        <v>32</v>
      </c>
      <c r="N100" s="8" t="s">
        <v>36</v>
      </c>
      <c r="O100" s="9">
        <v>3834.66084993</v>
      </c>
      <c r="P100" s="9">
        <v>107.86</v>
      </c>
      <c r="Q100" s="11">
        <v>43334.0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ht="12.75" customHeight="1">
      <c r="A101" s="13">
        <v>1067874.0</v>
      </c>
      <c r="B101" s="14">
        <v>6000.0</v>
      </c>
      <c r="C101" s="15">
        <f t="shared" si="1"/>
        <v>0.02008444444</v>
      </c>
      <c r="D101" s="13" t="s">
        <v>27</v>
      </c>
      <c r="E101" s="13">
        <v>12.69</v>
      </c>
      <c r="F101" s="14">
        <v>135.57</v>
      </c>
      <c r="G101" s="13" t="s">
        <v>20</v>
      </c>
      <c r="H101" s="13" t="s">
        <v>21</v>
      </c>
      <c r="I101" s="13" t="s">
        <v>29</v>
      </c>
      <c r="J101" s="14">
        <v>81000.0</v>
      </c>
      <c r="K101" s="13" t="s">
        <v>30</v>
      </c>
      <c r="L101" s="13" t="s">
        <v>38</v>
      </c>
      <c r="M101" s="13" t="s">
        <v>57</v>
      </c>
      <c r="N101" s="13" t="s">
        <v>114</v>
      </c>
      <c r="O101" s="14">
        <v>6495.11</v>
      </c>
      <c r="P101" s="14">
        <v>135.57</v>
      </c>
      <c r="Q101" s="16">
        <v>43541.0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ht="12.75" customHeight="1">
      <c r="A102" s="8">
        <v>1068509.0</v>
      </c>
      <c r="B102" s="9">
        <v>6200.0</v>
      </c>
      <c r="C102" s="10">
        <f t="shared" si="1"/>
        <v>0.095904</v>
      </c>
      <c r="D102" s="8" t="s">
        <v>19</v>
      </c>
      <c r="E102" s="8">
        <v>9.91</v>
      </c>
      <c r="F102" s="9">
        <v>199.8</v>
      </c>
      <c r="G102" s="8" t="s">
        <v>20</v>
      </c>
      <c r="H102" s="8" t="s">
        <v>21</v>
      </c>
      <c r="I102" s="8" t="s">
        <v>89</v>
      </c>
      <c r="J102" s="9">
        <v>25000.0</v>
      </c>
      <c r="K102" s="8" t="s">
        <v>34</v>
      </c>
      <c r="L102" s="8" t="s">
        <v>31</v>
      </c>
      <c r="M102" s="8" t="s">
        <v>50</v>
      </c>
      <c r="N102" s="8" t="s">
        <v>42</v>
      </c>
      <c r="O102" s="9">
        <v>2452.22</v>
      </c>
      <c r="P102" s="9">
        <v>199.8</v>
      </c>
      <c r="Q102" s="11">
        <v>43391.0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ht="12.75" customHeight="1">
      <c r="A103" s="13">
        <v>1034693.0</v>
      </c>
      <c r="B103" s="14">
        <v>16000.0</v>
      </c>
      <c r="C103" s="15">
        <f t="shared" si="1"/>
        <v>0.07433538462</v>
      </c>
      <c r="D103" s="13" t="s">
        <v>27</v>
      </c>
      <c r="E103" s="13">
        <v>17.58</v>
      </c>
      <c r="F103" s="14">
        <v>402.65</v>
      </c>
      <c r="G103" s="13" t="s">
        <v>75</v>
      </c>
      <c r="H103" s="13" t="s">
        <v>21</v>
      </c>
      <c r="I103" s="13" t="s">
        <v>94</v>
      </c>
      <c r="J103" s="14">
        <v>65000.0</v>
      </c>
      <c r="K103" s="13" t="s">
        <v>34</v>
      </c>
      <c r="L103" s="13" t="s">
        <v>38</v>
      </c>
      <c r="M103" s="13" t="s">
        <v>50</v>
      </c>
      <c r="N103" s="13" t="s">
        <v>115</v>
      </c>
      <c r="O103" s="14">
        <v>19297.95</v>
      </c>
      <c r="P103" s="14">
        <v>402.65</v>
      </c>
      <c r="Q103" s="16">
        <v>43136.0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ht="12.75" customHeight="1">
      <c r="A104" s="8">
        <v>1068508.0</v>
      </c>
      <c r="B104" s="9">
        <v>6000.0</v>
      </c>
      <c r="C104" s="10">
        <f t="shared" si="1"/>
        <v>0.07938333333</v>
      </c>
      <c r="D104" s="8" t="s">
        <v>19</v>
      </c>
      <c r="E104" s="8">
        <v>8.9</v>
      </c>
      <c r="F104" s="9">
        <v>190.52</v>
      </c>
      <c r="G104" s="8" t="s">
        <v>44</v>
      </c>
      <c r="H104" s="8" t="s">
        <v>60</v>
      </c>
      <c r="I104" s="8" t="s">
        <v>51</v>
      </c>
      <c r="J104" s="9">
        <v>28800.0</v>
      </c>
      <c r="K104" s="8" t="s">
        <v>34</v>
      </c>
      <c r="L104" s="8" t="s">
        <v>24</v>
      </c>
      <c r="M104" s="8" t="s">
        <v>50</v>
      </c>
      <c r="N104" s="8" t="s">
        <v>95</v>
      </c>
      <c r="O104" s="9">
        <v>6857.16748626</v>
      </c>
      <c r="P104" s="9">
        <v>198.47</v>
      </c>
      <c r="Q104" s="11">
        <v>43243.0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ht="12.75" customHeight="1">
      <c r="A105" s="13">
        <v>1066641.0</v>
      </c>
      <c r="B105" s="14">
        <v>7200.0</v>
      </c>
      <c r="C105" s="15">
        <f t="shared" si="1"/>
        <v>0.020624</v>
      </c>
      <c r="D105" s="13" t="s">
        <v>19</v>
      </c>
      <c r="E105" s="13">
        <v>9.91</v>
      </c>
      <c r="F105" s="14">
        <v>232.02</v>
      </c>
      <c r="G105" s="13" t="s">
        <v>20</v>
      </c>
      <c r="H105" s="13" t="s">
        <v>21</v>
      </c>
      <c r="I105" s="13" t="s">
        <v>85</v>
      </c>
      <c r="J105" s="14">
        <v>135000.0</v>
      </c>
      <c r="K105" s="13" t="s">
        <v>34</v>
      </c>
      <c r="L105" s="13" t="s">
        <v>24</v>
      </c>
      <c r="M105" s="13" t="s">
        <v>25</v>
      </c>
      <c r="N105" s="13" t="s">
        <v>91</v>
      </c>
      <c r="O105" s="14">
        <v>8350.84434428</v>
      </c>
      <c r="P105" s="14">
        <v>240.64</v>
      </c>
      <c r="Q105" s="16">
        <v>43269.0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ht="12.75" customHeight="1">
      <c r="A106" s="8">
        <v>1068315.0</v>
      </c>
      <c r="B106" s="9">
        <v>9500.0</v>
      </c>
      <c r="C106" s="10">
        <f t="shared" si="1"/>
        <v>0.0723984</v>
      </c>
      <c r="D106" s="8" t="s">
        <v>19</v>
      </c>
      <c r="E106" s="8">
        <v>8.9</v>
      </c>
      <c r="F106" s="9">
        <v>301.66</v>
      </c>
      <c r="G106" s="8" t="s">
        <v>44</v>
      </c>
      <c r="H106" s="8" t="s">
        <v>79</v>
      </c>
      <c r="I106" s="8" t="s">
        <v>94</v>
      </c>
      <c r="J106" s="9">
        <v>50000.0</v>
      </c>
      <c r="K106" s="8" t="s">
        <v>34</v>
      </c>
      <c r="L106" s="8" t="s">
        <v>24</v>
      </c>
      <c r="M106" s="8" t="s">
        <v>25</v>
      </c>
      <c r="N106" s="8" t="s">
        <v>64</v>
      </c>
      <c r="O106" s="9">
        <v>10493.71</v>
      </c>
      <c r="P106" s="9">
        <v>5378.43</v>
      </c>
      <c r="Q106" s="11">
        <v>43326.0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ht="12.75" customHeight="1">
      <c r="A107" s="13">
        <v>1068309.0</v>
      </c>
      <c r="B107" s="14">
        <v>18825.0</v>
      </c>
      <c r="C107" s="15">
        <f t="shared" si="1"/>
        <v>0.1470094737</v>
      </c>
      <c r="D107" s="13" t="s">
        <v>27</v>
      </c>
      <c r="E107" s="13">
        <v>16.77</v>
      </c>
      <c r="F107" s="14">
        <v>465.53</v>
      </c>
      <c r="G107" s="13" t="s">
        <v>75</v>
      </c>
      <c r="H107" s="13" t="s">
        <v>21</v>
      </c>
      <c r="I107" s="13" t="s">
        <v>22</v>
      </c>
      <c r="J107" s="14">
        <v>38000.0</v>
      </c>
      <c r="K107" s="13" t="s">
        <v>23</v>
      </c>
      <c r="L107" s="13" t="s">
        <v>31</v>
      </c>
      <c r="M107" s="13" t="s">
        <v>50</v>
      </c>
      <c r="N107" s="13" t="s">
        <v>64</v>
      </c>
      <c r="O107" s="14">
        <v>18218.25</v>
      </c>
      <c r="P107" s="14">
        <v>465.53</v>
      </c>
      <c r="Q107" s="16">
        <v>43407.0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ht="12.75" customHeight="1">
      <c r="A108" s="8">
        <v>1068326.0</v>
      </c>
      <c r="B108" s="9">
        <v>24000.0</v>
      </c>
      <c r="C108" s="10">
        <f t="shared" si="1"/>
        <v>0.2084693333</v>
      </c>
      <c r="D108" s="8" t="s">
        <v>19</v>
      </c>
      <c r="E108" s="8">
        <v>10.65</v>
      </c>
      <c r="F108" s="9">
        <v>781.76</v>
      </c>
      <c r="G108" s="8" t="s">
        <v>20</v>
      </c>
      <c r="H108" s="8" t="s">
        <v>21</v>
      </c>
      <c r="I108" s="8" t="s">
        <v>22</v>
      </c>
      <c r="J108" s="9">
        <v>45000.0</v>
      </c>
      <c r="K108" s="8" t="s">
        <v>23</v>
      </c>
      <c r="L108" s="8" t="s">
        <v>24</v>
      </c>
      <c r="M108" s="8" t="s">
        <v>50</v>
      </c>
      <c r="N108" s="8" t="s">
        <v>42</v>
      </c>
      <c r="O108" s="9">
        <v>28140.9293591</v>
      </c>
      <c r="P108" s="9">
        <v>791.58</v>
      </c>
      <c r="Q108" s="11">
        <v>43437.0</v>
      </c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ht="12.75" customHeight="1">
      <c r="A109" s="13">
        <v>1066767.0</v>
      </c>
      <c r="B109" s="14">
        <v>6000.0</v>
      </c>
      <c r="C109" s="15">
        <f t="shared" si="1"/>
        <v>0.0305385</v>
      </c>
      <c r="D109" s="13" t="s">
        <v>19</v>
      </c>
      <c r="E109" s="13">
        <v>13.49</v>
      </c>
      <c r="F109" s="14">
        <v>203.59</v>
      </c>
      <c r="G109" s="13" t="s">
        <v>28</v>
      </c>
      <c r="H109" s="13" t="s">
        <v>21</v>
      </c>
      <c r="I109" s="13" t="s">
        <v>22</v>
      </c>
      <c r="J109" s="14">
        <v>80000.0</v>
      </c>
      <c r="K109" s="13" t="s">
        <v>34</v>
      </c>
      <c r="L109" s="13" t="s">
        <v>24</v>
      </c>
      <c r="M109" s="13" t="s">
        <v>50</v>
      </c>
      <c r="N109" s="13" t="s">
        <v>42</v>
      </c>
      <c r="O109" s="14">
        <v>7326.00978726</v>
      </c>
      <c r="P109" s="14">
        <v>212.86</v>
      </c>
      <c r="Q109" s="16">
        <v>43106.0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ht="12.75" customHeight="1">
      <c r="A110" s="8">
        <v>1068484.0</v>
      </c>
      <c r="B110" s="9">
        <v>6000.0</v>
      </c>
      <c r="C110" s="10">
        <f t="shared" si="1"/>
        <v>0.0488616</v>
      </c>
      <c r="D110" s="8" t="s">
        <v>19</v>
      </c>
      <c r="E110" s="8">
        <v>13.49</v>
      </c>
      <c r="F110" s="9">
        <v>203.59</v>
      </c>
      <c r="G110" s="8" t="s">
        <v>28</v>
      </c>
      <c r="H110" s="8" t="s">
        <v>21</v>
      </c>
      <c r="I110" s="8" t="s">
        <v>66</v>
      </c>
      <c r="J110" s="9">
        <v>50000.0</v>
      </c>
      <c r="K110" s="8" t="s">
        <v>34</v>
      </c>
      <c r="L110" s="8" t="s">
        <v>24</v>
      </c>
      <c r="M110" s="8" t="s">
        <v>50</v>
      </c>
      <c r="N110" s="8" t="s">
        <v>26</v>
      </c>
      <c r="O110" s="9">
        <v>7325.54415322</v>
      </c>
      <c r="P110" s="9">
        <v>214.39</v>
      </c>
      <c r="Q110" s="11">
        <v>43366.0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ht="12.75" customHeight="1">
      <c r="A111" s="13">
        <v>1068292.0</v>
      </c>
      <c r="B111" s="14">
        <v>2100.0</v>
      </c>
      <c r="C111" s="15">
        <f t="shared" si="1"/>
        <v>0.028072</v>
      </c>
      <c r="D111" s="13" t="s">
        <v>19</v>
      </c>
      <c r="E111" s="13">
        <v>12.42</v>
      </c>
      <c r="F111" s="14">
        <v>70.18</v>
      </c>
      <c r="G111" s="13" t="s">
        <v>20</v>
      </c>
      <c r="H111" s="13" t="s">
        <v>79</v>
      </c>
      <c r="I111" s="13" t="s">
        <v>22</v>
      </c>
      <c r="J111" s="14">
        <v>30000.0</v>
      </c>
      <c r="K111" s="13" t="s">
        <v>34</v>
      </c>
      <c r="L111" s="13" t="s">
        <v>24</v>
      </c>
      <c r="M111" s="13" t="s">
        <v>68</v>
      </c>
      <c r="N111" s="13" t="s">
        <v>103</v>
      </c>
      <c r="O111" s="14">
        <v>2552.4852434</v>
      </c>
      <c r="P111" s="14">
        <v>72.44</v>
      </c>
      <c r="Q111" s="16">
        <v>43161.0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ht="12.75" customHeight="1">
      <c r="A112" s="8">
        <v>1068273.0</v>
      </c>
      <c r="B112" s="9">
        <v>5500.0</v>
      </c>
      <c r="C112" s="10">
        <f t="shared" si="1"/>
        <v>0.01842327273</v>
      </c>
      <c r="D112" s="8" t="s">
        <v>19</v>
      </c>
      <c r="E112" s="8">
        <v>6.62</v>
      </c>
      <c r="F112" s="9">
        <v>168.88</v>
      </c>
      <c r="G112" s="8" t="s">
        <v>44</v>
      </c>
      <c r="H112" s="8" t="s">
        <v>79</v>
      </c>
      <c r="I112" s="8" t="s">
        <v>51</v>
      </c>
      <c r="J112" s="9">
        <v>110000.0</v>
      </c>
      <c r="K112" s="8" t="s">
        <v>23</v>
      </c>
      <c r="L112" s="8" t="s">
        <v>24</v>
      </c>
      <c r="M112" s="8" t="s">
        <v>35</v>
      </c>
      <c r="N112" s="8" t="s">
        <v>80</v>
      </c>
      <c r="O112" s="9">
        <v>6077.8756192</v>
      </c>
      <c r="P112" s="9">
        <v>178.58</v>
      </c>
      <c r="Q112" s="11">
        <v>43495.0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ht="12.75" customHeight="1">
      <c r="A113" s="13">
        <v>1068274.0</v>
      </c>
      <c r="B113" s="14">
        <v>11000.0</v>
      </c>
      <c r="C113" s="15">
        <f t="shared" si="1"/>
        <v>0.08886598842</v>
      </c>
      <c r="D113" s="13" t="s">
        <v>19</v>
      </c>
      <c r="E113" s="13">
        <v>6.62</v>
      </c>
      <c r="F113" s="14">
        <v>337.75</v>
      </c>
      <c r="G113" s="13" t="s">
        <v>44</v>
      </c>
      <c r="H113" s="13" t="s">
        <v>60</v>
      </c>
      <c r="I113" s="13" t="s">
        <v>51</v>
      </c>
      <c r="J113" s="14">
        <v>45608.0</v>
      </c>
      <c r="K113" s="13" t="s">
        <v>30</v>
      </c>
      <c r="L113" s="13" t="s">
        <v>24</v>
      </c>
      <c r="M113" s="13" t="s">
        <v>50</v>
      </c>
      <c r="N113" s="13" t="s">
        <v>103</v>
      </c>
      <c r="O113" s="14">
        <v>12156.8573167</v>
      </c>
      <c r="P113" s="14">
        <v>349.86</v>
      </c>
      <c r="Q113" s="16">
        <v>43216.0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ht="12.75" customHeight="1">
      <c r="A114" s="8">
        <v>1068440.0</v>
      </c>
      <c r="B114" s="9">
        <v>26800.0</v>
      </c>
      <c r="C114" s="10">
        <f t="shared" si="1"/>
        <v>0.072338</v>
      </c>
      <c r="D114" s="8" t="s">
        <v>27</v>
      </c>
      <c r="E114" s="8">
        <v>20.89</v>
      </c>
      <c r="F114" s="9">
        <v>723.38</v>
      </c>
      <c r="G114" s="8" t="s">
        <v>59</v>
      </c>
      <c r="H114" s="8" t="s">
        <v>79</v>
      </c>
      <c r="I114" s="8" t="s">
        <v>48</v>
      </c>
      <c r="J114" s="9">
        <v>120000.0</v>
      </c>
      <c r="K114" s="8" t="s">
        <v>23</v>
      </c>
      <c r="L114" s="8" t="s">
        <v>24</v>
      </c>
      <c r="M114" s="8" t="s">
        <v>50</v>
      </c>
      <c r="N114" s="8" t="s">
        <v>87</v>
      </c>
      <c r="O114" s="9">
        <v>32887.69</v>
      </c>
      <c r="P114" s="9">
        <v>23499.05</v>
      </c>
      <c r="Q114" s="11">
        <v>43247.0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ht="12.75" customHeight="1">
      <c r="A115" s="13">
        <v>1046456.0</v>
      </c>
      <c r="B115" s="14">
        <v>8000.0</v>
      </c>
      <c r="C115" s="15">
        <f t="shared" si="1"/>
        <v>0.09200914286</v>
      </c>
      <c r="D115" s="13" t="s">
        <v>19</v>
      </c>
      <c r="E115" s="13">
        <v>12.69</v>
      </c>
      <c r="F115" s="14">
        <v>268.36</v>
      </c>
      <c r="G115" s="13" t="s">
        <v>20</v>
      </c>
      <c r="H115" s="13" t="s">
        <v>79</v>
      </c>
      <c r="I115" s="13" t="s">
        <v>66</v>
      </c>
      <c r="J115" s="14">
        <v>35000.0</v>
      </c>
      <c r="K115" s="13" t="s">
        <v>34</v>
      </c>
      <c r="L115" s="13" t="s">
        <v>24</v>
      </c>
      <c r="M115" s="13" t="s">
        <v>50</v>
      </c>
      <c r="N115" s="13" t="s">
        <v>36</v>
      </c>
      <c r="O115" s="14">
        <v>8999.1</v>
      </c>
      <c r="P115" s="14">
        <v>5514.5</v>
      </c>
      <c r="Q115" s="16">
        <v>43583.0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ht="12.75" customHeight="1">
      <c r="A116" s="8">
        <v>1068012.0</v>
      </c>
      <c r="B116" s="9">
        <v>10000.0</v>
      </c>
      <c r="C116" s="10">
        <f t="shared" si="1"/>
        <v>0.0580448</v>
      </c>
      <c r="D116" s="8" t="s">
        <v>19</v>
      </c>
      <c r="E116" s="8">
        <v>18.25</v>
      </c>
      <c r="F116" s="9">
        <v>362.78</v>
      </c>
      <c r="G116" s="8" t="s">
        <v>75</v>
      </c>
      <c r="H116" s="8" t="s">
        <v>21</v>
      </c>
      <c r="I116" s="8" t="s">
        <v>45</v>
      </c>
      <c r="J116" s="9">
        <v>75000.0</v>
      </c>
      <c r="K116" s="8" t="s">
        <v>30</v>
      </c>
      <c r="L116" s="8" t="s">
        <v>31</v>
      </c>
      <c r="M116" s="8" t="s">
        <v>25</v>
      </c>
      <c r="N116" s="8" t="s">
        <v>42</v>
      </c>
      <c r="O116" s="9">
        <v>11730.6</v>
      </c>
      <c r="P116" s="9">
        <v>200.0</v>
      </c>
      <c r="Q116" s="11">
        <v>43408.0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ht="12.75" customHeight="1">
      <c r="A117" s="13">
        <v>1055725.0</v>
      </c>
      <c r="B117" s="14">
        <v>8000.0</v>
      </c>
      <c r="C117" s="15">
        <f t="shared" si="1"/>
        <v>0.09072342857</v>
      </c>
      <c r="D117" s="13" t="s">
        <v>19</v>
      </c>
      <c r="E117" s="13">
        <v>11.71</v>
      </c>
      <c r="F117" s="14">
        <v>264.61</v>
      </c>
      <c r="G117" s="13" t="s">
        <v>20</v>
      </c>
      <c r="H117" s="13" t="s">
        <v>79</v>
      </c>
      <c r="I117" s="13" t="s">
        <v>56</v>
      </c>
      <c r="J117" s="14">
        <v>35000.0</v>
      </c>
      <c r="K117" s="13" t="s">
        <v>23</v>
      </c>
      <c r="L117" s="13" t="s">
        <v>24</v>
      </c>
      <c r="M117" s="13" t="s">
        <v>25</v>
      </c>
      <c r="N117" s="13" t="s">
        <v>116</v>
      </c>
      <c r="O117" s="14">
        <v>9434.77693634</v>
      </c>
      <c r="P117" s="14">
        <v>2295.56</v>
      </c>
      <c r="Q117" s="16">
        <v>43320.0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ht="12.75" customHeight="1">
      <c r="A118" s="8">
        <v>1061814.0</v>
      </c>
      <c r="B118" s="9">
        <v>10000.0</v>
      </c>
      <c r="C118" s="10">
        <f t="shared" si="1"/>
        <v>0.15877</v>
      </c>
      <c r="D118" s="8" t="s">
        <v>19</v>
      </c>
      <c r="E118" s="8">
        <v>8.9</v>
      </c>
      <c r="F118" s="9">
        <v>317.54</v>
      </c>
      <c r="G118" s="8" t="s">
        <v>44</v>
      </c>
      <c r="H118" s="8" t="s">
        <v>21</v>
      </c>
      <c r="I118" s="8" t="s">
        <v>85</v>
      </c>
      <c r="J118" s="9">
        <v>24000.0</v>
      </c>
      <c r="K118" s="8" t="s">
        <v>23</v>
      </c>
      <c r="L118" s="8" t="s">
        <v>24</v>
      </c>
      <c r="M118" s="8" t="s">
        <v>50</v>
      </c>
      <c r="N118" s="8" t="s">
        <v>42</v>
      </c>
      <c r="O118" s="9">
        <v>10868.92</v>
      </c>
      <c r="P118" s="9">
        <v>6743.26</v>
      </c>
      <c r="Q118" s="11">
        <v>43405.0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ht="12.75" customHeight="1">
      <c r="A119" s="13">
        <v>1068232.0</v>
      </c>
      <c r="B119" s="14">
        <v>12000.0</v>
      </c>
      <c r="C119" s="15">
        <f t="shared" si="1"/>
        <v>0.03780190476</v>
      </c>
      <c r="D119" s="13" t="s">
        <v>19</v>
      </c>
      <c r="E119" s="13">
        <v>11.71</v>
      </c>
      <c r="F119" s="14">
        <v>396.92</v>
      </c>
      <c r="G119" s="13" t="s">
        <v>20</v>
      </c>
      <c r="H119" s="13" t="s">
        <v>79</v>
      </c>
      <c r="I119" s="13" t="s">
        <v>89</v>
      </c>
      <c r="J119" s="14">
        <v>126000.0</v>
      </c>
      <c r="K119" s="13" t="s">
        <v>34</v>
      </c>
      <c r="L119" s="13" t="s">
        <v>24</v>
      </c>
      <c r="M119" s="13" t="s">
        <v>50</v>
      </c>
      <c r="N119" s="13" t="s">
        <v>99</v>
      </c>
      <c r="O119" s="14">
        <v>14182.2998623</v>
      </c>
      <c r="P119" s="14">
        <v>3074.04</v>
      </c>
      <c r="Q119" s="16">
        <v>43369.0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ht="12.75" customHeight="1">
      <c r="A120" s="8">
        <v>1068405.0</v>
      </c>
      <c r="B120" s="9">
        <v>10000.0</v>
      </c>
      <c r="C120" s="10">
        <f t="shared" si="1"/>
        <v>0.08732372093</v>
      </c>
      <c r="D120" s="8" t="s">
        <v>19</v>
      </c>
      <c r="E120" s="8">
        <v>7.9</v>
      </c>
      <c r="F120" s="9">
        <v>312.91</v>
      </c>
      <c r="G120" s="8" t="s">
        <v>44</v>
      </c>
      <c r="H120" s="8" t="s">
        <v>21</v>
      </c>
      <c r="I120" s="8" t="s">
        <v>45</v>
      </c>
      <c r="J120" s="9">
        <v>43000.0</v>
      </c>
      <c r="K120" s="8" t="s">
        <v>34</v>
      </c>
      <c r="L120" s="8" t="s">
        <v>24</v>
      </c>
      <c r="M120" s="8" t="s">
        <v>50</v>
      </c>
      <c r="N120" s="8" t="s">
        <v>42</v>
      </c>
      <c r="O120" s="9">
        <v>11264.009576</v>
      </c>
      <c r="P120" s="9">
        <v>4.84</v>
      </c>
      <c r="Q120" s="11">
        <v>43194.0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ht="12.75" customHeight="1">
      <c r="A121" s="13">
        <v>1068395.0</v>
      </c>
      <c r="B121" s="14">
        <v>12000.0</v>
      </c>
      <c r="C121" s="15">
        <f t="shared" si="1"/>
        <v>0.092808</v>
      </c>
      <c r="D121" s="13" t="s">
        <v>19</v>
      </c>
      <c r="E121" s="13">
        <v>9.91</v>
      </c>
      <c r="F121" s="14">
        <v>386.7</v>
      </c>
      <c r="G121" s="13" t="s">
        <v>20</v>
      </c>
      <c r="H121" s="13" t="s">
        <v>21</v>
      </c>
      <c r="I121" s="13" t="s">
        <v>45</v>
      </c>
      <c r="J121" s="14">
        <v>50000.0</v>
      </c>
      <c r="K121" s="13" t="s">
        <v>34</v>
      </c>
      <c r="L121" s="13" t="s">
        <v>24</v>
      </c>
      <c r="M121" s="13" t="s">
        <v>50</v>
      </c>
      <c r="N121" s="13" t="s">
        <v>42</v>
      </c>
      <c r="O121" s="14">
        <v>13920.0250703</v>
      </c>
      <c r="P121" s="14">
        <v>392.03</v>
      </c>
      <c r="Q121" s="16">
        <v>43306.0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ht="12.75" customHeight="1">
      <c r="A122" s="8">
        <v>1068202.0</v>
      </c>
      <c r="B122" s="9">
        <v>25000.0</v>
      </c>
      <c r="C122" s="10">
        <f t="shared" si="1"/>
        <v>0.1030065672</v>
      </c>
      <c r="D122" s="8" t="s">
        <v>27</v>
      </c>
      <c r="E122" s="8">
        <v>13.49</v>
      </c>
      <c r="F122" s="9">
        <v>575.12</v>
      </c>
      <c r="G122" s="8" t="s">
        <v>28</v>
      </c>
      <c r="H122" s="8" t="s">
        <v>79</v>
      </c>
      <c r="I122" s="8" t="s">
        <v>22</v>
      </c>
      <c r="J122" s="9">
        <v>67000.0</v>
      </c>
      <c r="K122" s="8" t="s">
        <v>23</v>
      </c>
      <c r="L122" s="8" t="s">
        <v>31</v>
      </c>
      <c r="M122" s="8" t="s">
        <v>25</v>
      </c>
      <c r="N122" s="8" t="s">
        <v>117</v>
      </c>
      <c r="O122" s="9">
        <v>23880.65</v>
      </c>
      <c r="P122" s="9">
        <v>1179.0</v>
      </c>
      <c r="Q122" s="11">
        <v>43563.0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ht="12.75" customHeight="1">
      <c r="A123" s="13">
        <v>1068006.0</v>
      </c>
      <c r="B123" s="14">
        <v>19750.0</v>
      </c>
      <c r="C123" s="15">
        <f t="shared" si="1"/>
        <v>0.1715546667</v>
      </c>
      <c r="D123" s="13" t="s">
        <v>19</v>
      </c>
      <c r="E123" s="13">
        <v>10.65</v>
      </c>
      <c r="F123" s="14">
        <v>643.33</v>
      </c>
      <c r="G123" s="13" t="s">
        <v>20</v>
      </c>
      <c r="H123" s="13" t="s">
        <v>21</v>
      </c>
      <c r="I123" s="13" t="s">
        <v>61</v>
      </c>
      <c r="J123" s="14">
        <v>45000.0</v>
      </c>
      <c r="K123" s="13" t="s">
        <v>23</v>
      </c>
      <c r="L123" s="13" t="s">
        <v>31</v>
      </c>
      <c r="M123" s="13" t="s">
        <v>50</v>
      </c>
      <c r="N123" s="13" t="s">
        <v>46</v>
      </c>
      <c r="O123" s="14">
        <v>11930.65</v>
      </c>
      <c r="P123" s="14">
        <v>787.01</v>
      </c>
      <c r="Q123" s="16">
        <v>43280.0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ht="12.75" customHeight="1">
      <c r="A124" s="8">
        <v>1068075.0</v>
      </c>
      <c r="B124" s="9">
        <v>10000.0</v>
      </c>
      <c r="C124" s="10">
        <f t="shared" si="1"/>
        <v>0.1239423077</v>
      </c>
      <c r="D124" s="8" t="s">
        <v>19</v>
      </c>
      <c r="E124" s="8">
        <v>9.91</v>
      </c>
      <c r="F124" s="9">
        <v>322.25</v>
      </c>
      <c r="G124" s="8" t="s">
        <v>20</v>
      </c>
      <c r="H124" s="8" t="s">
        <v>21</v>
      </c>
      <c r="I124" s="8" t="s">
        <v>48</v>
      </c>
      <c r="J124" s="9">
        <v>31200.0</v>
      </c>
      <c r="K124" s="8" t="s">
        <v>30</v>
      </c>
      <c r="L124" s="8" t="s">
        <v>24</v>
      </c>
      <c r="M124" s="8" t="s">
        <v>50</v>
      </c>
      <c r="N124" s="8" t="s">
        <v>91</v>
      </c>
      <c r="O124" s="9">
        <v>10904.24</v>
      </c>
      <c r="P124" s="9">
        <v>6912.69</v>
      </c>
      <c r="Q124" s="11">
        <v>43130.0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ht="12.75" customHeight="1">
      <c r="A125" s="13">
        <v>1065642.0</v>
      </c>
      <c r="B125" s="14">
        <v>13650.0</v>
      </c>
      <c r="C125" s="15">
        <f t="shared" si="1"/>
        <v>0.08293090909</v>
      </c>
      <c r="D125" s="13" t="s">
        <v>19</v>
      </c>
      <c r="E125" s="13">
        <v>12.42</v>
      </c>
      <c r="F125" s="14">
        <v>456.12</v>
      </c>
      <c r="G125" s="13" t="s">
        <v>20</v>
      </c>
      <c r="H125" s="13" t="s">
        <v>21</v>
      </c>
      <c r="I125" s="13" t="s">
        <v>61</v>
      </c>
      <c r="J125" s="14">
        <v>66000.0</v>
      </c>
      <c r="K125" s="13" t="s">
        <v>23</v>
      </c>
      <c r="L125" s="13" t="s">
        <v>24</v>
      </c>
      <c r="M125" s="13" t="s">
        <v>50</v>
      </c>
      <c r="N125" s="13" t="s">
        <v>116</v>
      </c>
      <c r="O125" s="14">
        <v>16011.18</v>
      </c>
      <c r="P125" s="14">
        <v>5980.83</v>
      </c>
      <c r="Q125" s="16">
        <v>43562.0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ht="12.75" customHeight="1">
      <c r="A126" s="8">
        <v>1068179.0</v>
      </c>
      <c r="B126" s="9">
        <v>28000.0</v>
      </c>
      <c r="C126" s="10">
        <f t="shared" si="1"/>
        <v>0.07200923077</v>
      </c>
      <c r="D126" s="8" t="s">
        <v>27</v>
      </c>
      <c r="E126" s="8">
        <v>19.91</v>
      </c>
      <c r="F126" s="9">
        <v>312.04</v>
      </c>
      <c r="G126" s="8" t="s">
        <v>55</v>
      </c>
      <c r="H126" s="8" t="s">
        <v>21</v>
      </c>
      <c r="I126" s="8" t="s">
        <v>22</v>
      </c>
      <c r="J126" s="9">
        <v>52000.0</v>
      </c>
      <c r="K126" s="8" t="s">
        <v>23</v>
      </c>
      <c r="L126" s="8" t="s">
        <v>31</v>
      </c>
      <c r="M126" s="8" t="s">
        <v>50</v>
      </c>
      <c r="N126" s="8" t="s">
        <v>64</v>
      </c>
      <c r="O126" s="9">
        <v>12173.07</v>
      </c>
      <c r="P126" s="9">
        <v>312.04</v>
      </c>
      <c r="Q126" s="11">
        <v>43536.0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ht="12.75" customHeight="1">
      <c r="A127" s="13">
        <v>1068158.0</v>
      </c>
      <c r="B127" s="14">
        <v>18000.0</v>
      </c>
      <c r="C127" s="15">
        <f t="shared" si="1"/>
        <v>0.1186496735</v>
      </c>
      <c r="D127" s="13" t="s">
        <v>19</v>
      </c>
      <c r="E127" s="13">
        <v>7.9</v>
      </c>
      <c r="F127" s="14">
        <v>563.23</v>
      </c>
      <c r="G127" s="13" t="s">
        <v>44</v>
      </c>
      <c r="H127" s="13" t="s">
        <v>21</v>
      </c>
      <c r="I127" s="13" t="s">
        <v>22</v>
      </c>
      <c r="J127" s="14">
        <v>56964.0</v>
      </c>
      <c r="K127" s="13" t="s">
        <v>30</v>
      </c>
      <c r="L127" s="13" t="s">
        <v>24</v>
      </c>
      <c r="M127" s="13" t="s">
        <v>50</v>
      </c>
      <c r="N127" s="13" t="s">
        <v>42</v>
      </c>
      <c r="O127" s="14">
        <v>20275.3365479</v>
      </c>
      <c r="P127" s="14">
        <v>567.29</v>
      </c>
      <c r="Q127" s="16">
        <v>43308.0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ht="12.75" customHeight="1">
      <c r="A128" s="8">
        <v>1068180.0</v>
      </c>
      <c r="B128" s="9">
        <v>2500.0</v>
      </c>
      <c r="C128" s="10">
        <f t="shared" si="1"/>
        <v>0.02079515152</v>
      </c>
      <c r="D128" s="8" t="s">
        <v>19</v>
      </c>
      <c r="E128" s="8">
        <v>14.27</v>
      </c>
      <c r="F128" s="9">
        <v>85.78</v>
      </c>
      <c r="G128" s="8" t="s">
        <v>28</v>
      </c>
      <c r="H128" s="8" t="s">
        <v>21</v>
      </c>
      <c r="I128" s="8" t="s">
        <v>94</v>
      </c>
      <c r="J128" s="9">
        <v>49500.0</v>
      </c>
      <c r="K128" s="8" t="s">
        <v>30</v>
      </c>
      <c r="L128" s="8" t="s">
        <v>24</v>
      </c>
      <c r="M128" s="8" t="s">
        <v>50</v>
      </c>
      <c r="N128" s="8" t="s">
        <v>87</v>
      </c>
      <c r="O128" s="9">
        <v>2529.9</v>
      </c>
      <c r="P128" s="9">
        <v>2530.74</v>
      </c>
      <c r="Q128" s="11">
        <v>43553.0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ht="12.75" customHeight="1">
      <c r="A129" s="13">
        <v>1065673.0</v>
      </c>
      <c r="B129" s="14">
        <v>21000.0</v>
      </c>
      <c r="C129" s="15">
        <f t="shared" si="1"/>
        <v>0.09598114286</v>
      </c>
      <c r="D129" s="13" t="s">
        <v>27</v>
      </c>
      <c r="E129" s="13">
        <v>20.3</v>
      </c>
      <c r="F129" s="14">
        <v>559.89</v>
      </c>
      <c r="G129" s="13" t="s">
        <v>55</v>
      </c>
      <c r="H129" s="13" t="s">
        <v>21</v>
      </c>
      <c r="I129" s="13" t="s">
        <v>22</v>
      </c>
      <c r="J129" s="14">
        <v>70000.0</v>
      </c>
      <c r="K129" s="13" t="s">
        <v>23</v>
      </c>
      <c r="L129" s="13" t="s">
        <v>24</v>
      </c>
      <c r="M129" s="13" t="s">
        <v>25</v>
      </c>
      <c r="N129" s="13" t="s">
        <v>114</v>
      </c>
      <c r="O129" s="14">
        <v>27085.42</v>
      </c>
      <c r="P129" s="14">
        <v>17029.75</v>
      </c>
      <c r="Q129" s="16">
        <v>43466.0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ht="12.75" customHeight="1">
      <c r="A130" s="8">
        <v>1068159.0</v>
      </c>
      <c r="B130" s="9">
        <v>35000.0</v>
      </c>
      <c r="C130" s="10">
        <f t="shared" si="1"/>
        <v>0.10669152</v>
      </c>
      <c r="D130" s="8" t="s">
        <v>19</v>
      </c>
      <c r="E130" s="8">
        <v>8.9</v>
      </c>
      <c r="F130" s="9">
        <v>1111.37</v>
      </c>
      <c r="G130" s="8" t="s">
        <v>44</v>
      </c>
      <c r="H130" s="8" t="s">
        <v>79</v>
      </c>
      <c r="I130" s="8" t="s">
        <v>85</v>
      </c>
      <c r="J130" s="9">
        <v>125000.0</v>
      </c>
      <c r="K130" s="8" t="s">
        <v>23</v>
      </c>
      <c r="L130" s="8" t="s">
        <v>24</v>
      </c>
      <c r="M130" s="8" t="s">
        <v>50</v>
      </c>
      <c r="N130" s="8" t="s">
        <v>42</v>
      </c>
      <c r="O130" s="9">
        <v>40006.5499239</v>
      </c>
      <c r="P130" s="9">
        <v>1123.85</v>
      </c>
      <c r="Q130" s="11">
        <v>43387.0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ht="12.75" customHeight="1">
      <c r="A131" s="13">
        <v>1068165.0</v>
      </c>
      <c r="B131" s="14">
        <v>10000.0</v>
      </c>
      <c r="C131" s="15">
        <f t="shared" si="1"/>
        <v>0.1131309091</v>
      </c>
      <c r="D131" s="13" t="s">
        <v>19</v>
      </c>
      <c r="E131" s="13">
        <v>7.51</v>
      </c>
      <c r="F131" s="14">
        <v>311.11</v>
      </c>
      <c r="G131" s="13" t="s">
        <v>44</v>
      </c>
      <c r="H131" s="13" t="s">
        <v>21</v>
      </c>
      <c r="I131" s="13" t="s">
        <v>48</v>
      </c>
      <c r="J131" s="14">
        <v>33000.0</v>
      </c>
      <c r="K131" s="13" t="s">
        <v>34</v>
      </c>
      <c r="L131" s="13" t="s">
        <v>24</v>
      </c>
      <c r="M131" s="13" t="s">
        <v>25</v>
      </c>
      <c r="N131" s="13" t="s">
        <v>95</v>
      </c>
      <c r="O131" s="14">
        <v>11027.3</v>
      </c>
      <c r="P131" s="14">
        <v>4190.34</v>
      </c>
      <c r="Q131" s="16">
        <v>43203.0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ht="12.75" customHeight="1">
      <c r="A132" s="8">
        <v>1059689.0</v>
      </c>
      <c r="B132" s="9">
        <v>7000.0</v>
      </c>
      <c r="C132" s="10">
        <f t="shared" si="1"/>
        <v>0.093928</v>
      </c>
      <c r="D132" s="8" t="s">
        <v>19</v>
      </c>
      <c r="E132" s="8">
        <v>12.69</v>
      </c>
      <c r="F132" s="9">
        <v>234.82</v>
      </c>
      <c r="G132" s="8" t="s">
        <v>20</v>
      </c>
      <c r="H132" s="8" t="s">
        <v>21</v>
      </c>
      <c r="I132" s="8" t="s">
        <v>29</v>
      </c>
      <c r="J132" s="9">
        <v>30000.0</v>
      </c>
      <c r="K132" s="8" t="s">
        <v>30</v>
      </c>
      <c r="L132" s="8" t="s">
        <v>24</v>
      </c>
      <c r="M132" s="8" t="s">
        <v>25</v>
      </c>
      <c r="N132" s="8" t="s">
        <v>69</v>
      </c>
      <c r="O132" s="9">
        <v>8452.25679284</v>
      </c>
      <c r="P132" s="9">
        <v>238.06</v>
      </c>
      <c r="Q132" s="11">
        <v>43169.0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ht="12.75" customHeight="1">
      <c r="A133" s="13">
        <v>1066215.0</v>
      </c>
      <c r="B133" s="14">
        <v>24000.0</v>
      </c>
      <c r="C133" s="15">
        <f t="shared" si="1"/>
        <v>0.11244</v>
      </c>
      <c r="D133" s="13" t="s">
        <v>19</v>
      </c>
      <c r="E133" s="13">
        <v>15.96</v>
      </c>
      <c r="F133" s="14">
        <v>843.3</v>
      </c>
      <c r="G133" s="13" t="s">
        <v>28</v>
      </c>
      <c r="H133" s="13" t="s">
        <v>79</v>
      </c>
      <c r="I133" s="13" t="s">
        <v>51</v>
      </c>
      <c r="J133" s="14">
        <v>90000.0</v>
      </c>
      <c r="K133" s="13" t="s">
        <v>30</v>
      </c>
      <c r="L133" s="13" t="s">
        <v>31</v>
      </c>
      <c r="M133" s="13" t="s">
        <v>53</v>
      </c>
      <c r="N133" s="13" t="s">
        <v>42</v>
      </c>
      <c r="O133" s="14">
        <v>5895.68</v>
      </c>
      <c r="P133" s="14">
        <v>843.3</v>
      </c>
      <c r="Q133" s="16">
        <v>43491.0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ht="12.75" customHeight="1">
      <c r="A134" s="8">
        <v>1063270.0</v>
      </c>
      <c r="B134" s="9">
        <v>10625.0</v>
      </c>
      <c r="C134" s="10">
        <f t="shared" si="1"/>
        <v>0.172466087</v>
      </c>
      <c r="D134" s="8" t="s">
        <v>19</v>
      </c>
      <c r="E134" s="8">
        <v>7.51</v>
      </c>
      <c r="F134" s="9">
        <v>330.56</v>
      </c>
      <c r="G134" s="8" t="s">
        <v>44</v>
      </c>
      <c r="H134" s="8" t="s">
        <v>79</v>
      </c>
      <c r="I134" s="8" t="s">
        <v>66</v>
      </c>
      <c r="J134" s="9">
        <v>23000.0</v>
      </c>
      <c r="K134" s="8" t="s">
        <v>34</v>
      </c>
      <c r="L134" s="8" t="s">
        <v>24</v>
      </c>
      <c r="M134" s="8" t="s">
        <v>62</v>
      </c>
      <c r="N134" s="8" t="s">
        <v>46</v>
      </c>
      <c r="O134" s="9">
        <v>11841.940708</v>
      </c>
      <c r="P134" s="9">
        <v>2594.01</v>
      </c>
      <c r="Q134" s="11">
        <v>43549.0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ht="12.75" customHeight="1">
      <c r="A135" s="13">
        <v>1067931.0</v>
      </c>
      <c r="B135" s="14">
        <v>5000.0</v>
      </c>
      <c r="C135" s="15">
        <f t="shared" si="1"/>
        <v>0.08624</v>
      </c>
      <c r="D135" s="13" t="s">
        <v>19</v>
      </c>
      <c r="E135" s="13">
        <v>14.65</v>
      </c>
      <c r="F135" s="14">
        <v>172.48</v>
      </c>
      <c r="G135" s="13" t="s">
        <v>28</v>
      </c>
      <c r="H135" s="13" t="s">
        <v>21</v>
      </c>
      <c r="I135" s="13" t="s">
        <v>89</v>
      </c>
      <c r="J135" s="14">
        <v>24000.0</v>
      </c>
      <c r="K135" s="13" t="s">
        <v>30</v>
      </c>
      <c r="L135" s="13" t="s">
        <v>24</v>
      </c>
      <c r="M135" s="13" t="s">
        <v>50</v>
      </c>
      <c r="N135" s="13" t="s">
        <v>92</v>
      </c>
      <c r="O135" s="14">
        <v>5682.08</v>
      </c>
      <c r="P135" s="14">
        <v>3615.46</v>
      </c>
      <c r="Q135" s="16">
        <v>43124.0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ht="12.75" customHeight="1">
      <c r="A136" s="8">
        <v>1067922.0</v>
      </c>
      <c r="B136" s="9">
        <v>8850.0</v>
      </c>
      <c r="C136" s="10">
        <f t="shared" si="1"/>
        <v>0.05259290323</v>
      </c>
      <c r="D136" s="8" t="s">
        <v>19</v>
      </c>
      <c r="E136" s="8">
        <v>6.62</v>
      </c>
      <c r="F136" s="9">
        <v>271.73</v>
      </c>
      <c r="G136" s="8" t="s">
        <v>44</v>
      </c>
      <c r="H136" s="8" t="s">
        <v>21</v>
      </c>
      <c r="I136" s="8" t="s">
        <v>22</v>
      </c>
      <c r="J136" s="9">
        <v>62000.0</v>
      </c>
      <c r="K136" s="8" t="s">
        <v>30</v>
      </c>
      <c r="L136" s="8" t="s">
        <v>24</v>
      </c>
      <c r="M136" s="8" t="s">
        <v>25</v>
      </c>
      <c r="N136" s="8" t="s">
        <v>118</v>
      </c>
      <c r="O136" s="9">
        <v>9781.60575467</v>
      </c>
      <c r="P136" s="9">
        <v>5.67</v>
      </c>
      <c r="Q136" s="11">
        <v>43139.0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ht="12.75" customHeight="1">
      <c r="A137" s="13">
        <v>1067919.0</v>
      </c>
      <c r="B137" s="14">
        <v>6375.0</v>
      </c>
      <c r="C137" s="15">
        <f t="shared" si="1"/>
        <v>0.05409272727</v>
      </c>
      <c r="D137" s="13" t="s">
        <v>19</v>
      </c>
      <c r="E137" s="13">
        <v>7.51</v>
      </c>
      <c r="F137" s="14">
        <v>198.34</v>
      </c>
      <c r="G137" s="13" t="s">
        <v>44</v>
      </c>
      <c r="H137" s="13" t="s">
        <v>21</v>
      </c>
      <c r="I137" s="13" t="s">
        <v>61</v>
      </c>
      <c r="J137" s="14">
        <v>44000.0</v>
      </c>
      <c r="K137" s="13" t="s">
        <v>30</v>
      </c>
      <c r="L137" s="13" t="s">
        <v>24</v>
      </c>
      <c r="M137" s="13" t="s">
        <v>50</v>
      </c>
      <c r="N137" s="13" t="s">
        <v>33</v>
      </c>
      <c r="O137" s="14">
        <v>6737.55</v>
      </c>
      <c r="P137" s="14">
        <v>2585.54</v>
      </c>
      <c r="Q137" s="16">
        <v>43550.0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ht="12.75" customHeight="1">
      <c r="A138" s="8">
        <v>1068106.0</v>
      </c>
      <c r="B138" s="9">
        <v>6000.0</v>
      </c>
      <c r="C138" s="10">
        <f t="shared" si="1"/>
        <v>0.02646133333</v>
      </c>
      <c r="D138" s="8" t="s">
        <v>19</v>
      </c>
      <c r="E138" s="8">
        <v>11.71</v>
      </c>
      <c r="F138" s="9">
        <v>198.46</v>
      </c>
      <c r="G138" s="8" t="s">
        <v>20</v>
      </c>
      <c r="H138" s="8" t="s">
        <v>21</v>
      </c>
      <c r="I138" s="8" t="s">
        <v>45</v>
      </c>
      <c r="J138" s="9">
        <v>90000.0</v>
      </c>
      <c r="K138" s="8" t="s">
        <v>34</v>
      </c>
      <c r="L138" s="8" t="s">
        <v>24</v>
      </c>
      <c r="M138" s="8" t="s">
        <v>25</v>
      </c>
      <c r="N138" s="8" t="s">
        <v>95</v>
      </c>
      <c r="O138" s="9">
        <v>7041.29375069</v>
      </c>
      <c r="P138" s="9">
        <v>2082.79</v>
      </c>
      <c r="Q138" s="11">
        <v>43116.0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ht="12.75" customHeight="1">
      <c r="A139" s="13">
        <v>1068111.0</v>
      </c>
      <c r="B139" s="14">
        <v>11100.0</v>
      </c>
      <c r="C139" s="15">
        <f t="shared" si="1"/>
        <v>0.09975219512</v>
      </c>
      <c r="D139" s="13" t="s">
        <v>19</v>
      </c>
      <c r="E139" s="13">
        <v>6.62</v>
      </c>
      <c r="F139" s="14">
        <v>340.82</v>
      </c>
      <c r="G139" s="13" t="s">
        <v>44</v>
      </c>
      <c r="H139" s="13" t="s">
        <v>21</v>
      </c>
      <c r="I139" s="13" t="s">
        <v>22</v>
      </c>
      <c r="J139" s="14">
        <v>41000.0</v>
      </c>
      <c r="K139" s="13" t="s">
        <v>23</v>
      </c>
      <c r="L139" s="13" t="s">
        <v>31</v>
      </c>
      <c r="M139" s="13" t="s">
        <v>25</v>
      </c>
      <c r="N139" s="13" t="s">
        <v>92</v>
      </c>
      <c r="O139" s="14">
        <v>8120.14</v>
      </c>
      <c r="P139" s="14">
        <v>340.82</v>
      </c>
      <c r="Q139" s="16">
        <v>43404.0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ht="12.75" customHeight="1">
      <c r="A140" s="8">
        <v>1067655.0</v>
      </c>
      <c r="B140" s="9">
        <v>10000.0</v>
      </c>
      <c r="C140" s="10">
        <f t="shared" si="1"/>
        <v>0.04841785714</v>
      </c>
      <c r="D140" s="8" t="s">
        <v>27</v>
      </c>
      <c r="E140" s="8">
        <v>12.69</v>
      </c>
      <c r="F140" s="9">
        <v>225.95</v>
      </c>
      <c r="G140" s="8" t="s">
        <v>20</v>
      </c>
      <c r="H140" s="8" t="s">
        <v>79</v>
      </c>
      <c r="I140" s="8" t="s">
        <v>89</v>
      </c>
      <c r="J140" s="9">
        <v>56000.0</v>
      </c>
      <c r="K140" s="8" t="s">
        <v>30</v>
      </c>
      <c r="L140" s="8" t="s">
        <v>24</v>
      </c>
      <c r="M140" s="8" t="s">
        <v>50</v>
      </c>
      <c r="N140" s="8" t="s">
        <v>42</v>
      </c>
      <c r="O140" s="9">
        <v>12727.4260564</v>
      </c>
      <c r="P140" s="9">
        <v>5526.53</v>
      </c>
      <c r="Q140" s="11">
        <v>43303.0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ht="12.75" customHeight="1">
      <c r="A141" s="13">
        <v>1060662.0</v>
      </c>
      <c r="B141" s="14">
        <v>6200.0</v>
      </c>
      <c r="C141" s="15">
        <f t="shared" si="1"/>
        <v>0.08545358491</v>
      </c>
      <c r="D141" s="13" t="s">
        <v>19</v>
      </c>
      <c r="E141" s="13">
        <v>6.03</v>
      </c>
      <c r="F141" s="14">
        <v>188.71</v>
      </c>
      <c r="G141" s="13" t="s">
        <v>44</v>
      </c>
      <c r="H141" s="13" t="s">
        <v>79</v>
      </c>
      <c r="I141" s="13" t="s">
        <v>66</v>
      </c>
      <c r="J141" s="14">
        <v>26500.0</v>
      </c>
      <c r="K141" s="13" t="s">
        <v>34</v>
      </c>
      <c r="L141" s="13" t="s">
        <v>24</v>
      </c>
      <c r="M141" s="13" t="s">
        <v>35</v>
      </c>
      <c r="N141" s="13" t="s">
        <v>119</v>
      </c>
      <c r="O141" s="14">
        <v>6793.0700944</v>
      </c>
      <c r="P141" s="14">
        <v>1.83</v>
      </c>
      <c r="Q141" s="16">
        <v>43158.0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ht="12.75" customHeight="1">
      <c r="A142" s="8">
        <v>1061304.0</v>
      </c>
      <c r="B142" s="9">
        <v>15000.0</v>
      </c>
      <c r="C142" s="10">
        <f t="shared" si="1"/>
        <v>0.1215822222</v>
      </c>
      <c r="D142" s="8" t="s">
        <v>19</v>
      </c>
      <c r="E142" s="8">
        <v>18.64</v>
      </c>
      <c r="F142" s="9">
        <v>547.12</v>
      </c>
      <c r="G142" s="8" t="s">
        <v>55</v>
      </c>
      <c r="H142" s="8" t="s">
        <v>21</v>
      </c>
      <c r="I142" s="8" t="s">
        <v>45</v>
      </c>
      <c r="J142" s="9">
        <v>54000.0</v>
      </c>
      <c r="K142" s="8" t="s">
        <v>34</v>
      </c>
      <c r="L142" s="8" t="s">
        <v>24</v>
      </c>
      <c r="M142" s="8" t="s">
        <v>50</v>
      </c>
      <c r="N142" s="8" t="s">
        <v>33</v>
      </c>
      <c r="O142" s="9">
        <v>19401.7193826</v>
      </c>
      <c r="P142" s="9">
        <v>4641.23</v>
      </c>
      <c r="Q142" s="11">
        <v>43573.0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ht="12.75" customHeight="1">
      <c r="A143" s="13">
        <v>1068095.0</v>
      </c>
      <c r="B143" s="14">
        <v>4200.0</v>
      </c>
      <c r="C143" s="15">
        <f t="shared" si="1"/>
        <v>0.03145358491</v>
      </c>
      <c r="D143" s="13" t="s">
        <v>19</v>
      </c>
      <c r="E143" s="13">
        <v>11.71</v>
      </c>
      <c r="F143" s="14">
        <v>138.92</v>
      </c>
      <c r="G143" s="13" t="s">
        <v>20</v>
      </c>
      <c r="H143" s="13" t="s">
        <v>21</v>
      </c>
      <c r="I143" s="13" t="s">
        <v>89</v>
      </c>
      <c r="J143" s="14">
        <v>53000.0</v>
      </c>
      <c r="K143" s="13" t="s">
        <v>34</v>
      </c>
      <c r="L143" s="13" t="s">
        <v>24</v>
      </c>
      <c r="M143" s="13" t="s">
        <v>41</v>
      </c>
      <c r="N143" s="13" t="s">
        <v>118</v>
      </c>
      <c r="O143" s="14">
        <v>5000.4625104</v>
      </c>
      <c r="P143" s="14">
        <v>141.26</v>
      </c>
      <c r="Q143" s="16">
        <v>43540.0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ht="12.75" customHeight="1">
      <c r="A144" s="8">
        <v>1067182.0</v>
      </c>
      <c r="B144" s="9">
        <v>14000.0</v>
      </c>
      <c r="C144" s="10">
        <f t="shared" si="1"/>
        <v>0.1091659091</v>
      </c>
      <c r="D144" s="8" t="s">
        <v>19</v>
      </c>
      <c r="E144" s="8">
        <v>14.27</v>
      </c>
      <c r="F144" s="9">
        <v>480.33</v>
      </c>
      <c r="G144" s="8" t="s">
        <v>28</v>
      </c>
      <c r="H144" s="8" t="s">
        <v>21</v>
      </c>
      <c r="I144" s="8" t="s">
        <v>61</v>
      </c>
      <c r="J144" s="9">
        <v>52800.0</v>
      </c>
      <c r="K144" s="8" t="s">
        <v>34</v>
      </c>
      <c r="L144" s="8" t="s">
        <v>24</v>
      </c>
      <c r="M144" s="8" t="s">
        <v>50</v>
      </c>
      <c r="N144" s="8" t="s">
        <v>42</v>
      </c>
      <c r="O144" s="9">
        <v>14487.95</v>
      </c>
      <c r="P144" s="9">
        <v>13531.87</v>
      </c>
      <c r="Q144" s="11">
        <v>43198.0</v>
      </c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ht="12.75" customHeight="1">
      <c r="A145" s="13">
        <v>822464.0</v>
      </c>
      <c r="B145" s="14">
        <v>8875.0</v>
      </c>
      <c r="C145" s="15">
        <f t="shared" si="1"/>
        <v>0.08719263158</v>
      </c>
      <c r="D145" s="13" t="s">
        <v>19</v>
      </c>
      <c r="E145" s="13">
        <v>7.51</v>
      </c>
      <c r="F145" s="14">
        <v>276.11</v>
      </c>
      <c r="G145" s="13" t="s">
        <v>44</v>
      </c>
      <c r="H145" s="13" t="s">
        <v>79</v>
      </c>
      <c r="I145" s="13" t="s">
        <v>45</v>
      </c>
      <c r="J145" s="14">
        <v>38000.0</v>
      </c>
      <c r="K145" s="13" t="s">
        <v>34</v>
      </c>
      <c r="L145" s="13" t="s">
        <v>24</v>
      </c>
      <c r="M145" s="13" t="s">
        <v>50</v>
      </c>
      <c r="N145" s="13" t="s">
        <v>33</v>
      </c>
      <c r="O145" s="14">
        <v>9712.65</v>
      </c>
      <c r="P145" s="14">
        <v>4472.8</v>
      </c>
      <c r="Q145" s="16">
        <v>43315.0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ht="12.75" customHeight="1">
      <c r="A146" s="8">
        <v>1063526.0</v>
      </c>
      <c r="B146" s="9">
        <v>13500.0</v>
      </c>
      <c r="C146" s="10">
        <f t="shared" si="1"/>
        <v>0.1373810526</v>
      </c>
      <c r="D146" s="8" t="s">
        <v>19</v>
      </c>
      <c r="E146" s="8">
        <v>9.91</v>
      </c>
      <c r="F146" s="9">
        <v>435.04</v>
      </c>
      <c r="G146" s="8" t="s">
        <v>20</v>
      </c>
      <c r="H146" s="8" t="s">
        <v>21</v>
      </c>
      <c r="I146" s="8" t="s">
        <v>94</v>
      </c>
      <c r="J146" s="9">
        <v>38000.0</v>
      </c>
      <c r="K146" s="8" t="s">
        <v>23</v>
      </c>
      <c r="L146" s="8" t="s">
        <v>24</v>
      </c>
      <c r="M146" s="8" t="s">
        <v>50</v>
      </c>
      <c r="N146" s="8" t="s">
        <v>42</v>
      </c>
      <c r="O146" s="9">
        <v>15657.9393795</v>
      </c>
      <c r="P146" s="9">
        <v>307.62</v>
      </c>
      <c r="Q146" s="11">
        <v>43501.0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ht="12.75" customHeight="1">
      <c r="A147" s="13">
        <v>1068091.0</v>
      </c>
      <c r="B147" s="14">
        <v>12000.0</v>
      </c>
      <c r="C147" s="15">
        <f t="shared" si="1"/>
        <v>0.1104857143</v>
      </c>
      <c r="D147" s="13" t="s">
        <v>19</v>
      </c>
      <c r="E147" s="13">
        <v>9.91</v>
      </c>
      <c r="F147" s="14">
        <v>386.7</v>
      </c>
      <c r="G147" s="13" t="s">
        <v>20</v>
      </c>
      <c r="H147" s="13" t="s">
        <v>21</v>
      </c>
      <c r="I147" s="13" t="s">
        <v>89</v>
      </c>
      <c r="J147" s="14">
        <v>42000.0</v>
      </c>
      <c r="K147" s="13" t="s">
        <v>34</v>
      </c>
      <c r="L147" s="13" t="s">
        <v>31</v>
      </c>
      <c r="M147" s="13" t="s">
        <v>50</v>
      </c>
      <c r="N147" s="13" t="s">
        <v>93</v>
      </c>
      <c r="O147" s="14">
        <v>11234.49</v>
      </c>
      <c r="P147" s="14">
        <v>386.7</v>
      </c>
      <c r="Q147" s="16">
        <v>43279.0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ht="12.75" customHeight="1">
      <c r="A148" s="8">
        <v>1068090.0</v>
      </c>
      <c r="B148" s="9">
        <v>16000.0</v>
      </c>
      <c r="C148" s="10">
        <f t="shared" si="1"/>
        <v>0.09231490909</v>
      </c>
      <c r="D148" s="8" t="s">
        <v>27</v>
      </c>
      <c r="E148" s="8">
        <v>19.91</v>
      </c>
      <c r="F148" s="9">
        <v>423.11</v>
      </c>
      <c r="G148" s="8" t="s">
        <v>55</v>
      </c>
      <c r="H148" s="8" t="s">
        <v>21</v>
      </c>
      <c r="I148" s="8" t="s">
        <v>61</v>
      </c>
      <c r="J148" s="9">
        <v>55000.0</v>
      </c>
      <c r="K148" s="8" t="s">
        <v>23</v>
      </c>
      <c r="L148" s="8" t="s">
        <v>24</v>
      </c>
      <c r="M148" s="8" t="s">
        <v>50</v>
      </c>
      <c r="N148" s="8" t="s">
        <v>107</v>
      </c>
      <c r="O148" s="9">
        <v>22277.2628856</v>
      </c>
      <c r="P148" s="9">
        <v>10869.79</v>
      </c>
      <c r="Q148" s="11">
        <v>43350.0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ht="12.75" customHeight="1">
      <c r="A149" s="13">
        <v>1068082.0</v>
      </c>
      <c r="B149" s="14">
        <v>21600.0</v>
      </c>
      <c r="C149" s="15">
        <f t="shared" si="1"/>
        <v>0.113064</v>
      </c>
      <c r="D149" s="13" t="s">
        <v>27</v>
      </c>
      <c r="E149" s="13">
        <v>19.42</v>
      </c>
      <c r="F149" s="14">
        <v>565.32</v>
      </c>
      <c r="G149" s="13" t="s">
        <v>55</v>
      </c>
      <c r="H149" s="13" t="s">
        <v>79</v>
      </c>
      <c r="I149" s="13" t="s">
        <v>51</v>
      </c>
      <c r="J149" s="14">
        <v>60000.0</v>
      </c>
      <c r="K149" s="13" t="s">
        <v>30</v>
      </c>
      <c r="L149" s="13" t="s">
        <v>24</v>
      </c>
      <c r="M149" s="13" t="s">
        <v>50</v>
      </c>
      <c r="N149" s="13" t="s">
        <v>33</v>
      </c>
      <c r="O149" s="14">
        <v>27580.75</v>
      </c>
      <c r="P149" s="14">
        <v>17416.49</v>
      </c>
      <c r="Q149" s="16">
        <v>43538.0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ht="12.75" customHeight="1">
      <c r="A150" s="8">
        <v>1068078.0</v>
      </c>
      <c r="B150" s="9">
        <v>6000.0</v>
      </c>
      <c r="C150" s="10">
        <f t="shared" si="1"/>
        <v>0.02695724138</v>
      </c>
      <c r="D150" s="8" t="s">
        <v>19</v>
      </c>
      <c r="E150" s="8">
        <v>10.65</v>
      </c>
      <c r="F150" s="9">
        <v>195.44</v>
      </c>
      <c r="G150" s="8" t="s">
        <v>20</v>
      </c>
      <c r="H150" s="8" t="s">
        <v>79</v>
      </c>
      <c r="I150" s="8" t="s">
        <v>85</v>
      </c>
      <c r="J150" s="9">
        <v>87000.0</v>
      </c>
      <c r="K150" s="8" t="s">
        <v>34</v>
      </c>
      <c r="L150" s="8" t="s">
        <v>24</v>
      </c>
      <c r="M150" s="8" t="s">
        <v>53</v>
      </c>
      <c r="N150" s="8" t="s">
        <v>95</v>
      </c>
      <c r="O150" s="9">
        <v>6999.42740728</v>
      </c>
      <c r="P150" s="9">
        <v>1335.92</v>
      </c>
      <c r="Q150" s="11">
        <v>43521.0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ht="12.75" customHeight="1">
      <c r="A151" s="13">
        <v>1057633.0</v>
      </c>
      <c r="B151" s="14">
        <v>8450.0</v>
      </c>
      <c r="C151" s="15">
        <f t="shared" si="1"/>
        <v>0.1003056</v>
      </c>
      <c r="D151" s="13" t="s">
        <v>27</v>
      </c>
      <c r="E151" s="13">
        <v>16.77</v>
      </c>
      <c r="F151" s="14">
        <v>208.97</v>
      </c>
      <c r="G151" s="13" t="s">
        <v>75</v>
      </c>
      <c r="H151" s="13" t="s">
        <v>60</v>
      </c>
      <c r="I151" s="13" t="s">
        <v>66</v>
      </c>
      <c r="J151" s="14">
        <v>25000.0</v>
      </c>
      <c r="K151" s="13" t="s">
        <v>23</v>
      </c>
      <c r="L151" s="13" t="s">
        <v>24</v>
      </c>
      <c r="M151" s="13" t="s">
        <v>50</v>
      </c>
      <c r="N151" s="13" t="s">
        <v>36</v>
      </c>
      <c r="O151" s="14">
        <v>12188.5644228</v>
      </c>
      <c r="P151" s="14">
        <v>3239.35</v>
      </c>
      <c r="Q151" s="16">
        <v>43330.0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ht="12.75" customHeight="1">
      <c r="A152" s="8">
        <v>1046204.0</v>
      </c>
      <c r="B152" s="9">
        <v>20000.0</v>
      </c>
      <c r="C152" s="10">
        <f t="shared" si="1"/>
        <v>0.06733170732</v>
      </c>
      <c r="D152" s="8" t="s">
        <v>27</v>
      </c>
      <c r="E152" s="8">
        <v>13.49</v>
      </c>
      <c r="F152" s="9">
        <v>460.1</v>
      </c>
      <c r="G152" s="8" t="s">
        <v>28</v>
      </c>
      <c r="H152" s="8" t="s">
        <v>21</v>
      </c>
      <c r="I152" s="8" t="s">
        <v>45</v>
      </c>
      <c r="J152" s="9">
        <v>82000.0</v>
      </c>
      <c r="K152" s="8" t="s">
        <v>34</v>
      </c>
      <c r="L152" s="8" t="s">
        <v>24</v>
      </c>
      <c r="M152" s="8" t="s">
        <v>25</v>
      </c>
      <c r="N152" s="8" t="s">
        <v>99</v>
      </c>
      <c r="O152" s="9">
        <v>26397.3130625</v>
      </c>
      <c r="P152" s="9">
        <v>9848.46</v>
      </c>
      <c r="Q152" s="11">
        <v>43565.0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ht="12.75" customHeight="1">
      <c r="A153" s="13">
        <v>1067794.0</v>
      </c>
      <c r="B153" s="14">
        <v>10000.0</v>
      </c>
      <c r="C153" s="15">
        <f t="shared" si="1"/>
        <v>0.066152</v>
      </c>
      <c r="D153" s="13" t="s">
        <v>19</v>
      </c>
      <c r="E153" s="13">
        <v>11.71</v>
      </c>
      <c r="F153" s="14">
        <v>330.76</v>
      </c>
      <c r="G153" s="13" t="s">
        <v>20</v>
      </c>
      <c r="H153" s="13" t="s">
        <v>21</v>
      </c>
      <c r="I153" s="13" t="s">
        <v>51</v>
      </c>
      <c r="J153" s="14">
        <v>60000.0</v>
      </c>
      <c r="K153" s="13" t="s">
        <v>34</v>
      </c>
      <c r="L153" s="13" t="s">
        <v>31</v>
      </c>
      <c r="M153" s="13" t="s">
        <v>50</v>
      </c>
      <c r="N153" s="13" t="s">
        <v>42</v>
      </c>
      <c r="O153" s="14">
        <v>6002.23</v>
      </c>
      <c r="P153" s="14">
        <v>62.38</v>
      </c>
      <c r="Q153" s="16">
        <v>43394.0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ht="12.75" customHeight="1">
      <c r="A154" s="8">
        <v>1067816.0</v>
      </c>
      <c r="B154" s="9">
        <v>12000.0</v>
      </c>
      <c r="C154" s="10">
        <f t="shared" si="1"/>
        <v>0.0635415</v>
      </c>
      <c r="D154" s="8" t="s">
        <v>19</v>
      </c>
      <c r="E154" s="8">
        <v>16.29</v>
      </c>
      <c r="F154" s="9">
        <v>423.61</v>
      </c>
      <c r="G154" s="8" t="s">
        <v>75</v>
      </c>
      <c r="H154" s="8" t="s">
        <v>79</v>
      </c>
      <c r="I154" s="8" t="s">
        <v>66</v>
      </c>
      <c r="J154" s="9">
        <v>80000.0</v>
      </c>
      <c r="K154" s="8" t="s">
        <v>23</v>
      </c>
      <c r="L154" s="8" t="s">
        <v>24</v>
      </c>
      <c r="M154" s="8" t="s">
        <v>25</v>
      </c>
      <c r="N154" s="8" t="s">
        <v>33</v>
      </c>
      <c r="O154" s="9">
        <v>14946.5600236</v>
      </c>
      <c r="P154" s="9">
        <v>4368.56</v>
      </c>
      <c r="Q154" s="11">
        <v>43485.0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ht="12.75" customHeight="1">
      <c r="A155" s="13">
        <v>1068018.0</v>
      </c>
      <c r="B155" s="14">
        <v>13475.0</v>
      </c>
      <c r="C155" s="15">
        <f t="shared" si="1"/>
        <v>0.1487952</v>
      </c>
      <c r="D155" s="13" t="s">
        <v>27</v>
      </c>
      <c r="E155" s="13">
        <v>13.49</v>
      </c>
      <c r="F155" s="14">
        <v>309.99</v>
      </c>
      <c r="G155" s="13" t="s">
        <v>28</v>
      </c>
      <c r="H155" s="13" t="s">
        <v>21</v>
      </c>
      <c r="I155" s="13" t="s">
        <v>22</v>
      </c>
      <c r="J155" s="14">
        <v>25000.0</v>
      </c>
      <c r="K155" s="13" t="s">
        <v>23</v>
      </c>
      <c r="L155" s="13" t="s">
        <v>31</v>
      </c>
      <c r="M155" s="13" t="s">
        <v>25</v>
      </c>
      <c r="N155" s="13" t="s">
        <v>42</v>
      </c>
      <c r="O155" s="14">
        <v>6198.89</v>
      </c>
      <c r="P155" s="14">
        <v>28.0</v>
      </c>
      <c r="Q155" s="16">
        <v>43296.0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ht="12.75" customHeight="1">
      <c r="A156" s="8">
        <v>1052996.0</v>
      </c>
      <c r="B156" s="9">
        <v>7200.0</v>
      </c>
      <c r="C156" s="10">
        <f t="shared" si="1"/>
        <v>0.0601475</v>
      </c>
      <c r="D156" s="8" t="s">
        <v>19</v>
      </c>
      <c r="E156" s="8">
        <v>12.42</v>
      </c>
      <c r="F156" s="9">
        <v>240.59</v>
      </c>
      <c r="G156" s="8" t="s">
        <v>20</v>
      </c>
      <c r="H156" s="8" t="s">
        <v>21</v>
      </c>
      <c r="I156" s="8" t="s">
        <v>66</v>
      </c>
      <c r="J156" s="9">
        <v>48000.0</v>
      </c>
      <c r="K156" s="8" t="s">
        <v>34</v>
      </c>
      <c r="L156" s="8" t="s">
        <v>24</v>
      </c>
      <c r="M156" s="8" t="s">
        <v>57</v>
      </c>
      <c r="N156" s="8" t="s">
        <v>36</v>
      </c>
      <c r="O156" s="9">
        <v>8677.15633962</v>
      </c>
      <c r="P156" s="9">
        <v>19.26</v>
      </c>
      <c r="Q156" s="11">
        <v>43425.0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ht="12.75" customHeight="1">
      <c r="A157" s="13">
        <v>1067818.0</v>
      </c>
      <c r="B157" s="14">
        <v>5600.0</v>
      </c>
      <c r="C157" s="15">
        <f t="shared" si="1"/>
        <v>0.02727105882</v>
      </c>
      <c r="D157" s="13" t="s">
        <v>19</v>
      </c>
      <c r="E157" s="13">
        <v>14.65</v>
      </c>
      <c r="F157" s="14">
        <v>193.17</v>
      </c>
      <c r="G157" s="13" t="s">
        <v>28</v>
      </c>
      <c r="H157" s="13" t="s">
        <v>79</v>
      </c>
      <c r="I157" s="13" t="s">
        <v>45</v>
      </c>
      <c r="J157" s="14">
        <v>85000.0</v>
      </c>
      <c r="K157" s="13" t="s">
        <v>34</v>
      </c>
      <c r="L157" s="13" t="s">
        <v>31</v>
      </c>
      <c r="M157" s="13" t="s">
        <v>50</v>
      </c>
      <c r="N157" s="13" t="s">
        <v>26</v>
      </c>
      <c r="O157" s="14">
        <v>1350.86</v>
      </c>
      <c r="P157" s="14">
        <v>193.17</v>
      </c>
      <c r="Q157" s="16">
        <v>43516.0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ht="12.75" customHeight="1">
      <c r="A158" s="8">
        <v>1064842.0</v>
      </c>
      <c r="B158" s="9">
        <v>12000.0</v>
      </c>
      <c r="C158" s="10">
        <f t="shared" si="1"/>
        <v>0.08667578947</v>
      </c>
      <c r="D158" s="8" t="s">
        <v>19</v>
      </c>
      <c r="E158" s="8">
        <v>14.27</v>
      </c>
      <c r="F158" s="9">
        <v>411.71</v>
      </c>
      <c r="G158" s="8" t="s">
        <v>28</v>
      </c>
      <c r="H158" s="8" t="s">
        <v>21</v>
      </c>
      <c r="I158" s="8" t="s">
        <v>29</v>
      </c>
      <c r="J158" s="9">
        <v>57000.0</v>
      </c>
      <c r="K158" s="8" t="s">
        <v>23</v>
      </c>
      <c r="L158" s="8" t="s">
        <v>24</v>
      </c>
      <c r="M158" s="8" t="s">
        <v>50</v>
      </c>
      <c r="N158" s="8" t="s">
        <v>42</v>
      </c>
      <c r="O158" s="9">
        <v>14396.58</v>
      </c>
      <c r="P158" s="9">
        <v>5359.38</v>
      </c>
      <c r="Q158" s="11">
        <v>43447.0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ht="12.75" customHeight="1">
      <c r="A159" s="13">
        <v>1067109.0</v>
      </c>
      <c r="B159" s="14">
        <v>8500.0</v>
      </c>
      <c r="C159" s="15">
        <f t="shared" si="1"/>
        <v>0.1241808</v>
      </c>
      <c r="D159" s="13" t="s">
        <v>19</v>
      </c>
      <c r="E159" s="13">
        <v>6.03</v>
      </c>
      <c r="F159" s="14">
        <v>258.71</v>
      </c>
      <c r="G159" s="13" t="s">
        <v>44</v>
      </c>
      <c r="H159" s="13" t="s">
        <v>21</v>
      </c>
      <c r="I159" s="13" t="s">
        <v>89</v>
      </c>
      <c r="J159" s="14">
        <v>25000.0</v>
      </c>
      <c r="K159" s="13" t="s">
        <v>34</v>
      </c>
      <c r="L159" s="13" t="s">
        <v>24</v>
      </c>
      <c r="M159" s="13" t="s">
        <v>25</v>
      </c>
      <c r="N159" s="13" t="s">
        <v>118</v>
      </c>
      <c r="O159" s="14">
        <v>9074.73</v>
      </c>
      <c r="P159" s="14">
        <v>4936.27</v>
      </c>
      <c r="Q159" s="16">
        <v>43512.0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ht="12.75" customHeight="1">
      <c r="A160" s="8">
        <v>1067971.0</v>
      </c>
      <c r="B160" s="9">
        <v>8000.0</v>
      </c>
      <c r="C160" s="10">
        <f t="shared" si="1"/>
        <v>0.09098823529</v>
      </c>
      <c r="D160" s="8" t="s">
        <v>19</v>
      </c>
      <c r="E160" s="8">
        <v>9.91</v>
      </c>
      <c r="F160" s="9">
        <v>257.8</v>
      </c>
      <c r="G160" s="8" t="s">
        <v>20</v>
      </c>
      <c r="H160" s="8" t="s">
        <v>21</v>
      </c>
      <c r="I160" s="8" t="s">
        <v>89</v>
      </c>
      <c r="J160" s="9">
        <v>34000.0</v>
      </c>
      <c r="K160" s="8" t="s">
        <v>30</v>
      </c>
      <c r="L160" s="8" t="s">
        <v>24</v>
      </c>
      <c r="M160" s="8" t="s">
        <v>25</v>
      </c>
      <c r="N160" s="8" t="s">
        <v>92</v>
      </c>
      <c r="O160" s="9">
        <v>9279.81275176</v>
      </c>
      <c r="P160" s="9">
        <v>262.31</v>
      </c>
      <c r="Q160" s="11">
        <v>43347.0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ht="12.75" customHeight="1">
      <c r="A161" s="13">
        <v>1057518.0</v>
      </c>
      <c r="B161" s="14">
        <v>8000.0</v>
      </c>
      <c r="C161" s="15">
        <f t="shared" si="1"/>
        <v>0.080199</v>
      </c>
      <c r="D161" s="13" t="s">
        <v>19</v>
      </c>
      <c r="E161" s="13">
        <v>12.42</v>
      </c>
      <c r="F161" s="14">
        <v>267.33</v>
      </c>
      <c r="G161" s="13" t="s">
        <v>20</v>
      </c>
      <c r="H161" s="13" t="s">
        <v>21</v>
      </c>
      <c r="I161" s="13" t="s">
        <v>22</v>
      </c>
      <c r="J161" s="14">
        <v>40000.0</v>
      </c>
      <c r="K161" s="13" t="s">
        <v>34</v>
      </c>
      <c r="L161" s="13" t="s">
        <v>24</v>
      </c>
      <c r="M161" s="13" t="s">
        <v>25</v>
      </c>
      <c r="N161" s="13" t="s">
        <v>46</v>
      </c>
      <c r="O161" s="14">
        <v>9622.78031997</v>
      </c>
      <c r="P161" s="14">
        <v>269.73</v>
      </c>
      <c r="Q161" s="16">
        <v>43105.0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ht="12.75" customHeight="1">
      <c r="A162" s="8">
        <v>1067473.0</v>
      </c>
      <c r="B162" s="9">
        <v>16000.0</v>
      </c>
      <c r="C162" s="10">
        <f t="shared" si="1"/>
        <v>0.1077221706</v>
      </c>
      <c r="D162" s="8" t="s">
        <v>27</v>
      </c>
      <c r="E162" s="8">
        <v>15.27</v>
      </c>
      <c r="F162" s="9">
        <v>382.92</v>
      </c>
      <c r="G162" s="8" t="s">
        <v>28</v>
      </c>
      <c r="H162" s="8" t="s">
        <v>21</v>
      </c>
      <c r="I162" s="8" t="s">
        <v>22</v>
      </c>
      <c r="J162" s="9">
        <v>42656.4</v>
      </c>
      <c r="K162" s="8" t="s">
        <v>30</v>
      </c>
      <c r="L162" s="8" t="s">
        <v>24</v>
      </c>
      <c r="M162" s="8" t="s">
        <v>50</v>
      </c>
      <c r="N162" s="8" t="s">
        <v>33</v>
      </c>
      <c r="O162" s="9">
        <v>22394.08</v>
      </c>
      <c r="P162" s="9">
        <v>199.56</v>
      </c>
      <c r="Q162" s="11">
        <v>43397.0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ht="12.75" customHeight="1">
      <c r="A163" s="13">
        <v>1062177.0</v>
      </c>
      <c r="B163" s="14">
        <v>15000.0</v>
      </c>
      <c r="C163" s="15">
        <f t="shared" si="1"/>
        <v>0.1450837838</v>
      </c>
      <c r="D163" s="13" t="s">
        <v>19</v>
      </c>
      <c r="E163" s="13">
        <v>17.27</v>
      </c>
      <c r="F163" s="14">
        <v>536.81</v>
      </c>
      <c r="G163" s="13" t="s">
        <v>75</v>
      </c>
      <c r="H163" s="13" t="s">
        <v>79</v>
      </c>
      <c r="I163" s="13" t="s">
        <v>89</v>
      </c>
      <c r="J163" s="14">
        <v>44400.0</v>
      </c>
      <c r="K163" s="13" t="s">
        <v>30</v>
      </c>
      <c r="L163" s="13" t="s">
        <v>24</v>
      </c>
      <c r="M163" s="13" t="s">
        <v>83</v>
      </c>
      <c r="N163" s="13" t="s">
        <v>87</v>
      </c>
      <c r="O163" s="14">
        <v>17991.53</v>
      </c>
      <c r="P163" s="14">
        <v>9412.4</v>
      </c>
      <c r="Q163" s="16">
        <v>43471.0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ht="12.75" customHeight="1">
      <c r="A164" s="8">
        <v>1067447.0</v>
      </c>
      <c r="B164" s="9">
        <v>10000.0</v>
      </c>
      <c r="C164" s="10">
        <f t="shared" si="1"/>
        <v>0.1289</v>
      </c>
      <c r="D164" s="8" t="s">
        <v>19</v>
      </c>
      <c r="E164" s="8">
        <v>9.91</v>
      </c>
      <c r="F164" s="9">
        <v>322.25</v>
      </c>
      <c r="G164" s="8" t="s">
        <v>20</v>
      </c>
      <c r="H164" s="8" t="s">
        <v>60</v>
      </c>
      <c r="I164" s="8" t="s">
        <v>89</v>
      </c>
      <c r="J164" s="9">
        <v>30000.0</v>
      </c>
      <c r="K164" s="8" t="s">
        <v>34</v>
      </c>
      <c r="L164" s="8" t="s">
        <v>24</v>
      </c>
      <c r="M164" s="8" t="s">
        <v>50</v>
      </c>
      <c r="N164" s="8" t="s">
        <v>120</v>
      </c>
      <c r="O164" s="9">
        <v>11386.4302245</v>
      </c>
      <c r="P164" s="9">
        <v>369.43</v>
      </c>
      <c r="Q164" s="11">
        <v>43472.0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ht="12.75" customHeight="1">
      <c r="A165" s="13">
        <v>1059412.0</v>
      </c>
      <c r="B165" s="14">
        <v>10000.0</v>
      </c>
      <c r="C165" s="15">
        <f t="shared" si="1"/>
        <v>0.05263542857</v>
      </c>
      <c r="D165" s="13" t="s">
        <v>19</v>
      </c>
      <c r="E165" s="13">
        <v>6.62</v>
      </c>
      <c r="F165" s="14">
        <v>307.04</v>
      </c>
      <c r="G165" s="13" t="s">
        <v>44</v>
      </c>
      <c r="H165" s="13" t="s">
        <v>79</v>
      </c>
      <c r="I165" s="13" t="s">
        <v>66</v>
      </c>
      <c r="J165" s="14">
        <v>70000.0</v>
      </c>
      <c r="K165" s="13" t="s">
        <v>34</v>
      </c>
      <c r="L165" s="13" t="s">
        <v>24</v>
      </c>
      <c r="M165" s="13" t="s">
        <v>25</v>
      </c>
      <c r="N165" s="13" t="s">
        <v>91</v>
      </c>
      <c r="O165" s="14">
        <v>10902.91</v>
      </c>
      <c r="P165" s="14">
        <v>4152.52</v>
      </c>
      <c r="Q165" s="16">
        <v>43473.0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ht="12.75" customHeight="1">
      <c r="A166" s="8">
        <v>1062608.0</v>
      </c>
      <c r="B166" s="9">
        <v>8000.0</v>
      </c>
      <c r="C166" s="10">
        <f t="shared" si="1"/>
        <v>0.1182685714</v>
      </c>
      <c r="D166" s="8" t="s">
        <v>19</v>
      </c>
      <c r="E166" s="8">
        <v>14.65</v>
      </c>
      <c r="F166" s="9">
        <v>275.96</v>
      </c>
      <c r="G166" s="8" t="s">
        <v>28</v>
      </c>
      <c r="H166" s="8" t="s">
        <v>21</v>
      </c>
      <c r="I166" s="8" t="s">
        <v>48</v>
      </c>
      <c r="J166" s="9">
        <v>28000.0</v>
      </c>
      <c r="K166" s="8" t="s">
        <v>34</v>
      </c>
      <c r="L166" s="8" t="s">
        <v>24</v>
      </c>
      <c r="M166" s="8" t="s">
        <v>32</v>
      </c>
      <c r="N166" s="8" t="s">
        <v>42</v>
      </c>
      <c r="O166" s="9">
        <v>8636.82</v>
      </c>
      <c r="P166" s="9">
        <v>6983.56</v>
      </c>
      <c r="Q166" s="11">
        <v>43474.0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ht="12.75" customHeight="1">
      <c r="A167" s="13">
        <v>1067664.0</v>
      </c>
      <c r="B167" s="14">
        <v>22000.0</v>
      </c>
      <c r="C167" s="15">
        <f t="shared" si="1"/>
        <v>0.170148</v>
      </c>
      <c r="D167" s="13" t="s">
        <v>19</v>
      </c>
      <c r="E167" s="13">
        <v>9.91</v>
      </c>
      <c r="F167" s="14">
        <v>708.95</v>
      </c>
      <c r="G167" s="13" t="s">
        <v>20</v>
      </c>
      <c r="H167" s="13" t="s">
        <v>79</v>
      </c>
      <c r="I167" s="13" t="s">
        <v>89</v>
      </c>
      <c r="J167" s="14">
        <v>50000.0</v>
      </c>
      <c r="K167" s="13" t="s">
        <v>23</v>
      </c>
      <c r="L167" s="13" t="s">
        <v>24</v>
      </c>
      <c r="M167" s="13" t="s">
        <v>50</v>
      </c>
      <c r="N167" s="13" t="s">
        <v>121</v>
      </c>
      <c r="O167" s="14">
        <v>25521.0957202</v>
      </c>
      <c r="P167" s="14">
        <v>1430.05</v>
      </c>
      <c r="Q167" s="16">
        <v>43475.0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ht="12.75" customHeight="1">
      <c r="A168" s="8">
        <v>1067441.0</v>
      </c>
      <c r="B168" s="9">
        <v>6000.0</v>
      </c>
      <c r="C168" s="10">
        <f t="shared" si="1"/>
        <v>0.02605822785</v>
      </c>
      <c r="D168" s="8" t="s">
        <v>19</v>
      </c>
      <c r="E168" s="8">
        <v>14.27</v>
      </c>
      <c r="F168" s="9">
        <v>205.86</v>
      </c>
      <c r="G168" s="8" t="s">
        <v>28</v>
      </c>
      <c r="H168" s="8" t="s">
        <v>79</v>
      </c>
      <c r="I168" s="8" t="s">
        <v>22</v>
      </c>
      <c r="J168" s="9">
        <v>94800.0</v>
      </c>
      <c r="K168" s="8" t="s">
        <v>23</v>
      </c>
      <c r="L168" s="8" t="s">
        <v>24</v>
      </c>
      <c r="M168" s="8" t="s">
        <v>32</v>
      </c>
      <c r="N168" s="8" t="s">
        <v>64</v>
      </c>
      <c r="O168" s="9">
        <v>7215.05</v>
      </c>
      <c r="P168" s="9">
        <v>1960.88</v>
      </c>
      <c r="Q168" s="11">
        <v>43442.0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ht="12.75" customHeight="1">
      <c r="A169" s="13">
        <v>1067654.0</v>
      </c>
      <c r="B169" s="14">
        <v>16000.0</v>
      </c>
      <c r="C169" s="15">
        <f t="shared" si="1"/>
        <v>0.101775</v>
      </c>
      <c r="D169" s="13" t="s">
        <v>27</v>
      </c>
      <c r="E169" s="13">
        <v>9.91</v>
      </c>
      <c r="F169" s="14">
        <v>339.25</v>
      </c>
      <c r="G169" s="13" t="s">
        <v>20</v>
      </c>
      <c r="H169" s="13" t="s">
        <v>60</v>
      </c>
      <c r="I169" s="13" t="s">
        <v>22</v>
      </c>
      <c r="J169" s="14">
        <v>40000.0</v>
      </c>
      <c r="K169" s="13" t="s">
        <v>23</v>
      </c>
      <c r="L169" s="13" t="s">
        <v>38</v>
      </c>
      <c r="M169" s="13" t="s">
        <v>50</v>
      </c>
      <c r="N169" s="13" t="s">
        <v>87</v>
      </c>
      <c r="O169" s="14">
        <v>16282.75</v>
      </c>
      <c r="P169" s="14">
        <v>339.25</v>
      </c>
      <c r="Q169" s="16">
        <v>43238.0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ht="12.75" customHeight="1">
      <c r="A170" s="8">
        <v>1067644.0</v>
      </c>
      <c r="B170" s="9">
        <v>2500.0</v>
      </c>
      <c r="C170" s="10">
        <f t="shared" si="1"/>
        <v>0.07778</v>
      </c>
      <c r="D170" s="8" t="s">
        <v>19</v>
      </c>
      <c r="E170" s="8">
        <v>7.51</v>
      </c>
      <c r="F170" s="9">
        <v>77.78</v>
      </c>
      <c r="G170" s="8" t="s">
        <v>44</v>
      </c>
      <c r="H170" s="8" t="s">
        <v>60</v>
      </c>
      <c r="I170" s="8" t="s">
        <v>122</v>
      </c>
      <c r="J170" s="9">
        <v>12000.0</v>
      </c>
      <c r="K170" s="8" t="s">
        <v>30</v>
      </c>
      <c r="L170" s="8" t="s">
        <v>31</v>
      </c>
      <c r="M170" s="8" t="s">
        <v>50</v>
      </c>
      <c r="N170" s="8" t="s">
        <v>42</v>
      </c>
      <c r="O170" s="9">
        <v>1838.88</v>
      </c>
      <c r="P170" s="9">
        <v>77.78</v>
      </c>
      <c r="Q170" s="11">
        <v>43348.0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ht="12.75" customHeight="1">
      <c r="A171" s="13">
        <v>1062288.0</v>
      </c>
      <c r="B171" s="14">
        <v>13500.0</v>
      </c>
      <c r="C171" s="15">
        <f t="shared" si="1"/>
        <v>0.1450133333</v>
      </c>
      <c r="D171" s="13" t="s">
        <v>19</v>
      </c>
      <c r="E171" s="13">
        <v>9.91</v>
      </c>
      <c r="F171" s="14">
        <v>435.04</v>
      </c>
      <c r="G171" s="13" t="s">
        <v>20</v>
      </c>
      <c r="H171" s="13" t="s">
        <v>79</v>
      </c>
      <c r="I171" s="13" t="s">
        <v>89</v>
      </c>
      <c r="J171" s="14">
        <v>36000.0</v>
      </c>
      <c r="K171" s="13" t="s">
        <v>30</v>
      </c>
      <c r="L171" s="13" t="s">
        <v>24</v>
      </c>
      <c r="M171" s="13" t="s">
        <v>25</v>
      </c>
      <c r="N171" s="13" t="s">
        <v>123</v>
      </c>
      <c r="O171" s="14">
        <v>15621.2660575</v>
      </c>
      <c r="P171" s="14">
        <v>1706.24</v>
      </c>
      <c r="Q171" s="16">
        <v>43344.0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ht="12.75" customHeight="1">
      <c r="A172" s="8">
        <v>1067434.0</v>
      </c>
      <c r="B172" s="9">
        <v>25000.0</v>
      </c>
      <c r="C172" s="10">
        <f t="shared" si="1"/>
        <v>0.04455413333</v>
      </c>
      <c r="D172" s="8" t="s">
        <v>19</v>
      </c>
      <c r="E172" s="8">
        <v>12.42</v>
      </c>
      <c r="F172" s="9">
        <v>835.39</v>
      </c>
      <c r="G172" s="8" t="s">
        <v>20</v>
      </c>
      <c r="H172" s="8" t="s">
        <v>21</v>
      </c>
      <c r="I172" s="8" t="s">
        <v>89</v>
      </c>
      <c r="J172" s="9">
        <v>225000.0</v>
      </c>
      <c r="K172" s="8" t="s">
        <v>23</v>
      </c>
      <c r="L172" s="8" t="s">
        <v>24</v>
      </c>
      <c r="M172" s="8" t="s">
        <v>50</v>
      </c>
      <c r="N172" s="8" t="s">
        <v>95</v>
      </c>
      <c r="O172" s="9">
        <v>30071.7288242</v>
      </c>
      <c r="P172" s="9">
        <v>842.08</v>
      </c>
      <c r="Q172" s="11">
        <v>43342.0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ht="12.75" customHeight="1">
      <c r="A173" s="13">
        <v>1067419.0</v>
      </c>
      <c r="B173" s="14">
        <v>10000.0</v>
      </c>
      <c r="C173" s="15">
        <f t="shared" si="1"/>
        <v>0.08870849673</v>
      </c>
      <c r="D173" s="13" t="s">
        <v>19</v>
      </c>
      <c r="E173" s="13">
        <v>13.49</v>
      </c>
      <c r="F173" s="14">
        <v>339.31</v>
      </c>
      <c r="G173" s="13" t="s">
        <v>28</v>
      </c>
      <c r="H173" s="13" t="s">
        <v>21</v>
      </c>
      <c r="I173" s="13" t="s">
        <v>89</v>
      </c>
      <c r="J173" s="14">
        <v>45900.0</v>
      </c>
      <c r="K173" s="13" t="s">
        <v>23</v>
      </c>
      <c r="L173" s="13" t="s">
        <v>24</v>
      </c>
      <c r="M173" s="13" t="s">
        <v>35</v>
      </c>
      <c r="N173" s="13" t="s">
        <v>42</v>
      </c>
      <c r="O173" s="14">
        <v>12174.4823094</v>
      </c>
      <c r="P173" s="14">
        <v>1669.38</v>
      </c>
      <c r="Q173" s="16">
        <v>43183.0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ht="12.75" customHeight="1">
      <c r="A174" s="8">
        <v>1067601.0</v>
      </c>
      <c r="B174" s="9">
        <v>2500.0</v>
      </c>
      <c r="C174" s="10">
        <f t="shared" si="1"/>
        <v>0.037425</v>
      </c>
      <c r="D174" s="8" t="s">
        <v>19</v>
      </c>
      <c r="E174" s="8">
        <v>13.49</v>
      </c>
      <c r="F174" s="9">
        <v>84.83</v>
      </c>
      <c r="G174" s="8" t="s">
        <v>28</v>
      </c>
      <c r="H174" s="8" t="s">
        <v>21</v>
      </c>
      <c r="I174" s="8" t="s">
        <v>61</v>
      </c>
      <c r="J174" s="9">
        <v>27200.0</v>
      </c>
      <c r="K174" s="8" t="s">
        <v>34</v>
      </c>
      <c r="L174" s="8" t="s">
        <v>24</v>
      </c>
      <c r="M174" s="8" t="s">
        <v>50</v>
      </c>
      <c r="N174" s="8" t="s">
        <v>107</v>
      </c>
      <c r="O174" s="9">
        <v>3050.27600404</v>
      </c>
      <c r="P174" s="9">
        <v>95.98</v>
      </c>
      <c r="Q174" s="11">
        <v>43355.0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ht="12.75" customHeight="1">
      <c r="A175" s="13">
        <v>1067579.0</v>
      </c>
      <c r="B175" s="14">
        <v>7325.0</v>
      </c>
      <c r="C175" s="15">
        <f t="shared" si="1"/>
        <v>0.07020571429</v>
      </c>
      <c r="D175" s="13" t="s">
        <v>19</v>
      </c>
      <c r="E175" s="13">
        <v>12.69</v>
      </c>
      <c r="F175" s="14">
        <v>245.72</v>
      </c>
      <c r="G175" s="13" t="s">
        <v>20</v>
      </c>
      <c r="H175" s="13" t="s">
        <v>21</v>
      </c>
      <c r="I175" s="13" t="s">
        <v>45</v>
      </c>
      <c r="J175" s="14">
        <v>42000.0</v>
      </c>
      <c r="K175" s="13" t="s">
        <v>34</v>
      </c>
      <c r="L175" s="13" t="s">
        <v>24</v>
      </c>
      <c r="M175" s="13" t="s">
        <v>50</v>
      </c>
      <c r="N175" s="13" t="s">
        <v>87</v>
      </c>
      <c r="O175" s="14">
        <v>8844.70084212</v>
      </c>
      <c r="P175" s="14">
        <v>249.25</v>
      </c>
      <c r="Q175" s="16">
        <v>43210.0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ht="12.75" customHeight="1">
      <c r="A176" s="8">
        <v>1067563.0</v>
      </c>
      <c r="B176" s="9">
        <v>4000.0</v>
      </c>
      <c r="C176" s="10">
        <f t="shared" si="1"/>
        <v>0.01188177778</v>
      </c>
      <c r="D176" s="8" t="s">
        <v>19</v>
      </c>
      <c r="E176" s="8">
        <v>12.42</v>
      </c>
      <c r="F176" s="9">
        <v>133.67</v>
      </c>
      <c r="G176" s="8" t="s">
        <v>20</v>
      </c>
      <c r="H176" s="8" t="s">
        <v>21</v>
      </c>
      <c r="I176" s="8" t="s">
        <v>66</v>
      </c>
      <c r="J176" s="9">
        <v>135000.0</v>
      </c>
      <c r="K176" s="8" t="s">
        <v>23</v>
      </c>
      <c r="L176" s="8" t="s">
        <v>24</v>
      </c>
      <c r="M176" s="8" t="s">
        <v>25</v>
      </c>
      <c r="N176" s="8" t="s">
        <v>91</v>
      </c>
      <c r="O176" s="9">
        <v>4337.11</v>
      </c>
      <c r="P176" s="9">
        <v>3270.11</v>
      </c>
      <c r="Q176" s="11">
        <v>43488.0</v>
      </c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ht="12.75" customHeight="1">
      <c r="A177" s="13">
        <v>1067364.0</v>
      </c>
      <c r="B177" s="14">
        <v>10000.0</v>
      </c>
      <c r="C177" s="15">
        <f t="shared" si="1"/>
        <v>0.06264184615</v>
      </c>
      <c r="D177" s="13" t="s">
        <v>19</v>
      </c>
      <c r="E177" s="13">
        <v>13.49</v>
      </c>
      <c r="F177" s="14">
        <v>339.31</v>
      </c>
      <c r="G177" s="13" t="s">
        <v>28</v>
      </c>
      <c r="H177" s="13" t="s">
        <v>21</v>
      </c>
      <c r="I177" s="13" t="s">
        <v>66</v>
      </c>
      <c r="J177" s="14">
        <v>65000.0</v>
      </c>
      <c r="K177" s="13" t="s">
        <v>34</v>
      </c>
      <c r="L177" s="13" t="s">
        <v>31</v>
      </c>
      <c r="M177" s="13" t="s">
        <v>35</v>
      </c>
      <c r="N177" s="13" t="s">
        <v>42</v>
      </c>
      <c r="O177" s="14">
        <v>9270.84</v>
      </c>
      <c r="P177" s="14">
        <v>339.31</v>
      </c>
      <c r="Q177" s="16">
        <v>43113.0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ht="12.75" customHeight="1">
      <c r="A178" s="8">
        <v>1067152.0</v>
      </c>
      <c r="B178" s="9">
        <v>7750.0</v>
      </c>
      <c r="C178" s="10">
        <f t="shared" si="1"/>
        <v>0.13868</v>
      </c>
      <c r="D178" s="8" t="s">
        <v>19</v>
      </c>
      <c r="E178" s="8">
        <v>17.27</v>
      </c>
      <c r="F178" s="9">
        <v>277.36</v>
      </c>
      <c r="G178" s="8" t="s">
        <v>75</v>
      </c>
      <c r="H178" s="8" t="s">
        <v>21</v>
      </c>
      <c r="I178" s="8" t="s">
        <v>29</v>
      </c>
      <c r="J178" s="9">
        <v>24000.0</v>
      </c>
      <c r="K178" s="8" t="s">
        <v>34</v>
      </c>
      <c r="L178" s="8" t="s">
        <v>31</v>
      </c>
      <c r="M178" s="8" t="s">
        <v>50</v>
      </c>
      <c r="N178" s="8" t="s">
        <v>36</v>
      </c>
      <c r="O178" s="9">
        <v>6934.0</v>
      </c>
      <c r="P178" s="9">
        <v>277.36</v>
      </c>
      <c r="Q178" s="11">
        <v>43378.0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ht="12.75" customHeight="1">
      <c r="A179" s="13">
        <v>1062471.0</v>
      </c>
      <c r="B179" s="14">
        <v>20000.0</v>
      </c>
      <c r="C179" s="15">
        <f t="shared" si="1"/>
        <v>0.092544</v>
      </c>
      <c r="D179" s="13" t="s">
        <v>27</v>
      </c>
      <c r="E179" s="13">
        <v>20.89</v>
      </c>
      <c r="F179" s="14">
        <v>539.84</v>
      </c>
      <c r="G179" s="13" t="s">
        <v>59</v>
      </c>
      <c r="H179" s="13" t="s">
        <v>21</v>
      </c>
      <c r="I179" s="13" t="s">
        <v>85</v>
      </c>
      <c r="J179" s="14">
        <v>70000.0</v>
      </c>
      <c r="K179" s="13" t="s">
        <v>30</v>
      </c>
      <c r="L179" s="13" t="s">
        <v>31</v>
      </c>
      <c r="M179" s="13" t="s">
        <v>50</v>
      </c>
      <c r="N179" s="13" t="s">
        <v>87</v>
      </c>
      <c r="O179" s="14">
        <v>5425.96</v>
      </c>
      <c r="P179" s="14">
        <v>591.09</v>
      </c>
      <c r="Q179" s="16">
        <v>43529.0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ht="12.75" customHeight="1">
      <c r="A180" s="8">
        <v>1066842.0</v>
      </c>
      <c r="B180" s="9">
        <v>9600.0</v>
      </c>
      <c r="C180" s="10">
        <f t="shared" si="1"/>
        <v>0.05922276923</v>
      </c>
      <c r="D180" s="8" t="s">
        <v>19</v>
      </c>
      <c r="E180" s="8">
        <v>12.42</v>
      </c>
      <c r="F180" s="9">
        <v>320.79</v>
      </c>
      <c r="G180" s="8" t="s">
        <v>20</v>
      </c>
      <c r="H180" s="8" t="s">
        <v>21</v>
      </c>
      <c r="I180" s="8" t="s">
        <v>22</v>
      </c>
      <c r="J180" s="9">
        <v>65000.0</v>
      </c>
      <c r="K180" s="8" t="s">
        <v>23</v>
      </c>
      <c r="L180" s="8" t="s">
        <v>24</v>
      </c>
      <c r="M180" s="8" t="s">
        <v>50</v>
      </c>
      <c r="N180" s="8" t="s">
        <v>91</v>
      </c>
      <c r="O180" s="9">
        <v>11337.71</v>
      </c>
      <c r="P180" s="9">
        <v>3643.9</v>
      </c>
      <c r="Q180" s="11">
        <v>43110.0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ht="12.75" customHeight="1">
      <c r="A181" s="13">
        <v>1067126.0</v>
      </c>
      <c r="B181" s="14">
        <v>21000.0</v>
      </c>
      <c r="C181" s="15">
        <f t="shared" si="1"/>
        <v>0.092814</v>
      </c>
      <c r="D181" s="13" t="s">
        <v>27</v>
      </c>
      <c r="E181" s="13">
        <v>11.71</v>
      </c>
      <c r="F181" s="14">
        <v>464.07</v>
      </c>
      <c r="G181" s="13" t="s">
        <v>20</v>
      </c>
      <c r="H181" s="13" t="s">
        <v>21</v>
      </c>
      <c r="I181" s="13" t="s">
        <v>48</v>
      </c>
      <c r="J181" s="14">
        <v>60000.0</v>
      </c>
      <c r="K181" s="13" t="s">
        <v>34</v>
      </c>
      <c r="L181" s="13" t="s">
        <v>31</v>
      </c>
      <c r="M181" s="13" t="s">
        <v>50</v>
      </c>
      <c r="N181" s="13" t="s">
        <v>42</v>
      </c>
      <c r="O181" s="14">
        <v>3708.24</v>
      </c>
      <c r="P181" s="14">
        <v>464.07</v>
      </c>
      <c r="Q181" s="16">
        <v>43509.0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ht="12.75" customHeight="1">
      <c r="A182" s="8">
        <v>1067326.0</v>
      </c>
      <c r="B182" s="9">
        <v>14000.0</v>
      </c>
      <c r="C182" s="10">
        <f t="shared" si="1"/>
        <v>0.182412</v>
      </c>
      <c r="D182" s="8" t="s">
        <v>19</v>
      </c>
      <c r="E182" s="8">
        <v>10.65</v>
      </c>
      <c r="F182" s="9">
        <v>456.03</v>
      </c>
      <c r="G182" s="8" t="s">
        <v>20</v>
      </c>
      <c r="H182" s="8" t="s">
        <v>21</v>
      </c>
      <c r="I182" s="8" t="s">
        <v>48</v>
      </c>
      <c r="J182" s="9">
        <v>30000.0</v>
      </c>
      <c r="K182" s="8" t="s">
        <v>30</v>
      </c>
      <c r="L182" s="8" t="s">
        <v>24</v>
      </c>
      <c r="M182" s="8" t="s">
        <v>25</v>
      </c>
      <c r="N182" s="8" t="s">
        <v>80</v>
      </c>
      <c r="O182" s="9">
        <v>15200.08</v>
      </c>
      <c r="P182" s="9">
        <v>10643.16</v>
      </c>
      <c r="Q182" s="11">
        <v>43500.0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ht="12.75" customHeight="1">
      <c r="A183" s="13">
        <v>1066789.0</v>
      </c>
      <c r="B183" s="14">
        <v>13350.0</v>
      </c>
      <c r="C183" s="15">
        <f t="shared" si="1"/>
        <v>0.1244930233</v>
      </c>
      <c r="D183" s="13" t="s">
        <v>19</v>
      </c>
      <c r="E183" s="13">
        <v>12.42</v>
      </c>
      <c r="F183" s="14">
        <v>446.1</v>
      </c>
      <c r="G183" s="13" t="s">
        <v>20</v>
      </c>
      <c r="H183" s="13" t="s">
        <v>21</v>
      </c>
      <c r="I183" s="13" t="s">
        <v>22</v>
      </c>
      <c r="J183" s="14">
        <v>43000.0</v>
      </c>
      <c r="K183" s="13" t="s">
        <v>34</v>
      </c>
      <c r="L183" s="13" t="s">
        <v>24</v>
      </c>
      <c r="M183" s="13" t="s">
        <v>50</v>
      </c>
      <c r="N183" s="13" t="s">
        <v>42</v>
      </c>
      <c r="O183" s="14">
        <v>16058.3944183</v>
      </c>
      <c r="P183" s="14">
        <v>449.39</v>
      </c>
      <c r="Q183" s="16">
        <v>43401.0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ht="12.75" customHeight="1">
      <c r="A184" s="8">
        <v>1067324.0</v>
      </c>
      <c r="B184" s="9">
        <v>15000.0</v>
      </c>
      <c r="C184" s="10">
        <f t="shared" si="1"/>
        <v>0.1523085714</v>
      </c>
      <c r="D184" s="8" t="s">
        <v>19</v>
      </c>
      <c r="E184" s="8">
        <v>16.77</v>
      </c>
      <c r="F184" s="9">
        <v>533.08</v>
      </c>
      <c r="G184" s="8" t="s">
        <v>75</v>
      </c>
      <c r="H184" s="8" t="s">
        <v>21</v>
      </c>
      <c r="I184" s="8" t="s">
        <v>22</v>
      </c>
      <c r="J184" s="9">
        <v>42000.0</v>
      </c>
      <c r="K184" s="8" t="s">
        <v>23</v>
      </c>
      <c r="L184" s="8" t="s">
        <v>31</v>
      </c>
      <c r="M184" s="8" t="s">
        <v>50</v>
      </c>
      <c r="N184" s="8" t="s">
        <v>112</v>
      </c>
      <c r="O184" s="9">
        <v>13373.77</v>
      </c>
      <c r="P184" s="9">
        <v>188.69</v>
      </c>
      <c r="Q184" s="11">
        <v>43361.0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ht="12.75" customHeight="1">
      <c r="A185" s="13">
        <v>1067102.0</v>
      </c>
      <c r="B185" s="14">
        <v>15000.0</v>
      </c>
      <c r="C185" s="15">
        <f t="shared" si="1"/>
        <v>0.0858896</v>
      </c>
      <c r="D185" s="13" t="s">
        <v>19</v>
      </c>
      <c r="E185" s="13">
        <v>17.27</v>
      </c>
      <c r="F185" s="14">
        <v>536.81</v>
      </c>
      <c r="G185" s="13" t="s">
        <v>75</v>
      </c>
      <c r="H185" s="13" t="s">
        <v>21</v>
      </c>
      <c r="I185" s="13" t="s">
        <v>51</v>
      </c>
      <c r="J185" s="14">
        <v>75000.0</v>
      </c>
      <c r="K185" s="13" t="s">
        <v>30</v>
      </c>
      <c r="L185" s="13" t="s">
        <v>31</v>
      </c>
      <c r="M185" s="13" t="s">
        <v>50</v>
      </c>
      <c r="N185" s="13" t="s">
        <v>42</v>
      </c>
      <c r="O185" s="14">
        <v>10198.4</v>
      </c>
      <c r="P185" s="14">
        <v>536.81</v>
      </c>
      <c r="Q185" s="16">
        <v>43554.0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ht="12.75" customHeight="1">
      <c r="A186" s="8">
        <v>1046969.0</v>
      </c>
      <c r="B186" s="9">
        <v>11000.0</v>
      </c>
      <c r="C186" s="10">
        <f t="shared" si="1"/>
        <v>0.02354046512</v>
      </c>
      <c r="D186" s="8" t="s">
        <v>27</v>
      </c>
      <c r="E186" s="8">
        <v>13.49</v>
      </c>
      <c r="F186" s="9">
        <v>253.06</v>
      </c>
      <c r="G186" s="8" t="s">
        <v>28</v>
      </c>
      <c r="H186" s="8" t="s">
        <v>79</v>
      </c>
      <c r="I186" s="8" t="s">
        <v>22</v>
      </c>
      <c r="J186" s="9">
        <v>129000.0</v>
      </c>
      <c r="K186" s="8" t="s">
        <v>23</v>
      </c>
      <c r="L186" s="8" t="s">
        <v>38</v>
      </c>
      <c r="M186" s="8" t="s">
        <v>50</v>
      </c>
      <c r="N186" s="8" t="s">
        <v>42</v>
      </c>
      <c r="O186" s="9">
        <v>12119.38</v>
      </c>
      <c r="P186" s="9">
        <v>253.06</v>
      </c>
      <c r="Q186" s="11">
        <v>43510.0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ht="12.75" customHeight="1">
      <c r="A187" s="13">
        <v>1067084.0</v>
      </c>
      <c r="B187" s="14">
        <v>35000.0</v>
      </c>
      <c r="C187" s="15">
        <f t="shared" si="1"/>
        <v>0.08143357143</v>
      </c>
      <c r="D187" s="13" t="s">
        <v>19</v>
      </c>
      <c r="E187" s="13">
        <v>10.65</v>
      </c>
      <c r="F187" s="14">
        <v>1140.07</v>
      </c>
      <c r="G187" s="13" t="s">
        <v>20</v>
      </c>
      <c r="H187" s="13" t="s">
        <v>79</v>
      </c>
      <c r="I187" s="13" t="s">
        <v>89</v>
      </c>
      <c r="J187" s="14">
        <v>168000.0</v>
      </c>
      <c r="K187" s="13" t="s">
        <v>23</v>
      </c>
      <c r="L187" s="13" t="s">
        <v>24</v>
      </c>
      <c r="M187" s="13" t="s">
        <v>50</v>
      </c>
      <c r="N187" s="13" t="s">
        <v>64</v>
      </c>
      <c r="O187" s="14">
        <v>38059.76</v>
      </c>
      <c r="P187" s="14">
        <v>272.59</v>
      </c>
      <c r="Q187" s="16">
        <v>43236.0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ht="12.75" customHeight="1">
      <c r="A188" s="8">
        <v>1067090.0</v>
      </c>
      <c r="B188" s="9">
        <v>9000.0</v>
      </c>
      <c r="C188" s="10">
        <f t="shared" si="1"/>
        <v>0.04753945946</v>
      </c>
      <c r="D188" s="8" t="s">
        <v>19</v>
      </c>
      <c r="E188" s="8">
        <v>10.65</v>
      </c>
      <c r="F188" s="9">
        <v>293.16</v>
      </c>
      <c r="G188" s="8" t="s">
        <v>20</v>
      </c>
      <c r="H188" s="8" t="s">
        <v>79</v>
      </c>
      <c r="I188" s="8" t="s">
        <v>56</v>
      </c>
      <c r="J188" s="9">
        <v>74000.0</v>
      </c>
      <c r="K188" s="8" t="s">
        <v>30</v>
      </c>
      <c r="L188" s="8" t="s">
        <v>24</v>
      </c>
      <c r="M188" s="8" t="s">
        <v>25</v>
      </c>
      <c r="N188" s="8" t="s">
        <v>124</v>
      </c>
      <c r="O188" s="9">
        <v>10552.7927996</v>
      </c>
      <c r="P188" s="9">
        <v>6.65</v>
      </c>
      <c r="Q188" s="11">
        <v>43469.0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ht="12.75" customHeight="1">
      <c r="A189" s="13">
        <v>1060875.0</v>
      </c>
      <c r="B189" s="14">
        <v>22475.0</v>
      </c>
      <c r="C189" s="15">
        <f t="shared" si="1"/>
        <v>0.1241238462</v>
      </c>
      <c r="D189" s="13" t="s">
        <v>27</v>
      </c>
      <c r="E189" s="13">
        <v>15.27</v>
      </c>
      <c r="F189" s="14">
        <v>537.87</v>
      </c>
      <c r="G189" s="13" t="s">
        <v>28</v>
      </c>
      <c r="H189" s="13" t="s">
        <v>79</v>
      </c>
      <c r="I189" s="13" t="s">
        <v>94</v>
      </c>
      <c r="J189" s="14">
        <v>52000.0</v>
      </c>
      <c r="K189" s="13" t="s">
        <v>23</v>
      </c>
      <c r="L189" s="13" t="s">
        <v>38</v>
      </c>
      <c r="M189" s="13" t="s">
        <v>50</v>
      </c>
      <c r="N189" s="13" t="s">
        <v>125</v>
      </c>
      <c r="O189" s="14">
        <v>25796.01</v>
      </c>
      <c r="P189" s="14">
        <v>537.87</v>
      </c>
      <c r="Q189" s="16">
        <v>43325.0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ht="12.75" customHeight="1">
      <c r="A190" s="8">
        <v>1067265.0</v>
      </c>
      <c r="B190" s="9">
        <v>16000.0</v>
      </c>
      <c r="C190" s="10">
        <f t="shared" si="1"/>
        <v>0.1100964103</v>
      </c>
      <c r="D190" s="8" t="s">
        <v>19</v>
      </c>
      <c r="E190" s="8">
        <v>12.69</v>
      </c>
      <c r="F190" s="9">
        <v>536.72</v>
      </c>
      <c r="G190" s="8" t="s">
        <v>20</v>
      </c>
      <c r="H190" s="8" t="s">
        <v>21</v>
      </c>
      <c r="I190" s="8" t="s">
        <v>45</v>
      </c>
      <c r="J190" s="9">
        <v>58500.0</v>
      </c>
      <c r="K190" s="8" t="s">
        <v>30</v>
      </c>
      <c r="L190" s="8" t="s">
        <v>31</v>
      </c>
      <c r="M190" s="8" t="s">
        <v>50</v>
      </c>
      <c r="N190" s="8" t="s">
        <v>36</v>
      </c>
      <c r="O190" s="9">
        <v>12295.72</v>
      </c>
      <c r="P190" s="9">
        <v>528.58</v>
      </c>
      <c r="Q190" s="11">
        <v>43300.0</v>
      </c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ht="12.75" customHeight="1">
      <c r="A191" s="13">
        <v>1067287.0</v>
      </c>
      <c r="B191" s="14">
        <v>13500.0</v>
      </c>
      <c r="C191" s="15">
        <f t="shared" si="1"/>
        <v>0.07653971831</v>
      </c>
      <c r="D191" s="13" t="s">
        <v>19</v>
      </c>
      <c r="E191" s="13">
        <v>12.69</v>
      </c>
      <c r="F191" s="14">
        <v>452.86</v>
      </c>
      <c r="G191" s="13" t="s">
        <v>20</v>
      </c>
      <c r="H191" s="13" t="s">
        <v>21</v>
      </c>
      <c r="I191" s="13" t="s">
        <v>66</v>
      </c>
      <c r="J191" s="14">
        <v>71000.0</v>
      </c>
      <c r="K191" s="13" t="s">
        <v>30</v>
      </c>
      <c r="L191" s="13" t="s">
        <v>24</v>
      </c>
      <c r="M191" s="13" t="s">
        <v>50</v>
      </c>
      <c r="N191" s="13" t="s">
        <v>69</v>
      </c>
      <c r="O191" s="14">
        <v>16301.5451734</v>
      </c>
      <c r="P191" s="14">
        <v>456.95</v>
      </c>
      <c r="Q191" s="16">
        <v>43109.0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ht="12.75" customHeight="1">
      <c r="A192" s="8">
        <v>1067066.0</v>
      </c>
      <c r="B192" s="9">
        <v>24000.0</v>
      </c>
      <c r="C192" s="10">
        <f t="shared" si="1"/>
        <v>0.1288128</v>
      </c>
      <c r="D192" s="8" t="s">
        <v>19</v>
      </c>
      <c r="E192" s="8">
        <v>12.69</v>
      </c>
      <c r="F192" s="9">
        <v>805.08</v>
      </c>
      <c r="G192" s="8" t="s">
        <v>20</v>
      </c>
      <c r="H192" s="8" t="s">
        <v>21</v>
      </c>
      <c r="I192" s="8" t="s">
        <v>22</v>
      </c>
      <c r="J192" s="9">
        <v>75000.0</v>
      </c>
      <c r="K192" s="8" t="s">
        <v>23</v>
      </c>
      <c r="L192" s="8" t="s">
        <v>24</v>
      </c>
      <c r="M192" s="8" t="s">
        <v>50</v>
      </c>
      <c r="N192" s="8" t="s">
        <v>107</v>
      </c>
      <c r="O192" s="9">
        <v>28978.6789484</v>
      </c>
      <c r="P192" s="9">
        <v>819.13</v>
      </c>
      <c r="Q192" s="11">
        <v>43414.0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ht="12.75" customHeight="1">
      <c r="A193" s="13">
        <v>1067283.0</v>
      </c>
      <c r="B193" s="14">
        <v>12000.0</v>
      </c>
      <c r="C193" s="15">
        <f t="shared" si="1"/>
        <v>0.078176</v>
      </c>
      <c r="D193" s="13" t="s">
        <v>19</v>
      </c>
      <c r="E193" s="13">
        <v>10.65</v>
      </c>
      <c r="F193" s="14">
        <v>390.88</v>
      </c>
      <c r="G193" s="13" t="s">
        <v>20</v>
      </c>
      <c r="H193" s="13" t="s">
        <v>21</v>
      </c>
      <c r="I193" s="13" t="s">
        <v>66</v>
      </c>
      <c r="J193" s="14">
        <v>60000.0</v>
      </c>
      <c r="K193" s="13" t="s">
        <v>34</v>
      </c>
      <c r="L193" s="13" t="s">
        <v>24</v>
      </c>
      <c r="M193" s="13" t="s">
        <v>25</v>
      </c>
      <c r="N193" s="13" t="s">
        <v>42</v>
      </c>
      <c r="O193" s="14">
        <v>14070.3986395</v>
      </c>
      <c r="P193" s="14">
        <v>396.1</v>
      </c>
      <c r="Q193" s="16">
        <v>43250.0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ht="12.75" customHeight="1">
      <c r="A194" s="8">
        <v>1067266.0</v>
      </c>
      <c r="B194" s="9">
        <v>8400.0</v>
      </c>
      <c r="C194" s="10">
        <f t="shared" si="1"/>
        <v>0.02832810582</v>
      </c>
      <c r="D194" s="8" t="s">
        <v>27</v>
      </c>
      <c r="E194" s="8">
        <v>16.77</v>
      </c>
      <c r="F194" s="9">
        <v>207.73</v>
      </c>
      <c r="G194" s="8" t="s">
        <v>75</v>
      </c>
      <c r="H194" s="8" t="s">
        <v>21</v>
      </c>
      <c r="I194" s="8" t="s">
        <v>66</v>
      </c>
      <c r="J194" s="9">
        <v>87996.0</v>
      </c>
      <c r="K194" s="8" t="s">
        <v>34</v>
      </c>
      <c r="L194" s="8" t="s">
        <v>38</v>
      </c>
      <c r="M194" s="8" t="s">
        <v>57</v>
      </c>
      <c r="N194" s="8" t="s">
        <v>91</v>
      </c>
      <c r="O194" s="9">
        <v>9940.54</v>
      </c>
      <c r="P194" s="9">
        <v>207.73</v>
      </c>
      <c r="Q194" s="11">
        <v>43570.0</v>
      </c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ht="12.75" customHeight="1">
      <c r="A195" s="13">
        <v>1066635.0</v>
      </c>
      <c r="B195" s="14">
        <v>28000.0</v>
      </c>
      <c r="C195" s="15">
        <f t="shared" si="1"/>
        <v>0.06039771429</v>
      </c>
      <c r="D195" s="13" t="s">
        <v>27</v>
      </c>
      <c r="E195" s="13">
        <v>17.58</v>
      </c>
      <c r="F195" s="14">
        <v>704.64</v>
      </c>
      <c r="G195" s="13" t="s">
        <v>75</v>
      </c>
      <c r="H195" s="13" t="s">
        <v>79</v>
      </c>
      <c r="I195" s="13" t="s">
        <v>66</v>
      </c>
      <c r="J195" s="14">
        <v>140000.0</v>
      </c>
      <c r="K195" s="13" t="s">
        <v>23</v>
      </c>
      <c r="L195" s="13" t="s">
        <v>24</v>
      </c>
      <c r="M195" s="13" t="s">
        <v>53</v>
      </c>
      <c r="N195" s="13" t="s">
        <v>52</v>
      </c>
      <c r="O195" s="14">
        <v>28411.15</v>
      </c>
      <c r="P195" s="14">
        <v>28412.43</v>
      </c>
      <c r="Q195" s="16">
        <v>43473.0</v>
      </c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ht="12.75" customHeight="1">
      <c r="A196" s="8">
        <v>1067026.0</v>
      </c>
      <c r="B196" s="9">
        <v>14000.0</v>
      </c>
      <c r="C196" s="10">
        <f t="shared" si="1"/>
        <v>0.07815636364</v>
      </c>
      <c r="D196" s="8" t="s">
        <v>19</v>
      </c>
      <c r="E196" s="8">
        <v>6.62</v>
      </c>
      <c r="F196" s="9">
        <v>429.86</v>
      </c>
      <c r="G196" s="8" t="s">
        <v>44</v>
      </c>
      <c r="H196" s="8" t="s">
        <v>21</v>
      </c>
      <c r="I196" s="8" t="s">
        <v>22</v>
      </c>
      <c r="J196" s="9">
        <v>66000.0</v>
      </c>
      <c r="K196" s="8" t="s">
        <v>30</v>
      </c>
      <c r="L196" s="8" t="s">
        <v>24</v>
      </c>
      <c r="M196" s="8" t="s">
        <v>50</v>
      </c>
      <c r="N196" s="8" t="s">
        <v>69</v>
      </c>
      <c r="O196" s="9">
        <v>15450.0842184</v>
      </c>
      <c r="P196" s="9">
        <v>2133.17</v>
      </c>
      <c r="Q196" s="11">
        <v>43245.0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ht="12.75" customHeight="1">
      <c r="A197" s="13">
        <v>1067038.0</v>
      </c>
      <c r="B197" s="14">
        <v>12000.0</v>
      </c>
      <c r="C197" s="15">
        <f t="shared" si="1"/>
        <v>0.07057885714</v>
      </c>
      <c r="D197" s="13" t="s">
        <v>19</v>
      </c>
      <c r="E197" s="13">
        <v>14.27</v>
      </c>
      <c r="F197" s="14">
        <v>411.71</v>
      </c>
      <c r="G197" s="13" t="s">
        <v>28</v>
      </c>
      <c r="H197" s="13" t="s">
        <v>79</v>
      </c>
      <c r="I197" s="13" t="s">
        <v>51</v>
      </c>
      <c r="J197" s="14">
        <v>70000.0</v>
      </c>
      <c r="K197" s="13" t="s">
        <v>34</v>
      </c>
      <c r="L197" s="13" t="s">
        <v>31</v>
      </c>
      <c r="M197" s="13" t="s">
        <v>41</v>
      </c>
      <c r="N197" s="13" t="s">
        <v>91</v>
      </c>
      <c r="O197" s="14">
        <v>4241.16</v>
      </c>
      <c r="P197" s="14">
        <v>411.71</v>
      </c>
      <c r="Q197" s="16">
        <v>43317.0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ht="12.75" customHeight="1">
      <c r="A198" s="8">
        <v>1067030.0</v>
      </c>
      <c r="B198" s="9">
        <v>25000.0</v>
      </c>
      <c r="C198" s="10">
        <f t="shared" si="1"/>
        <v>0.099228</v>
      </c>
      <c r="D198" s="8" t="s">
        <v>19</v>
      </c>
      <c r="E198" s="8">
        <v>11.71</v>
      </c>
      <c r="F198" s="9">
        <v>826.9</v>
      </c>
      <c r="G198" s="8" t="s">
        <v>20</v>
      </c>
      <c r="H198" s="8" t="s">
        <v>79</v>
      </c>
      <c r="I198" s="8" t="s">
        <v>22</v>
      </c>
      <c r="J198" s="9">
        <v>100000.0</v>
      </c>
      <c r="K198" s="8" t="s">
        <v>23</v>
      </c>
      <c r="L198" s="8" t="s">
        <v>24</v>
      </c>
      <c r="M198" s="8" t="s">
        <v>50</v>
      </c>
      <c r="N198" s="8" t="s">
        <v>102</v>
      </c>
      <c r="O198" s="9">
        <v>29277.5738374</v>
      </c>
      <c r="P198" s="9">
        <v>1122.55</v>
      </c>
      <c r="Q198" s="11">
        <v>43431.0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ht="12.75" customHeight="1">
      <c r="A199" s="13">
        <v>1065350.0</v>
      </c>
      <c r="B199" s="14">
        <v>9000.0</v>
      </c>
      <c r="C199" s="15">
        <f t="shared" si="1"/>
        <v>0.0724584</v>
      </c>
      <c r="D199" s="13" t="s">
        <v>19</v>
      </c>
      <c r="E199" s="13">
        <v>12.69</v>
      </c>
      <c r="F199" s="14">
        <v>301.91</v>
      </c>
      <c r="G199" s="13" t="s">
        <v>20</v>
      </c>
      <c r="H199" s="13" t="s">
        <v>21</v>
      </c>
      <c r="I199" s="13" t="s">
        <v>66</v>
      </c>
      <c r="J199" s="14">
        <v>50000.0</v>
      </c>
      <c r="K199" s="13" t="s">
        <v>30</v>
      </c>
      <c r="L199" s="13" t="s">
        <v>24</v>
      </c>
      <c r="M199" s="13" t="s">
        <v>50</v>
      </c>
      <c r="N199" s="13" t="s">
        <v>91</v>
      </c>
      <c r="O199" s="14">
        <v>10867.2099768</v>
      </c>
      <c r="P199" s="14">
        <v>306.11</v>
      </c>
      <c r="Q199" s="16">
        <v>43127.0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ht="12.75" customHeight="1">
      <c r="A200" s="8">
        <v>1067028.0</v>
      </c>
      <c r="B200" s="9">
        <v>13250.0</v>
      </c>
      <c r="C200" s="10">
        <f t="shared" si="1"/>
        <v>0.1479771429</v>
      </c>
      <c r="D200" s="8" t="s">
        <v>19</v>
      </c>
      <c r="E200" s="8">
        <v>10.65</v>
      </c>
      <c r="F200" s="9">
        <v>431.6</v>
      </c>
      <c r="G200" s="8" t="s">
        <v>20</v>
      </c>
      <c r="H200" s="8" t="s">
        <v>21</v>
      </c>
      <c r="I200" s="8" t="s">
        <v>61</v>
      </c>
      <c r="J200" s="9">
        <v>35000.0</v>
      </c>
      <c r="K200" s="8" t="s">
        <v>34</v>
      </c>
      <c r="L200" s="8" t="s">
        <v>24</v>
      </c>
      <c r="M200" s="8" t="s">
        <v>50</v>
      </c>
      <c r="N200" s="8" t="s">
        <v>99</v>
      </c>
      <c r="O200" s="9">
        <v>15535.9318576</v>
      </c>
      <c r="P200" s="9">
        <v>437.68</v>
      </c>
      <c r="Q200" s="11">
        <v>43175.0</v>
      </c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ht="12.75" customHeight="1">
      <c r="A201" s="13">
        <v>1061877.0</v>
      </c>
      <c r="B201" s="14">
        <v>20000.0</v>
      </c>
      <c r="C201" s="15">
        <f t="shared" si="1"/>
        <v>0.1085776</v>
      </c>
      <c r="D201" s="13" t="s">
        <v>19</v>
      </c>
      <c r="E201" s="13">
        <v>13.49</v>
      </c>
      <c r="F201" s="14">
        <v>678.61</v>
      </c>
      <c r="G201" s="13" t="s">
        <v>28</v>
      </c>
      <c r="H201" s="13" t="s">
        <v>21</v>
      </c>
      <c r="I201" s="13" t="s">
        <v>85</v>
      </c>
      <c r="J201" s="14">
        <v>75000.0</v>
      </c>
      <c r="K201" s="13" t="s">
        <v>23</v>
      </c>
      <c r="L201" s="13" t="s">
        <v>24</v>
      </c>
      <c r="M201" s="13" t="s">
        <v>50</v>
      </c>
      <c r="N201" s="13" t="s">
        <v>42</v>
      </c>
      <c r="O201" s="14">
        <v>23861.58</v>
      </c>
      <c r="P201" s="14">
        <v>8269.74</v>
      </c>
      <c r="Q201" s="16">
        <v>43356.0</v>
      </c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  <row r="202" ht="12.75" customHeight="1">
      <c r="A202" s="8">
        <v>1067018.0</v>
      </c>
      <c r="B202" s="9">
        <v>3000.0</v>
      </c>
      <c r="C202" s="10">
        <f t="shared" si="1"/>
        <v>0.01749126761</v>
      </c>
      <c r="D202" s="8" t="s">
        <v>19</v>
      </c>
      <c r="E202" s="8">
        <v>14.65</v>
      </c>
      <c r="F202" s="9">
        <v>103.49</v>
      </c>
      <c r="G202" s="8" t="s">
        <v>28</v>
      </c>
      <c r="H202" s="8" t="s">
        <v>21</v>
      </c>
      <c r="I202" s="8" t="s">
        <v>66</v>
      </c>
      <c r="J202" s="9">
        <v>71000.0</v>
      </c>
      <c r="K202" s="8" t="s">
        <v>23</v>
      </c>
      <c r="L202" s="8" t="s">
        <v>24</v>
      </c>
      <c r="M202" s="8" t="s">
        <v>62</v>
      </c>
      <c r="N202" s="8" t="s">
        <v>112</v>
      </c>
      <c r="O202" s="9">
        <v>3723.93632476</v>
      </c>
      <c r="P202" s="9">
        <v>107.29</v>
      </c>
      <c r="Q202" s="11">
        <v>43575.0</v>
      </c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</row>
    <row r="203" ht="12.75" customHeight="1">
      <c r="A203" s="13">
        <v>1067223.0</v>
      </c>
      <c r="B203" s="14">
        <v>7350.0</v>
      </c>
      <c r="C203" s="15">
        <f t="shared" si="1"/>
        <v>0.059855</v>
      </c>
      <c r="D203" s="13" t="s">
        <v>19</v>
      </c>
      <c r="E203" s="13">
        <v>10.65</v>
      </c>
      <c r="F203" s="14">
        <v>239.42</v>
      </c>
      <c r="G203" s="13" t="s">
        <v>20</v>
      </c>
      <c r="H203" s="13" t="s">
        <v>79</v>
      </c>
      <c r="I203" s="13" t="s">
        <v>22</v>
      </c>
      <c r="J203" s="14">
        <v>48000.0</v>
      </c>
      <c r="K203" s="13" t="s">
        <v>34</v>
      </c>
      <c r="L203" s="13" t="s">
        <v>24</v>
      </c>
      <c r="M203" s="13" t="s">
        <v>50</v>
      </c>
      <c r="N203" s="13" t="s">
        <v>126</v>
      </c>
      <c r="O203" s="14">
        <v>8616.33001985</v>
      </c>
      <c r="P203" s="14">
        <v>249.88</v>
      </c>
      <c r="Q203" s="16">
        <v>43179.0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ht="12.75" customHeight="1">
      <c r="A204" s="8">
        <v>1067004.0</v>
      </c>
      <c r="B204" s="9">
        <v>11500.0</v>
      </c>
      <c r="C204" s="10">
        <f t="shared" si="1"/>
        <v>0.1333933333</v>
      </c>
      <c r="D204" s="8" t="s">
        <v>19</v>
      </c>
      <c r="E204" s="8">
        <v>15.27</v>
      </c>
      <c r="F204" s="9">
        <v>400.18</v>
      </c>
      <c r="G204" s="8" t="s">
        <v>28</v>
      </c>
      <c r="H204" s="8" t="s">
        <v>21</v>
      </c>
      <c r="I204" s="8" t="s">
        <v>66</v>
      </c>
      <c r="J204" s="9">
        <v>36000.0</v>
      </c>
      <c r="K204" s="8" t="s">
        <v>34</v>
      </c>
      <c r="L204" s="8" t="s">
        <v>24</v>
      </c>
      <c r="M204" s="8" t="s">
        <v>50</v>
      </c>
      <c r="N204" s="8" t="s">
        <v>87</v>
      </c>
      <c r="O204" s="9">
        <v>14400.4992472</v>
      </c>
      <c r="P204" s="9">
        <v>416.2</v>
      </c>
      <c r="Q204" s="11">
        <v>43115.0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</row>
    <row r="205" ht="12.75" customHeight="1">
      <c r="A205" s="13">
        <v>1031265.0</v>
      </c>
      <c r="B205" s="14">
        <v>13650.0</v>
      </c>
      <c r="C205" s="15">
        <f t="shared" si="1"/>
        <v>0.06364465116</v>
      </c>
      <c r="D205" s="13" t="s">
        <v>19</v>
      </c>
      <c r="E205" s="13">
        <v>12.42</v>
      </c>
      <c r="F205" s="14">
        <v>456.12</v>
      </c>
      <c r="G205" s="13" t="s">
        <v>20</v>
      </c>
      <c r="H205" s="13" t="s">
        <v>79</v>
      </c>
      <c r="I205" s="13" t="s">
        <v>22</v>
      </c>
      <c r="J205" s="14">
        <v>86000.0</v>
      </c>
      <c r="K205" s="13" t="s">
        <v>34</v>
      </c>
      <c r="L205" s="13" t="s">
        <v>31</v>
      </c>
      <c r="M205" s="13" t="s">
        <v>50</v>
      </c>
      <c r="N205" s="13" t="s">
        <v>42</v>
      </c>
      <c r="O205" s="14">
        <v>8203.29</v>
      </c>
      <c r="P205" s="14">
        <v>456.12</v>
      </c>
      <c r="Q205" s="16">
        <v>43429.0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ht="12.75" customHeight="1">
      <c r="A206" s="8">
        <v>1066835.0</v>
      </c>
      <c r="B206" s="9">
        <v>10500.0</v>
      </c>
      <c r="C206" s="10">
        <f t="shared" si="1"/>
        <v>0.148264</v>
      </c>
      <c r="D206" s="8" t="s">
        <v>19</v>
      </c>
      <c r="E206" s="8">
        <v>16.29</v>
      </c>
      <c r="F206" s="9">
        <v>370.66</v>
      </c>
      <c r="G206" s="8" t="s">
        <v>75</v>
      </c>
      <c r="H206" s="8" t="s">
        <v>21</v>
      </c>
      <c r="I206" s="8" t="s">
        <v>48</v>
      </c>
      <c r="J206" s="9">
        <v>30000.0</v>
      </c>
      <c r="K206" s="8" t="s">
        <v>30</v>
      </c>
      <c r="L206" s="8" t="s">
        <v>31</v>
      </c>
      <c r="M206" s="8" t="s">
        <v>50</v>
      </c>
      <c r="N206" s="8" t="s">
        <v>42</v>
      </c>
      <c r="O206" s="9">
        <v>2222.16</v>
      </c>
      <c r="P206" s="9">
        <v>370.66</v>
      </c>
      <c r="Q206" s="11">
        <v>43138.0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</row>
    <row r="207" ht="12.75" customHeight="1">
      <c r="A207" s="13">
        <v>1067181.0</v>
      </c>
      <c r="B207" s="14">
        <v>12000.0</v>
      </c>
      <c r="C207" s="15">
        <f t="shared" si="1"/>
        <v>0.07734</v>
      </c>
      <c r="D207" s="13" t="s">
        <v>19</v>
      </c>
      <c r="E207" s="13">
        <v>9.91</v>
      </c>
      <c r="F207" s="14">
        <v>386.7</v>
      </c>
      <c r="G207" s="13" t="s">
        <v>20</v>
      </c>
      <c r="H207" s="13" t="s">
        <v>21</v>
      </c>
      <c r="I207" s="13" t="s">
        <v>89</v>
      </c>
      <c r="J207" s="14">
        <v>60000.0</v>
      </c>
      <c r="K207" s="13" t="s">
        <v>34</v>
      </c>
      <c r="L207" s="13" t="s">
        <v>24</v>
      </c>
      <c r="M207" s="13" t="s">
        <v>50</v>
      </c>
      <c r="N207" s="13" t="s">
        <v>42</v>
      </c>
      <c r="O207" s="14">
        <v>13919.4138718</v>
      </c>
      <c r="P207" s="14">
        <v>395.05</v>
      </c>
      <c r="Q207" s="16">
        <v>43518.0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</row>
    <row r="208" ht="12.75" customHeight="1">
      <c r="A208" s="8">
        <v>1067179.0</v>
      </c>
      <c r="B208" s="9">
        <v>6000.0</v>
      </c>
      <c r="C208" s="10">
        <f t="shared" si="1"/>
        <v>0.06724235294</v>
      </c>
      <c r="D208" s="8" t="s">
        <v>19</v>
      </c>
      <c r="E208" s="8">
        <v>8.9</v>
      </c>
      <c r="F208" s="9">
        <v>190.52</v>
      </c>
      <c r="G208" s="8" t="s">
        <v>44</v>
      </c>
      <c r="H208" s="8" t="s">
        <v>21</v>
      </c>
      <c r="I208" s="8" t="s">
        <v>48</v>
      </c>
      <c r="J208" s="9">
        <v>34000.0</v>
      </c>
      <c r="K208" s="8" t="s">
        <v>34</v>
      </c>
      <c r="L208" s="8" t="s">
        <v>24</v>
      </c>
      <c r="M208" s="8" t="s">
        <v>25</v>
      </c>
      <c r="N208" s="8" t="s">
        <v>99</v>
      </c>
      <c r="O208" s="9">
        <v>6857.26115126</v>
      </c>
      <c r="P208" s="9">
        <v>198.16</v>
      </c>
      <c r="Q208" s="11">
        <v>43187.0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ht="12.75" customHeight="1">
      <c r="A209" s="13">
        <v>1067172.0</v>
      </c>
      <c r="B209" s="14">
        <v>11500.0</v>
      </c>
      <c r="C209" s="15">
        <f t="shared" si="1"/>
        <v>0.1086461538</v>
      </c>
      <c r="D209" s="13" t="s">
        <v>19</v>
      </c>
      <c r="E209" s="13">
        <v>15.27</v>
      </c>
      <c r="F209" s="14">
        <v>400.18</v>
      </c>
      <c r="G209" s="13" t="s">
        <v>28</v>
      </c>
      <c r="H209" s="13" t="s">
        <v>79</v>
      </c>
      <c r="I209" s="13" t="s">
        <v>22</v>
      </c>
      <c r="J209" s="14">
        <v>44200.0</v>
      </c>
      <c r="K209" s="13" t="s">
        <v>23</v>
      </c>
      <c r="L209" s="13" t="s">
        <v>24</v>
      </c>
      <c r="M209" s="13" t="s">
        <v>25</v>
      </c>
      <c r="N209" s="13" t="s">
        <v>42</v>
      </c>
      <c r="O209" s="14">
        <v>13598.01</v>
      </c>
      <c r="P209" s="14">
        <v>6821.51</v>
      </c>
      <c r="Q209" s="16">
        <v>43381.0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</row>
    <row r="210" ht="12.75" customHeight="1">
      <c r="A210" s="8">
        <v>1066712.0</v>
      </c>
      <c r="B210" s="9">
        <v>7000.0</v>
      </c>
      <c r="C210" s="10">
        <f t="shared" si="1"/>
        <v>0.03423073171</v>
      </c>
      <c r="D210" s="8" t="s">
        <v>19</v>
      </c>
      <c r="E210" s="8">
        <v>12.42</v>
      </c>
      <c r="F210" s="9">
        <v>233.91</v>
      </c>
      <c r="G210" s="8" t="s">
        <v>20</v>
      </c>
      <c r="H210" s="8" t="s">
        <v>79</v>
      </c>
      <c r="I210" s="8" t="s">
        <v>94</v>
      </c>
      <c r="J210" s="9">
        <v>82000.0</v>
      </c>
      <c r="K210" s="8" t="s">
        <v>34</v>
      </c>
      <c r="L210" s="8" t="s">
        <v>24</v>
      </c>
      <c r="M210" s="8" t="s">
        <v>50</v>
      </c>
      <c r="N210" s="8" t="s">
        <v>118</v>
      </c>
      <c r="O210" s="9">
        <v>8290.73</v>
      </c>
      <c r="P210" s="9">
        <v>2454.29</v>
      </c>
      <c r="Q210" s="11">
        <v>43517.0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ht="12.75" customHeight="1">
      <c r="A211" s="13">
        <v>1066706.0</v>
      </c>
      <c r="B211" s="14">
        <v>29500.0</v>
      </c>
      <c r="C211" s="15">
        <f t="shared" si="1"/>
        <v>0.1137122892</v>
      </c>
      <c r="D211" s="13" t="s">
        <v>27</v>
      </c>
      <c r="E211" s="13">
        <v>20.3</v>
      </c>
      <c r="F211" s="14">
        <v>786.51</v>
      </c>
      <c r="G211" s="13" t="s">
        <v>55</v>
      </c>
      <c r="H211" s="13" t="s">
        <v>79</v>
      </c>
      <c r="I211" s="13" t="s">
        <v>85</v>
      </c>
      <c r="J211" s="14">
        <v>83000.0</v>
      </c>
      <c r="K211" s="13" t="s">
        <v>30</v>
      </c>
      <c r="L211" s="13" t="s">
        <v>24</v>
      </c>
      <c r="M211" s="13" t="s">
        <v>50</v>
      </c>
      <c r="N211" s="13" t="s">
        <v>127</v>
      </c>
      <c r="O211" s="14">
        <v>45755.2299805</v>
      </c>
      <c r="P211" s="14">
        <v>9781.44</v>
      </c>
      <c r="Q211" s="16">
        <v>43304.0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ht="12.75" customHeight="1">
      <c r="A212" s="8">
        <v>1066836.0</v>
      </c>
      <c r="B212" s="9">
        <v>2000.0</v>
      </c>
      <c r="C212" s="10">
        <f t="shared" si="1"/>
        <v>0.02037073171</v>
      </c>
      <c r="D212" s="8" t="s">
        <v>19</v>
      </c>
      <c r="E212" s="8">
        <v>15.27</v>
      </c>
      <c r="F212" s="9">
        <v>69.6</v>
      </c>
      <c r="G212" s="8" t="s">
        <v>28</v>
      </c>
      <c r="H212" s="8" t="s">
        <v>21</v>
      </c>
      <c r="I212" s="8" t="s">
        <v>89</v>
      </c>
      <c r="J212" s="9">
        <v>41000.0</v>
      </c>
      <c r="K212" s="8" t="s">
        <v>23</v>
      </c>
      <c r="L212" s="8" t="s">
        <v>24</v>
      </c>
      <c r="M212" s="8" t="s">
        <v>88</v>
      </c>
      <c r="N212" s="8" t="s">
        <v>64</v>
      </c>
      <c r="O212" s="9">
        <v>2520.4</v>
      </c>
      <c r="P212" s="9">
        <v>15.88</v>
      </c>
      <c r="Q212" s="11">
        <v>43591.0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ht="12.75" customHeight="1">
      <c r="A213" s="13">
        <v>1066826.0</v>
      </c>
      <c r="B213" s="14">
        <v>11625.0</v>
      </c>
      <c r="C213" s="15">
        <f t="shared" si="1"/>
        <v>0.1314833333</v>
      </c>
      <c r="D213" s="13" t="s">
        <v>19</v>
      </c>
      <c r="E213" s="13">
        <v>13.49</v>
      </c>
      <c r="F213" s="14">
        <v>394.45</v>
      </c>
      <c r="G213" s="13" t="s">
        <v>28</v>
      </c>
      <c r="H213" s="13" t="s">
        <v>79</v>
      </c>
      <c r="I213" s="13" t="s">
        <v>29</v>
      </c>
      <c r="J213" s="14">
        <v>36000.0</v>
      </c>
      <c r="K213" s="13" t="s">
        <v>30</v>
      </c>
      <c r="L213" s="13" t="s">
        <v>24</v>
      </c>
      <c r="M213" s="13" t="s">
        <v>25</v>
      </c>
      <c r="N213" s="13" t="s">
        <v>115</v>
      </c>
      <c r="O213" s="14">
        <v>14196.268244</v>
      </c>
      <c r="P213" s="14">
        <v>406.12</v>
      </c>
      <c r="Q213" s="16">
        <v>43376.0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ht="12.75" customHeight="1">
      <c r="A214" s="8">
        <v>1063280.0</v>
      </c>
      <c r="B214" s="9">
        <v>15075.0</v>
      </c>
      <c r="C214" s="10">
        <f t="shared" si="1"/>
        <v>0.1773291429</v>
      </c>
      <c r="D214" s="8" t="s">
        <v>19</v>
      </c>
      <c r="E214" s="8">
        <v>14.27</v>
      </c>
      <c r="F214" s="9">
        <v>517.21</v>
      </c>
      <c r="G214" s="8" t="s">
        <v>28</v>
      </c>
      <c r="H214" s="8" t="s">
        <v>21</v>
      </c>
      <c r="I214" s="8" t="s">
        <v>22</v>
      </c>
      <c r="J214" s="9">
        <v>35000.0</v>
      </c>
      <c r="K214" s="8" t="s">
        <v>23</v>
      </c>
      <c r="L214" s="8" t="s">
        <v>31</v>
      </c>
      <c r="M214" s="8" t="s">
        <v>50</v>
      </c>
      <c r="N214" s="8" t="s">
        <v>64</v>
      </c>
      <c r="O214" s="9">
        <v>15502.77</v>
      </c>
      <c r="P214" s="9">
        <v>517.21</v>
      </c>
      <c r="Q214" s="11">
        <v>43204.0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ht="12.75" customHeight="1">
      <c r="A215" s="13">
        <v>1057447.0</v>
      </c>
      <c r="B215" s="14">
        <v>5300.0</v>
      </c>
      <c r="C215" s="15">
        <f t="shared" si="1"/>
        <v>0.073772</v>
      </c>
      <c r="D215" s="13" t="s">
        <v>19</v>
      </c>
      <c r="E215" s="13">
        <v>15.27</v>
      </c>
      <c r="F215" s="14">
        <v>184.43</v>
      </c>
      <c r="G215" s="13" t="s">
        <v>28</v>
      </c>
      <c r="H215" s="13" t="s">
        <v>21</v>
      </c>
      <c r="I215" s="13" t="s">
        <v>45</v>
      </c>
      <c r="J215" s="14">
        <v>30000.0</v>
      </c>
      <c r="K215" s="13" t="s">
        <v>23</v>
      </c>
      <c r="L215" s="13" t="s">
        <v>24</v>
      </c>
      <c r="M215" s="13" t="s">
        <v>25</v>
      </c>
      <c r="N215" s="13" t="s">
        <v>80</v>
      </c>
      <c r="O215" s="14">
        <v>6622.54670886</v>
      </c>
      <c r="P215" s="14">
        <v>741.85</v>
      </c>
      <c r="Q215" s="16">
        <v>43191.0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ht="12.75" customHeight="1">
      <c r="A216" s="8">
        <v>1040867.0</v>
      </c>
      <c r="B216" s="9">
        <v>8200.0</v>
      </c>
      <c r="C216" s="10">
        <f t="shared" si="1"/>
        <v>0.075531</v>
      </c>
      <c r="D216" s="8" t="s">
        <v>19</v>
      </c>
      <c r="E216" s="8">
        <v>6.62</v>
      </c>
      <c r="F216" s="9">
        <v>251.77</v>
      </c>
      <c r="G216" s="8" t="s">
        <v>44</v>
      </c>
      <c r="H216" s="8" t="s">
        <v>21</v>
      </c>
      <c r="I216" s="8" t="s">
        <v>29</v>
      </c>
      <c r="J216" s="9">
        <v>40000.0</v>
      </c>
      <c r="K216" s="8" t="s">
        <v>30</v>
      </c>
      <c r="L216" s="8" t="s">
        <v>24</v>
      </c>
      <c r="M216" s="8" t="s">
        <v>53</v>
      </c>
      <c r="N216" s="8" t="s">
        <v>92</v>
      </c>
      <c r="O216" s="9">
        <v>9062.49784003</v>
      </c>
      <c r="P216" s="9">
        <v>260.69</v>
      </c>
      <c r="Q216" s="11">
        <v>43443.0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ht="12.75" customHeight="1">
      <c r="A217" s="13">
        <v>1065232.0</v>
      </c>
      <c r="B217" s="14">
        <v>12000.0</v>
      </c>
      <c r="C217" s="15">
        <f t="shared" si="1"/>
        <v>0.04582742857</v>
      </c>
      <c r="D217" s="13" t="s">
        <v>19</v>
      </c>
      <c r="E217" s="13">
        <v>12.42</v>
      </c>
      <c r="F217" s="14">
        <v>400.99</v>
      </c>
      <c r="G217" s="13" t="s">
        <v>20</v>
      </c>
      <c r="H217" s="13" t="s">
        <v>79</v>
      </c>
      <c r="I217" s="13" t="s">
        <v>56</v>
      </c>
      <c r="J217" s="14">
        <v>105000.0</v>
      </c>
      <c r="K217" s="13" t="s">
        <v>34</v>
      </c>
      <c r="L217" s="13" t="s">
        <v>24</v>
      </c>
      <c r="M217" s="13" t="s">
        <v>25</v>
      </c>
      <c r="N217" s="13" t="s">
        <v>64</v>
      </c>
      <c r="O217" s="14">
        <v>14431.9785602</v>
      </c>
      <c r="P217" s="14">
        <v>413.19</v>
      </c>
      <c r="Q217" s="16">
        <v>43426.0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ht="12.75" customHeight="1">
      <c r="A218" s="8">
        <v>1052492.0</v>
      </c>
      <c r="B218" s="9">
        <v>8650.0</v>
      </c>
      <c r="C218" s="10">
        <f t="shared" si="1"/>
        <v>0.07914133333</v>
      </c>
      <c r="D218" s="8" t="s">
        <v>19</v>
      </c>
      <c r="E218" s="8">
        <v>14.27</v>
      </c>
      <c r="F218" s="9">
        <v>296.78</v>
      </c>
      <c r="G218" s="8" t="s">
        <v>28</v>
      </c>
      <c r="H218" s="8" t="s">
        <v>79</v>
      </c>
      <c r="I218" s="8" t="s">
        <v>61</v>
      </c>
      <c r="J218" s="9">
        <v>45000.0</v>
      </c>
      <c r="K218" s="8" t="s">
        <v>30</v>
      </c>
      <c r="L218" s="8" t="s">
        <v>24</v>
      </c>
      <c r="M218" s="8" t="s">
        <v>25</v>
      </c>
      <c r="N218" s="8" t="s">
        <v>87</v>
      </c>
      <c r="O218" s="9">
        <v>10678.6847685</v>
      </c>
      <c r="P218" s="9">
        <v>312.44</v>
      </c>
      <c r="Q218" s="11">
        <v>43489.0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ht="12.75" customHeight="1">
      <c r="A219" s="13">
        <v>1066664.0</v>
      </c>
      <c r="B219" s="14">
        <v>21000.0</v>
      </c>
      <c r="C219" s="15">
        <f t="shared" si="1"/>
        <v>0.03247486239</v>
      </c>
      <c r="D219" s="13" t="s">
        <v>27</v>
      </c>
      <c r="E219" s="13">
        <v>17.27</v>
      </c>
      <c r="F219" s="14">
        <v>294.98</v>
      </c>
      <c r="G219" s="13" t="s">
        <v>75</v>
      </c>
      <c r="H219" s="13" t="s">
        <v>79</v>
      </c>
      <c r="I219" s="13" t="s">
        <v>22</v>
      </c>
      <c r="J219" s="14">
        <v>109000.0</v>
      </c>
      <c r="K219" s="13" t="s">
        <v>23</v>
      </c>
      <c r="L219" s="13" t="s">
        <v>38</v>
      </c>
      <c r="M219" s="13" t="s">
        <v>50</v>
      </c>
      <c r="N219" s="13" t="s">
        <v>95</v>
      </c>
      <c r="O219" s="14">
        <v>14117.18</v>
      </c>
      <c r="P219" s="14">
        <v>294.98</v>
      </c>
      <c r="Q219" s="16">
        <v>43122.0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ht="12.75" customHeight="1">
      <c r="A220" s="8">
        <v>1066659.0</v>
      </c>
      <c r="B220" s="9">
        <v>16000.0</v>
      </c>
      <c r="C220" s="10">
        <f t="shared" si="1"/>
        <v>0.0959928</v>
      </c>
      <c r="D220" s="8" t="s">
        <v>27</v>
      </c>
      <c r="E220" s="8">
        <v>17.27</v>
      </c>
      <c r="F220" s="9">
        <v>399.97</v>
      </c>
      <c r="G220" s="8" t="s">
        <v>75</v>
      </c>
      <c r="H220" s="8" t="s">
        <v>21</v>
      </c>
      <c r="I220" s="8" t="s">
        <v>89</v>
      </c>
      <c r="J220" s="9">
        <v>50000.0</v>
      </c>
      <c r="K220" s="8" t="s">
        <v>30</v>
      </c>
      <c r="L220" s="8" t="s">
        <v>38</v>
      </c>
      <c r="M220" s="8" t="s">
        <v>50</v>
      </c>
      <c r="N220" s="8" t="s">
        <v>64</v>
      </c>
      <c r="O220" s="9">
        <v>19183.22</v>
      </c>
      <c r="P220" s="9">
        <v>399.97</v>
      </c>
      <c r="Q220" s="11">
        <v>43454.0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ht="12.75" customHeight="1">
      <c r="A221" s="13">
        <v>1066763.0</v>
      </c>
      <c r="B221" s="14">
        <v>12000.0</v>
      </c>
      <c r="C221" s="15">
        <f t="shared" si="1"/>
        <v>0.05797445783</v>
      </c>
      <c r="D221" s="13" t="s">
        <v>19</v>
      </c>
      <c r="E221" s="13">
        <v>12.42</v>
      </c>
      <c r="F221" s="14">
        <v>400.99</v>
      </c>
      <c r="G221" s="13" t="s">
        <v>20</v>
      </c>
      <c r="H221" s="13" t="s">
        <v>21</v>
      </c>
      <c r="I221" s="13" t="s">
        <v>89</v>
      </c>
      <c r="J221" s="14">
        <v>83000.0</v>
      </c>
      <c r="K221" s="13" t="s">
        <v>34</v>
      </c>
      <c r="L221" s="13" t="s">
        <v>24</v>
      </c>
      <c r="M221" s="13" t="s">
        <v>50</v>
      </c>
      <c r="N221" s="13" t="s">
        <v>42</v>
      </c>
      <c r="O221" s="14">
        <v>14432.3101772</v>
      </c>
      <c r="P221" s="14">
        <v>411.96</v>
      </c>
      <c r="Q221" s="16">
        <v>43499.0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ht="12.75" customHeight="1">
      <c r="A222" s="8">
        <v>1066798.0</v>
      </c>
      <c r="B222" s="9">
        <v>9500.0</v>
      </c>
      <c r="C222" s="10">
        <f t="shared" si="1"/>
        <v>0.07284114286</v>
      </c>
      <c r="D222" s="8" t="s">
        <v>19</v>
      </c>
      <c r="E222" s="8">
        <v>12.69</v>
      </c>
      <c r="F222" s="9">
        <v>318.68</v>
      </c>
      <c r="G222" s="8" t="s">
        <v>20</v>
      </c>
      <c r="H222" s="8" t="s">
        <v>79</v>
      </c>
      <c r="I222" s="8" t="s">
        <v>29</v>
      </c>
      <c r="J222" s="9">
        <v>52500.0</v>
      </c>
      <c r="K222" s="8" t="s">
        <v>30</v>
      </c>
      <c r="L222" s="8" t="s">
        <v>31</v>
      </c>
      <c r="M222" s="8" t="s">
        <v>88</v>
      </c>
      <c r="N222" s="8" t="s">
        <v>42</v>
      </c>
      <c r="O222" s="9">
        <v>7002.16</v>
      </c>
      <c r="P222" s="9">
        <v>318.68</v>
      </c>
      <c r="Q222" s="11">
        <v>43125.0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ht="12.75" customHeight="1">
      <c r="A223" s="13">
        <v>1066639.0</v>
      </c>
      <c r="B223" s="14">
        <v>7400.0</v>
      </c>
      <c r="C223" s="15">
        <f t="shared" si="1"/>
        <v>0.1205232</v>
      </c>
      <c r="D223" s="13" t="s">
        <v>19</v>
      </c>
      <c r="E223" s="13">
        <v>13.49</v>
      </c>
      <c r="F223" s="14">
        <v>251.09</v>
      </c>
      <c r="G223" s="13" t="s">
        <v>28</v>
      </c>
      <c r="H223" s="13" t="s">
        <v>60</v>
      </c>
      <c r="I223" s="13" t="s">
        <v>29</v>
      </c>
      <c r="J223" s="14">
        <v>25000.0</v>
      </c>
      <c r="K223" s="13" t="s">
        <v>30</v>
      </c>
      <c r="L223" s="13" t="s">
        <v>24</v>
      </c>
      <c r="M223" s="13" t="s">
        <v>50</v>
      </c>
      <c r="N223" s="13" t="s">
        <v>26</v>
      </c>
      <c r="O223" s="14">
        <v>9037.69568007</v>
      </c>
      <c r="P223" s="14">
        <v>255.3</v>
      </c>
      <c r="Q223" s="16">
        <v>43544.0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ht="12.75" customHeight="1">
      <c r="A224" s="8">
        <v>1066633.0</v>
      </c>
      <c r="B224" s="9">
        <v>14400.0</v>
      </c>
      <c r="C224" s="10">
        <f t="shared" si="1"/>
        <v>0.09772</v>
      </c>
      <c r="D224" s="8" t="s">
        <v>19</v>
      </c>
      <c r="E224" s="8">
        <v>13.49</v>
      </c>
      <c r="F224" s="9">
        <v>488.6</v>
      </c>
      <c r="G224" s="8" t="s">
        <v>28</v>
      </c>
      <c r="H224" s="8" t="s">
        <v>79</v>
      </c>
      <c r="I224" s="8" t="s">
        <v>22</v>
      </c>
      <c r="J224" s="9">
        <v>60000.0</v>
      </c>
      <c r="K224" s="8" t="s">
        <v>34</v>
      </c>
      <c r="L224" s="8" t="s">
        <v>24</v>
      </c>
      <c r="M224" s="8" t="s">
        <v>50</v>
      </c>
      <c r="N224" s="8" t="s">
        <v>87</v>
      </c>
      <c r="O224" s="9">
        <v>15453.51</v>
      </c>
      <c r="P224" s="9">
        <v>12526.96</v>
      </c>
      <c r="Q224" s="11">
        <v>43218.0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ht="12.75" customHeight="1">
      <c r="A225" s="13">
        <v>1060644.0</v>
      </c>
      <c r="B225" s="14">
        <v>24250.0</v>
      </c>
      <c r="C225" s="15">
        <f t="shared" si="1"/>
        <v>0.051976</v>
      </c>
      <c r="D225" s="13" t="s">
        <v>27</v>
      </c>
      <c r="E225" s="13">
        <v>23.91</v>
      </c>
      <c r="F225" s="14">
        <v>519.76</v>
      </c>
      <c r="G225" s="13" t="s">
        <v>109</v>
      </c>
      <c r="H225" s="13" t="s">
        <v>79</v>
      </c>
      <c r="I225" s="13" t="s">
        <v>94</v>
      </c>
      <c r="J225" s="14">
        <v>120000.0</v>
      </c>
      <c r="K225" s="13" t="s">
        <v>23</v>
      </c>
      <c r="L225" s="13" t="s">
        <v>24</v>
      </c>
      <c r="M225" s="13" t="s">
        <v>50</v>
      </c>
      <c r="N225" s="13" t="s">
        <v>26</v>
      </c>
      <c r="O225" s="14">
        <v>22188.25</v>
      </c>
      <c r="P225" s="14">
        <v>16499.75</v>
      </c>
      <c r="Q225" s="16">
        <v>43244.0</v>
      </c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ht="12.75" customHeight="1">
      <c r="A226" s="8">
        <v>1066766.0</v>
      </c>
      <c r="B226" s="9">
        <v>7200.0</v>
      </c>
      <c r="C226" s="10">
        <f t="shared" si="1"/>
        <v>0.03975705882</v>
      </c>
      <c r="D226" s="8" t="s">
        <v>19</v>
      </c>
      <c r="E226" s="8">
        <v>7.9</v>
      </c>
      <c r="F226" s="9">
        <v>225.29</v>
      </c>
      <c r="G226" s="8" t="s">
        <v>44</v>
      </c>
      <c r="H226" s="8" t="s">
        <v>21</v>
      </c>
      <c r="I226" s="8" t="s">
        <v>48</v>
      </c>
      <c r="J226" s="9">
        <v>68000.0</v>
      </c>
      <c r="K226" s="8" t="s">
        <v>30</v>
      </c>
      <c r="L226" s="8" t="s">
        <v>31</v>
      </c>
      <c r="M226" s="8" t="s">
        <v>50</v>
      </c>
      <c r="N226" s="8" t="s">
        <v>33</v>
      </c>
      <c r="O226" s="9">
        <v>7730.87</v>
      </c>
      <c r="P226" s="9">
        <v>225.29</v>
      </c>
      <c r="Q226" s="11">
        <v>43228.0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ht="12.75" customHeight="1">
      <c r="A227" s="13">
        <v>1066613.0</v>
      </c>
      <c r="B227" s="14">
        <v>26000.0</v>
      </c>
      <c r="C227" s="15">
        <f t="shared" si="1"/>
        <v>0.1455758491</v>
      </c>
      <c r="D227" s="13" t="s">
        <v>27</v>
      </c>
      <c r="E227" s="13">
        <v>16.77</v>
      </c>
      <c r="F227" s="14">
        <v>642.96</v>
      </c>
      <c r="G227" s="13" t="s">
        <v>75</v>
      </c>
      <c r="H227" s="13" t="s">
        <v>79</v>
      </c>
      <c r="I227" s="13" t="s">
        <v>22</v>
      </c>
      <c r="J227" s="14">
        <v>53000.0</v>
      </c>
      <c r="K227" s="13" t="s">
        <v>23</v>
      </c>
      <c r="L227" s="13" t="s">
        <v>31</v>
      </c>
      <c r="M227" s="13" t="s">
        <v>53</v>
      </c>
      <c r="N227" s="13" t="s">
        <v>52</v>
      </c>
      <c r="O227" s="14">
        <v>9622.45</v>
      </c>
      <c r="P227" s="14">
        <v>642.96</v>
      </c>
      <c r="Q227" s="16">
        <v>43410.0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ht="12.75" customHeight="1">
      <c r="A228" s="8">
        <v>1065648.0</v>
      </c>
      <c r="B228" s="9">
        <v>7000.0</v>
      </c>
      <c r="C228" s="10">
        <f t="shared" si="1"/>
        <v>0.02667068966</v>
      </c>
      <c r="D228" s="8" t="s">
        <v>27</v>
      </c>
      <c r="E228" s="8">
        <v>11.71</v>
      </c>
      <c r="F228" s="9">
        <v>154.69</v>
      </c>
      <c r="G228" s="8" t="s">
        <v>20</v>
      </c>
      <c r="H228" s="8" t="s">
        <v>79</v>
      </c>
      <c r="I228" s="8" t="s">
        <v>85</v>
      </c>
      <c r="J228" s="9">
        <v>69600.0</v>
      </c>
      <c r="K228" s="8" t="s">
        <v>23</v>
      </c>
      <c r="L228" s="8" t="s">
        <v>31</v>
      </c>
      <c r="M228" s="8" t="s">
        <v>25</v>
      </c>
      <c r="N228" s="8" t="s">
        <v>107</v>
      </c>
      <c r="O228" s="9">
        <v>6126.24</v>
      </c>
      <c r="P228" s="9">
        <v>154.69</v>
      </c>
      <c r="Q228" s="11">
        <v>43449.0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ht="12.75" customHeight="1">
      <c r="A229" s="13">
        <v>1066768.0</v>
      </c>
      <c r="B229" s="14">
        <v>4000.0</v>
      </c>
      <c r="C229" s="15">
        <f t="shared" si="1"/>
        <v>0.02297538462</v>
      </c>
      <c r="D229" s="13" t="s">
        <v>19</v>
      </c>
      <c r="E229" s="13">
        <v>7.51</v>
      </c>
      <c r="F229" s="14">
        <v>124.45</v>
      </c>
      <c r="G229" s="13" t="s">
        <v>44</v>
      </c>
      <c r="H229" s="13" t="s">
        <v>21</v>
      </c>
      <c r="I229" s="13" t="s">
        <v>29</v>
      </c>
      <c r="J229" s="14">
        <v>65000.0</v>
      </c>
      <c r="K229" s="13" t="s">
        <v>30</v>
      </c>
      <c r="L229" s="13" t="s">
        <v>24</v>
      </c>
      <c r="M229" s="13" t="s">
        <v>57</v>
      </c>
      <c r="N229" s="13" t="s">
        <v>42</v>
      </c>
      <c r="O229" s="14">
        <v>4182.25</v>
      </c>
      <c r="P229" s="14">
        <v>3313.87</v>
      </c>
      <c r="Q229" s="16">
        <v>43184.0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ht="12.75" customHeight="1">
      <c r="A230" s="8">
        <v>1066617.0</v>
      </c>
      <c r="B230" s="9">
        <v>1500.0</v>
      </c>
      <c r="C230" s="10">
        <f t="shared" si="1"/>
        <v>0.004474166667</v>
      </c>
      <c r="D230" s="8" t="s">
        <v>19</v>
      </c>
      <c r="E230" s="8">
        <v>17.27</v>
      </c>
      <c r="F230" s="9">
        <v>53.69</v>
      </c>
      <c r="G230" s="8" t="s">
        <v>75</v>
      </c>
      <c r="H230" s="8" t="s">
        <v>79</v>
      </c>
      <c r="I230" s="8" t="s">
        <v>22</v>
      </c>
      <c r="J230" s="9">
        <v>144000.0</v>
      </c>
      <c r="K230" s="8" t="s">
        <v>23</v>
      </c>
      <c r="L230" s="8" t="s">
        <v>24</v>
      </c>
      <c r="M230" s="8" t="s">
        <v>50</v>
      </c>
      <c r="N230" s="8" t="s">
        <v>42</v>
      </c>
      <c r="O230" s="9">
        <v>1521.6</v>
      </c>
      <c r="P230" s="9">
        <v>1521.89</v>
      </c>
      <c r="Q230" s="11">
        <v>43385.0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ht="12.75" customHeight="1">
      <c r="A231" s="13">
        <v>1062015.0</v>
      </c>
      <c r="B231" s="14">
        <v>19600.0</v>
      </c>
      <c r="C231" s="15">
        <f t="shared" si="1"/>
        <v>0.1047904</v>
      </c>
      <c r="D231" s="13" t="s">
        <v>19</v>
      </c>
      <c r="E231" s="13">
        <v>12.42</v>
      </c>
      <c r="F231" s="14">
        <v>654.94</v>
      </c>
      <c r="G231" s="13" t="s">
        <v>20</v>
      </c>
      <c r="H231" s="13" t="s">
        <v>21</v>
      </c>
      <c r="I231" s="13" t="s">
        <v>89</v>
      </c>
      <c r="J231" s="14">
        <v>75000.0</v>
      </c>
      <c r="K231" s="13" t="s">
        <v>23</v>
      </c>
      <c r="L231" s="13" t="s">
        <v>24</v>
      </c>
      <c r="M231" s="13" t="s">
        <v>25</v>
      </c>
      <c r="N231" s="13" t="s">
        <v>91</v>
      </c>
      <c r="O231" s="14">
        <v>21993.62</v>
      </c>
      <c r="P231" s="14">
        <v>13491.06</v>
      </c>
      <c r="Q231" s="16">
        <v>43313.0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ht="12.75" customHeight="1">
      <c r="A232" s="8">
        <v>1066598.0</v>
      </c>
      <c r="B232" s="9">
        <v>2500.0</v>
      </c>
      <c r="C232" s="10">
        <f t="shared" si="1"/>
        <v>0.03421655172</v>
      </c>
      <c r="D232" s="8" t="s">
        <v>19</v>
      </c>
      <c r="E232" s="8">
        <v>11.71</v>
      </c>
      <c r="F232" s="9">
        <v>82.69</v>
      </c>
      <c r="G232" s="8" t="s">
        <v>20</v>
      </c>
      <c r="H232" s="8" t="s">
        <v>79</v>
      </c>
      <c r="I232" s="8" t="s">
        <v>94</v>
      </c>
      <c r="J232" s="9">
        <v>29000.0</v>
      </c>
      <c r="K232" s="8" t="s">
        <v>23</v>
      </c>
      <c r="L232" s="8" t="s">
        <v>24</v>
      </c>
      <c r="M232" s="8" t="s">
        <v>50</v>
      </c>
      <c r="N232" s="8" t="s">
        <v>26</v>
      </c>
      <c r="O232" s="9">
        <v>2894.74</v>
      </c>
      <c r="P232" s="9">
        <v>1168.5</v>
      </c>
      <c r="Q232" s="11">
        <v>43314.0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ht="12.75" customHeight="1">
      <c r="A233" s="13">
        <v>1066503.0</v>
      </c>
      <c r="B233" s="14">
        <v>10000.0</v>
      </c>
      <c r="C233" s="15">
        <f t="shared" si="1"/>
        <v>0.05750571429</v>
      </c>
      <c r="D233" s="13" t="s">
        <v>19</v>
      </c>
      <c r="E233" s="13">
        <v>12.69</v>
      </c>
      <c r="F233" s="14">
        <v>335.45</v>
      </c>
      <c r="G233" s="13" t="s">
        <v>20</v>
      </c>
      <c r="H233" s="13" t="s">
        <v>21</v>
      </c>
      <c r="I233" s="13" t="s">
        <v>89</v>
      </c>
      <c r="J233" s="14">
        <v>70000.0</v>
      </c>
      <c r="K233" s="13" t="s">
        <v>34</v>
      </c>
      <c r="L233" s="13" t="s">
        <v>31</v>
      </c>
      <c r="M233" s="13" t="s">
        <v>25</v>
      </c>
      <c r="N233" s="13" t="s">
        <v>42</v>
      </c>
      <c r="O233" s="14">
        <v>6351.59</v>
      </c>
      <c r="P233" s="14">
        <v>335.45</v>
      </c>
      <c r="Q233" s="16">
        <v>43315.0</v>
      </c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ht="12.75" customHeight="1">
      <c r="A234" s="8">
        <v>1066530.0</v>
      </c>
      <c r="B234" s="9">
        <v>10000.0</v>
      </c>
      <c r="C234" s="10">
        <f t="shared" si="1"/>
        <v>0.08187733333</v>
      </c>
      <c r="D234" s="8" t="s">
        <v>19</v>
      </c>
      <c r="E234" s="8">
        <v>6.62</v>
      </c>
      <c r="F234" s="9">
        <v>307.04</v>
      </c>
      <c r="G234" s="8" t="s">
        <v>44</v>
      </c>
      <c r="H234" s="8" t="s">
        <v>21</v>
      </c>
      <c r="I234" s="8" t="s">
        <v>66</v>
      </c>
      <c r="J234" s="9">
        <v>45000.0</v>
      </c>
      <c r="K234" s="8" t="s">
        <v>34</v>
      </c>
      <c r="L234" s="8" t="s">
        <v>24</v>
      </c>
      <c r="M234" s="8" t="s">
        <v>25</v>
      </c>
      <c r="N234" s="8" t="s">
        <v>99</v>
      </c>
      <c r="O234" s="9">
        <v>11051.5237979</v>
      </c>
      <c r="P234" s="9">
        <v>319.94</v>
      </c>
      <c r="Q234" s="11">
        <v>43316.0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ht="12.75" customHeight="1">
      <c r="A235" s="13">
        <v>1066520.0</v>
      </c>
      <c r="B235" s="14">
        <v>4225.0</v>
      </c>
      <c r="C235" s="15">
        <f t="shared" si="1"/>
        <v>0.03069130435</v>
      </c>
      <c r="D235" s="13" t="s">
        <v>19</v>
      </c>
      <c r="E235" s="13">
        <v>12.42</v>
      </c>
      <c r="F235" s="14">
        <v>141.18</v>
      </c>
      <c r="G235" s="13" t="s">
        <v>20</v>
      </c>
      <c r="H235" s="13" t="s">
        <v>79</v>
      </c>
      <c r="I235" s="13" t="s">
        <v>66</v>
      </c>
      <c r="J235" s="14">
        <v>55200.0</v>
      </c>
      <c r="K235" s="13" t="s">
        <v>34</v>
      </c>
      <c r="L235" s="13" t="s">
        <v>24</v>
      </c>
      <c r="M235" s="13" t="s">
        <v>41</v>
      </c>
      <c r="N235" s="13" t="s">
        <v>107</v>
      </c>
      <c r="O235" s="14">
        <v>5081.02296079</v>
      </c>
      <c r="P235" s="14">
        <v>146.48</v>
      </c>
      <c r="Q235" s="16">
        <v>43317.0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ht="12.75" customHeight="1">
      <c r="A236" s="8">
        <v>1065929.0</v>
      </c>
      <c r="B236" s="9">
        <v>3500.0</v>
      </c>
      <c r="C236" s="10">
        <f t="shared" si="1"/>
        <v>0.021390625</v>
      </c>
      <c r="D236" s="8" t="s">
        <v>19</v>
      </c>
      <c r="E236" s="8">
        <v>7.9</v>
      </c>
      <c r="F236" s="9">
        <v>109.52</v>
      </c>
      <c r="G236" s="8" t="s">
        <v>44</v>
      </c>
      <c r="H236" s="8" t="s">
        <v>79</v>
      </c>
      <c r="I236" s="8" t="s">
        <v>94</v>
      </c>
      <c r="J236" s="9">
        <v>61440.0</v>
      </c>
      <c r="K236" s="8" t="s">
        <v>34</v>
      </c>
      <c r="L236" s="8" t="s">
        <v>24</v>
      </c>
      <c r="M236" s="8" t="s">
        <v>68</v>
      </c>
      <c r="N236" s="8" t="s">
        <v>42</v>
      </c>
      <c r="O236" s="9">
        <v>3942.07852815</v>
      </c>
      <c r="P236" s="9">
        <v>3.62</v>
      </c>
      <c r="Q236" s="11">
        <v>43318.0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ht="12.75" customHeight="1">
      <c r="A237" s="13">
        <v>1066582.0</v>
      </c>
      <c r="B237" s="14">
        <v>12000.0</v>
      </c>
      <c r="C237" s="15">
        <f t="shared" si="1"/>
        <v>0.07895357143</v>
      </c>
      <c r="D237" s="13" t="s">
        <v>19</v>
      </c>
      <c r="E237" s="13">
        <v>6.62</v>
      </c>
      <c r="F237" s="14">
        <v>368.45</v>
      </c>
      <c r="G237" s="13" t="s">
        <v>44</v>
      </c>
      <c r="H237" s="13" t="s">
        <v>79</v>
      </c>
      <c r="I237" s="13" t="s">
        <v>22</v>
      </c>
      <c r="J237" s="14">
        <v>56000.0</v>
      </c>
      <c r="K237" s="13" t="s">
        <v>34</v>
      </c>
      <c r="L237" s="13" t="s">
        <v>24</v>
      </c>
      <c r="M237" s="13" t="s">
        <v>50</v>
      </c>
      <c r="N237" s="13" t="s">
        <v>87</v>
      </c>
      <c r="O237" s="14">
        <v>13262.20515</v>
      </c>
      <c r="P237" s="14">
        <v>381.02</v>
      </c>
      <c r="Q237" s="16">
        <v>43319.0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ht="12.75" customHeight="1">
      <c r="A238" s="8">
        <v>1066348.0</v>
      </c>
      <c r="B238" s="9">
        <v>16500.0</v>
      </c>
      <c r="C238" s="10">
        <f t="shared" si="1"/>
        <v>0.1337693617</v>
      </c>
      <c r="D238" s="8" t="s">
        <v>19</v>
      </c>
      <c r="E238" s="8">
        <v>8.9</v>
      </c>
      <c r="F238" s="9">
        <v>523.93</v>
      </c>
      <c r="G238" s="8" t="s">
        <v>44</v>
      </c>
      <c r="H238" s="8" t="s">
        <v>21</v>
      </c>
      <c r="I238" s="8" t="s">
        <v>29</v>
      </c>
      <c r="J238" s="9">
        <v>47000.0</v>
      </c>
      <c r="K238" s="8" t="s">
        <v>30</v>
      </c>
      <c r="L238" s="8" t="s">
        <v>24</v>
      </c>
      <c r="M238" s="8" t="s">
        <v>50</v>
      </c>
      <c r="N238" s="8" t="s">
        <v>36</v>
      </c>
      <c r="O238" s="9">
        <v>18856.7578214</v>
      </c>
      <c r="P238" s="9">
        <v>1053.02</v>
      </c>
      <c r="Q238" s="11">
        <v>43320.0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ht="12.75" customHeight="1">
      <c r="A239" s="13">
        <v>1061430.0</v>
      </c>
      <c r="B239" s="14">
        <v>22000.0</v>
      </c>
      <c r="C239" s="15">
        <f t="shared" si="1"/>
        <v>0.1316727273</v>
      </c>
      <c r="D239" s="13" t="s">
        <v>27</v>
      </c>
      <c r="E239" s="13">
        <v>21.67</v>
      </c>
      <c r="F239" s="14">
        <v>603.5</v>
      </c>
      <c r="G239" s="13" t="s">
        <v>59</v>
      </c>
      <c r="H239" s="13" t="s">
        <v>21</v>
      </c>
      <c r="I239" s="13" t="s">
        <v>29</v>
      </c>
      <c r="J239" s="14">
        <v>55000.0</v>
      </c>
      <c r="K239" s="13" t="s">
        <v>23</v>
      </c>
      <c r="L239" s="13" t="s">
        <v>24</v>
      </c>
      <c r="M239" s="13" t="s">
        <v>50</v>
      </c>
      <c r="N239" s="13" t="s">
        <v>107</v>
      </c>
      <c r="O239" s="14">
        <v>25023.2</v>
      </c>
      <c r="P239" s="14">
        <v>407.7</v>
      </c>
      <c r="Q239" s="16">
        <v>43422.0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ht="12.75" customHeight="1">
      <c r="A240" s="8">
        <v>1061519.0</v>
      </c>
      <c r="B240" s="9">
        <v>12000.0</v>
      </c>
      <c r="C240" s="10">
        <f t="shared" si="1"/>
        <v>0.06996169014</v>
      </c>
      <c r="D240" s="8" t="s">
        <v>19</v>
      </c>
      <c r="E240" s="8">
        <v>14.65</v>
      </c>
      <c r="F240" s="9">
        <v>413.94</v>
      </c>
      <c r="G240" s="8" t="s">
        <v>28</v>
      </c>
      <c r="H240" s="8" t="s">
        <v>21</v>
      </c>
      <c r="I240" s="8" t="s">
        <v>45</v>
      </c>
      <c r="J240" s="9">
        <v>71000.0</v>
      </c>
      <c r="K240" s="8" t="s">
        <v>23</v>
      </c>
      <c r="L240" s="8" t="s">
        <v>24</v>
      </c>
      <c r="M240" s="8" t="s">
        <v>25</v>
      </c>
      <c r="N240" s="8" t="s">
        <v>115</v>
      </c>
      <c r="O240" s="9">
        <v>12430.36</v>
      </c>
      <c r="P240" s="9">
        <v>11605.56</v>
      </c>
      <c r="Q240" s="11">
        <v>43264.0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ht="12.75" customHeight="1">
      <c r="A241" s="13">
        <v>1066344.0</v>
      </c>
      <c r="B241" s="14">
        <v>15600.0</v>
      </c>
      <c r="C241" s="15">
        <f t="shared" si="1"/>
        <v>0.0845952</v>
      </c>
      <c r="D241" s="13" t="s">
        <v>27</v>
      </c>
      <c r="E241" s="13">
        <v>12.69</v>
      </c>
      <c r="F241" s="14">
        <v>352.48</v>
      </c>
      <c r="G241" s="13" t="s">
        <v>20</v>
      </c>
      <c r="H241" s="13" t="s">
        <v>21</v>
      </c>
      <c r="I241" s="13" t="s">
        <v>22</v>
      </c>
      <c r="J241" s="14">
        <v>50000.0</v>
      </c>
      <c r="K241" s="13" t="s">
        <v>30</v>
      </c>
      <c r="L241" s="13" t="s">
        <v>38</v>
      </c>
      <c r="M241" s="13" t="s">
        <v>68</v>
      </c>
      <c r="N241" s="13" t="s">
        <v>91</v>
      </c>
      <c r="O241" s="14">
        <v>16894.08</v>
      </c>
      <c r="P241" s="14">
        <v>352.48</v>
      </c>
      <c r="Q241" s="16">
        <v>43479.0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ht="12.75" customHeight="1">
      <c r="A242" s="8">
        <v>1066480.0</v>
      </c>
      <c r="B242" s="9">
        <v>10800.0</v>
      </c>
      <c r="C242" s="10">
        <f t="shared" si="1"/>
        <v>0.03207911111</v>
      </c>
      <c r="D242" s="8" t="s">
        <v>19</v>
      </c>
      <c r="E242" s="8">
        <v>12.42</v>
      </c>
      <c r="F242" s="9">
        <v>360.89</v>
      </c>
      <c r="G242" s="8" t="s">
        <v>20</v>
      </c>
      <c r="H242" s="8" t="s">
        <v>21</v>
      </c>
      <c r="I242" s="8" t="s">
        <v>51</v>
      </c>
      <c r="J242" s="9">
        <v>135000.0</v>
      </c>
      <c r="K242" s="8" t="s">
        <v>23</v>
      </c>
      <c r="L242" s="8" t="s">
        <v>24</v>
      </c>
      <c r="M242" s="8" t="s">
        <v>25</v>
      </c>
      <c r="N242" s="8" t="s">
        <v>42</v>
      </c>
      <c r="O242" s="9">
        <v>13004.1428688</v>
      </c>
      <c r="P242" s="9">
        <v>372.99</v>
      </c>
      <c r="Q242" s="11">
        <v>43211.0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ht="12.75" customHeight="1">
      <c r="A243" s="13">
        <v>1066471.0</v>
      </c>
      <c r="B243" s="14">
        <v>14000.0</v>
      </c>
      <c r="C243" s="15">
        <f t="shared" si="1"/>
        <v>0.08910857143</v>
      </c>
      <c r="D243" s="13" t="s">
        <v>19</v>
      </c>
      <c r="E243" s="13">
        <v>12.42</v>
      </c>
      <c r="F243" s="14">
        <v>467.82</v>
      </c>
      <c r="G243" s="13" t="s">
        <v>20</v>
      </c>
      <c r="H243" s="13" t="s">
        <v>79</v>
      </c>
      <c r="I243" s="13" t="s">
        <v>22</v>
      </c>
      <c r="J243" s="14">
        <v>63000.0</v>
      </c>
      <c r="K243" s="13" t="s">
        <v>34</v>
      </c>
      <c r="L243" s="13" t="s">
        <v>24</v>
      </c>
      <c r="M243" s="13" t="s">
        <v>25</v>
      </c>
      <c r="N243" s="13" t="s">
        <v>33</v>
      </c>
      <c r="O243" s="14">
        <v>16789.0713659</v>
      </c>
      <c r="P243" s="14">
        <v>2309.01</v>
      </c>
      <c r="Q243" s="16">
        <v>43481.0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ht="12.75" customHeight="1">
      <c r="A244" s="8">
        <v>1064063.0</v>
      </c>
      <c r="B244" s="9">
        <v>18825.0</v>
      </c>
      <c r="C244" s="10">
        <f t="shared" si="1"/>
        <v>0.1292045455</v>
      </c>
      <c r="D244" s="8" t="s">
        <v>27</v>
      </c>
      <c r="E244" s="8">
        <v>17.58</v>
      </c>
      <c r="F244" s="9">
        <v>473.75</v>
      </c>
      <c r="G244" s="8" t="s">
        <v>75</v>
      </c>
      <c r="H244" s="8" t="s">
        <v>79</v>
      </c>
      <c r="I244" s="8" t="s">
        <v>61</v>
      </c>
      <c r="J244" s="9">
        <v>44000.0</v>
      </c>
      <c r="K244" s="8" t="s">
        <v>23</v>
      </c>
      <c r="L244" s="8" t="s">
        <v>38</v>
      </c>
      <c r="M244" s="8" t="s">
        <v>50</v>
      </c>
      <c r="N244" s="8" t="s">
        <v>91</v>
      </c>
      <c r="O244" s="9">
        <v>22698.14</v>
      </c>
      <c r="P244" s="9">
        <v>473.75</v>
      </c>
      <c r="Q244" s="11">
        <v>43131.0</v>
      </c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ht="12.75" customHeight="1">
      <c r="A245" s="13">
        <v>1066318.0</v>
      </c>
      <c r="B245" s="14">
        <v>6000.0</v>
      </c>
      <c r="C245" s="15">
        <f t="shared" si="1"/>
        <v>0.0488616</v>
      </c>
      <c r="D245" s="13" t="s">
        <v>19</v>
      </c>
      <c r="E245" s="13">
        <v>13.49</v>
      </c>
      <c r="F245" s="14">
        <v>203.59</v>
      </c>
      <c r="G245" s="13" t="s">
        <v>28</v>
      </c>
      <c r="H245" s="13" t="s">
        <v>79</v>
      </c>
      <c r="I245" s="13" t="s">
        <v>66</v>
      </c>
      <c r="J245" s="14">
        <v>50000.0</v>
      </c>
      <c r="K245" s="13" t="s">
        <v>34</v>
      </c>
      <c r="L245" s="13" t="s">
        <v>24</v>
      </c>
      <c r="M245" s="13" t="s">
        <v>50</v>
      </c>
      <c r="N245" s="13" t="s">
        <v>127</v>
      </c>
      <c r="O245" s="14">
        <v>7325.29896789</v>
      </c>
      <c r="P245" s="14">
        <v>215.51</v>
      </c>
      <c r="Q245" s="16">
        <v>43439.0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ht="12.75" customHeight="1">
      <c r="A246" s="8">
        <v>1066453.0</v>
      </c>
      <c r="B246" s="9">
        <v>12000.0</v>
      </c>
      <c r="C246" s="10">
        <f t="shared" si="1"/>
        <v>0.058005</v>
      </c>
      <c r="D246" s="8" t="s">
        <v>19</v>
      </c>
      <c r="E246" s="8">
        <v>9.91</v>
      </c>
      <c r="F246" s="9">
        <v>386.7</v>
      </c>
      <c r="G246" s="8" t="s">
        <v>20</v>
      </c>
      <c r="H246" s="8" t="s">
        <v>21</v>
      </c>
      <c r="I246" s="8" t="s">
        <v>66</v>
      </c>
      <c r="J246" s="9">
        <v>80000.0</v>
      </c>
      <c r="K246" s="8" t="s">
        <v>34</v>
      </c>
      <c r="L246" s="8" t="s">
        <v>24</v>
      </c>
      <c r="M246" s="8" t="s">
        <v>50</v>
      </c>
      <c r="N246" s="8" t="s">
        <v>64</v>
      </c>
      <c r="O246" s="9">
        <v>13905.9971729</v>
      </c>
      <c r="P246" s="9">
        <v>965.7</v>
      </c>
      <c r="Q246" s="11">
        <v>43572.0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</row>
    <row r="247" ht="12.75" customHeight="1">
      <c r="A247" s="13">
        <v>1063090.0</v>
      </c>
      <c r="B247" s="14">
        <v>10000.0</v>
      </c>
      <c r="C247" s="15">
        <f t="shared" si="1"/>
        <v>0.08910933333</v>
      </c>
      <c r="D247" s="13" t="s">
        <v>19</v>
      </c>
      <c r="E247" s="13">
        <v>12.42</v>
      </c>
      <c r="F247" s="14">
        <v>334.16</v>
      </c>
      <c r="G247" s="13" t="s">
        <v>20</v>
      </c>
      <c r="H247" s="13" t="s">
        <v>21</v>
      </c>
      <c r="I247" s="13" t="s">
        <v>61</v>
      </c>
      <c r="J247" s="14">
        <v>45000.0</v>
      </c>
      <c r="K247" s="13" t="s">
        <v>34</v>
      </c>
      <c r="L247" s="13" t="s">
        <v>24</v>
      </c>
      <c r="M247" s="13" t="s">
        <v>50</v>
      </c>
      <c r="N247" s="13" t="s">
        <v>107</v>
      </c>
      <c r="O247" s="14">
        <v>12025.4706286</v>
      </c>
      <c r="P247" s="14">
        <v>348.59</v>
      </c>
      <c r="Q247" s="16">
        <v>43551.0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</row>
    <row r="248" ht="12.75" customHeight="1">
      <c r="A248" s="8">
        <v>1061406.0</v>
      </c>
      <c r="B248" s="9">
        <v>8000.0</v>
      </c>
      <c r="C248" s="10">
        <f t="shared" si="1"/>
        <v>0.03851230769</v>
      </c>
      <c r="D248" s="8" t="s">
        <v>19</v>
      </c>
      <c r="E248" s="8">
        <v>7.9</v>
      </c>
      <c r="F248" s="9">
        <v>250.33</v>
      </c>
      <c r="G248" s="8" t="s">
        <v>44</v>
      </c>
      <c r="H248" s="8" t="s">
        <v>21</v>
      </c>
      <c r="I248" s="8" t="s">
        <v>89</v>
      </c>
      <c r="J248" s="9">
        <v>78000.0</v>
      </c>
      <c r="K248" s="8" t="s">
        <v>34</v>
      </c>
      <c r="L248" s="8" t="s">
        <v>24</v>
      </c>
      <c r="M248" s="8" t="s">
        <v>68</v>
      </c>
      <c r="N248" s="8" t="s">
        <v>91</v>
      </c>
      <c r="O248" s="9">
        <v>8846.24</v>
      </c>
      <c r="P248" s="9">
        <v>1095.85</v>
      </c>
      <c r="Q248" s="11">
        <v>43328.0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</row>
    <row r="249" ht="12.75" customHeight="1">
      <c r="A249" s="13">
        <v>1066278.0</v>
      </c>
      <c r="B249" s="14">
        <v>14125.0</v>
      </c>
      <c r="C249" s="15">
        <f t="shared" si="1"/>
        <v>0.16552</v>
      </c>
      <c r="D249" s="13" t="s">
        <v>19</v>
      </c>
      <c r="E249" s="13">
        <v>9.91</v>
      </c>
      <c r="F249" s="14">
        <v>455.18</v>
      </c>
      <c r="G249" s="13" t="s">
        <v>20</v>
      </c>
      <c r="H249" s="13" t="s">
        <v>21</v>
      </c>
      <c r="I249" s="13" t="s">
        <v>45</v>
      </c>
      <c r="J249" s="14">
        <v>33000.0</v>
      </c>
      <c r="K249" s="13" t="s">
        <v>23</v>
      </c>
      <c r="L249" s="13" t="s">
        <v>24</v>
      </c>
      <c r="M249" s="13" t="s">
        <v>50</v>
      </c>
      <c r="N249" s="13" t="s">
        <v>46</v>
      </c>
      <c r="O249" s="14">
        <v>16055.99</v>
      </c>
      <c r="P249" s="14">
        <v>6054.96</v>
      </c>
      <c r="Q249" s="16">
        <v>43333.0</v>
      </c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</row>
    <row r="250" ht="12.75" customHeight="1">
      <c r="A250" s="8">
        <v>1066281.0</v>
      </c>
      <c r="B250" s="9">
        <v>14000.0</v>
      </c>
      <c r="C250" s="10">
        <f t="shared" si="1"/>
        <v>0.08973821656</v>
      </c>
      <c r="D250" s="8" t="s">
        <v>19</v>
      </c>
      <c r="E250" s="8">
        <v>12.69</v>
      </c>
      <c r="F250" s="9">
        <v>469.63</v>
      </c>
      <c r="G250" s="8" t="s">
        <v>20</v>
      </c>
      <c r="H250" s="8" t="s">
        <v>21</v>
      </c>
      <c r="I250" s="8" t="s">
        <v>66</v>
      </c>
      <c r="J250" s="9">
        <v>62800.0</v>
      </c>
      <c r="K250" s="8" t="s">
        <v>34</v>
      </c>
      <c r="L250" s="8" t="s">
        <v>24</v>
      </c>
      <c r="M250" s="8" t="s">
        <v>50</v>
      </c>
      <c r="N250" s="8" t="s">
        <v>107</v>
      </c>
      <c r="O250" s="9">
        <v>16897.1798056</v>
      </c>
      <c r="P250" s="9">
        <v>956.54</v>
      </c>
      <c r="Q250" s="11">
        <v>43260.0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ht="12.75" customHeight="1">
      <c r="A251" s="13">
        <v>1056150.0</v>
      </c>
      <c r="B251" s="14">
        <v>13200.0</v>
      </c>
      <c r="C251" s="15">
        <f t="shared" si="1"/>
        <v>0.1019818182</v>
      </c>
      <c r="D251" s="13" t="s">
        <v>27</v>
      </c>
      <c r="E251" s="13">
        <v>17.27</v>
      </c>
      <c r="F251" s="14">
        <v>224.36</v>
      </c>
      <c r="G251" s="13" t="s">
        <v>75</v>
      </c>
      <c r="H251" s="13" t="s">
        <v>21</v>
      </c>
      <c r="I251" s="13" t="s">
        <v>48</v>
      </c>
      <c r="J251" s="14">
        <v>26400.0</v>
      </c>
      <c r="K251" s="13" t="s">
        <v>30</v>
      </c>
      <c r="L251" s="13" t="s">
        <v>24</v>
      </c>
      <c r="M251" s="13" t="s">
        <v>35</v>
      </c>
      <c r="N251" s="13" t="s">
        <v>64</v>
      </c>
      <c r="O251" s="14">
        <v>10200.26</v>
      </c>
      <c r="P251" s="14">
        <v>8187.44</v>
      </c>
      <c r="Q251" s="16">
        <v>43546.0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ht="12.75" customHeight="1">
      <c r="A252" s="8">
        <v>1066434.0</v>
      </c>
      <c r="B252" s="9">
        <v>4000.0</v>
      </c>
      <c r="C252" s="10">
        <f t="shared" si="1"/>
        <v>0.0220035</v>
      </c>
      <c r="D252" s="8" t="s">
        <v>19</v>
      </c>
      <c r="E252" s="8">
        <v>19.03</v>
      </c>
      <c r="F252" s="9">
        <v>146.69</v>
      </c>
      <c r="G252" s="8" t="s">
        <v>55</v>
      </c>
      <c r="H252" s="8" t="s">
        <v>79</v>
      </c>
      <c r="I252" s="8" t="s">
        <v>22</v>
      </c>
      <c r="J252" s="9">
        <v>80000.0</v>
      </c>
      <c r="K252" s="8" t="s">
        <v>34</v>
      </c>
      <c r="L252" s="8" t="s">
        <v>24</v>
      </c>
      <c r="M252" s="8" t="s">
        <v>68</v>
      </c>
      <c r="N252" s="8" t="s">
        <v>52</v>
      </c>
      <c r="O252" s="9">
        <v>4340.62</v>
      </c>
      <c r="P252" s="9">
        <v>785.51</v>
      </c>
      <c r="Q252" s="11">
        <v>43287.0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ht="12.75" customHeight="1">
      <c r="A253" s="13">
        <v>1048526.0</v>
      </c>
      <c r="B253" s="14">
        <v>4000.0</v>
      </c>
      <c r="C253" s="15">
        <f t="shared" si="1"/>
        <v>0.0644064</v>
      </c>
      <c r="D253" s="13" t="s">
        <v>19</v>
      </c>
      <c r="E253" s="13">
        <v>12.69</v>
      </c>
      <c r="F253" s="14">
        <v>134.18</v>
      </c>
      <c r="G253" s="13" t="s">
        <v>20</v>
      </c>
      <c r="H253" s="13" t="s">
        <v>21</v>
      </c>
      <c r="I253" s="13" t="s">
        <v>89</v>
      </c>
      <c r="J253" s="14">
        <v>25000.0</v>
      </c>
      <c r="K253" s="13" t="s">
        <v>34</v>
      </c>
      <c r="L253" s="13" t="s">
        <v>31</v>
      </c>
      <c r="M253" s="13" t="s">
        <v>50</v>
      </c>
      <c r="N253" s="13" t="s">
        <v>114</v>
      </c>
      <c r="O253" s="14">
        <v>2022.66</v>
      </c>
      <c r="P253" s="14">
        <v>134.18</v>
      </c>
      <c r="Q253" s="16">
        <v>43332.0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ht="12.75" customHeight="1">
      <c r="A254" s="8">
        <v>1028566.0</v>
      </c>
      <c r="B254" s="9">
        <v>10500.0</v>
      </c>
      <c r="C254" s="10">
        <f t="shared" si="1"/>
        <v>0.05899938462</v>
      </c>
      <c r="D254" s="8" t="s">
        <v>19</v>
      </c>
      <c r="E254" s="8">
        <v>6.03</v>
      </c>
      <c r="F254" s="9">
        <v>319.58</v>
      </c>
      <c r="G254" s="8" t="s">
        <v>44</v>
      </c>
      <c r="H254" s="8" t="s">
        <v>79</v>
      </c>
      <c r="I254" s="8" t="s">
        <v>22</v>
      </c>
      <c r="J254" s="9">
        <v>65000.0</v>
      </c>
      <c r="K254" s="8" t="s">
        <v>30</v>
      </c>
      <c r="L254" s="8" t="s">
        <v>24</v>
      </c>
      <c r="M254" s="8" t="s">
        <v>50</v>
      </c>
      <c r="N254" s="8" t="s">
        <v>64</v>
      </c>
      <c r="O254" s="9">
        <v>11503.7754683</v>
      </c>
      <c r="P254" s="9">
        <v>643.26</v>
      </c>
      <c r="Q254" s="11">
        <v>43412.0</v>
      </c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ht="12.75" customHeight="1">
      <c r="A255" s="13">
        <v>1066424.0</v>
      </c>
      <c r="B255" s="14">
        <v>5500.0</v>
      </c>
      <c r="C255" s="15">
        <f t="shared" si="1"/>
        <v>0.03500338983</v>
      </c>
      <c r="D255" s="13" t="s">
        <v>19</v>
      </c>
      <c r="E255" s="13">
        <v>7.9</v>
      </c>
      <c r="F255" s="14">
        <v>172.1</v>
      </c>
      <c r="G255" s="13" t="s">
        <v>44</v>
      </c>
      <c r="H255" s="13" t="s">
        <v>60</v>
      </c>
      <c r="I255" s="13" t="s">
        <v>22</v>
      </c>
      <c r="J255" s="14">
        <v>59000.0</v>
      </c>
      <c r="K255" s="13" t="s">
        <v>30</v>
      </c>
      <c r="L255" s="13" t="s">
        <v>24</v>
      </c>
      <c r="M255" s="13" t="s">
        <v>32</v>
      </c>
      <c r="N255" s="13" t="s">
        <v>92</v>
      </c>
      <c r="O255" s="14">
        <v>6171.26713698</v>
      </c>
      <c r="P255" s="14">
        <v>1186.09</v>
      </c>
      <c r="Q255" s="16">
        <v>43200.0</v>
      </c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ht="12.75" customHeight="1">
      <c r="A256" s="8">
        <v>1066212.0</v>
      </c>
      <c r="B256" s="9">
        <v>7350.0</v>
      </c>
      <c r="C256" s="10">
        <f t="shared" si="1"/>
        <v>0.08840363636</v>
      </c>
      <c r="D256" s="8" t="s">
        <v>19</v>
      </c>
      <c r="E256" s="8">
        <v>11.71</v>
      </c>
      <c r="F256" s="9">
        <v>243.11</v>
      </c>
      <c r="G256" s="8" t="s">
        <v>20</v>
      </c>
      <c r="H256" s="8" t="s">
        <v>21</v>
      </c>
      <c r="I256" s="8" t="s">
        <v>45</v>
      </c>
      <c r="J256" s="9">
        <v>33000.0</v>
      </c>
      <c r="K256" s="8" t="s">
        <v>23</v>
      </c>
      <c r="L256" s="8" t="s">
        <v>24</v>
      </c>
      <c r="M256" s="8" t="s">
        <v>50</v>
      </c>
      <c r="N256" s="8" t="s">
        <v>42</v>
      </c>
      <c r="O256" s="9">
        <v>8725.63245565</v>
      </c>
      <c r="P256" s="9">
        <v>1204.05</v>
      </c>
      <c r="Q256" s="11">
        <v>43384.0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ht="12.75" customHeight="1">
      <c r="A257" s="13">
        <v>1066232.0</v>
      </c>
      <c r="B257" s="14">
        <v>10000.0</v>
      </c>
      <c r="C257" s="15">
        <f t="shared" si="1"/>
        <v>0.1028184615</v>
      </c>
      <c r="D257" s="13" t="s">
        <v>19</v>
      </c>
      <c r="E257" s="13">
        <v>12.42</v>
      </c>
      <c r="F257" s="14">
        <v>334.16</v>
      </c>
      <c r="G257" s="13" t="s">
        <v>20</v>
      </c>
      <c r="H257" s="13" t="s">
        <v>21</v>
      </c>
      <c r="I257" s="13" t="s">
        <v>22</v>
      </c>
      <c r="J257" s="14">
        <v>39000.0</v>
      </c>
      <c r="K257" s="13" t="s">
        <v>30</v>
      </c>
      <c r="L257" s="13" t="s">
        <v>31</v>
      </c>
      <c r="M257" s="13" t="s">
        <v>25</v>
      </c>
      <c r="N257" s="13" t="s">
        <v>76</v>
      </c>
      <c r="O257" s="14">
        <v>11604.88</v>
      </c>
      <c r="P257" s="14">
        <v>4378.02</v>
      </c>
      <c r="Q257" s="16">
        <v>43386.0</v>
      </c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ht="12.75" customHeight="1">
      <c r="A258" s="8">
        <v>1056219.0</v>
      </c>
      <c r="B258" s="9">
        <v>12000.0</v>
      </c>
      <c r="C258" s="10">
        <f t="shared" si="1"/>
        <v>0.1066657143</v>
      </c>
      <c r="D258" s="8" t="s">
        <v>19</v>
      </c>
      <c r="E258" s="8">
        <v>7.51</v>
      </c>
      <c r="F258" s="9">
        <v>373.33</v>
      </c>
      <c r="G258" s="8" t="s">
        <v>44</v>
      </c>
      <c r="H258" s="8" t="s">
        <v>21</v>
      </c>
      <c r="I258" s="8" t="s">
        <v>22</v>
      </c>
      <c r="J258" s="9">
        <v>42000.0</v>
      </c>
      <c r="K258" s="8" t="s">
        <v>34</v>
      </c>
      <c r="L258" s="8" t="s">
        <v>24</v>
      </c>
      <c r="M258" s="8" t="s">
        <v>50</v>
      </c>
      <c r="N258" s="8" t="s">
        <v>99</v>
      </c>
      <c r="O258" s="9">
        <v>13456.3231235</v>
      </c>
      <c r="P258" s="9">
        <v>24.36</v>
      </c>
      <c r="Q258" s="11">
        <v>43579.0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ht="12.75" customHeight="1">
      <c r="A259" s="13">
        <v>1066199.0</v>
      </c>
      <c r="B259" s="14">
        <v>5000.0</v>
      </c>
      <c r="C259" s="15">
        <f t="shared" si="1"/>
        <v>0.0348910641</v>
      </c>
      <c r="D259" s="13" t="s">
        <v>27</v>
      </c>
      <c r="E259" s="13">
        <v>11.71</v>
      </c>
      <c r="F259" s="14">
        <v>110.5</v>
      </c>
      <c r="G259" s="13" t="s">
        <v>20</v>
      </c>
      <c r="H259" s="13" t="s">
        <v>79</v>
      </c>
      <c r="I259" s="13" t="s">
        <v>66</v>
      </c>
      <c r="J259" s="14">
        <v>38004.0</v>
      </c>
      <c r="K259" s="13" t="s">
        <v>34</v>
      </c>
      <c r="L259" s="13" t="s">
        <v>24</v>
      </c>
      <c r="M259" s="13" t="s">
        <v>53</v>
      </c>
      <c r="N259" s="13" t="s">
        <v>121</v>
      </c>
      <c r="O259" s="14">
        <v>6534.43</v>
      </c>
      <c r="P259" s="14">
        <v>1561.93</v>
      </c>
      <c r="Q259" s="16">
        <v>43352.0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ht="12.75" customHeight="1">
      <c r="A260" s="8">
        <v>1060851.0</v>
      </c>
      <c r="B260" s="9">
        <v>8000.0</v>
      </c>
      <c r="C260" s="10">
        <f t="shared" si="1"/>
        <v>0.06843483871</v>
      </c>
      <c r="D260" s="8" t="s">
        <v>27</v>
      </c>
      <c r="E260" s="8">
        <v>11.71</v>
      </c>
      <c r="F260" s="9">
        <v>176.79</v>
      </c>
      <c r="G260" s="8" t="s">
        <v>20</v>
      </c>
      <c r="H260" s="8" t="s">
        <v>60</v>
      </c>
      <c r="I260" s="8" t="s">
        <v>48</v>
      </c>
      <c r="J260" s="9">
        <v>31000.0</v>
      </c>
      <c r="K260" s="8" t="s">
        <v>30</v>
      </c>
      <c r="L260" s="8" t="s">
        <v>24</v>
      </c>
      <c r="M260" s="8" t="s">
        <v>41</v>
      </c>
      <c r="N260" s="8" t="s">
        <v>46</v>
      </c>
      <c r="O260" s="9">
        <v>8306.47</v>
      </c>
      <c r="P260" s="9">
        <v>7778.22</v>
      </c>
      <c r="Q260" s="11">
        <v>43263.0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ht="12.75" customHeight="1">
      <c r="A261" s="13">
        <v>972383.0</v>
      </c>
      <c r="B261" s="14">
        <v>4500.0</v>
      </c>
      <c r="C261" s="15">
        <f t="shared" si="1"/>
        <v>0.03382011834</v>
      </c>
      <c r="D261" s="13" t="s">
        <v>19</v>
      </c>
      <c r="E261" s="13">
        <v>8.9</v>
      </c>
      <c r="F261" s="14">
        <v>142.89</v>
      </c>
      <c r="G261" s="13" t="s">
        <v>44</v>
      </c>
      <c r="H261" s="13" t="s">
        <v>79</v>
      </c>
      <c r="I261" s="13" t="s">
        <v>22</v>
      </c>
      <c r="J261" s="14">
        <v>50700.0</v>
      </c>
      <c r="K261" s="13" t="s">
        <v>23</v>
      </c>
      <c r="L261" s="13" t="s">
        <v>24</v>
      </c>
      <c r="M261" s="13" t="s">
        <v>41</v>
      </c>
      <c r="N261" s="13" t="s">
        <v>52</v>
      </c>
      <c r="O261" s="14">
        <v>5050.37</v>
      </c>
      <c r="P261" s="14">
        <v>1912.16</v>
      </c>
      <c r="Q261" s="16">
        <v>43202.0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ht="12.75" customHeight="1">
      <c r="A262" s="8">
        <v>1066191.0</v>
      </c>
      <c r="B262" s="9">
        <v>18000.0</v>
      </c>
      <c r="C262" s="10">
        <f t="shared" si="1"/>
        <v>0.0962368</v>
      </c>
      <c r="D262" s="8" t="s">
        <v>19</v>
      </c>
      <c r="E262" s="8">
        <v>12.42</v>
      </c>
      <c r="F262" s="9">
        <v>601.48</v>
      </c>
      <c r="G262" s="8" t="s">
        <v>20</v>
      </c>
      <c r="H262" s="8" t="s">
        <v>60</v>
      </c>
      <c r="I262" s="8" t="s">
        <v>45</v>
      </c>
      <c r="J262" s="9">
        <v>75000.0</v>
      </c>
      <c r="K262" s="8" t="s">
        <v>23</v>
      </c>
      <c r="L262" s="8" t="s">
        <v>24</v>
      </c>
      <c r="M262" s="8" t="s">
        <v>25</v>
      </c>
      <c r="N262" s="8" t="s">
        <v>103</v>
      </c>
      <c r="O262" s="9">
        <v>21629.2435137</v>
      </c>
      <c r="P262" s="9">
        <v>1805.88</v>
      </c>
      <c r="Q262" s="11">
        <v>43470.0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ht="12.75" customHeight="1">
      <c r="A263" s="13">
        <v>1066173.0</v>
      </c>
      <c r="B263" s="14">
        <v>12300.0</v>
      </c>
      <c r="C263" s="15">
        <f t="shared" si="1"/>
        <v>0.113184</v>
      </c>
      <c r="D263" s="13" t="s">
        <v>27</v>
      </c>
      <c r="E263" s="13">
        <v>13.49</v>
      </c>
      <c r="F263" s="14">
        <v>282.96</v>
      </c>
      <c r="G263" s="13" t="s">
        <v>28</v>
      </c>
      <c r="H263" s="13" t="s">
        <v>79</v>
      </c>
      <c r="I263" s="13" t="s">
        <v>89</v>
      </c>
      <c r="J263" s="14">
        <v>30000.0</v>
      </c>
      <c r="K263" s="13" t="s">
        <v>30</v>
      </c>
      <c r="L263" s="13" t="s">
        <v>38</v>
      </c>
      <c r="M263" s="13" t="s">
        <v>50</v>
      </c>
      <c r="N263" s="13" t="s">
        <v>128</v>
      </c>
      <c r="O263" s="14">
        <v>13556.6</v>
      </c>
      <c r="P263" s="14">
        <v>282.96</v>
      </c>
      <c r="Q263" s="16">
        <v>43108.0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ht="12.75" customHeight="1">
      <c r="A264" s="8">
        <v>1066379.0</v>
      </c>
      <c r="B264" s="9">
        <v>12000.0</v>
      </c>
      <c r="C264" s="10">
        <f t="shared" si="1"/>
        <v>0.122151</v>
      </c>
      <c r="D264" s="8" t="s">
        <v>19</v>
      </c>
      <c r="E264" s="8">
        <v>13.49</v>
      </c>
      <c r="F264" s="9">
        <v>407.17</v>
      </c>
      <c r="G264" s="8" t="s">
        <v>28</v>
      </c>
      <c r="H264" s="8" t="s">
        <v>21</v>
      </c>
      <c r="I264" s="8" t="s">
        <v>85</v>
      </c>
      <c r="J264" s="9">
        <v>40000.0</v>
      </c>
      <c r="K264" s="8" t="s">
        <v>34</v>
      </c>
      <c r="L264" s="8" t="s">
        <v>24</v>
      </c>
      <c r="M264" s="8" t="s">
        <v>50</v>
      </c>
      <c r="N264" s="8" t="s">
        <v>33</v>
      </c>
      <c r="O264" s="9">
        <v>12761.93</v>
      </c>
      <c r="P264" s="9">
        <v>10731.86</v>
      </c>
      <c r="Q264" s="11">
        <v>43359.0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ht="12.75" customHeight="1">
      <c r="A265" s="13">
        <v>1066364.0</v>
      </c>
      <c r="B265" s="14">
        <v>10000.0</v>
      </c>
      <c r="C265" s="15">
        <f t="shared" si="1"/>
        <v>0.0814344</v>
      </c>
      <c r="D265" s="13" t="s">
        <v>19</v>
      </c>
      <c r="E265" s="13">
        <v>13.49</v>
      </c>
      <c r="F265" s="14">
        <v>339.31</v>
      </c>
      <c r="G265" s="13" t="s">
        <v>28</v>
      </c>
      <c r="H265" s="13" t="s">
        <v>79</v>
      </c>
      <c r="I265" s="13" t="s">
        <v>22</v>
      </c>
      <c r="J265" s="14">
        <v>50000.0</v>
      </c>
      <c r="K265" s="13" t="s">
        <v>34</v>
      </c>
      <c r="L265" s="13" t="s">
        <v>24</v>
      </c>
      <c r="M265" s="13" t="s">
        <v>25</v>
      </c>
      <c r="N265" s="13" t="s">
        <v>42</v>
      </c>
      <c r="O265" s="14">
        <v>12077.3273066</v>
      </c>
      <c r="P265" s="14">
        <v>2939.1</v>
      </c>
      <c r="Q265" s="16">
        <v>43305.0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ht="12.75" customHeight="1">
      <c r="A266" s="8">
        <v>1066140.0</v>
      </c>
      <c r="B266" s="9">
        <v>6000.0</v>
      </c>
      <c r="C266" s="10">
        <f t="shared" si="1"/>
        <v>0.0281625</v>
      </c>
      <c r="D266" s="8" t="s">
        <v>19</v>
      </c>
      <c r="E266" s="8">
        <v>7.9</v>
      </c>
      <c r="F266" s="9">
        <v>187.75</v>
      </c>
      <c r="G266" s="8" t="s">
        <v>44</v>
      </c>
      <c r="H266" s="8" t="s">
        <v>79</v>
      </c>
      <c r="I266" s="8" t="s">
        <v>94</v>
      </c>
      <c r="J266" s="9">
        <v>80000.0</v>
      </c>
      <c r="K266" s="8" t="s">
        <v>34</v>
      </c>
      <c r="L266" s="8" t="s">
        <v>24</v>
      </c>
      <c r="M266" s="8" t="s">
        <v>41</v>
      </c>
      <c r="N266" s="8" t="s">
        <v>112</v>
      </c>
      <c r="O266" s="9">
        <v>6633.12</v>
      </c>
      <c r="P266" s="9">
        <v>2695.52</v>
      </c>
      <c r="Q266" s="11">
        <v>43374.0</v>
      </c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ht="12.75" customHeight="1">
      <c r="A267" s="13">
        <v>1066171.0</v>
      </c>
      <c r="B267" s="14">
        <v>12000.0</v>
      </c>
      <c r="C267" s="15">
        <f t="shared" si="1"/>
        <v>0.120762</v>
      </c>
      <c r="D267" s="13" t="s">
        <v>19</v>
      </c>
      <c r="E267" s="13">
        <v>12.69</v>
      </c>
      <c r="F267" s="14">
        <v>402.54</v>
      </c>
      <c r="G267" s="13" t="s">
        <v>20</v>
      </c>
      <c r="H267" s="13" t="s">
        <v>21</v>
      </c>
      <c r="I267" s="13" t="s">
        <v>61</v>
      </c>
      <c r="J267" s="14">
        <v>40000.0</v>
      </c>
      <c r="K267" s="13" t="s">
        <v>34</v>
      </c>
      <c r="L267" s="13" t="s">
        <v>24</v>
      </c>
      <c r="M267" s="13" t="s">
        <v>50</v>
      </c>
      <c r="N267" s="13" t="s">
        <v>118</v>
      </c>
      <c r="O267" s="14">
        <v>14006.68</v>
      </c>
      <c r="P267" s="14">
        <v>5971.51</v>
      </c>
      <c r="Q267" s="16">
        <v>43464.0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</row>
    <row r="268" ht="12.75" customHeight="1">
      <c r="A268" s="8">
        <v>1066162.0</v>
      </c>
      <c r="B268" s="9">
        <v>12000.0</v>
      </c>
      <c r="C268" s="10">
        <f t="shared" si="1"/>
        <v>0.057156</v>
      </c>
      <c r="D268" s="8" t="s">
        <v>19</v>
      </c>
      <c r="E268" s="8">
        <v>8.9</v>
      </c>
      <c r="F268" s="9">
        <v>381.04</v>
      </c>
      <c r="G268" s="8" t="s">
        <v>44</v>
      </c>
      <c r="H268" s="8" t="s">
        <v>21</v>
      </c>
      <c r="I268" s="8" t="s">
        <v>94</v>
      </c>
      <c r="J268" s="9">
        <v>80000.0</v>
      </c>
      <c r="K268" s="8" t="s">
        <v>34</v>
      </c>
      <c r="L268" s="8" t="s">
        <v>31</v>
      </c>
      <c r="M268" s="8" t="s">
        <v>41</v>
      </c>
      <c r="N268" s="8" t="s">
        <v>42</v>
      </c>
      <c r="O268" s="9">
        <v>10411.4</v>
      </c>
      <c r="P268" s="9">
        <v>381.04</v>
      </c>
      <c r="Q268" s="11">
        <v>43542.0</v>
      </c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</row>
    <row r="269" ht="12.75" customHeight="1">
      <c r="A269" s="13">
        <v>1040154.0</v>
      </c>
      <c r="B269" s="14">
        <v>7000.0</v>
      </c>
      <c r="C269" s="15">
        <f t="shared" si="1"/>
        <v>0.0370464</v>
      </c>
      <c r="D269" s="13" t="s">
        <v>19</v>
      </c>
      <c r="E269" s="13">
        <v>11.71</v>
      </c>
      <c r="F269" s="14">
        <v>231.54</v>
      </c>
      <c r="G269" s="13" t="s">
        <v>20</v>
      </c>
      <c r="H269" s="13" t="s">
        <v>21</v>
      </c>
      <c r="I269" s="13" t="s">
        <v>89</v>
      </c>
      <c r="J269" s="14">
        <v>75000.0</v>
      </c>
      <c r="K269" s="13" t="s">
        <v>30</v>
      </c>
      <c r="L269" s="13" t="s">
        <v>24</v>
      </c>
      <c r="M269" s="13" t="s">
        <v>50</v>
      </c>
      <c r="N269" s="13" t="s">
        <v>42</v>
      </c>
      <c r="O269" s="14">
        <v>8331.94008531</v>
      </c>
      <c r="P269" s="14">
        <v>243.64</v>
      </c>
      <c r="Q269" s="16">
        <v>43363.0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</row>
    <row r="270" ht="12.75" customHeight="1">
      <c r="A270" s="8">
        <v>1066155.0</v>
      </c>
      <c r="B270" s="9">
        <v>35000.0</v>
      </c>
      <c r="C270" s="10">
        <f t="shared" si="1"/>
        <v>0.09749082353</v>
      </c>
      <c r="D270" s="8" t="s">
        <v>27</v>
      </c>
      <c r="E270" s="8">
        <v>18.64</v>
      </c>
      <c r="F270" s="9">
        <v>690.56</v>
      </c>
      <c r="G270" s="8" t="s">
        <v>55</v>
      </c>
      <c r="H270" s="8" t="s">
        <v>79</v>
      </c>
      <c r="I270" s="8" t="s">
        <v>51</v>
      </c>
      <c r="J270" s="9">
        <v>85000.0</v>
      </c>
      <c r="K270" s="8" t="s">
        <v>23</v>
      </c>
      <c r="L270" s="8" t="s">
        <v>24</v>
      </c>
      <c r="M270" s="8" t="s">
        <v>50</v>
      </c>
      <c r="N270" s="8" t="s">
        <v>36</v>
      </c>
      <c r="O270" s="9">
        <v>28061.33</v>
      </c>
      <c r="P270" s="9">
        <v>26684.35</v>
      </c>
      <c r="Q270" s="11">
        <v>43509.0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ht="12.75" customHeight="1">
      <c r="A271" s="13">
        <v>1065382.0</v>
      </c>
      <c r="B271" s="14">
        <v>1400.0</v>
      </c>
      <c r="C271" s="15">
        <f t="shared" si="1"/>
        <v>0.01825416667</v>
      </c>
      <c r="D271" s="13" t="s">
        <v>19</v>
      </c>
      <c r="E271" s="13">
        <v>7.9</v>
      </c>
      <c r="F271" s="14">
        <v>43.81</v>
      </c>
      <c r="G271" s="13" t="s">
        <v>44</v>
      </c>
      <c r="H271" s="13" t="s">
        <v>21</v>
      </c>
      <c r="I271" s="13" t="s">
        <v>45</v>
      </c>
      <c r="J271" s="14">
        <v>28800.0</v>
      </c>
      <c r="K271" s="13" t="s">
        <v>34</v>
      </c>
      <c r="L271" s="13" t="s">
        <v>24</v>
      </c>
      <c r="M271" s="13" t="s">
        <v>41</v>
      </c>
      <c r="N271" s="13" t="s">
        <v>87</v>
      </c>
      <c r="O271" s="14">
        <v>1478.87</v>
      </c>
      <c r="P271" s="14">
        <v>817.34</v>
      </c>
      <c r="Q271" s="16">
        <v>43510.0</v>
      </c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</row>
    <row r="272" ht="12.75" customHeight="1">
      <c r="A272" s="8">
        <v>1063447.0</v>
      </c>
      <c r="B272" s="9">
        <v>16000.0</v>
      </c>
      <c r="C272" s="10">
        <f t="shared" si="1"/>
        <v>0.1261988571</v>
      </c>
      <c r="D272" s="8" t="s">
        <v>27</v>
      </c>
      <c r="E272" s="8">
        <v>13.49</v>
      </c>
      <c r="F272" s="9">
        <v>368.08</v>
      </c>
      <c r="G272" s="8" t="s">
        <v>28</v>
      </c>
      <c r="H272" s="8" t="s">
        <v>21</v>
      </c>
      <c r="I272" s="8" t="s">
        <v>22</v>
      </c>
      <c r="J272" s="9">
        <v>35000.0</v>
      </c>
      <c r="K272" s="8" t="s">
        <v>23</v>
      </c>
      <c r="L272" s="8" t="s">
        <v>31</v>
      </c>
      <c r="M272" s="8" t="s">
        <v>35</v>
      </c>
      <c r="N272" s="8" t="s">
        <v>52</v>
      </c>
      <c r="O272" s="9">
        <v>10343.32</v>
      </c>
      <c r="P272" s="9">
        <v>368.08</v>
      </c>
      <c r="Q272" s="11">
        <v>43511.0</v>
      </c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</row>
    <row r="273" ht="12.75" customHeight="1">
      <c r="A273" s="13">
        <v>1065932.0</v>
      </c>
      <c r="B273" s="14">
        <v>3200.0</v>
      </c>
      <c r="C273" s="15">
        <f t="shared" si="1"/>
        <v>0.02021960784</v>
      </c>
      <c r="D273" s="13" t="s">
        <v>19</v>
      </c>
      <c r="E273" s="13">
        <v>9.91</v>
      </c>
      <c r="F273" s="14">
        <v>103.12</v>
      </c>
      <c r="G273" s="13" t="s">
        <v>20</v>
      </c>
      <c r="H273" s="13" t="s">
        <v>21</v>
      </c>
      <c r="I273" s="13" t="s">
        <v>56</v>
      </c>
      <c r="J273" s="14">
        <v>61200.0</v>
      </c>
      <c r="K273" s="13" t="s">
        <v>34</v>
      </c>
      <c r="L273" s="13" t="s">
        <v>24</v>
      </c>
      <c r="M273" s="13" t="s">
        <v>50</v>
      </c>
      <c r="N273" s="13" t="s">
        <v>42</v>
      </c>
      <c r="O273" s="14">
        <v>3709.19273041</v>
      </c>
      <c r="P273" s="14">
        <v>317.41</v>
      </c>
      <c r="Q273" s="16">
        <v>43512.0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ht="12.75" customHeight="1">
      <c r="A274" s="8">
        <v>1065936.0</v>
      </c>
      <c r="B274" s="9">
        <v>8000.0</v>
      </c>
      <c r="C274" s="10">
        <f t="shared" si="1"/>
        <v>0.075099</v>
      </c>
      <c r="D274" s="8" t="s">
        <v>19</v>
      </c>
      <c r="E274" s="8">
        <v>7.9</v>
      </c>
      <c r="F274" s="9">
        <v>250.33</v>
      </c>
      <c r="G274" s="8" t="s">
        <v>44</v>
      </c>
      <c r="H274" s="8" t="s">
        <v>21</v>
      </c>
      <c r="I274" s="8" t="s">
        <v>45</v>
      </c>
      <c r="J274" s="9">
        <v>40000.0</v>
      </c>
      <c r="K274" s="8" t="s">
        <v>34</v>
      </c>
      <c r="L274" s="8" t="s">
        <v>24</v>
      </c>
      <c r="M274" s="8" t="s">
        <v>62</v>
      </c>
      <c r="N274" s="8" t="s">
        <v>42</v>
      </c>
      <c r="O274" s="9">
        <v>8986.26366347</v>
      </c>
      <c r="P274" s="9">
        <v>1483.12</v>
      </c>
      <c r="Q274" s="11">
        <v>43513.0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</row>
    <row r="275" ht="12.75" customHeight="1">
      <c r="A275" s="13">
        <v>1066112.0</v>
      </c>
      <c r="B275" s="14">
        <v>11875.0</v>
      </c>
      <c r="C275" s="15">
        <f t="shared" si="1"/>
        <v>0.1242222222</v>
      </c>
      <c r="D275" s="13" t="s">
        <v>27</v>
      </c>
      <c r="E275" s="13">
        <v>12.69</v>
      </c>
      <c r="F275" s="14">
        <v>268.32</v>
      </c>
      <c r="G275" s="13" t="s">
        <v>20</v>
      </c>
      <c r="H275" s="13" t="s">
        <v>21</v>
      </c>
      <c r="I275" s="13" t="s">
        <v>29</v>
      </c>
      <c r="J275" s="14">
        <v>25920.0</v>
      </c>
      <c r="K275" s="13" t="s">
        <v>30</v>
      </c>
      <c r="L275" s="13" t="s">
        <v>31</v>
      </c>
      <c r="M275" s="13" t="s">
        <v>50</v>
      </c>
      <c r="N275" s="13" t="s">
        <v>42</v>
      </c>
      <c r="O275" s="14">
        <v>1185.35</v>
      </c>
      <c r="P275" s="14">
        <v>268.32</v>
      </c>
      <c r="Q275" s="16">
        <v>43514.0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</row>
    <row r="276" ht="12.75" customHeight="1">
      <c r="A276" s="8">
        <v>1066084.0</v>
      </c>
      <c r="B276" s="9">
        <v>5000.0</v>
      </c>
      <c r="C276" s="10">
        <f t="shared" si="1"/>
        <v>0.03381777778</v>
      </c>
      <c r="D276" s="8" t="s">
        <v>19</v>
      </c>
      <c r="E276" s="8">
        <v>6.03</v>
      </c>
      <c r="F276" s="9">
        <v>152.18</v>
      </c>
      <c r="G276" s="8" t="s">
        <v>44</v>
      </c>
      <c r="H276" s="8" t="s">
        <v>79</v>
      </c>
      <c r="I276" s="8" t="s">
        <v>56</v>
      </c>
      <c r="J276" s="9">
        <v>54000.0</v>
      </c>
      <c r="K276" s="8" t="s">
        <v>34</v>
      </c>
      <c r="L276" s="8" t="s">
        <v>24</v>
      </c>
      <c r="M276" s="8" t="s">
        <v>53</v>
      </c>
      <c r="N276" s="8" t="s">
        <v>95</v>
      </c>
      <c r="O276" s="9">
        <v>5410.75</v>
      </c>
      <c r="P276" s="9">
        <v>2065.02</v>
      </c>
      <c r="Q276" s="11">
        <v>43515.0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</row>
    <row r="277" ht="12.75" customHeight="1">
      <c r="A277" s="13">
        <v>1066081.0</v>
      </c>
      <c r="B277" s="14">
        <v>1800.0</v>
      </c>
      <c r="C277" s="15">
        <f t="shared" si="1"/>
        <v>0.03684666667</v>
      </c>
      <c r="D277" s="13" t="s">
        <v>19</v>
      </c>
      <c r="E277" s="13">
        <v>6.62</v>
      </c>
      <c r="F277" s="14">
        <v>55.27</v>
      </c>
      <c r="G277" s="13" t="s">
        <v>44</v>
      </c>
      <c r="H277" s="13" t="s">
        <v>21</v>
      </c>
      <c r="I277" s="13" t="s">
        <v>22</v>
      </c>
      <c r="J277" s="14">
        <v>18000.0</v>
      </c>
      <c r="K277" s="13" t="s">
        <v>34</v>
      </c>
      <c r="L277" s="13" t="s">
        <v>24</v>
      </c>
      <c r="M277" s="13" t="s">
        <v>35</v>
      </c>
      <c r="N277" s="13" t="s">
        <v>121</v>
      </c>
      <c r="O277" s="14">
        <v>1880.09</v>
      </c>
      <c r="P277" s="14">
        <v>1440.67</v>
      </c>
      <c r="Q277" s="16">
        <v>43516.0</v>
      </c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</row>
    <row r="278" ht="12.75" customHeight="1">
      <c r="A278" s="8">
        <v>1065896.0</v>
      </c>
      <c r="B278" s="9">
        <v>35000.0</v>
      </c>
      <c r="C278" s="10">
        <f t="shared" si="1"/>
        <v>0.1568992941</v>
      </c>
      <c r="D278" s="8" t="s">
        <v>19</v>
      </c>
      <c r="E278" s="8">
        <v>8.9</v>
      </c>
      <c r="F278" s="9">
        <v>1111.37</v>
      </c>
      <c r="G278" s="8" t="s">
        <v>44</v>
      </c>
      <c r="H278" s="8" t="s">
        <v>21</v>
      </c>
      <c r="I278" s="8" t="s">
        <v>66</v>
      </c>
      <c r="J278" s="9">
        <v>85000.0</v>
      </c>
      <c r="K278" s="8" t="s">
        <v>23</v>
      </c>
      <c r="L278" s="8" t="s">
        <v>24</v>
      </c>
      <c r="M278" s="8" t="s">
        <v>50</v>
      </c>
      <c r="N278" s="8" t="s">
        <v>36</v>
      </c>
      <c r="O278" s="9">
        <v>37304.76</v>
      </c>
      <c r="P278" s="9">
        <v>27308.49</v>
      </c>
      <c r="Q278" s="11">
        <v>43517.0</v>
      </c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</row>
    <row r="279" ht="12.75" customHeight="1">
      <c r="A279" s="13">
        <v>1066065.0</v>
      </c>
      <c r="B279" s="14">
        <v>18000.0</v>
      </c>
      <c r="C279" s="15">
        <f t="shared" si="1"/>
        <v>0.08793230769</v>
      </c>
      <c r="D279" s="13" t="s">
        <v>19</v>
      </c>
      <c r="E279" s="13">
        <v>8.9</v>
      </c>
      <c r="F279" s="14">
        <v>571.56</v>
      </c>
      <c r="G279" s="13" t="s">
        <v>44</v>
      </c>
      <c r="H279" s="13" t="s">
        <v>21</v>
      </c>
      <c r="I279" s="13" t="s">
        <v>66</v>
      </c>
      <c r="J279" s="14">
        <v>78000.0</v>
      </c>
      <c r="K279" s="13" t="s">
        <v>23</v>
      </c>
      <c r="L279" s="13" t="s">
        <v>24</v>
      </c>
      <c r="M279" s="13" t="s">
        <v>25</v>
      </c>
      <c r="N279" s="13" t="s">
        <v>91</v>
      </c>
      <c r="O279" s="14">
        <v>19883.16</v>
      </c>
      <c r="P279" s="14">
        <v>10185.73</v>
      </c>
      <c r="Q279" s="16">
        <v>43518.0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</row>
    <row r="280" ht="12.75" customHeight="1">
      <c r="A280" s="8">
        <v>1066071.0</v>
      </c>
      <c r="B280" s="9">
        <v>14000.0</v>
      </c>
      <c r="C280" s="10">
        <f t="shared" si="1"/>
        <v>0.1152815789</v>
      </c>
      <c r="D280" s="8" t="s">
        <v>19</v>
      </c>
      <c r="E280" s="8">
        <v>7.9</v>
      </c>
      <c r="F280" s="9">
        <v>438.07</v>
      </c>
      <c r="G280" s="8" t="s">
        <v>44</v>
      </c>
      <c r="H280" s="8" t="s">
        <v>60</v>
      </c>
      <c r="I280" s="8" t="s">
        <v>22</v>
      </c>
      <c r="J280" s="9">
        <v>45600.0</v>
      </c>
      <c r="K280" s="8" t="s">
        <v>34</v>
      </c>
      <c r="L280" s="8" t="s">
        <v>31</v>
      </c>
      <c r="M280" s="8" t="s">
        <v>50</v>
      </c>
      <c r="N280" s="8" t="s">
        <v>119</v>
      </c>
      <c r="O280" s="9">
        <v>6130.32</v>
      </c>
      <c r="P280" s="9">
        <v>438.07</v>
      </c>
      <c r="Q280" s="11">
        <v>43519.0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ht="12.75" customHeight="1">
      <c r="A281" s="13">
        <v>1062094.0</v>
      </c>
      <c r="B281" s="14">
        <v>5000.0</v>
      </c>
      <c r="C281" s="15">
        <f t="shared" si="1"/>
        <v>0.02864228571</v>
      </c>
      <c r="D281" s="13" t="s">
        <v>19</v>
      </c>
      <c r="E281" s="13">
        <v>12.42</v>
      </c>
      <c r="F281" s="14">
        <v>167.08</v>
      </c>
      <c r="G281" s="13" t="s">
        <v>20</v>
      </c>
      <c r="H281" s="13" t="s">
        <v>21</v>
      </c>
      <c r="I281" s="13" t="s">
        <v>89</v>
      </c>
      <c r="J281" s="14">
        <v>70000.0</v>
      </c>
      <c r="K281" s="13" t="s">
        <v>34</v>
      </c>
      <c r="L281" s="13" t="s">
        <v>24</v>
      </c>
      <c r="M281" s="13" t="s">
        <v>50</v>
      </c>
      <c r="N281" s="13" t="s">
        <v>64</v>
      </c>
      <c r="O281" s="14">
        <v>5501.16</v>
      </c>
      <c r="P281" s="14">
        <v>3833.62</v>
      </c>
      <c r="Q281" s="16">
        <v>43520.0</v>
      </c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</row>
    <row r="282" ht="12.75" customHeight="1">
      <c r="A282" s="8">
        <v>1061154.0</v>
      </c>
      <c r="B282" s="9">
        <v>8000.0</v>
      </c>
      <c r="C282" s="10">
        <f t="shared" si="1"/>
        <v>0.04818857143</v>
      </c>
      <c r="D282" s="8" t="s">
        <v>19</v>
      </c>
      <c r="E282" s="8">
        <v>15.96</v>
      </c>
      <c r="F282" s="9">
        <v>281.1</v>
      </c>
      <c r="G282" s="8" t="s">
        <v>28</v>
      </c>
      <c r="H282" s="8" t="s">
        <v>21</v>
      </c>
      <c r="I282" s="8" t="s">
        <v>61</v>
      </c>
      <c r="J282" s="9">
        <v>70000.0</v>
      </c>
      <c r="K282" s="8" t="s">
        <v>30</v>
      </c>
      <c r="L282" s="8" t="s">
        <v>24</v>
      </c>
      <c r="M282" s="8" t="s">
        <v>25</v>
      </c>
      <c r="N282" s="8" t="s">
        <v>36</v>
      </c>
      <c r="O282" s="9">
        <v>9993.12043943</v>
      </c>
      <c r="P282" s="9">
        <v>644.42</v>
      </c>
      <c r="Q282" s="11">
        <v>43521.0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</row>
    <row r="283" ht="12.75" customHeight="1">
      <c r="A283" s="13">
        <v>1066061.0</v>
      </c>
      <c r="B283" s="14">
        <v>10000.0</v>
      </c>
      <c r="C283" s="15">
        <f t="shared" si="1"/>
        <v>0.045654</v>
      </c>
      <c r="D283" s="13" t="s">
        <v>19</v>
      </c>
      <c r="E283" s="13">
        <v>6.03</v>
      </c>
      <c r="F283" s="14">
        <v>304.36</v>
      </c>
      <c r="G283" s="13" t="s">
        <v>44</v>
      </c>
      <c r="H283" s="13" t="s">
        <v>79</v>
      </c>
      <c r="I283" s="13" t="s">
        <v>56</v>
      </c>
      <c r="J283" s="14">
        <v>80000.0</v>
      </c>
      <c r="K283" s="13" t="s">
        <v>34</v>
      </c>
      <c r="L283" s="13" t="s">
        <v>24</v>
      </c>
      <c r="M283" s="13" t="s">
        <v>50</v>
      </c>
      <c r="N283" s="13" t="s">
        <v>105</v>
      </c>
      <c r="O283" s="14">
        <v>10840.08</v>
      </c>
      <c r="P283" s="14">
        <v>3845.46</v>
      </c>
      <c r="Q283" s="16">
        <v>43522.0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ht="12.75" customHeight="1">
      <c r="A284" s="8">
        <v>1065863.0</v>
      </c>
      <c r="B284" s="9">
        <v>10000.0</v>
      </c>
      <c r="C284" s="10">
        <f t="shared" si="1"/>
        <v>0.0746664</v>
      </c>
      <c r="D284" s="8" t="s">
        <v>19</v>
      </c>
      <c r="E284" s="8">
        <v>7.51</v>
      </c>
      <c r="F284" s="9">
        <v>311.11</v>
      </c>
      <c r="G284" s="8" t="s">
        <v>44</v>
      </c>
      <c r="H284" s="8" t="s">
        <v>21</v>
      </c>
      <c r="I284" s="8" t="s">
        <v>66</v>
      </c>
      <c r="J284" s="9">
        <v>50000.0</v>
      </c>
      <c r="K284" s="8" t="s">
        <v>23</v>
      </c>
      <c r="L284" s="8" t="s">
        <v>24</v>
      </c>
      <c r="M284" s="8" t="s">
        <v>50</v>
      </c>
      <c r="N284" s="8" t="s">
        <v>95</v>
      </c>
      <c r="O284" s="9">
        <v>11019.26</v>
      </c>
      <c r="P284" s="9">
        <v>2375.97</v>
      </c>
      <c r="Q284" s="11">
        <v>43523.0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ht="12.75" customHeight="1">
      <c r="A285" s="13">
        <v>1065862.0</v>
      </c>
      <c r="B285" s="14">
        <v>12000.0</v>
      </c>
      <c r="C285" s="15">
        <f t="shared" si="1"/>
        <v>0.1374822857</v>
      </c>
      <c r="D285" s="13" t="s">
        <v>19</v>
      </c>
      <c r="E285" s="13">
        <v>12.42</v>
      </c>
      <c r="F285" s="14">
        <v>400.99</v>
      </c>
      <c r="G285" s="13" t="s">
        <v>20</v>
      </c>
      <c r="H285" s="13" t="s">
        <v>79</v>
      </c>
      <c r="I285" s="13" t="s">
        <v>22</v>
      </c>
      <c r="J285" s="14">
        <v>35000.0</v>
      </c>
      <c r="K285" s="13" t="s">
        <v>23</v>
      </c>
      <c r="L285" s="13" t="s">
        <v>24</v>
      </c>
      <c r="M285" s="13" t="s">
        <v>50</v>
      </c>
      <c r="N285" s="13" t="s">
        <v>114</v>
      </c>
      <c r="O285" s="14">
        <v>14432.9181418</v>
      </c>
      <c r="P285" s="14">
        <v>409.71</v>
      </c>
      <c r="Q285" s="16">
        <v>43524.0</v>
      </c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ht="12.75" customHeight="1">
      <c r="A286" s="8">
        <v>1065854.0</v>
      </c>
      <c r="B286" s="9">
        <v>23200.0</v>
      </c>
      <c r="C286" s="10">
        <f t="shared" si="1"/>
        <v>0.1340196923</v>
      </c>
      <c r="D286" s="8" t="s">
        <v>19</v>
      </c>
      <c r="E286" s="8">
        <v>7.9</v>
      </c>
      <c r="F286" s="9">
        <v>725.94</v>
      </c>
      <c r="G286" s="8" t="s">
        <v>44</v>
      </c>
      <c r="H286" s="8" t="s">
        <v>79</v>
      </c>
      <c r="I286" s="8" t="s">
        <v>48</v>
      </c>
      <c r="J286" s="9">
        <v>65000.0</v>
      </c>
      <c r="K286" s="8" t="s">
        <v>23</v>
      </c>
      <c r="L286" s="8" t="s">
        <v>24</v>
      </c>
      <c r="M286" s="8" t="s">
        <v>50</v>
      </c>
      <c r="N286" s="8" t="s">
        <v>121</v>
      </c>
      <c r="O286" s="9">
        <v>24554.42</v>
      </c>
      <c r="P286" s="9">
        <v>18024.97</v>
      </c>
      <c r="Q286" s="11">
        <v>43502.0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ht="12.75" customHeight="1">
      <c r="A287" s="13">
        <v>1065145.0</v>
      </c>
      <c r="B287" s="14">
        <v>18000.0</v>
      </c>
      <c r="C287" s="15">
        <f t="shared" si="1"/>
        <v>0.06154</v>
      </c>
      <c r="D287" s="13" t="s">
        <v>27</v>
      </c>
      <c r="E287" s="13">
        <v>15.27</v>
      </c>
      <c r="F287" s="14">
        <v>430.78</v>
      </c>
      <c r="G287" s="13" t="s">
        <v>28</v>
      </c>
      <c r="H287" s="13" t="s">
        <v>79</v>
      </c>
      <c r="I287" s="13" t="s">
        <v>45</v>
      </c>
      <c r="J287" s="14">
        <v>84000.0</v>
      </c>
      <c r="K287" s="13" t="s">
        <v>23</v>
      </c>
      <c r="L287" s="13" t="s">
        <v>38</v>
      </c>
      <c r="M287" s="13" t="s">
        <v>25</v>
      </c>
      <c r="N287" s="13" t="s">
        <v>80</v>
      </c>
      <c r="O287" s="14">
        <v>20631.16</v>
      </c>
      <c r="P287" s="14">
        <v>430.78</v>
      </c>
      <c r="Q287" s="16">
        <v>43417.0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ht="12.75" customHeight="1">
      <c r="A288" s="8">
        <v>1062260.0</v>
      </c>
      <c r="B288" s="9">
        <v>4800.0</v>
      </c>
      <c r="C288" s="10">
        <f t="shared" si="1"/>
        <v>0.0267248</v>
      </c>
      <c r="D288" s="8" t="s">
        <v>19</v>
      </c>
      <c r="E288" s="8">
        <v>15.27</v>
      </c>
      <c r="F288" s="9">
        <v>167.03</v>
      </c>
      <c r="G288" s="8" t="s">
        <v>28</v>
      </c>
      <c r="H288" s="8" t="s">
        <v>79</v>
      </c>
      <c r="I288" s="8" t="s">
        <v>22</v>
      </c>
      <c r="J288" s="9">
        <v>75000.0</v>
      </c>
      <c r="K288" s="8" t="s">
        <v>34</v>
      </c>
      <c r="L288" s="8" t="s">
        <v>24</v>
      </c>
      <c r="M288" s="8" t="s">
        <v>50</v>
      </c>
      <c r="N288" s="8" t="s">
        <v>119</v>
      </c>
      <c r="O288" s="9">
        <v>6005.12393731</v>
      </c>
      <c r="P288" s="9">
        <v>190.27</v>
      </c>
      <c r="Q288" s="11">
        <v>43472.0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ht="12.75" customHeight="1">
      <c r="A289" s="13">
        <v>1065842.0</v>
      </c>
      <c r="B289" s="14">
        <v>7300.0</v>
      </c>
      <c r="C289" s="15">
        <f t="shared" si="1"/>
        <v>0.08278628571</v>
      </c>
      <c r="D289" s="13" t="s">
        <v>19</v>
      </c>
      <c r="E289" s="13">
        <v>11.71</v>
      </c>
      <c r="F289" s="14">
        <v>241.46</v>
      </c>
      <c r="G289" s="13" t="s">
        <v>20</v>
      </c>
      <c r="H289" s="13" t="s">
        <v>21</v>
      </c>
      <c r="I289" s="13" t="s">
        <v>85</v>
      </c>
      <c r="J289" s="14">
        <v>35000.0</v>
      </c>
      <c r="K289" s="13" t="s">
        <v>34</v>
      </c>
      <c r="L289" s="13" t="s">
        <v>24</v>
      </c>
      <c r="M289" s="13" t="s">
        <v>50</v>
      </c>
      <c r="N289" s="13" t="s">
        <v>69</v>
      </c>
      <c r="O289" s="14">
        <v>8654.58187742</v>
      </c>
      <c r="P289" s="14">
        <v>1426.64</v>
      </c>
      <c r="Q289" s="16">
        <v>43298.0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ht="12.75" customHeight="1">
      <c r="A290" s="8">
        <v>1066018.0</v>
      </c>
      <c r="B290" s="9">
        <v>10400.0</v>
      </c>
      <c r="C290" s="10">
        <f t="shared" si="1"/>
        <v>0.100542</v>
      </c>
      <c r="D290" s="8" t="s">
        <v>19</v>
      </c>
      <c r="E290" s="8">
        <v>9.91</v>
      </c>
      <c r="F290" s="9">
        <v>335.14</v>
      </c>
      <c r="G290" s="8" t="s">
        <v>20</v>
      </c>
      <c r="H290" s="8" t="s">
        <v>21</v>
      </c>
      <c r="I290" s="8" t="s">
        <v>85</v>
      </c>
      <c r="J290" s="9">
        <v>40000.0</v>
      </c>
      <c r="K290" s="8" t="s">
        <v>30</v>
      </c>
      <c r="L290" s="8" t="s">
        <v>24</v>
      </c>
      <c r="M290" s="8" t="s">
        <v>50</v>
      </c>
      <c r="N290" s="8" t="s">
        <v>87</v>
      </c>
      <c r="O290" s="9">
        <v>12022.8864985</v>
      </c>
      <c r="P290" s="9">
        <v>1976.75</v>
      </c>
      <c r="Q290" s="11">
        <v>43537.0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ht="12.75" customHeight="1">
      <c r="A291" s="13">
        <v>1049352.0</v>
      </c>
      <c r="B291" s="14">
        <v>6600.0</v>
      </c>
      <c r="C291" s="15">
        <f t="shared" si="1"/>
        <v>0.0255228</v>
      </c>
      <c r="D291" s="13" t="s">
        <v>19</v>
      </c>
      <c r="E291" s="13">
        <v>9.91</v>
      </c>
      <c r="F291" s="14">
        <v>212.69</v>
      </c>
      <c r="G291" s="13" t="s">
        <v>20</v>
      </c>
      <c r="H291" s="13" t="s">
        <v>79</v>
      </c>
      <c r="I291" s="13" t="s">
        <v>45</v>
      </c>
      <c r="J291" s="14">
        <v>100000.0</v>
      </c>
      <c r="K291" s="13" t="s">
        <v>34</v>
      </c>
      <c r="L291" s="13" t="s">
        <v>24</v>
      </c>
      <c r="M291" s="13" t="s">
        <v>83</v>
      </c>
      <c r="N291" s="13" t="s">
        <v>87</v>
      </c>
      <c r="O291" s="14">
        <v>7274.62</v>
      </c>
      <c r="P291" s="14">
        <v>4304.99</v>
      </c>
      <c r="Q291" s="16">
        <v>43400.0</v>
      </c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ht="12.75" customHeight="1">
      <c r="A292" s="8">
        <v>1066016.0</v>
      </c>
      <c r="B292" s="9">
        <v>12000.0</v>
      </c>
      <c r="C292" s="10">
        <f t="shared" si="1"/>
        <v>0.114312</v>
      </c>
      <c r="D292" s="8" t="s">
        <v>19</v>
      </c>
      <c r="E292" s="8">
        <v>8.9</v>
      </c>
      <c r="F292" s="9">
        <v>381.04</v>
      </c>
      <c r="G292" s="8" t="s">
        <v>44</v>
      </c>
      <c r="H292" s="8" t="s">
        <v>60</v>
      </c>
      <c r="I292" s="8" t="s">
        <v>94</v>
      </c>
      <c r="J292" s="9">
        <v>40000.0</v>
      </c>
      <c r="K292" s="8" t="s">
        <v>34</v>
      </c>
      <c r="L292" s="8" t="s">
        <v>24</v>
      </c>
      <c r="M292" s="8" t="s">
        <v>50</v>
      </c>
      <c r="N292" s="8" t="s">
        <v>95</v>
      </c>
      <c r="O292" s="9">
        <v>13715.4578317</v>
      </c>
      <c r="P292" s="9">
        <v>391.28</v>
      </c>
      <c r="Q292" s="11">
        <v>43230.0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ht="12.75" customHeight="1">
      <c r="A293" s="13">
        <v>1065997.0</v>
      </c>
      <c r="B293" s="14">
        <v>13250.0</v>
      </c>
      <c r="C293" s="15">
        <f t="shared" si="1"/>
        <v>0.1094284615</v>
      </c>
      <c r="D293" s="13" t="s">
        <v>19</v>
      </c>
      <c r="E293" s="13">
        <v>17.27</v>
      </c>
      <c r="F293" s="14">
        <v>474.19</v>
      </c>
      <c r="G293" s="13" t="s">
        <v>75</v>
      </c>
      <c r="H293" s="13" t="s">
        <v>21</v>
      </c>
      <c r="I293" s="13" t="s">
        <v>22</v>
      </c>
      <c r="J293" s="14">
        <v>52000.0</v>
      </c>
      <c r="K293" s="13" t="s">
        <v>23</v>
      </c>
      <c r="L293" s="13" t="s">
        <v>24</v>
      </c>
      <c r="M293" s="13" t="s">
        <v>50</v>
      </c>
      <c r="N293" s="13" t="s">
        <v>91</v>
      </c>
      <c r="O293" s="14">
        <v>15650.39</v>
      </c>
      <c r="P293" s="14">
        <v>9026.78</v>
      </c>
      <c r="Q293" s="16">
        <v>43277.0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ht="12.75" customHeight="1">
      <c r="A294" s="8">
        <v>1061891.0</v>
      </c>
      <c r="B294" s="9">
        <v>12000.0</v>
      </c>
      <c r="C294" s="10">
        <f t="shared" si="1"/>
        <v>0.05149232432</v>
      </c>
      <c r="D294" s="8" t="s">
        <v>19</v>
      </c>
      <c r="E294" s="8">
        <v>11.71</v>
      </c>
      <c r="F294" s="9">
        <v>396.92</v>
      </c>
      <c r="G294" s="8" t="s">
        <v>20</v>
      </c>
      <c r="H294" s="8" t="s">
        <v>21</v>
      </c>
      <c r="I294" s="8" t="s">
        <v>48</v>
      </c>
      <c r="J294" s="9">
        <v>92500.0</v>
      </c>
      <c r="K294" s="8" t="s">
        <v>30</v>
      </c>
      <c r="L294" s="8" t="s">
        <v>24</v>
      </c>
      <c r="M294" s="8" t="s">
        <v>50</v>
      </c>
      <c r="N294" s="8" t="s">
        <v>42</v>
      </c>
      <c r="O294" s="9">
        <v>14286.7225067</v>
      </c>
      <c r="P294" s="9">
        <v>404.66</v>
      </c>
      <c r="Q294" s="11">
        <v>43421.0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ht="12.75" customHeight="1">
      <c r="A295" s="13">
        <v>1065752.0</v>
      </c>
      <c r="B295" s="14">
        <v>25000.0</v>
      </c>
      <c r="C295" s="15">
        <f t="shared" si="1"/>
        <v>0.1584845902</v>
      </c>
      <c r="D295" s="13" t="s">
        <v>19</v>
      </c>
      <c r="E295" s="13">
        <v>9.91</v>
      </c>
      <c r="F295" s="14">
        <v>805.63</v>
      </c>
      <c r="G295" s="13" t="s">
        <v>20</v>
      </c>
      <c r="H295" s="13" t="s">
        <v>21</v>
      </c>
      <c r="I295" s="13" t="s">
        <v>56</v>
      </c>
      <c r="J295" s="14">
        <v>61000.0</v>
      </c>
      <c r="K295" s="13" t="s">
        <v>30</v>
      </c>
      <c r="L295" s="13" t="s">
        <v>24</v>
      </c>
      <c r="M295" s="13" t="s">
        <v>50</v>
      </c>
      <c r="N295" s="13" t="s">
        <v>42</v>
      </c>
      <c r="O295" s="14">
        <v>29000.8350292</v>
      </c>
      <c r="P295" s="14">
        <v>812.89</v>
      </c>
      <c r="Q295" s="16">
        <v>43281.0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ht="12.75" customHeight="1">
      <c r="A296" s="8">
        <v>1063126.0</v>
      </c>
      <c r="B296" s="9">
        <v>6000.0</v>
      </c>
      <c r="C296" s="10">
        <f t="shared" si="1"/>
        <v>0.06514666667</v>
      </c>
      <c r="D296" s="8" t="s">
        <v>19</v>
      </c>
      <c r="E296" s="8">
        <v>10.65</v>
      </c>
      <c r="F296" s="9">
        <v>195.44</v>
      </c>
      <c r="G296" s="8" t="s">
        <v>20</v>
      </c>
      <c r="H296" s="8" t="s">
        <v>21</v>
      </c>
      <c r="I296" s="8" t="s">
        <v>22</v>
      </c>
      <c r="J296" s="9">
        <v>36000.0</v>
      </c>
      <c r="K296" s="8" t="s">
        <v>34</v>
      </c>
      <c r="L296" s="8" t="s">
        <v>24</v>
      </c>
      <c r="M296" s="8" t="s">
        <v>41</v>
      </c>
      <c r="N296" s="8" t="s">
        <v>129</v>
      </c>
      <c r="O296" s="9">
        <v>7033.84026542</v>
      </c>
      <c r="P296" s="9">
        <v>204.1</v>
      </c>
      <c r="Q296" s="11">
        <v>43559.0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ht="12.75" customHeight="1">
      <c r="A297" s="13">
        <v>1065738.0</v>
      </c>
      <c r="B297" s="14">
        <v>12000.0</v>
      </c>
      <c r="C297" s="15">
        <f t="shared" si="1"/>
        <v>0.06588176471</v>
      </c>
      <c r="D297" s="13" t="s">
        <v>19</v>
      </c>
      <c r="E297" s="13">
        <v>7.51</v>
      </c>
      <c r="F297" s="14">
        <v>373.33</v>
      </c>
      <c r="G297" s="13" t="s">
        <v>44</v>
      </c>
      <c r="H297" s="13" t="s">
        <v>79</v>
      </c>
      <c r="I297" s="13" t="s">
        <v>22</v>
      </c>
      <c r="J297" s="14">
        <v>68000.0</v>
      </c>
      <c r="K297" s="13" t="s">
        <v>34</v>
      </c>
      <c r="L297" s="13" t="s">
        <v>24</v>
      </c>
      <c r="M297" s="13" t="s">
        <v>25</v>
      </c>
      <c r="N297" s="13" t="s">
        <v>42</v>
      </c>
      <c r="O297" s="14">
        <v>12554.01</v>
      </c>
      <c r="P297" s="14">
        <v>473.95</v>
      </c>
      <c r="Q297" s="16">
        <v>43438.0</v>
      </c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ht="12.75" customHeight="1">
      <c r="A298" s="8">
        <v>1061467.0</v>
      </c>
      <c r="B298" s="9">
        <v>14400.0</v>
      </c>
      <c r="C298" s="10">
        <f t="shared" si="1"/>
        <v>0.071445</v>
      </c>
      <c r="D298" s="8" t="s">
        <v>19</v>
      </c>
      <c r="E298" s="8">
        <v>11.71</v>
      </c>
      <c r="F298" s="9">
        <v>476.3</v>
      </c>
      <c r="G298" s="8" t="s">
        <v>20</v>
      </c>
      <c r="H298" s="8" t="s">
        <v>21</v>
      </c>
      <c r="I298" s="8" t="s">
        <v>45</v>
      </c>
      <c r="J298" s="9">
        <v>80000.0</v>
      </c>
      <c r="K298" s="8" t="s">
        <v>34</v>
      </c>
      <c r="L298" s="8" t="s">
        <v>24</v>
      </c>
      <c r="M298" s="8" t="s">
        <v>25</v>
      </c>
      <c r="N298" s="8" t="s">
        <v>42</v>
      </c>
      <c r="O298" s="9">
        <v>15543.7</v>
      </c>
      <c r="P298" s="9">
        <v>11736.19</v>
      </c>
      <c r="Q298" s="11">
        <v>43360.0</v>
      </c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ht="12.75" customHeight="1">
      <c r="A299" s="13">
        <v>1065721.0</v>
      </c>
      <c r="B299" s="14">
        <v>10000.0</v>
      </c>
      <c r="C299" s="15">
        <f t="shared" si="1"/>
        <v>0.09325395349</v>
      </c>
      <c r="D299" s="13" t="s">
        <v>19</v>
      </c>
      <c r="E299" s="13">
        <v>12.42</v>
      </c>
      <c r="F299" s="14">
        <v>334.16</v>
      </c>
      <c r="G299" s="13" t="s">
        <v>20</v>
      </c>
      <c r="H299" s="13" t="s">
        <v>21</v>
      </c>
      <c r="I299" s="13" t="s">
        <v>22</v>
      </c>
      <c r="J299" s="14">
        <v>43000.0</v>
      </c>
      <c r="K299" s="13" t="s">
        <v>34</v>
      </c>
      <c r="L299" s="13" t="s">
        <v>24</v>
      </c>
      <c r="M299" s="13" t="s">
        <v>25</v>
      </c>
      <c r="N299" s="13" t="s">
        <v>91</v>
      </c>
      <c r="O299" s="14">
        <v>12026.2996643</v>
      </c>
      <c r="P299" s="14">
        <v>345.52</v>
      </c>
      <c r="Q299" s="16">
        <v>43126.0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ht="12.75" customHeight="1">
      <c r="A300" s="8">
        <v>1065717.0</v>
      </c>
      <c r="B300" s="9">
        <v>8000.0</v>
      </c>
      <c r="C300" s="10">
        <f t="shared" si="1"/>
        <v>0.0211688</v>
      </c>
      <c r="D300" s="8" t="s">
        <v>19</v>
      </c>
      <c r="E300" s="8">
        <v>11.71</v>
      </c>
      <c r="F300" s="9">
        <v>264.61</v>
      </c>
      <c r="G300" s="8" t="s">
        <v>20</v>
      </c>
      <c r="H300" s="8" t="s">
        <v>21</v>
      </c>
      <c r="I300" s="8" t="s">
        <v>45</v>
      </c>
      <c r="J300" s="9">
        <v>150000.0</v>
      </c>
      <c r="K300" s="8" t="s">
        <v>34</v>
      </c>
      <c r="L300" s="8" t="s">
        <v>24</v>
      </c>
      <c r="M300" s="8" t="s">
        <v>25</v>
      </c>
      <c r="N300" s="8" t="s">
        <v>91</v>
      </c>
      <c r="O300" s="9">
        <v>9522.45744006</v>
      </c>
      <c r="P300" s="9">
        <v>278.01</v>
      </c>
      <c r="Q300" s="11">
        <v>43519.0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ht="12.75" customHeight="1">
      <c r="A301" s="13">
        <v>1065026.0</v>
      </c>
      <c r="B301" s="14">
        <v>8000.0</v>
      </c>
      <c r="C301" s="15">
        <f t="shared" si="1"/>
        <v>0.0677784</v>
      </c>
      <c r="D301" s="13" t="s">
        <v>19</v>
      </c>
      <c r="E301" s="13">
        <v>16.29</v>
      </c>
      <c r="F301" s="14">
        <v>282.41</v>
      </c>
      <c r="G301" s="13" t="s">
        <v>75</v>
      </c>
      <c r="H301" s="13" t="s">
        <v>21</v>
      </c>
      <c r="I301" s="13" t="s">
        <v>66</v>
      </c>
      <c r="J301" s="14">
        <v>50000.0</v>
      </c>
      <c r="K301" s="13" t="s">
        <v>34</v>
      </c>
      <c r="L301" s="13" t="s">
        <v>31</v>
      </c>
      <c r="M301" s="13" t="s">
        <v>25</v>
      </c>
      <c r="N301" s="13" t="s">
        <v>116</v>
      </c>
      <c r="O301" s="14">
        <v>4533.54</v>
      </c>
      <c r="P301" s="14">
        <v>287.45</v>
      </c>
      <c r="Q301" s="16">
        <v>43232.0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ht="12.75" customHeight="1">
      <c r="A302" s="8">
        <v>1057001.0</v>
      </c>
      <c r="B302" s="9">
        <v>30000.0</v>
      </c>
      <c r="C302" s="10">
        <f t="shared" si="1"/>
        <v>0.1154948571</v>
      </c>
      <c r="D302" s="8" t="s">
        <v>27</v>
      </c>
      <c r="E302" s="8">
        <v>12.42</v>
      </c>
      <c r="F302" s="9">
        <v>673.72</v>
      </c>
      <c r="G302" s="8" t="s">
        <v>20</v>
      </c>
      <c r="H302" s="8" t="s">
        <v>21</v>
      </c>
      <c r="I302" s="8" t="s">
        <v>48</v>
      </c>
      <c r="J302" s="9">
        <v>70000.0</v>
      </c>
      <c r="K302" s="8" t="s">
        <v>30</v>
      </c>
      <c r="L302" s="8" t="s">
        <v>31</v>
      </c>
      <c r="M302" s="8" t="s">
        <v>35</v>
      </c>
      <c r="N302" s="8" t="s">
        <v>64</v>
      </c>
      <c r="O302" s="9">
        <v>17179.15</v>
      </c>
      <c r="P302" s="9">
        <v>673.72</v>
      </c>
      <c r="Q302" s="11">
        <v>43362.0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ht="12.75" customHeight="1">
      <c r="A303" s="13">
        <v>1065513.0</v>
      </c>
      <c r="B303" s="14">
        <v>18000.0</v>
      </c>
      <c r="C303" s="15">
        <f t="shared" si="1"/>
        <v>0.133539</v>
      </c>
      <c r="D303" s="13" t="s">
        <v>27</v>
      </c>
      <c r="E303" s="13">
        <v>16.77</v>
      </c>
      <c r="F303" s="14">
        <v>445.13</v>
      </c>
      <c r="G303" s="13" t="s">
        <v>75</v>
      </c>
      <c r="H303" s="13" t="s">
        <v>60</v>
      </c>
      <c r="I303" s="13" t="s">
        <v>85</v>
      </c>
      <c r="J303" s="14">
        <v>40000.0</v>
      </c>
      <c r="K303" s="13" t="s">
        <v>34</v>
      </c>
      <c r="L303" s="13" t="s">
        <v>31</v>
      </c>
      <c r="M303" s="13" t="s">
        <v>53</v>
      </c>
      <c r="N303" s="13" t="s">
        <v>42</v>
      </c>
      <c r="O303" s="14">
        <v>11229.37</v>
      </c>
      <c r="P303" s="14">
        <v>445.13</v>
      </c>
      <c r="Q303" s="16">
        <v>43192.0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ht="12.75" customHeight="1">
      <c r="A304" s="8">
        <v>1065698.0</v>
      </c>
      <c r="B304" s="9">
        <v>13250.0</v>
      </c>
      <c r="C304" s="10">
        <f t="shared" si="1"/>
        <v>0.1502605714</v>
      </c>
      <c r="D304" s="8" t="s">
        <v>19</v>
      </c>
      <c r="E304" s="8">
        <v>11.71</v>
      </c>
      <c r="F304" s="9">
        <v>438.26</v>
      </c>
      <c r="G304" s="8" t="s">
        <v>20</v>
      </c>
      <c r="H304" s="8" t="s">
        <v>60</v>
      </c>
      <c r="I304" s="8" t="s">
        <v>89</v>
      </c>
      <c r="J304" s="9">
        <v>35000.0</v>
      </c>
      <c r="K304" s="8" t="s">
        <v>34</v>
      </c>
      <c r="L304" s="8" t="s">
        <v>24</v>
      </c>
      <c r="M304" s="8" t="s">
        <v>25</v>
      </c>
      <c r="N304" s="8" t="s">
        <v>92</v>
      </c>
      <c r="O304" s="9">
        <v>15775.4874675</v>
      </c>
      <c r="P304" s="9">
        <v>444.97</v>
      </c>
      <c r="Q304" s="11">
        <v>43114.0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</row>
    <row r="305" ht="12.75" customHeight="1">
      <c r="A305" s="13">
        <v>1065681.0</v>
      </c>
      <c r="B305" s="14">
        <v>14000.0</v>
      </c>
      <c r="C305" s="15">
        <f t="shared" si="1"/>
        <v>0.0720495</v>
      </c>
      <c r="D305" s="13" t="s">
        <v>19</v>
      </c>
      <c r="E305" s="13">
        <v>14.27</v>
      </c>
      <c r="F305" s="14">
        <v>480.33</v>
      </c>
      <c r="G305" s="13" t="s">
        <v>28</v>
      </c>
      <c r="H305" s="13" t="s">
        <v>21</v>
      </c>
      <c r="I305" s="13" t="s">
        <v>85</v>
      </c>
      <c r="J305" s="14">
        <v>80000.0</v>
      </c>
      <c r="K305" s="13" t="s">
        <v>34</v>
      </c>
      <c r="L305" s="13" t="s">
        <v>24</v>
      </c>
      <c r="M305" s="13" t="s">
        <v>50</v>
      </c>
      <c r="N305" s="13" t="s">
        <v>42</v>
      </c>
      <c r="O305" s="14">
        <v>17282.3067306</v>
      </c>
      <c r="P305" s="14">
        <v>509.76</v>
      </c>
      <c r="Q305" s="16">
        <v>43497.0</v>
      </c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</row>
    <row r="306" ht="12.75" customHeight="1">
      <c r="A306" s="8">
        <v>1061788.0</v>
      </c>
      <c r="B306" s="9">
        <v>20000.0</v>
      </c>
      <c r="C306" s="10">
        <f t="shared" si="1"/>
        <v>0.1084535593</v>
      </c>
      <c r="D306" s="8" t="s">
        <v>27</v>
      </c>
      <c r="E306" s="8">
        <v>20.3</v>
      </c>
      <c r="F306" s="9">
        <v>533.23</v>
      </c>
      <c r="G306" s="8" t="s">
        <v>55</v>
      </c>
      <c r="H306" s="8" t="s">
        <v>60</v>
      </c>
      <c r="I306" s="8" t="s">
        <v>22</v>
      </c>
      <c r="J306" s="9">
        <v>59000.0</v>
      </c>
      <c r="K306" s="8" t="s">
        <v>23</v>
      </c>
      <c r="L306" s="8" t="s">
        <v>31</v>
      </c>
      <c r="M306" s="8" t="s">
        <v>50</v>
      </c>
      <c r="N306" s="8" t="s">
        <v>117</v>
      </c>
      <c r="O306" s="9">
        <v>16063.42</v>
      </c>
      <c r="P306" s="9">
        <v>281.46</v>
      </c>
      <c r="Q306" s="11">
        <v>43174.0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</row>
    <row r="307" ht="12.75" customHeight="1">
      <c r="A307" s="13">
        <v>1065484.0</v>
      </c>
      <c r="B307" s="14">
        <v>10000.0</v>
      </c>
      <c r="C307" s="15">
        <f t="shared" si="1"/>
        <v>0.105903</v>
      </c>
      <c r="D307" s="13" t="s">
        <v>19</v>
      </c>
      <c r="E307" s="13">
        <v>16.29</v>
      </c>
      <c r="F307" s="14">
        <v>353.01</v>
      </c>
      <c r="G307" s="13" t="s">
        <v>75</v>
      </c>
      <c r="H307" s="13" t="s">
        <v>21</v>
      </c>
      <c r="I307" s="13" t="s">
        <v>22</v>
      </c>
      <c r="J307" s="14">
        <v>40000.0</v>
      </c>
      <c r="K307" s="13" t="s">
        <v>23</v>
      </c>
      <c r="L307" s="13" t="s">
        <v>24</v>
      </c>
      <c r="M307" s="13" t="s">
        <v>25</v>
      </c>
      <c r="N307" s="13" t="s">
        <v>91</v>
      </c>
      <c r="O307" s="14">
        <v>12455.59</v>
      </c>
      <c r="P307" s="14">
        <v>3641.77</v>
      </c>
      <c r="Q307" s="16">
        <v>43336.0</v>
      </c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</row>
    <row r="308" ht="12.75" customHeight="1">
      <c r="A308" s="8">
        <v>1061681.0</v>
      </c>
      <c r="B308" s="9">
        <v>35000.0</v>
      </c>
      <c r="C308" s="10">
        <f t="shared" si="1"/>
        <v>0.08751247059</v>
      </c>
      <c r="D308" s="8" t="s">
        <v>27</v>
      </c>
      <c r="E308" s="8">
        <v>20.3</v>
      </c>
      <c r="F308" s="9">
        <v>619.88</v>
      </c>
      <c r="G308" s="8" t="s">
        <v>55</v>
      </c>
      <c r="H308" s="8" t="s">
        <v>21</v>
      </c>
      <c r="I308" s="8" t="s">
        <v>66</v>
      </c>
      <c r="J308" s="9">
        <v>85000.0</v>
      </c>
      <c r="K308" s="8" t="s">
        <v>23</v>
      </c>
      <c r="L308" s="8" t="s">
        <v>24</v>
      </c>
      <c r="M308" s="8" t="s">
        <v>50</v>
      </c>
      <c r="N308" s="8" t="s">
        <v>95</v>
      </c>
      <c r="O308" s="9">
        <v>36085.5582764</v>
      </c>
      <c r="P308" s="9">
        <v>8847.24</v>
      </c>
      <c r="Q308" s="11">
        <v>43283.0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</row>
    <row r="309" ht="12.75" customHeight="1">
      <c r="A309" s="13">
        <v>1065661.0</v>
      </c>
      <c r="B309" s="14">
        <v>4000.0</v>
      </c>
      <c r="C309" s="15">
        <f t="shared" si="1"/>
        <v>0.02656363636</v>
      </c>
      <c r="D309" s="13" t="s">
        <v>19</v>
      </c>
      <c r="E309" s="13">
        <v>6.03</v>
      </c>
      <c r="F309" s="14">
        <v>121.75</v>
      </c>
      <c r="G309" s="13" t="s">
        <v>44</v>
      </c>
      <c r="H309" s="13" t="s">
        <v>21</v>
      </c>
      <c r="I309" s="13" t="s">
        <v>45</v>
      </c>
      <c r="J309" s="14">
        <v>55000.0</v>
      </c>
      <c r="K309" s="13" t="s">
        <v>34</v>
      </c>
      <c r="L309" s="13" t="s">
        <v>24</v>
      </c>
      <c r="M309" s="13" t="s">
        <v>50</v>
      </c>
      <c r="N309" s="13" t="s">
        <v>46</v>
      </c>
      <c r="O309" s="14">
        <v>4355.44311422</v>
      </c>
      <c r="P309" s="14">
        <v>1192.02</v>
      </c>
      <c r="Q309" s="16">
        <v>43577.0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ht="12.75" customHeight="1">
      <c r="A310" s="8">
        <v>1065663.0</v>
      </c>
      <c r="B310" s="9">
        <v>13000.0</v>
      </c>
      <c r="C310" s="10">
        <f t="shared" si="1"/>
        <v>0.04570145455</v>
      </c>
      <c r="D310" s="8" t="s">
        <v>19</v>
      </c>
      <c r="E310" s="8">
        <v>9.91</v>
      </c>
      <c r="F310" s="9">
        <v>418.93</v>
      </c>
      <c r="G310" s="8" t="s">
        <v>20</v>
      </c>
      <c r="H310" s="8" t="s">
        <v>21</v>
      </c>
      <c r="I310" s="8" t="s">
        <v>85</v>
      </c>
      <c r="J310" s="9">
        <v>110000.0</v>
      </c>
      <c r="K310" s="8" t="s">
        <v>34</v>
      </c>
      <c r="L310" s="8" t="s">
        <v>24</v>
      </c>
      <c r="M310" s="8" t="s">
        <v>50</v>
      </c>
      <c r="N310" s="8" t="s">
        <v>42</v>
      </c>
      <c r="O310" s="9">
        <v>14957.7536521</v>
      </c>
      <c r="P310" s="9">
        <v>3659.9</v>
      </c>
      <c r="Q310" s="11">
        <v>43597.0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ht="12.75" customHeight="1">
      <c r="A311" s="13">
        <v>1065480.0</v>
      </c>
      <c r="B311" s="14">
        <v>28000.0</v>
      </c>
      <c r="C311" s="15">
        <f t="shared" si="1"/>
        <v>0.1127112</v>
      </c>
      <c r="D311" s="13" t="s">
        <v>19</v>
      </c>
      <c r="E311" s="13">
        <v>12.69</v>
      </c>
      <c r="F311" s="14">
        <v>939.26</v>
      </c>
      <c r="G311" s="13" t="s">
        <v>20</v>
      </c>
      <c r="H311" s="13" t="s">
        <v>21</v>
      </c>
      <c r="I311" s="13" t="s">
        <v>66</v>
      </c>
      <c r="J311" s="14">
        <v>100000.0</v>
      </c>
      <c r="K311" s="13" t="s">
        <v>30</v>
      </c>
      <c r="L311" s="13" t="s">
        <v>24</v>
      </c>
      <c r="M311" s="13" t="s">
        <v>25</v>
      </c>
      <c r="N311" s="13" t="s">
        <v>112</v>
      </c>
      <c r="O311" s="14">
        <v>33809.0491826</v>
      </c>
      <c r="P311" s="14">
        <v>953.93</v>
      </c>
      <c r="Q311" s="16">
        <v>43474.0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ht="12.75" customHeight="1">
      <c r="A312" s="8">
        <v>1065658.0</v>
      </c>
      <c r="B312" s="9">
        <v>10000.0</v>
      </c>
      <c r="C312" s="10">
        <f t="shared" si="1"/>
        <v>0.06567290323</v>
      </c>
      <c r="D312" s="8" t="s">
        <v>19</v>
      </c>
      <c r="E312" s="8">
        <v>13.49</v>
      </c>
      <c r="F312" s="9">
        <v>339.31</v>
      </c>
      <c r="G312" s="8" t="s">
        <v>28</v>
      </c>
      <c r="H312" s="8" t="s">
        <v>21</v>
      </c>
      <c r="I312" s="8" t="s">
        <v>48</v>
      </c>
      <c r="J312" s="9">
        <v>62000.0</v>
      </c>
      <c r="K312" s="8" t="s">
        <v>34</v>
      </c>
      <c r="L312" s="8" t="s">
        <v>24</v>
      </c>
      <c r="M312" s="8" t="s">
        <v>50</v>
      </c>
      <c r="N312" s="8" t="s">
        <v>105</v>
      </c>
      <c r="O312" s="9">
        <v>11250.9</v>
      </c>
      <c r="P312" s="9">
        <v>7193.77</v>
      </c>
      <c r="Q312" s="11">
        <v>43504.0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ht="12.75" customHeight="1">
      <c r="A313" s="13">
        <v>1065447.0</v>
      </c>
      <c r="B313" s="14">
        <v>20000.0</v>
      </c>
      <c r="C313" s="15">
        <f t="shared" si="1"/>
        <v>0.1668826667</v>
      </c>
      <c r="D313" s="13" t="s">
        <v>19</v>
      </c>
      <c r="E313" s="13">
        <v>7.9</v>
      </c>
      <c r="F313" s="14">
        <v>625.81</v>
      </c>
      <c r="G313" s="13" t="s">
        <v>44</v>
      </c>
      <c r="H313" s="13" t="s">
        <v>21</v>
      </c>
      <c r="I313" s="13" t="s">
        <v>29</v>
      </c>
      <c r="J313" s="14">
        <v>45000.0</v>
      </c>
      <c r="K313" s="13" t="s">
        <v>23</v>
      </c>
      <c r="L313" s="13" t="s">
        <v>24</v>
      </c>
      <c r="M313" s="13" t="s">
        <v>50</v>
      </c>
      <c r="N313" s="13" t="s">
        <v>33</v>
      </c>
      <c r="O313" s="14">
        <v>22527.937256</v>
      </c>
      <c r="P313" s="14">
        <v>631.87</v>
      </c>
      <c r="Q313" s="16">
        <v>43233.0</v>
      </c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ht="12.75" customHeight="1">
      <c r="A314" s="8">
        <v>1065470.0</v>
      </c>
      <c r="B314" s="9">
        <v>18000.0</v>
      </c>
      <c r="C314" s="10">
        <f t="shared" si="1"/>
        <v>0.06327818182</v>
      </c>
      <c r="D314" s="8" t="s">
        <v>19</v>
      </c>
      <c r="E314" s="8">
        <v>9.91</v>
      </c>
      <c r="F314" s="9">
        <v>580.05</v>
      </c>
      <c r="G314" s="8" t="s">
        <v>20</v>
      </c>
      <c r="H314" s="8" t="s">
        <v>21</v>
      </c>
      <c r="I314" s="8" t="s">
        <v>66</v>
      </c>
      <c r="J314" s="9">
        <v>110000.0</v>
      </c>
      <c r="K314" s="8" t="s">
        <v>23</v>
      </c>
      <c r="L314" s="8" t="s">
        <v>24</v>
      </c>
      <c r="M314" s="8" t="s">
        <v>50</v>
      </c>
      <c r="N314" s="8" t="s">
        <v>87</v>
      </c>
      <c r="O314" s="9">
        <v>19205.83</v>
      </c>
      <c r="P314" s="9">
        <v>14579.33</v>
      </c>
      <c r="Q314" s="11">
        <v>43189.0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ht="12.75" customHeight="1">
      <c r="A315" s="13">
        <v>1065467.0</v>
      </c>
      <c r="B315" s="14">
        <v>9000.0</v>
      </c>
      <c r="C315" s="15">
        <f t="shared" si="1"/>
        <v>0.0476</v>
      </c>
      <c r="D315" s="13" t="s">
        <v>27</v>
      </c>
      <c r="E315" s="13">
        <v>19.91</v>
      </c>
      <c r="F315" s="14">
        <v>238.0</v>
      </c>
      <c r="G315" s="13" t="s">
        <v>55</v>
      </c>
      <c r="H315" s="13" t="s">
        <v>21</v>
      </c>
      <c r="I315" s="13" t="s">
        <v>48</v>
      </c>
      <c r="J315" s="14">
        <v>60000.0</v>
      </c>
      <c r="K315" s="13" t="s">
        <v>23</v>
      </c>
      <c r="L315" s="13" t="s">
        <v>31</v>
      </c>
      <c r="M315" s="13" t="s">
        <v>25</v>
      </c>
      <c r="N315" s="13" t="s">
        <v>42</v>
      </c>
      <c r="O315" s="14">
        <v>5227.64</v>
      </c>
      <c r="P315" s="14">
        <v>238.0</v>
      </c>
      <c r="Q315" s="16">
        <v>43393.0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ht="12.75" customHeight="1">
      <c r="A316" s="8">
        <v>1065649.0</v>
      </c>
      <c r="B316" s="9">
        <v>25000.0</v>
      </c>
      <c r="C316" s="10">
        <f t="shared" si="1"/>
        <v>0.1255765854</v>
      </c>
      <c r="D316" s="8" t="s">
        <v>27</v>
      </c>
      <c r="E316" s="8">
        <v>18.64</v>
      </c>
      <c r="F316" s="9">
        <v>643.58</v>
      </c>
      <c r="G316" s="8" t="s">
        <v>55</v>
      </c>
      <c r="H316" s="8" t="s">
        <v>21</v>
      </c>
      <c r="I316" s="8" t="s">
        <v>22</v>
      </c>
      <c r="J316" s="9">
        <v>61500.0</v>
      </c>
      <c r="K316" s="8" t="s">
        <v>23</v>
      </c>
      <c r="L316" s="8" t="s">
        <v>31</v>
      </c>
      <c r="M316" s="8" t="s">
        <v>50</v>
      </c>
      <c r="N316" s="8" t="s">
        <v>91</v>
      </c>
      <c r="O316" s="9">
        <v>25775.38</v>
      </c>
      <c r="P316" s="9">
        <v>643.58</v>
      </c>
      <c r="Q316" s="11">
        <v>43331.0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ht="12.75" customHeight="1">
      <c r="A317" s="13">
        <v>1065430.0</v>
      </c>
      <c r="B317" s="14">
        <v>10000.0</v>
      </c>
      <c r="C317" s="15">
        <f t="shared" si="1"/>
        <v>0.1202763636</v>
      </c>
      <c r="D317" s="13" t="s">
        <v>19</v>
      </c>
      <c r="E317" s="13">
        <v>11.71</v>
      </c>
      <c r="F317" s="14">
        <v>330.76</v>
      </c>
      <c r="G317" s="13" t="s">
        <v>20</v>
      </c>
      <c r="H317" s="13" t="s">
        <v>21</v>
      </c>
      <c r="I317" s="13" t="s">
        <v>48</v>
      </c>
      <c r="J317" s="14">
        <v>33000.0</v>
      </c>
      <c r="K317" s="13" t="s">
        <v>34</v>
      </c>
      <c r="L317" s="13" t="s">
        <v>24</v>
      </c>
      <c r="M317" s="13" t="s">
        <v>41</v>
      </c>
      <c r="N317" s="13" t="s">
        <v>91</v>
      </c>
      <c r="O317" s="14">
        <v>11838.8778008</v>
      </c>
      <c r="P317" s="14">
        <v>2258.8</v>
      </c>
      <c r="Q317" s="16">
        <v>43498.0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ht="12.75" customHeight="1">
      <c r="A318" s="8">
        <v>1059462.0</v>
      </c>
      <c r="B318" s="9">
        <v>4200.0</v>
      </c>
      <c r="C318" s="10">
        <f t="shared" si="1"/>
        <v>0.02514688525</v>
      </c>
      <c r="D318" s="8" t="s">
        <v>19</v>
      </c>
      <c r="E318" s="8">
        <v>6.03</v>
      </c>
      <c r="F318" s="9">
        <v>127.83</v>
      </c>
      <c r="G318" s="8" t="s">
        <v>44</v>
      </c>
      <c r="H318" s="8" t="s">
        <v>21</v>
      </c>
      <c r="I318" s="8" t="s">
        <v>48</v>
      </c>
      <c r="J318" s="9">
        <v>61000.0</v>
      </c>
      <c r="K318" s="8" t="s">
        <v>34</v>
      </c>
      <c r="L318" s="8" t="s">
        <v>24</v>
      </c>
      <c r="M318" s="8" t="s">
        <v>25</v>
      </c>
      <c r="N318" s="8" t="s">
        <v>95</v>
      </c>
      <c r="O318" s="9">
        <v>4601.62011009</v>
      </c>
      <c r="P318" s="9">
        <v>129.65</v>
      </c>
      <c r="Q318" s="11">
        <v>43289.0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ht="12.75" customHeight="1">
      <c r="A319" s="13">
        <v>1064102.0</v>
      </c>
      <c r="B319" s="14">
        <v>20000.0</v>
      </c>
      <c r="C319" s="15">
        <f t="shared" si="1"/>
        <v>0.07343356858</v>
      </c>
      <c r="D319" s="13" t="s">
        <v>27</v>
      </c>
      <c r="E319" s="13">
        <v>15.27</v>
      </c>
      <c r="F319" s="14">
        <v>478.64</v>
      </c>
      <c r="G319" s="13" t="s">
        <v>28</v>
      </c>
      <c r="H319" s="13" t="s">
        <v>60</v>
      </c>
      <c r="I319" s="13" t="s">
        <v>22</v>
      </c>
      <c r="J319" s="14">
        <v>78216.0</v>
      </c>
      <c r="K319" s="13" t="s">
        <v>23</v>
      </c>
      <c r="L319" s="13" t="s">
        <v>31</v>
      </c>
      <c r="M319" s="13" t="s">
        <v>50</v>
      </c>
      <c r="N319" s="13" t="s">
        <v>42</v>
      </c>
      <c r="O319" s="14">
        <v>5797.78</v>
      </c>
      <c r="P319" s="14">
        <v>478.64</v>
      </c>
      <c r="Q319" s="16">
        <v>43235.0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ht="12.75" customHeight="1">
      <c r="A320" s="8">
        <v>1062399.0</v>
      </c>
      <c r="B320" s="9">
        <v>18000.0</v>
      </c>
      <c r="C320" s="10">
        <f t="shared" si="1"/>
        <v>0.08709096774</v>
      </c>
      <c r="D320" s="8" t="s">
        <v>27</v>
      </c>
      <c r="E320" s="8">
        <v>17.27</v>
      </c>
      <c r="F320" s="9">
        <v>449.97</v>
      </c>
      <c r="G320" s="8" t="s">
        <v>75</v>
      </c>
      <c r="H320" s="8" t="s">
        <v>79</v>
      </c>
      <c r="I320" s="8" t="s">
        <v>45</v>
      </c>
      <c r="J320" s="9">
        <v>62000.0</v>
      </c>
      <c r="K320" s="8" t="s">
        <v>23</v>
      </c>
      <c r="L320" s="8" t="s">
        <v>39</v>
      </c>
      <c r="M320" s="8" t="s">
        <v>50</v>
      </c>
      <c r="N320" s="8" t="s">
        <v>69</v>
      </c>
      <c r="O320" s="9">
        <v>19767.48</v>
      </c>
      <c r="P320" s="9">
        <v>449.97</v>
      </c>
      <c r="Q320" s="11">
        <v>43533.0</v>
      </c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ht="12.75" customHeight="1">
      <c r="A321" s="13">
        <v>1065572.0</v>
      </c>
      <c r="B321" s="14">
        <v>24000.0</v>
      </c>
      <c r="C321" s="15">
        <f t="shared" si="1"/>
        <v>0.1994843419</v>
      </c>
      <c r="D321" s="13" t="s">
        <v>19</v>
      </c>
      <c r="E321" s="13">
        <v>16.29</v>
      </c>
      <c r="F321" s="14">
        <v>847.21</v>
      </c>
      <c r="G321" s="13" t="s">
        <v>75</v>
      </c>
      <c r="H321" s="13" t="s">
        <v>21</v>
      </c>
      <c r="I321" s="13" t="s">
        <v>89</v>
      </c>
      <c r="J321" s="14">
        <v>50964.0</v>
      </c>
      <c r="K321" s="13" t="s">
        <v>23</v>
      </c>
      <c r="L321" s="13" t="s">
        <v>24</v>
      </c>
      <c r="M321" s="13" t="s">
        <v>50</v>
      </c>
      <c r="N321" s="13" t="s">
        <v>33</v>
      </c>
      <c r="O321" s="14">
        <v>30497.2915622</v>
      </c>
      <c r="P321" s="14">
        <v>853.26</v>
      </c>
      <c r="Q321" s="16">
        <v>43547.0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ht="12.75" customHeight="1">
      <c r="A322" s="8">
        <v>1065567.0</v>
      </c>
      <c r="B322" s="9">
        <v>4475.0</v>
      </c>
      <c r="C322" s="10">
        <f t="shared" si="1"/>
        <v>0.04278021978</v>
      </c>
      <c r="D322" s="8" t="s">
        <v>19</v>
      </c>
      <c r="E322" s="8">
        <v>15.27</v>
      </c>
      <c r="F322" s="9">
        <v>155.72</v>
      </c>
      <c r="G322" s="8" t="s">
        <v>28</v>
      </c>
      <c r="H322" s="8" t="s">
        <v>21</v>
      </c>
      <c r="I322" s="8" t="s">
        <v>48</v>
      </c>
      <c r="J322" s="9">
        <v>43680.0</v>
      </c>
      <c r="K322" s="8" t="s">
        <v>34</v>
      </c>
      <c r="L322" s="8" t="s">
        <v>24</v>
      </c>
      <c r="M322" s="8" t="s">
        <v>25</v>
      </c>
      <c r="N322" s="8" t="s">
        <v>114</v>
      </c>
      <c r="O322" s="9">
        <v>5601.55613342</v>
      </c>
      <c r="P322" s="9">
        <v>168.52</v>
      </c>
      <c r="Q322" s="11">
        <v>43446.0</v>
      </c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ht="12.75" customHeight="1">
      <c r="A323" s="13">
        <v>1065342.0</v>
      </c>
      <c r="B323" s="14">
        <v>20000.0</v>
      </c>
      <c r="C323" s="15">
        <f t="shared" si="1"/>
        <v>0.1011728571</v>
      </c>
      <c r="D323" s="13" t="s">
        <v>27</v>
      </c>
      <c r="E323" s="13">
        <v>14.65</v>
      </c>
      <c r="F323" s="14">
        <v>472.14</v>
      </c>
      <c r="G323" s="13" t="s">
        <v>28</v>
      </c>
      <c r="H323" s="13" t="s">
        <v>79</v>
      </c>
      <c r="I323" s="13" t="s">
        <v>89</v>
      </c>
      <c r="J323" s="14">
        <v>56000.0</v>
      </c>
      <c r="K323" s="13" t="s">
        <v>23</v>
      </c>
      <c r="L323" s="13" t="s">
        <v>38</v>
      </c>
      <c r="M323" s="13" t="s">
        <v>25</v>
      </c>
      <c r="N323" s="13" t="s">
        <v>42</v>
      </c>
      <c r="O323" s="14">
        <v>22660.12</v>
      </c>
      <c r="P323" s="14">
        <v>472.14</v>
      </c>
      <c r="Q323" s="16">
        <v>43104.0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</row>
    <row r="324" ht="12.75" customHeight="1">
      <c r="A324" s="8">
        <v>1065355.0</v>
      </c>
      <c r="B324" s="9">
        <v>12000.0</v>
      </c>
      <c r="C324" s="10">
        <f t="shared" si="1"/>
        <v>0.09490887574</v>
      </c>
      <c r="D324" s="8" t="s">
        <v>19</v>
      </c>
      <c r="E324" s="8">
        <v>12.42</v>
      </c>
      <c r="F324" s="9">
        <v>400.99</v>
      </c>
      <c r="G324" s="8" t="s">
        <v>20</v>
      </c>
      <c r="H324" s="8" t="s">
        <v>21</v>
      </c>
      <c r="I324" s="8" t="s">
        <v>66</v>
      </c>
      <c r="J324" s="9">
        <v>50700.0</v>
      </c>
      <c r="K324" s="8" t="s">
        <v>30</v>
      </c>
      <c r="L324" s="8" t="s">
        <v>24</v>
      </c>
      <c r="M324" s="8" t="s">
        <v>25</v>
      </c>
      <c r="N324" s="8" t="s">
        <v>95</v>
      </c>
      <c r="O324" s="9">
        <v>14431.5364041</v>
      </c>
      <c r="P324" s="9">
        <v>414.83</v>
      </c>
      <c r="Q324" s="11">
        <v>43301.0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</row>
    <row r="325" ht="12.75" customHeight="1">
      <c r="A325" s="13">
        <v>1058717.0</v>
      </c>
      <c r="B325" s="14">
        <v>18000.0</v>
      </c>
      <c r="C325" s="15">
        <f t="shared" si="1"/>
        <v>0.090596</v>
      </c>
      <c r="D325" s="13" t="s">
        <v>27</v>
      </c>
      <c r="E325" s="13">
        <v>17.58</v>
      </c>
      <c r="F325" s="14">
        <v>452.98</v>
      </c>
      <c r="G325" s="13" t="s">
        <v>75</v>
      </c>
      <c r="H325" s="13" t="s">
        <v>79</v>
      </c>
      <c r="I325" s="13" t="s">
        <v>122</v>
      </c>
      <c r="J325" s="14">
        <v>60000.0</v>
      </c>
      <c r="K325" s="13" t="s">
        <v>23</v>
      </c>
      <c r="L325" s="13" t="s">
        <v>24</v>
      </c>
      <c r="M325" s="13" t="s">
        <v>50</v>
      </c>
      <c r="N325" s="13" t="s">
        <v>113</v>
      </c>
      <c r="O325" s="14">
        <v>26369.525524</v>
      </c>
      <c r="P325" s="14">
        <v>6909.59</v>
      </c>
      <c r="Q325" s="16">
        <v>43475.0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</row>
    <row r="326" ht="12.75" customHeight="1">
      <c r="A326" s="8">
        <v>1065348.0</v>
      </c>
      <c r="B326" s="9">
        <v>5000.0</v>
      </c>
      <c r="C326" s="10">
        <f t="shared" si="1"/>
        <v>0.066832</v>
      </c>
      <c r="D326" s="8" t="s">
        <v>19</v>
      </c>
      <c r="E326" s="8">
        <v>12.42</v>
      </c>
      <c r="F326" s="9">
        <v>167.08</v>
      </c>
      <c r="G326" s="8" t="s">
        <v>20</v>
      </c>
      <c r="H326" s="8" t="s">
        <v>21</v>
      </c>
      <c r="I326" s="8" t="s">
        <v>89</v>
      </c>
      <c r="J326" s="9">
        <v>30000.0</v>
      </c>
      <c r="K326" s="8" t="s">
        <v>30</v>
      </c>
      <c r="L326" s="8" t="s">
        <v>31</v>
      </c>
      <c r="M326" s="8" t="s">
        <v>50</v>
      </c>
      <c r="N326" s="8" t="s">
        <v>101</v>
      </c>
      <c r="O326" s="9">
        <v>833.7</v>
      </c>
      <c r="P326" s="9">
        <v>167.08</v>
      </c>
      <c r="Q326" s="11">
        <v>43176.0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</row>
    <row r="327" ht="12.75" customHeight="1">
      <c r="A327" s="13">
        <v>890389.0</v>
      </c>
      <c r="B327" s="14">
        <v>3000.0</v>
      </c>
      <c r="C327" s="15">
        <f t="shared" si="1"/>
        <v>0.0219144</v>
      </c>
      <c r="D327" s="13" t="s">
        <v>19</v>
      </c>
      <c r="E327" s="13">
        <v>6.03</v>
      </c>
      <c r="F327" s="14">
        <v>91.31</v>
      </c>
      <c r="G327" s="13" t="s">
        <v>44</v>
      </c>
      <c r="H327" s="13" t="s">
        <v>21</v>
      </c>
      <c r="I327" s="13" t="s">
        <v>66</v>
      </c>
      <c r="J327" s="14">
        <v>50000.0</v>
      </c>
      <c r="K327" s="13" t="s">
        <v>34</v>
      </c>
      <c r="L327" s="13" t="s">
        <v>24</v>
      </c>
      <c r="M327" s="13" t="s">
        <v>41</v>
      </c>
      <c r="N327" s="13" t="s">
        <v>69</v>
      </c>
      <c r="O327" s="14">
        <v>3207.71</v>
      </c>
      <c r="P327" s="14">
        <v>573.77</v>
      </c>
      <c r="Q327" s="16">
        <v>43276.0</v>
      </c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</row>
    <row r="328" ht="12.75" customHeight="1">
      <c r="A328" s="8">
        <v>1065142.0</v>
      </c>
      <c r="B328" s="9">
        <v>25000.0</v>
      </c>
      <c r="C328" s="10">
        <f t="shared" si="1"/>
        <v>0.1038288</v>
      </c>
      <c r="D328" s="8" t="s">
        <v>27</v>
      </c>
      <c r="E328" s="8">
        <v>19.03</v>
      </c>
      <c r="F328" s="9">
        <v>648.93</v>
      </c>
      <c r="G328" s="8" t="s">
        <v>55</v>
      </c>
      <c r="H328" s="8" t="s">
        <v>21</v>
      </c>
      <c r="I328" s="8" t="s">
        <v>22</v>
      </c>
      <c r="J328" s="9">
        <v>75000.0</v>
      </c>
      <c r="K328" s="8" t="s">
        <v>23</v>
      </c>
      <c r="L328" s="8" t="s">
        <v>38</v>
      </c>
      <c r="M328" s="8" t="s">
        <v>50</v>
      </c>
      <c r="N328" s="8" t="s">
        <v>130</v>
      </c>
      <c r="O328" s="9">
        <v>31102.15</v>
      </c>
      <c r="P328" s="9">
        <v>648.93</v>
      </c>
      <c r="Q328" s="11">
        <v>43319.0</v>
      </c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</row>
    <row r="329" ht="12.75" customHeight="1">
      <c r="A329" s="13">
        <v>1065320.0</v>
      </c>
      <c r="B329" s="14">
        <v>18000.0</v>
      </c>
      <c r="C329" s="15">
        <f t="shared" si="1"/>
        <v>0.06229733333</v>
      </c>
      <c r="D329" s="13" t="s">
        <v>27</v>
      </c>
      <c r="E329" s="13">
        <v>19.03</v>
      </c>
      <c r="F329" s="14">
        <v>467.23</v>
      </c>
      <c r="G329" s="13" t="s">
        <v>55</v>
      </c>
      <c r="H329" s="13" t="s">
        <v>21</v>
      </c>
      <c r="I329" s="13" t="s">
        <v>48</v>
      </c>
      <c r="J329" s="14">
        <v>90000.0</v>
      </c>
      <c r="K329" s="13" t="s">
        <v>30</v>
      </c>
      <c r="L329" s="13" t="s">
        <v>38</v>
      </c>
      <c r="M329" s="13" t="s">
        <v>25</v>
      </c>
      <c r="N329" s="13" t="s">
        <v>91</v>
      </c>
      <c r="O329" s="14">
        <v>22392.2</v>
      </c>
      <c r="P329" s="14">
        <v>467.23</v>
      </c>
      <c r="Q329" s="16">
        <v>43132.0</v>
      </c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</row>
    <row r="330" ht="12.75" customHeight="1">
      <c r="A330" s="8">
        <v>1065304.0</v>
      </c>
      <c r="B330" s="9">
        <v>12000.0</v>
      </c>
      <c r="C330" s="10">
        <f t="shared" si="1"/>
        <v>0.08437090909</v>
      </c>
      <c r="D330" s="8" t="s">
        <v>19</v>
      </c>
      <c r="E330" s="8">
        <v>9.91</v>
      </c>
      <c r="F330" s="9">
        <v>386.7</v>
      </c>
      <c r="G330" s="8" t="s">
        <v>20</v>
      </c>
      <c r="H330" s="8" t="s">
        <v>21</v>
      </c>
      <c r="I330" s="8" t="s">
        <v>22</v>
      </c>
      <c r="J330" s="9">
        <v>55000.0</v>
      </c>
      <c r="K330" s="8" t="s">
        <v>34</v>
      </c>
      <c r="L330" s="8" t="s">
        <v>31</v>
      </c>
      <c r="M330" s="8" t="s">
        <v>50</v>
      </c>
      <c r="N330" s="8" t="s">
        <v>102</v>
      </c>
      <c r="O330" s="9">
        <v>5851.68</v>
      </c>
      <c r="P330" s="9">
        <v>386.7</v>
      </c>
      <c r="Q330" s="11">
        <v>43458.0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</row>
    <row r="331" ht="12.75" customHeight="1">
      <c r="A331" s="13">
        <v>1065180.0</v>
      </c>
      <c r="B331" s="14">
        <v>20000.0</v>
      </c>
      <c r="C331" s="15">
        <f t="shared" si="1"/>
        <v>0.1670304</v>
      </c>
      <c r="D331" s="13" t="s">
        <v>19</v>
      </c>
      <c r="E331" s="13">
        <v>15.27</v>
      </c>
      <c r="F331" s="14">
        <v>695.96</v>
      </c>
      <c r="G331" s="13" t="s">
        <v>28</v>
      </c>
      <c r="H331" s="13" t="s">
        <v>79</v>
      </c>
      <c r="I331" s="13" t="s">
        <v>22</v>
      </c>
      <c r="J331" s="14">
        <v>50000.0</v>
      </c>
      <c r="K331" s="13" t="s">
        <v>23</v>
      </c>
      <c r="L331" s="13" t="s">
        <v>24</v>
      </c>
      <c r="M331" s="13" t="s">
        <v>41</v>
      </c>
      <c r="N331" s="13" t="s">
        <v>105</v>
      </c>
      <c r="O331" s="14">
        <v>25041.2284351</v>
      </c>
      <c r="P331" s="14">
        <v>727.38</v>
      </c>
      <c r="Q331" s="16">
        <v>43262.0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</row>
    <row r="332" ht="12.75" customHeight="1">
      <c r="A332" s="8">
        <v>1065298.0</v>
      </c>
      <c r="B332" s="9">
        <v>10000.0</v>
      </c>
      <c r="C332" s="10">
        <f t="shared" si="1"/>
        <v>0.04847285714</v>
      </c>
      <c r="D332" s="8" t="s">
        <v>19</v>
      </c>
      <c r="E332" s="8">
        <v>13.49</v>
      </c>
      <c r="F332" s="9">
        <v>339.31</v>
      </c>
      <c r="G332" s="8" t="s">
        <v>28</v>
      </c>
      <c r="H332" s="8" t="s">
        <v>21</v>
      </c>
      <c r="I332" s="8" t="s">
        <v>48</v>
      </c>
      <c r="J332" s="9">
        <v>84000.0</v>
      </c>
      <c r="K332" s="8" t="s">
        <v>23</v>
      </c>
      <c r="L332" s="8" t="s">
        <v>24</v>
      </c>
      <c r="M332" s="8" t="s">
        <v>50</v>
      </c>
      <c r="N332" s="8" t="s">
        <v>42</v>
      </c>
      <c r="O332" s="9">
        <v>12155.9176965</v>
      </c>
      <c r="P332" s="9">
        <v>1990.92</v>
      </c>
      <c r="Q332" s="11">
        <v>43586.0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</row>
    <row r="333" ht="12.75" customHeight="1">
      <c r="A333" s="13">
        <v>1064904.0</v>
      </c>
      <c r="B333" s="14">
        <v>15000.0</v>
      </c>
      <c r="C333" s="15">
        <f t="shared" si="1"/>
        <v>0.03880490323</v>
      </c>
      <c r="D333" s="13" t="s">
        <v>19</v>
      </c>
      <c r="E333" s="13">
        <v>12.42</v>
      </c>
      <c r="F333" s="14">
        <v>501.23</v>
      </c>
      <c r="G333" s="13" t="s">
        <v>20</v>
      </c>
      <c r="H333" s="13" t="s">
        <v>60</v>
      </c>
      <c r="I333" s="13" t="s">
        <v>85</v>
      </c>
      <c r="J333" s="14">
        <v>155000.0</v>
      </c>
      <c r="K333" s="13" t="s">
        <v>23</v>
      </c>
      <c r="L333" s="13" t="s">
        <v>24</v>
      </c>
      <c r="M333" s="13" t="s">
        <v>50</v>
      </c>
      <c r="N333" s="13" t="s">
        <v>33</v>
      </c>
      <c r="O333" s="14">
        <v>17713.89</v>
      </c>
      <c r="P333" s="14">
        <v>5699.63</v>
      </c>
      <c r="Q333" s="16">
        <v>43142.0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</row>
    <row r="334" ht="12.75" customHeight="1">
      <c r="A334" s="8">
        <v>1064696.0</v>
      </c>
      <c r="B334" s="9">
        <v>12000.0</v>
      </c>
      <c r="C334" s="10">
        <f t="shared" si="1"/>
        <v>0.07267548387</v>
      </c>
      <c r="D334" s="8" t="s">
        <v>19</v>
      </c>
      <c r="E334" s="8">
        <v>7.9</v>
      </c>
      <c r="F334" s="9">
        <v>375.49</v>
      </c>
      <c r="G334" s="8" t="s">
        <v>44</v>
      </c>
      <c r="H334" s="8" t="s">
        <v>79</v>
      </c>
      <c r="I334" s="8" t="s">
        <v>29</v>
      </c>
      <c r="J334" s="9">
        <v>62000.0</v>
      </c>
      <c r="K334" s="8" t="s">
        <v>30</v>
      </c>
      <c r="L334" s="8" t="s">
        <v>24</v>
      </c>
      <c r="M334" s="8" t="s">
        <v>50</v>
      </c>
      <c r="N334" s="8" t="s">
        <v>118</v>
      </c>
      <c r="O334" s="9">
        <v>13448.7262039</v>
      </c>
      <c r="P334" s="9">
        <v>2940.47</v>
      </c>
      <c r="Q334" s="11">
        <v>43234.0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</row>
    <row r="335" ht="12.75" customHeight="1">
      <c r="A335" s="13">
        <v>977277.0</v>
      </c>
      <c r="B335" s="14">
        <v>20000.0</v>
      </c>
      <c r="C335" s="15">
        <f t="shared" si="1"/>
        <v>0.0199296</v>
      </c>
      <c r="D335" s="13" t="s">
        <v>27</v>
      </c>
      <c r="E335" s="13">
        <v>10.65</v>
      </c>
      <c r="F335" s="14">
        <v>290.64</v>
      </c>
      <c r="G335" s="13" t="s">
        <v>20</v>
      </c>
      <c r="H335" s="13" t="s">
        <v>79</v>
      </c>
      <c r="I335" s="13" t="s">
        <v>89</v>
      </c>
      <c r="J335" s="14">
        <v>175000.0</v>
      </c>
      <c r="K335" s="13" t="s">
        <v>23</v>
      </c>
      <c r="L335" s="13" t="s">
        <v>38</v>
      </c>
      <c r="M335" s="13" t="s">
        <v>50</v>
      </c>
      <c r="N335" s="13" t="s">
        <v>64</v>
      </c>
      <c r="O335" s="14">
        <v>13903.92</v>
      </c>
      <c r="P335" s="14">
        <v>290.64</v>
      </c>
      <c r="Q335" s="16">
        <v>43107.0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</row>
    <row r="336" ht="12.75" customHeight="1">
      <c r="A336" s="8">
        <v>1065260.0</v>
      </c>
      <c r="B336" s="9">
        <v>6300.0</v>
      </c>
      <c r="C336" s="10">
        <f t="shared" si="1"/>
        <v>0.083352</v>
      </c>
      <c r="D336" s="8" t="s">
        <v>19</v>
      </c>
      <c r="E336" s="8">
        <v>11.71</v>
      </c>
      <c r="F336" s="9">
        <v>208.38</v>
      </c>
      <c r="G336" s="8" t="s">
        <v>20</v>
      </c>
      <c r="H336" s="8" t="s">
        <v>21</v>
      </c>
      <c r="I336" s="8" t="s">
        <v>89</v>
      </c>
      <c r="J336" s="9">
        <v>30000.0</v>
      </c>
      <c r="K336" s="8" t="s">
        <v>34</v>
      </c>
      <c r="L336" s="8" t="s">
        <v>24</v>
      </c>
      <c r="M336" s="8" t="s">
        <v>25</v>
      </c>
      <c r="N336" s="8" t="s">
        <v>91</v>
      </c>
      <c r="O336" s="9">
        <v>7499.16244931</v>
      </c>
      <c r="P336" s="9">
        <v>218.08</v>
      </c>
      <c r="Q336" s="11">
        <v>43560.0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</row>
    <row r="337" ht="12.75" customHeight="1">
      <c r="A337" s="13">
        <v>1059734.0</v>
      </c>
      <c r="B337" s="14">
        <v>20000.0</v>
      </c>
      <c r="C337" s="15">
        <f t="shared" si="1"/>
        <v>0.1187016</v>
      </c>
      <c r="D337" s="13" t="s">
        <v>27</v>
      </c>
      <c r="E337" s="13">
        <v>16.77</v>
      </c>
      <c r="F337" s="14">
        <v>494.59</v>
      </c>
      <c r="G337" s="13" t="s">
        <v>75</v>
      </c>
      <c r="H337" s="13" t="s">
        <v>21</v>
      </c>
      <c r="I337" s="13" t="s">
        <v>94</v>
      </c>
      <c r="J337" s="14">
        <v>50000.0</v>
      </c>
      <c r="K337" s="13" t="s">
        <v>23</v>
      </c>
      <c r="L337" s="13" t="s">
        <v>38</v>
      </c>
      <c r="M337" s="13" t="s">
        <v>25</v>
      </c>
      <c r="N337" s="13" t="s">
        <v>36</v>
      </c>
      <c r="O337" s="14">
        <v>23717.44</v>
      </c>
      <c r="P337" s="14">
        <v>494.59</v>
      </c>
      <c r="Q337" s="16">
        <v>43273.0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</row>
    <row r="338" ht="12.75" customHeight="1">
      <c r="A338" s="8">
        <v>1065110.0</v>
      </c>
      <c r="B338" s="9">
        <v>35000.0</v>
      </c>
      <c r="C338" s="10">
        <f t="shared" si="1"/>
        <v>0.03338711538</v>
      </c>
      <c r="D338" s="8" t="s">
        <v>27</v>
      </c>
      <c r="E338" s="8">
        <v>17.27</v>
      </c>
      <c r="F338" s="9">
        <v>578.71</v>
      </c>
      <c r="G338" s="8" t="s">
        <v>75</v>
      </c>
      <c r="H338" s="8" t="s">
        <v>79</v>
      </c>
      <c r="I338" s="8" t="s">
        <v>51</v>
      </c>
      <c r="J338" s="9">
        <v>208000.0</v>
      </c>
      <c r="K338" s="8" t="s">
        <v>30</v>
      </c>
      <c r="L338" s="8" t="s">
        <v>24</v>
      </c>
      <c r="M338" s="8" t="s">
        <v>50</v>
      </c>
      <c r="N338" s="8" t="s">
        <v>118</v>
      </c>
      <c r="O338" s="9">
        <v>26012.99</v>
      </c>
      <c r="P338" s="9">
        <v>21393.19</v>
      </c>
      <c r="Q338" s="11">
        <v>43134.0</v>
      </c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</row>
    <row r="339" ht="12.75" customHeight="1">
      <c r="A339" s="13">
        <v>1047987.0</v>
      </c>
      <c r="B339" s="14">
        <v>8250.0</v>
      </c>
      <c r="C339" s="15">
        <f t="shared" si="1"/>
        <v>0.06871786082</v>
      </c>
      <c r="D339" s="13" t="s">
        <v>27</v>
      </c>
      <c r="E339" s="13">
        <v>15.96</v>
      </c>
      <c r="F339" s="14">
        <v>200.45</v>
      </c>
      <c r="G339" s="13" t="s">
        <v>28</v>
      </c>
      <c r="H339" s="13" t="s">
        <v>79</v>
      </c>
      <c r="I339" s="13" t="s">
        <v>89</v>
      </c>
      <c r="J339" s="14">
        <v>35004.0</v>
      </c>
      <c r="K339" s="13" t="s">
        <v>23</v>
      </c>
      <c r="L339" s="13" t="s">
        <v>24</v>
      </c>
      <c r="M339" s="13" t="s">
        <v>53</v>
      </c>
      <c r="N339" s="13" t="s">
        <v>91</v>
      </c>
      <c r="O339" s="14">
        <v>10423.49</v>
      </c>
      <c r="P339" s="14">
        <v>6046.08</v>
      </c>
      <c r="Q339" s="16">
        <v>43440.0</v>
      </c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</row>
    <row r="340" ht="12.75" customHeight="1">
      <c r="A340" s="8">
        <v>1065104.0</v>
      </c>
      <c r="B340" s="9">
        <v>20000.0</v>
      </c>
      <c r="C340" s="10">
        <f t="shared" si="1"/>
        <v>0.06379764706</v>
      </c>
      <c r="D340" s="8" t="s">
        <v>27</v>
      </c>
      <c r="E340" s="8">
        <v>12.69</v>
      </c>
      <c r="F340" s="9">
        <v>451.9</v>
      </c>
      <c r="G340" s="8" t="s">
        <v>20</v>
      </c>
      <c r="H340" s="8" t="s">
        <v>60</v>
      </c>
      <c r="I340" s="8" t="s">
        <v>94</v>
      </c>
      <c r="J340" s="9">
        <v>85000.0</v>
      </c>
      <c r="K340" s="8" t="s">
        <v>30</v>
      </c>
      <c r="L340" s="8" t="s">
        <v>38</v>
      </c>
      <c r="M340" s="8" t="s">
        <v>53</v>
      </c>
      <c r="N340" s="8" t="s">
        <v>103</v>
      </c>
      <c r="O340" s="9">
        <v>21660.78</v>
      </c>
      <c r="P340" s="9">
        <v>451.9</v>
      </c>
      <c r="Q340" s="11">
        <v>43335.0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</row>
    <row r="341" ht="12.75" customHeight="1">
      <c r="A341" s="13">
        <v>1065103.0</v>
      </c>
      <c r="B341" s="14">
        <v>10000.0</v>
      </c>
      <c r="C341" s="15">
        <f t="shared" si="1"/>
        <v>0.124035</v>
      </c>
      <c r="D341" s="13" t="s">
        <v>19</v>
      </c>
      <c r="E341" s="13">
        <v>11.71</v>
      </c>
      <c r="F341" s="14">
        <v>330.76</v>
      </c>
      <c r="G341" s="13" t="s">
        <v>20</v>
      </c>
      <c r="H341" s="13" t="s">
        <v>21</v>
      </c>
      <c r="I341" s="13" t="s">
        <v>66</v>
      </c>
      <c r="J341" s="14">
        <v>32000.0</v>
      </c>
      <c r="K341" s="13" t="s">
        <v>34</v>
      </c>
      <c r="L341" s="13" t="s">
        <v>31</v>
      </c>
      <c r="M341" s="13" t="s">
        <v>25</v>
      </c>
      <c r="N341" s="13" t="s">
        <v>87</v>
      </c>
      <c r="O341" s="14">
        <v>1958.97</v>
      </c>
      <c r="P341" s="14">
        <v>330.76</v>
      </c>
      <c r="Q341" s="16">
        <v>43265.0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</row>
    <row r="342" ht="12.75" customHeight="1">
      <c r="A342" s="8">
        <v>1065254.0</v>
      </c>
      <c r="B342" s="9">
        <v>24000.0</v>
      </c>
      <c r="C342" s="10">
        <f t="shared" si="1"/>
        <v>0.07856494845</v>
      </c>
      <c r="D342" s="8" t="s">
        <v>19</v>
      </c>
      <c r="E342" s="8">
        <v>8.9</v>
      </c>
      <c r="F342" s="9">
        <v>762.08</v>
      </c>
      <c r="G342" s="8" t="s">
        <v>44</v>
      </c>
      <c r="H342" s="8" t="s">
        <v>79</v>
      </c>
      <c r="I342" s="8" t="s">
        <v>22</v>
      </c>
      <c r="J342" s="9">
        <v>116400.0</v>
      </c>
      <c r="K342" s="8" t="s">
        <v>23</v>
      </c>
      <c r="L342" s="8" t="s">
        <v>31</v>
      </c>
      <c r="M342" s="8" t="s">
        <v>32</v>
      </c>
      <c r="N342" s="8" t="s">
        <v>87</v>
      </c>
      <c r="O342" s="9">
        <v>8649.71</v>
      </c>
      <c r="P342" s="9">
        <v>762.08</v>
      </c>
      <c r="Q342" s="11">
        <v>43237.0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</row>
    <row r="343" ht="12.75" customHeight="1">
      <c r="A343" s="13">
        <v>1064873.0</v>
      </c>
      <c r="B343" s="14">
        <v>14400.0</v>
      </c>
      <c r="C343" s="15">
        <f t="shared" si="1"/>
        <v>0.144915</v>
      </c>
      <c r="D343" s="13" t="s">
        <v>19</v>
      </c>
      <c r="E343" s="13">
        <v>12.69</v>
      </c>
      <c r="F343" s="14">
        <v>483.05</v>
      </c>
      <c r="G343" s="13" t="s">
        <v>20</v>
      </c>
      <c r="H343" s="13" t="s">
        <v>79</v>
      </c>
      <c r="I343" s="13" t="s">
        <v>56</v>
      </c>
      <c r="J343" s="14">
        <v>40000.0</v>
      </c>
      <c r="K343" s="13" t="s">
        <v>34</v>
      </c>
      <c r="L343" s="13" t="s">
        <v>24</v>
      </c>
      <c r="M343" s="13" t="s">
        <v>50</v>
      </c>
      <c r="N343" s="13" t="s">
        <v>36</v>
      </c>
      <c r="O343" s="14">
        <v>17385.837084</v>
      </c>
      <c r="P343" s="14">
        <v>496.51</v>
      </c>
      <c r="Q343" s="16">
        <v>43292.0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</row>
    <row r="344" ht="12.75" customHeight="1">
      <c r="A344" s="8">
        <v>1065244.0</v>
      </c>
      <c r="B344" s="9">
        <v>6000.0</v>
      </c>
      <c r="C344" s="10">
        <f t="shared" si="1"/>
        <v>0.07304823529</v>
      </c>
      <c r="D344" s="8" t="s">
        <v>19</v>
      </c>
      <c r="E344" s="8">
        <v>14.65</v>
      </c>
      <c r="F344" s="9">
        <v>206.97</v>
      </c>
      <c r="G344" s="8" t="s">
        <v>28</v>
      </c>
      <c r="H344" s="8" t="s">
        <v>21</v>
      </c>
      <c r="I344" s="8" t="s">
        <v>94</v>
      </c>
      <c r="J344" s="9">
        <v>34000.0</v>
      </c>
      <c r="K344" s="8" t="s">
        <v>34</v>
      </c>
      <c r="L344" s="8" t="s">
        <v>24</v>
      </c>
      <c r="M344" s="8" t="s">
        <v>25</v>
      </c>
      <c r="N344" s="8" t="s">
        <v>118</v>
      </c>
      <c r="O344" s="9">
        <v>7463.19355868</v>
      </c>
      <c r="P344" s="9">
        <v>418.17</v>
      </c>
      <c r="Q344" s="11">
        <v>43241.0</v>
      </c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</row>
    <row r="345" ht="12.75" customHeight="1">
      <c r="A345" s="13">
        <v>1064969.0</v>
      </c>
      <c r="B345" s="14">
        <v>22000.0</v>
      </c>
      <c r="C345" s="15">
        <f t="shared" si="1"/>
        <v>0.1270734247</v>
      </c>
      <c r="D345" s="13" t="s">
        <v>19</v>
      </c>
      <c r="E345" s="13">
        <v>15.96</v>
      </c>
      <c r="F345" s="14">
        <v>773.03</v>
      </c>
      <c r="G345" s="13" t="s">
        <v>28</v>
      </c>
      <c r="H345" s="13" t="s">
        <v>79</v>
      </c>
      <c r="I345" s="13" t="s">
        <v>66</v>
      </c>
      <c r="J345" s="14">
        <v>73000.0</v>
      </c>
      <c r="K345" s="13" t="s">
        <v>23</v>
      </c>
      <c r="L345" s="13" t="s">
        <v>24</v>
      </c>
      <c r="M345" s="13" t="s">
        <v>50</v>
      </c>
      <c r="N345" s="13" t="s">
        <v>36</v>
      </c>
      <c r="O345" s="14">
        <v>27811.7307407</v>
      </c>
      <c r="P345" s="14">
        <v>819.9</v>
      </c>
      <c r="Q345" s="16">
        <v>43193.0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</row>
    <row r="346" ht="12.75" customHeight="1">
      <c r="A346" s="8">
        <v>1059620.0</v>
      </c>
      <c r="B346" s="9">
        <v>12000.0</v>
      </c>
      <c r="C346" s="10">
        <f t="shared" si="1"/>
        <v>0.08326993007</v>
      </c>
      <c r="D346" s="8" t="s">
        <v>19</v>
      </c>
      <c r="E346" s="8">
        <v>11.71</v>
      </c>
      <c r="F346" s="9">
        <v>396.92</v>
      </c>
      <c r="G346" s="8" t="s">
        <v>20</v>
      </c>
      <c r="H346" s="8" t="s">
        <v>21</v>
      </c>
      <c r="I346" s="8" t="s">
        <v>22</v>
      </c>
      <c r="J346" s="9">
        <v>57200.0</v>
      </c>
      <c r="K346" s="8" t="s">
        <v>30</v>
      </c>
      <c r="L346" s="8" t="s">
        <v>31</v>
      </c>
      <c r="M346" s="8" t="s">
        <v>50</v>
      </c>
      <c r="N346" s="8" t="s">
        <v>105</v>
      </c>
      <c r="O346" s="9">
        <v>3564.9</v>
      </c>
      <c r="P346" s="9">
        <v>396.92</v>
      </c>
      <c r="Q346" s="11">
        <v>43589.0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</row>
    <row r="347" ht="12.75" customHeight="1">
      <c r="A347" s="13">
        <v>1032978.0</v>
      </c>
      <c r="B347" s="14">
        <v>16000.0</v>
      </c>
      <c r="C347" s="15">
        <f t="shared" si="1"/>
        <v>0.05985473684</v>
      </c>
      <c r="D347" s="13" t="s">
        <v>19</v>
      </c>
      <c r="E347" s="13">
        <v>16.77</v>
      </c>
      <c r="F347" s="14">
        <v>568.62</v>
      </c>
      <c r="G347" s="13" t="s">
        <v>75</v>
      </c>
      <c r="H347" s="13" t="s">
        <v>79</v>
      </c>
      <c r="I347" s="13" t="s">
        <v>29</v>
      </c>
      <c r="J347" s="14">
        <v>114000.0</v>
      </c>
      <c r="K347" s="13" t="s">
        <v>30</v>
      </c>
      <c r="L347" s="13" t="s">
        <v>24</v>
      </c>
      <c r="M347" s="13" t="s">
        <v>50</v>
      </c>
      <c r="N347" s="13" t="s">
        <v>76</v>
      </c>
      <c r="O347" s="14">
        <v>20462.9062732</v>
      </c>
      <c r="P347" s="14">
        <v>587.21</v>
      </c>
      <c r="Q347" s="16">
        <v>43338.0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</row>
    <row r="348" ht="12.75" customHeight="1">
      <c r="A348" s="8">
        <v>1065234.0</v>
      </c>
      <c r="B348" s="9">
        <v>10000.0</v>
      </c>
      <c r="C348" s="10">
        <f t="shared" si="1"/>
        <v>0.043432</v>
      </c>
      <c r="D348" s="8" t="s">
        <v>19</v>
      </c>
      <c r="E348" s="8">
        <v>10.65</v>
      </c>
      <c r="F348" s="9">
        <v>325.74</v>
      </c>
      <c r="G348" s="8" t="s">
        <v>20</v>
      </c>
      <c r="H348" s="8" t="s">
        <v>79</v>
      </c>
      <c r="I348" s="8" t="s">
        <v>22</v>
      </c>
      <c r="J348" s="9">
        <v>90000.0</v>
      </c>
      <c r="K348" s="8" t="s">
        <v>34</v>
      </c>
      <c r="L348" s="8" t="s">
        <v>24</v>
      </c>
      <c r="M348" s="8" t="s">
        <v>50</v>
      </c>
      <c r="N348" s="8" t="s">
        <v>91</v>
      </c>
      <c r="O348" s="9">
        <v>11723.7126323</v>
      </c>
      <c r="P348" s="9">
        <v>336.85</v>
      </c>
      <c r="Q348" s="11">
        <v>43574.0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</row>
    <row r="349" ht="12.75" customHeight="1">
      <c r="A349" s="13">
        <v>1064958.0</v>
      </c>
      <c r="B349" s="14">
        <v>16000.0</v>
      </c>
      <c r="C349" s="15">
        <f t="shared" si="1"/>
        <v>0.06705777778</v>
      </c>
      <c r="D349" s="13" t="s">
        <v>27</v>
      </c>
      <c r="E349" s="13">
        <v>19.03</v>
      </c>
      <c r="F349" s="14">
        <v>301.76</v>
      </c>
      <c r="G349" s="13" t="s">
        <v>55</v>
      </c>
      <c r="H349" s="13" t="s">
        <v>79</v>
      </c>
      <c r="I349" s="13" t="s">
        <v>51</v>
      </c>
      <c r="J349" s="14">
        <v>54000.0</v>
      </c>
      <c r="K349" s="13" t="s">
        <v>30</v>
      </c>
      <c r="L349" s="13" t="s">
        <v>38</v>
      </c>
      <c r="M349" s="13" t="s">
        <v>53</v>
      </c>
      <c r="N349" s="13" t="s">
        <v>52</v>
      </c>
      <c r="O349" s="14">
        <v>14442.38</v>
      </c>
      <c r="P349" s="14">
        <v>301.76</v>
      </c>
      <c r="Q349" s="16">
        <v>43101.0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</row>
    <row r="350" ht="12.75" customHeight="1">
      <c r="A350" s="8">
        <v>1065196.0</v>
      </c>
      <c r="B350" s="9">
        <v>10000.0</v>
      </c>
      <c r="C350" s="10">
        <f t="shared" si="1"/>
        <v>0.1150114286</v>
      </c>
      <c r="D350" s="8" t="s">
        <v>19</v>
      </c>
      <c r="E350" s="8">
        <v>12.69</v>
      </c>
      <c r="F350" s="9">
        <v>335.45</v>
      </c>
      <c r="G350" s="8" t="s">
        <v>20</v>
      </c>
      <c r="H350" s="8" t="s">
        <v>21</v>
      </c>
      <c r="I350" s="8" t="s">
        <v>89</v>
      </c>
      <c r="J350" s="9">
        <v>35000.0</v>
      </c>
      <c r="K350" s="8" t="s">
        <v>30</v>
      </c>
      <c r="L350" s="8" t="s">
        <v>31</v>
      </c>
      <c r="M350" s="8" t="s">
        <v>50</v>
      </c>
      <c r="N350" s="8" t="s">
        <v>96</v>
      </c>
      <c r="O350" s="9">
        <v>7690.46</v>
      </c>
      <c r="P350" s="9">
        <v>335.45</v>
      </c>
      <c r="Q350" s="11">
        <v>43217.0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</row>
    <row r="351" ht="12.75" customHeight="1">
      <c r="A351" s="13">
        <v>1065199.0</v>
      </c>
      <c r="B351" s="14">
        <v>3500.0</v>
      </c>
      <c r="C351" s="15">
        <f t="shared" si="1"/>
        <v>0.02544857143</v>
      </c>
      <c r="D351" s="13" t="s">
        <v>19</v>
      </c>
      <c r="E351" s="13">
        <v>13.49</v>
      </c>
      <c r="F351" s="14">
        <v>118.76</v>
      </c>
      <c r="G351" s="13" t="s">
        <v>28</v>
      </c>
      <c r="H351" s="13" t="s">
        <v>21</v>
      </c>
      <c r="I351" s="13" t="s">
        <v>94</v>
      </c>
      <c r="J351" s="14">
        <v>56000.0</v>
      </c>
      <c r="K351" s="13" t="s">
        <v>34</v>
      </c>
      <c r="L351" s="13" t="s">
        <v>24</v>
      </c>
      <c r="M351" s="13" t="s">
        <v>50</v>
      </c>
      <c r="N351" s="13" t="s">
        <v>87</v>
      </c>
      <c r="O351" s="14">
        <v>3615.21</v>
      </c>
      <c r="P351" s="14">
        <v>3379.25</v>
      </c>
      <c r="Q351" s="16">
        <v>43364.0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</row>
    <row r="352" ht="12.75" customHeight="1">
      <c r="A352" s="8">
        <v>1065195.0</v>
      </c>
      <c r="B352" s="9">
        <v>9600.0</v>
      </c>
      <c r="C352" s="10">
        <f t="shared" si="1"/>
        <v>0.1060662857</v>
      </c>
      <c r="D352" s="8" t="s">
        <v>19</v>
      </c>
      <c r="E352" s="8">
        <v>9.91</v>
      </c>
      <c r="F352" s="9">
        <v>309.36</v>
      </c>
      <c r="G352" s="8" t="s">
        <v>20</v>
      </c>
      <c r="H352" s="8" t="s">
        <v>21</v>
      </c>
      <c r="I352" s="8" t="s">
        <v>66</v>
      </c>
      <c r="J352" s="9">
        <v>35000.0</v>
      </c>
      <c r="K352" s="8" t="s">
        <v>34</v>
      </c>
      <c r="L352" s="8" t="s">
        <v>24</v>
      </c>
      <c r="M352" s="8" t="s">
        <v>50</v>
      </c>
      <c r="N352" s="8" t="s">
        <v>52</v>
      </c>
      <c r="O352" s="9">
        <v>11082.0496688</v>
      </c>
      <c r="P352" s="9">
        <v>2124.39</v>
      </c>
      <c r="Q352" s="11">
        <v>43534.0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</row>
    <row r="353" ht="12.75" customHeight="1">
      <c r="A353" s="13">
        <v>1065020.0</v>
      </c>
      <c r="B353" s="14">
        <v>9875.0</v>
      </c>
      <c r="C353" s="15">
        <f t="shared" si="1"/>
        <v>0.0927</v>
      </c>
      <c r="D353" s="13" t="s">
        <v>19</v>
      </c>
      <c r="E353" s="13">
        <v>7.9</v>
      </c>
      <c r="F353" s="14">
        <v>309.0</v>
      </c>
      <c r="G353" s="13" t="s">
        <v>44</v>
      </c>
      <c r="H353" s="13" t="s">
        <v>79</v>
      </c>
      <c r="I353" s="13" t="s">
        <v>22</v>
      </c>
      <c r="J353" s="14">
        <v>40000.0</v>
      </c>
      <c r="K353" s="13" t="s">
        <v>30</v>
      </c>
      <c r="L353" s="13" t="s">
        <v>24</v>
      </c>
      <c r="M353" s="13" t="s">
        <v>50</v>
      </c>
      <c r="N353" s="13" t="s">
        <v>91</v>
      </c>
      <c r="O353" s="14">
        <v>11122.691055</v>
      </c>
      <c r="P353" s="14">
        <v>314.45</v>
      </c>
      <c r="Q353" s="16">
        <v>43252.0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ht="12.75" customHeight="1">
      <c r="A354" s="8">
        <v>1065016.0</v>
      </c>
      <c r="B354" s="9">
        <v>21500.0</v>
      </c>
      <c r="C354" s="10">
        <f t="shared" si="1"/>
        <v>0.08688610169</v>
      </c>
      <c r="D354" s="8" t="s">
        <v>27</v>
      </c>
      <c r="E354" s="8">
        <v>17.58</v>
      </c>
      <c r="F354" s="9">
        <v>427.19</v>
      </c>
      <c r="G354" s="8" t="s">
        <v>75</v>
      </c>
      <c r="H354" s="8" t="s">
        <v>60</v>
      </c>
      <c r="I354" s="8" t="s">
        <v>89</v>
      </c>
      <c r="J354" s="9">
        <v>59000.0</v>
      </c>
      <c r="K354" s="8" t="s">
        <v>23</v>
      </c>
      <c r="L354" s="8" t="s">
        <v>24</v>
      </c>
      <c r="M354" s="8" t="s">
        <v>50</v>
      </c>
      <c r="N354" s="8" t="s">
        <v>76</v>
      </c>
      <c r="O354" s="9">
        <v>19857.78</v>
      </c>
      <c r="P354" s="9">
        <v>12653.57</v>
      </c>
      <c r="Q354" s="11">
        <v>43249.0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</row>
    <row r="355" ht="12.75" customHeight="1">
      <c r="A355" s="13">
        <v>1064924.0</v>
      </c>
      <c r="B355" s="14">
        <v>4800.0</v>
      </c>
      <c r="C355" s="15">
        <f t="shared" si="1"/>
        <v>0.03755</v>
      </c>
      <c r="D355" s="13" t="s">
        <v>19</v>
      </c>
      <c r="E355" s="13">
        <v>7.9</v>
      </c>
      <c r="F355" s="14">
        <v>150.2</v>
      </c>
      <c r="G355" s="13" t="s">
        <v>44</v>
      </c>
      <c r="H355" s="13" t="s">
        <v>21</v>
      </c>
      <c r="I355" s="13" t="s">
        <v>85</v>
      </c>
      <c r="J355" s="14">
        <v>48000.0</v>
      </c>
      <c r="K355" s="13" t="s">
        <v>30</v>
      </c>
      <c r="L355" s="13" t="s">
        <v>24</v>
      </c>
      <c r="M355" s="13" t="s">
        <v>50</v>
      </c>
      <c r="N355" s="13" t="s">
        <v>87</v>
      </c>
      <c r="O355" s="14">
        <v>5080.25</v>
      </c>
      <c r="P355" s="14">
        <v>3731.1</v>
      </c>
      <c r="Q355" s="16">
        <v>43514.0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</row>
    <row r="356" ht="12.75" customHeight="1">
      <c r="A356" s="8">
        <v>1064940.0</v>
      </c>
      <c r="B356" s="9">
        <v>7800.0</v>
      </c>
      <c r="C356" s="10">
        <f t="shared" si="1"/>
        <v>0.03351529412</v>
      </c>
      <c r="D356" s="8" t="s">
        <v>19</v>
      </c>
      <c r="E356" s="8">
        <v>6.03</v>
      </c>
      <c r="F356" s="9">
        <v>237.4</v>
      </c>
      <c r="G356" s="8" t="s">
        <v>44</v>
      </c>
      <c r="H356" s="8" t="s">
        <v>60</v>
      </c>
      <c r="I356" s="8" t="s">
        <v>22</v>
      </c>
      <c r="J356" s="9">
        <v>85000.0</v>
      </c>
      <c r="K356" s="8" t="s">
        <v>34</v>
      </c>
      <c r="L356" s="8" t="s">
        <v>24</v>
      </c>
      <c r="M356" s="8" t="s">
        <v>57</v>
      </c>
      <c r="N356" s="8" t="s">
        <v>116</v>
      </c>
      <c r="O356" s="9">
        <v>8545.84036762</v>
      </c>
      <c r="P356" s="9">
        <v>4.89</v>
      </c>
      <c r="Q356" s="11">
        <v>43433.0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</row>
    <row r="357" ht="12.75" customHeight="1">
      <c r="A357" s="13">
        <v>1064932.0</v>
      </c>
      <c r="B357" s="14">
        <v>20000.0</v>
      </c>
      <c r="C357" s="15">
        <f t="shared" si="1"/>
        <v>0.1176308571</v>
      </c>
      <c r="D357" s="13" t="s">
        <v>19</v>
      </c>
      <c r="E357" s="13">
        <v>14.27</v>
      </c>
      <c r="F357" s="14">
        <v>686.18</v>
      </c>
      <c r="G357" s="13" t="s">
        <v>28</v>
      </c>
      <c r="H357" s="13" t="s">
        <v>79</v>
      </c>
      <c r="I357" s="13" t="s">
        <v>22</v>
      </c>
      <c r="J357" s="14">
        <v>70000.0</v>
      </c>
      <c r="K357" s="13" t="s">
        <v>23</v>
      </c>
      <c r="L357" s="13" t="s">
        <v>24</v>
      </c>
      <c r="M357" s="13" t="s">
        <v>25</v>
      </c>
      <c r="N357" s="13" t="s">
        <v>64</v>
      </c>
      <c r="O357" s="14">
        <v>23996.94</v>
      </c>
      <c r="P357" s="14">
        <v>8922.33</v>
      </c>
      <c r="Q357" s="16">
        <v>43434.0</v>
      </c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</row>
    <row r="358" ht="12.75" customHeight="1">
      <c r="A358" s="8">
        <v>1062248.0</v>
      </c>
      <c r="B358" s="9">
        <v>9750.0</v>
      </c>
      <c r="C358" s="10">
        <f t="shared" si="1"/>
        <v>0.1040022857</v>
      </c>
      <c r="D358" s="8" t="s">
        <v>19</v>
      </c>
      <c r="E358" s="8">
        <v>7.51</v>
      </c>
      <c r="F358" s="9">
        <v>303.34</v>
      </c>
      <c r="G358" s="8" t="s">
        <v>44</v>
      </c>
      <c r="H358" s="8" t="s">
        <v>21</v>
      </c>
      <c r="I358" s="8" t="s">
        <v>61</v>
      </c>
      <c r="J358" s="9">
        <v>35000.0</v>
      </c>
      <c r="K358" s="8" t="s">
        <v>34</v>
      </c>
      <c r="L358" s="8" t="s">
        <v>31</v>
      </c>
      <c r="M358" s="8" t="s">
        <v>50</v>
      </c>
      <c r="N358" s="8" t="s">
        <v>129</v>
      </c>
      <c r="O358" s="9">
        <v>5150.83</v>
      </c>
      <c r="P358" s="9">
        <v>303.34</v>
      </c>
      <c r="Q358" s="11">
        <v>43435.0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</row>
    <row r="359" ht="12.75" customHeight="1">
      <c r="A359" s="13">
        <v>1064985.0</v>
      </c>
      <c r="B359" s="14">
        <v>18000.0</v>
      </c>
      <c r="C359" s="15">
        <f t="shared" si="1"/>
        <v>0.04822021978</v>
      </c>
      <c r="D359" s="13" t="s">
        <v>27</v>
      </c>
      <c r="E359" s="13">
        <v>15.96</v>
      </c>
      <c r="F359" s="14">
        <v>365.67</v>
      </c>
      <c r="G359" s="13" t="s">
        <v>28</v>
      </c>
      <c r="H359" s="13" t="s">
        <v>79</v>
      </c>
      <c r="I359" s="13" t="s">
        <v>85</v>
      </c>
      <c r="J359" s="14">
        <v>91000.0</v>
      </c>
      <c r="K359" s="13" t="s">
        <v>23</v>
      </c>
      <c r="L359" s="13" t="s">
        <v>24</v>
      </c>
      <c r="M359" s="13" t="s">
        <v>25</v>
      </c>
      <c r="N359" s="13" t="s">
        <v>69</v>
      </c>
      <c r="O359" s="14">
        <v>18879.1</v>
      </c>
      <c r="P359" s="14">
        <v>11241.88</v>
      </c>
      <c r="Q359" s="16">
        <v>43436.0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</row>
    <row r="360" ht="12.75" customHeight="1">
      <c r="A360" s="8">
        <v>1064926.0</v>
      </c>
      <c r="B360" s="9">
        <v>5000.0</v>
      </c>
      <c r="C360" s="10">
        <f t="shared" si="1"/>
        <v>0.060872</v>
      </c>
      <c r="D360" s="8" t="s">
        <v>19</v>
      </c>
      <c r="E360" s="8">
        <v>6.03</v>
      </c>
      <c r="F360" s="9">
        <v>152.18</v>
      </c>
      <c r="G360" s="8" t="s">
        <v>44</v>
      </c>
      <c r="H360" s="8" t="s">
        <v>79</v>
      </c>
      <c r="I360" s="8" t="s">
        <v>56</v>
      </c>
      <c r="J360" s="9">
        <v>30000.0</v>
      </c>
      <c r="K360" s="8" t="s">
        <v>34</v>
      </c>
      <c r="L360" s="8" t="s">
        <v>24</v>
      </c>
      <c r="M360" s="8" t="s">
        <v>41</v>
      </c>
      <c r="N360" s="8" t="s">
        <v>42</v>
      </c>
      <c r="O360" s="9">
        <v>5451.0297879</v>
      </c>
      <c r="P360" s="9">
        <v>1344.77</v>
      </c>
      <c r="Q360" s="11">
        <v>43437.0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</row>
    <row r="361" ht="12.75" customHeight="1">
      <c r="A361" s="13">
        <v>1064908.0</v>
      </c>
      <c r="B361" s="14">
        <v>9000.0</v>
      </c>
      <c r="C361" s="15">
        <f t="shared" si="1"/>
        <v>0.08278666667</v>
      </c>
      <c r="D361" s="13" t="s">
        <v>19</v>
      </c>
      <c r="E361" s="13">
        <v>14.65</v>
      </c>
      <c r="F361" s="14">
        <v>310.45</v>
      </c>
      <c r="G361" s="13" t="s">
        <v>28</v>
      </c>
      <c r="H361" s="13" t="s">
        <v>21</v>
      </c>
      <c r="I361" s="13" t="s">
        <v>61</v>
      </c>
      <c r="J361" s="14">
        <v>45000.0</v>
      </c>
      <c r="K361" s="13" t="s">
        <v>30</v>
      </c>
      <c r="L361" s="13" t="s">
        <v>24</v>
      </c>
      <c r="M361" s="13" t="s">
        <v>50</v>
      </c>
      <c r="N361" s="13" t="s">
        <v>91</v>
      </c>
      <c r="O361" s="14">
        <v>10750.2</v>
      </c>
      <c r="P361" s="14">
        <v>4548.72</v>
      </c>
      <c r="Q361" s="16">
        <v>43438.0</v>
      </c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</row>
    <row r="362" ht="12.75" customHeight="1">
      <c r="A362" s="8">
        <v>1059118.0</v>
      </c>
      <c r="B362" s="9">
        <v>7200.0</v>
      </c>
      <c r="C362" s="10">
        <f t="shared" si="1"/>
        <v>0.04915418182</v>
      </c>
      <c r="D362" s="8" t="s">
        <v>19</v>
      </c>
      <c r="E362" s="8">
        <v>7.9</v>
      </c>
      <c r="F362" s="9">
        <v>225.29</v>
      </c>
      <c r="G362" s="8" t="s">
        <v>44</v>
      </c>
      <c r="H362" s="8" t="s">
        <v>21</v>
      </c>
      <c r="I362" s="8" t="s">
        <v>45</v>
      </c>
      <c r="J362" s="9">
        <v>55000.0</v>
      </c>
      <c r="K362" s="8" t="s">
        <v>34</v>
      </c>
      <c r="L362" s="8" t="s">
        <v>24</v>
      </c>
      <c r="M362" s="8" t="s">
        <v>50</v>
      </c>
      <c r="N362" s="8" t="s">
        <v>87</v>
      </c>
      <c r="O362" s="9">
        <v>8109.2597076</v>
      </c>
      <c r="P362" s="9">
        <v>232.43</v>
      </c>
      <c r="Q362" s="11">
        <v>43102.0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</row>
    <row r="363" ht="12.75" customHeight="1">
      <c r="A363" s="13">
        <v>1064897.0</v>
      </c>
      <c r="B363" s="14">
        <v>3000.0</v>
      </c>
      <c r="C363" s="15">
        <f t="shared" si="1"/>
        <v>0.01763187684</v>
      </c>
      <c r="D363" s="13" t="s">
        <v>27</v>
      </c>
      <c r="E363" s="13">
        <v>19.03</v>
      </c>
      <c r="F363" s="14">
        <v>77.88</v>
      </c>
      <c r="G363" s="13" t="s">
        <v>55</v>
      </c>
      <c r="H363" s="13" t="s">
        <v>21</v>
      </c>
      <c r="I363" s="13" t="s">
        <v>48</v>
      </c>
      <c r="J363" s="14">
        <v>53004.0</v>
      </c>
      <c r="K363" s="13" t="s">
        <v>30</v>
      </c>
      <c r="L363" s="13" t="s">
        <v>38</v>
      </c>
      <c r="M363" s="13" t="s">
        <v>41</v>
      </c>
      <c r="N363" s="13" t="s">
        <v>87</v>
      </c>
      <c r="O363" s="14">
        <v>3729.4</v>
      </c>
      <c r="P363" s="14">
        <v>77.88</v>
      </c>
      <c r="Q363" s="16">
        <v>43382.0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</row>
    <row r="364" ht="12.75" customHeight="1">
      <c r="A364" s="8">
        <v>1064754.0</v>
      </c>
      <c r="B364" s="9">
        <v>25000.0</v>
      </c>
      <c r="C364" s="10">
        <f t="shared" si="1"/>
        <v>0.130862</v>
      </c>
      <c r="D364" s="8" t="s">
        <v>27</v>
      </c>
      <c r="E364" s="8">
        <v>19.42</v>
      </c>
      <c r="F364" s="9">
        <v>654.31</v>
      </c>
      <c r="G364" s="8" t="s">
        <v>55</v>
      </c>
      <c r="H364" s="8" t="s">
        <v>21</v>
      </c>
      <c r="I364" s="8" t="s">
        <v>22</v>
      </c>
      <c r="J364" s="9">
        <v>60000.0</v>
      </c>
      <c r="K364" s="8" t="s">
        <v>23</v>
      </c>
      <c r="L364" s="8" t="s">
        <v>31</v>
      </c>
      <c r="M364" s="8" t="s">
        <v>25</v>
      </c>
      <c r="N364" s="8" t="s">
        <v>42</v>
      </c>
      <c r="O364" s="9">
        <v>26721.85</v>
      </c>
      <c r="P364" s="9">
        <v>654.31</v>
      </c>
      <c r="Q364" s="11">
        <v>43225.0</v>
      </c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</row>
    <row r="365" ht="12.75" customHeight="1">
      <c r="A365" s="13">
        <v>1060082.0</v>
      </c>
      <c r="B365" s="14">
        <v>25000.0</v>
      </c>
      <c r="C365" s="15">
        <f t="shared" si="1"/>
        <v>0.1273097561</v>
      </c>
      <c r="D365" s="13" t="s">
        <v>19</v>
      </c>
      <c r="E365" s="13">
        <v>15.27</v>
      </c>
      <c r="F365" s="14">
        <v>869.95</v>
      </c>
      <c r="G365" s="13" t="s">
        <v>28</v>
      </c>
      <c r="H365" s="13" t="s">
        <v>60</v>
      </c>
      <c r="I365" s="13" t="s">
        <v>51</v>
      </c>
      <c r="J365" s="14">
        <v>82000.0</v>
      </c>
      <c r="K365" s="13" t="s">
        <v>23</v>
      </c>
      <c r="L365" s="13" t="s">
        <v>24</v>
      </c>
      <c r="M365" s="13" t="s">
        <v>50</v>
      </c>
      <c r="N365" s="13" t="s">
        <v>42</v>
      </c>
      <c r="O365" s="14">
        <v>28094.27</v>
      </c>
      <c r="P365" s="14">
        <v>19410.22</v>
      </c>
      <c r="Q365" s="16">
        <v>43226.0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</row>
    <row r="366" ht="12.75" customHeight="1">
      <c r="A366" s="8">
        <v>1064736.0</v>
      </c>
      <c r="B366" s="9">
        <v>10000.0</v>
      </c>
      <c r="C366" s="10">
        <f t="shared" si="1"/>
        <v>0.07955773585</v>
      </c>
      <c r="D366" s="8" t="s">
        <v>19</v>
      </c>
      <c r="E366" s="8">
        <v>15.96</v>
      </c>
      <c r="F366" s="9">
        <v>351.38</v>
      </c>
      <c r="G366" s="8" t="s">
        <v>28</v>
      </c>
      <c r="H366" s="8" t="s">
        <v>21</v>
      </c>
      <c r="I366" s="8" t="s">
        <v>22</v>
      </c>
      <c r="J366" s="9">
        <v>53000.0</v>
      </c>
      <c r="K366" s="8" t="s">
        <v>23</v>
      </c>
      <c r="L366" s="8" t="s">
        <v>24</v>
      </c>
      <c r="M366" s="8" t="s">
        <v>50</v>
      </c>
      <c r="N366" s="8" t="s">
        <v>42</v>
      </c>
      <c r="O366" s="9">
        <v>12641.9665755</v>
      </c>
      <c r="P366" s="9">
        <v>371.75</v>
      </c>
      <c r="Q366" s="11">
        <v>43341.0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</row>
    <row r="367" ht="12.75" customHeight="1">
      <c r="A367" s="13">
        <v>1064727.0</v>
      </c>
      <c r="B367" s="14">
        <v>8875.0</v>
      </c>
      <c r="C367" s="15">
        <f t="shared" si="1"/>
        <v>0.1010361991</v>
      </c>
      <c r="D367" s="13" t="s">
        <v>19</v>
      </c>
      <c r="E367" s="13">
        <v>12.69</v>
      </c>
      <c r="F367" s="14">
        <v>297.72</v>
      </c>
      <c r="G367" s="13" t="s">
        <v>20</v>
      </c>
      <c r="H367" s="13" t="s">
        <v>79</v>
      </c>
      <c r="I367" s="13" t="s">
        <v>66</v>
      </c>
      <c r="J367" s="14">
        <v>35360.0</v>
      </c>
      <c r="K367" s="13" t="s">
        <v>23</v>
      </c>
      <c r="L367" s="13" t="s">
        <v>31</v>
      </c>
      <c r="M367" s="13" t="s">
        <v>50</v>
      </c>
      <c r="N367" s="13" t="s">
        <v>92</v>
      </c>
      <c r="O367" s="14">
        <v>2046.9</v>
      </c>
      <c r="P367" s="14">
        <v>297.72</v>
      </c>
      <c r="Q367" s="16">
        <v>43213.0</v>
      </c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</row>
    <row r="368" ht="12.75" customHeight="1">
      <c r="A368" s="8">
        <v>1042668.0</v>
      </c>
      <c r="B368" s="9">
        <v>15550.0</v>
      </c>
      <c r="C368" s="10">
        <f t="shared" si="1"/>
        <v>0.1142977778</v>
      </c>
      <c r="D368" s="8" t="s">
        <v>19</v>
      </c>
      <c r="E368" s="8">
        <v>11.71</v>
      </c>
      <c r="F368" s="9">
        <v>514.34</v>
      </c>
      <c r="G368" s="8" t="s">
        <v>20</v>
      </c>
      <c r="H368" s="8" t="s">
        <v>21</v>
      </c>
      <c r="I368" s="8" t="s">
        <v>22</v>
      </c>
      <c r="J368" s="9">
        <v>54000.0</v>
      </c>
      <c r="K368" s="8" t="s">
        <v>23</v>
      </c>
      <c r="L368" s="8" t="s">
        <v>24</v>
      </c>
      <c r="M368" s="8" t="s">
        <v>50</v>
      </c>
      <c r="N368" s="8" t="s">
        <v>87</v>
      </c>
      <c r="O368" s="9">
        <v>18510.724981</v>
      </c>
      <c r="P368" s="9">
        <v>534.3</v>
      </c>
      <c r="Q368" s="11">
        <v>43548.0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</row>
    <row r="369" ht="12.75" customHeight="1">
      <c r="A369" s="13">
        <v>1064862.0</v>
      </c>
      <c r="B369" s="14">
        <v>17000.0</v>
      </c>
      <c r="C369" s="15">
        <f t="shared" si="1"/>
        <v>0.07511076923</v>
      </c>
      <c r="D369" s="13" t="s">
        <v>27</v>
      </c>
      <c r="E369" s="13">
        <v>15.27</v>
      </c>
      <c r="F369" s="14">
        <v>406.85</v>
      </c>
      <c r="G369" s="13" t="s">
        <v>28</v>
      </c>
      <c r="H369" s="13" t="s">
        <v>21</v>
      </c>
      <c r="I369" s="13" t="s">
        <v>51</v>
      </c>
      <c r="J369" s="14">
        <v>65000.0</v>
      </c>
      <c r="K369" s="13" t="s">
        <v>34</v>
      </c>
      <c r="L369" s="13" t="s">
        <v>38</v>
      </c>
      <c r="M369" s="13" t="s">
        <v>50</v>
      </c>
      <c r="N369" s="13" t="s">
        <v>95</v>
      </c>
      <c r="O369" s="14">
        <v>19520.54</v>
      </c>
      <c r="P369" s="14">
        <v>406.85</v>
      </c>
      <c r="Q369" s="16">
        <v>43569.0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</row>
    <row r="370" ht="12.75" customHeight="1">
      <c r="A370" s="8">
        <v>1064711.0</v>
      </c>
      <c r="B370" s="9">
        <v>7500.0</v>
      </c>
      <c r="C370" s="10">
        <f t="shared" si="1"/>
        <v>0.04644738462</v>
      </c>
      <c r="D370" s="8" t="s">
        <v>19</v>
      </c>
      <c r="E370" s="8">
        <v>12.69</v>
      </c>
      <c r="F370" s="9">
        <v>251.59</v>
      </c>
      <c r="G370" s="8" t="s">
        <v>20</v>
      </c>
      <c r="H370" s="8" t="s">
        <v>21</v>
      </c>
      <c r="I370" s="8" t="s">
        <v>66</v>
      </c>
      <c r="J370" s="9">
        <v>65000.0</v>
      </c>
      <c r="K370" s="8" t="s">
        <v>34</v>
      </c>
      <c r="L370" s="8" t="s">
        <v>24</v>
      </c>
      <c r="M370" s="8" t="s">
        <v>25</v>
      </c>
      <c r="N370" s="8" t="s">
        <v>42</v>
      </c>
      <c r="O370" s="9">
        <v>9051.84301793</v>
      </c>
      <c r="P370" s="9">
        <v>270.37</v>
      </c>
      <c r="Q370" s="11">
        <v>43219.0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</row>
    <row r="371" ht="12.75" customHeight="1">
      <c r="A371" s="13">
        <v>1032875.0</v>
      </c>
      <c r="B371" s="14">
        <v>8875.0</v>
      </c>
      <c r="C371" s="15">
        <f t="shared" si="1"/>
        <v>0.1174208333</v>
      </c>
      <c r="D371" s="13" t="s">
        <v>19</v>
      </c>
      <c r="E371" s="13">
        <v>8.9</v>
      </c>
      <c r="F371" s="14">
        <v>281.81</v>
      </c>
      <c r="G371" s="13" t="s">
        <v>44</v>
      </c>
      <c r="H371" s="13" t="s">
        <v>60</v>
      </c>
      <c r="I371" s="13" t="s">
        <v>85</v>
      </c>
      <c r="J371" s="14">
        <v>28800.0</v>
      </c>
      <c r="K371" s="13" t="s">
        <v>34</v>
      </c>
      <c r="L371" s="13" t="s">
        <v>24</v>
      </c>
      <c r="M371" s="13" t="s">
        <v>50</v>
      </c>
      <c r="N371" s="13" t="s">
        <v>42</v>
      </c>
      <c r="O371" s="14">
        <v>10143.3821914</v>
      </c>
      <c r="P371" s="14">
        <v>291.21</v>
      </c>
      <c r="Q371" s="16">
        <v>43459.0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</row>
    <row r="372" ht="12.75" customHeight="1">
      <c r="A372" s="8">
        <v>1064830.0</v>
      </c>
      <c r="B372" s="9">
        <v>4500.0</v>
      </c>
      <c r="C372" s="10">
        <f t="shared" si="1"/>
        <v>0.04601428571</v>
      </c>
      <c r="D372" s="8" t="s">
        <v>19</v>
      </c>
      <c r="E372" s="8">
        <v>17.27</v>
      </c>
      <c r="F372" s="9">
        <v>161.05</v>
      </c>
      <c r="G372" s="8" t="s">
        <v>75</v>
      </c>
      <c r="H372" s="8" t="s">
        <v>21</v>
      </c>
      <c r="I372" s="8" t="s">
        <v>45</v>
      </c>
      <c r="J372" s="9">
        <v>42000.0</v>
      </c>
      <c r="K372" s="8" t="s">
        <v>34</v>
      </c>
      <c r="L372" s="8" t="s">
        <v>24</v>
      </c>
      <c r="M372" s="8" t="s">
        <v>25</v>
      </c>
      <c r="N372" s="8" t="s">
        <v>99</v>
      </c>
      <c r="O372" s="9">
        <v>5505.07469031</v>
      </c>
      <c r="P372" s="9">
        <v>182.85</v>
      </c>
      <c r="Q372" s="11">
        <v>43590.0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</row>
    <row r="373" ht="12.75" customHeight="1">
      <c r="A373" s="13">
        <v>1064681.0</v>
      </c>
      <c r="B373" s="14">
        <v>5800.0</v>
      </c>
      <c r="C373" s="15">
        <f t="shared" si="1"/>
        <v>0.06460333333</v>
      </c>
      <c r="D373" s="13" t="s">
        <v>19</v>
      </c>
      <c r="E373" s="13">
        <v>12.42</v>
      </c>
      <c r="F373" s="14">
        <v>193.81</v>
      </c>
      <c r="G373" s="13" t="s">
        <v>20</v>
      </c>
      <c r="H373" s="13" t="s">
        <v>21</v>
      </c>
      <c r="I373" s="13" t="s">
        <v>48</v>
      </c>
      <c r="J373" s="14">
        <v>36000.0</v>
      </c>
      <c r="K373" s="13" t="s">
        <v>34</v>
      </c>
      <c r="L373" s="13" t="s">
        <v>24</v>
      </c>
      <c r="M373" s="13" t="s">
        <v>50</v>
      </c>
      <c r="N373" s="13" t="s">
        <v>64</v>
      </c>
      <c r="O373" s="14">
        <v>6975.27607766</v>
      </c>
      <c r="P373" s="14">
        <v>200.51</v>
      </c>
      <c r="Q373" s="16">
        <v>43587.0</v>
      </c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</row>
    <row r="374" ht="12.75" customHeight="1">
      <c r="A374" s="8">
        <v>1064383.0</v>
      </c>
      <c r="B374" s="9">
        <v>10000.0</v>
      </c>
      <c r="C374" s="10">
        <f t="shared" si="1"/>
        <v>0.099228</v>
      </c>
      <c r="D374" s="8" t="s">
        <v>19</v>
      </c>
      <c r="E374" s="8">
        <v>11.71</v>
      </c>
      <c r="F374" s="9">
        <v>330.76</v>
      </c>
      <c r="G374" s="8" t="s">
        <v>20</v>
      </c>
      <c r="H374" s="8" t="s">
        <v>21</v>
      </c>
      <c r="I374" s="8" t="s">
        <v>89</v>
      </c>
      <c r="J374" s="9">
        <v>40000.0</v>
      </c>
      <c r="K374" s="8" t="s">
        <v>34</v>
      </c>
      <c r="L374" s="8" t="s">
        <v>24</v>
      </c>
      <c r="M374" s="8" t="s">
        <v>50</v>
      </c>
      <c r="N374" s="8" t="s">
        <v>95</v>
      </c>
      <c r="O374" s="9">
        <v>11816.1434269</v>
      </c>
      <c r="P374" s="9">
        <v>2571.77</v>
      </c>
      <c r="Q374" s="11">
        <v>43580.0</v>
      </c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</row>
    <row r="375" ht="12.75" customHeight="1">
      <c r="A375" s="13">
        <v>1064675.0</v>
      </c>
      <c r="B375" s="14">
        <v>10000.0</v>
      </c>
      <c r="C375" s="15">
        <f t="shared" si="1"/>
        <v>0.07734</v>
      </c>
      <c r="D375" s="13" t="s">
        <v>19</v>
      </c>
      <c r="E375" s="13">
        <v>9.91</v>
      </c>
      <c r="F375" s="14">
        <v>322.25</v>
      </c>
      <c r="G375" s="13" t="s">
        <v>20</v>
      </c>
      <c r="H375" s="13" t="s">
        <v>21</v>
      </c>
      <c r="I375" s="13" t="s">
        <v>61</v>
      </c>
      <c r="J375" s="14">
        <v>50000.0</v>
      </c>
      <c r="K375" s="13" t="s">
        <v>34</v>
      </c>
      <c r="L375" s="13" t="s">
        <v>24</v>
      </c>
      <c r="M375" s="13" t="s">
        <v>25</v>
      </c>
      <c r="N375" s="13" t="s">
        <v>33</v>
      </c>
      <c r="O375" s="14">
        <v>11398.55</v>
      </c>
      <c r="P375" s="14">
        <v>4002.95</v>
      </c>
      <c r="Q375" s="16">
        <v>43185.0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</row>
    <row r="376" ht="12.75" customHeight="1">
      <c r="A376" s="8">
        <v>1064666.0</v>
      </c>
      <c r="B376" s="9">
        <v>14000.0</v>
      </c>
      <c r="C376" s="10">
        <f t="shared" si="1"/>
        <v>0.1068623077</v>
      </c>
      <c r="D376" s="8" t="s">
        <v>19</v>
      </c>
      <c r="E376" s="8">
        <v>11.71</v>
      </c>
      <c r="F376" s="9">
        <v>463.07</v>
      </c>
      <c r="G376" s="8" t="s">
        <v>20</v>
      </c>
      <c r="H376" s="8" t="s">
        <v>21</v>
      </c>
      <c r="I376" s="8" t="s">
        <v>45</v>
      </c>
      <c r="J376" s="9">
        <v>52000.0</v>
      </c>
      <c r="K376" s="8" t="s">
        <v>34</v>
      </c>
      <c r="L376" s="8" t="s">
        <v>24</v>
      </c>
      <c r="M376" s="8" t="s">
        <v>25</v>
      </c>
      <c r="N376" s="8" t="s">
        <v>42</v>
      </c>
      <c r="O376" s="9">
        <v>15609.96</v>
      </c>
      <c r="P376" s="9">
        <v>9596.96</v>
      </c>
      <c r="Q376" s="11">
        <v>43494.0</v>
      </c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</row>
    <row r="377" ht="12.75" customHeight="1">
      <c r="A377" s="13">
        <v>1064639.0</v>
      </c>
      <c r="B377" s="14">
        <v>25000.0</v>
      </c>
      <c r="C377" s="15">
        <f t="shared" si="1"/>
        <v>0.09161364706</v>
      </c>
      <c r="D377" s="13" t="s">
        <v>27</v>
      </c>
      <c r="E377" s="13">
        <v>19.03</v>
      </c>
      <c r="F377" s="14">
        <v>648.93</v>
      </c>
      <c r="G377" s="13" t="s">
        <v>55</v>
      </c>
      <c r="H377" s="13" t="s">
        <v>79</v>
      </c>
      <c r="I377" s="13" t="s">
        <v>48</v>
      </c>
      <c r="J377" s="14">
        <v>85000.0</v>
      </c>
      <c r="K377" s="13" t="s">
        <v>23</v>
      </c>
      <c r="L377" s="13" t="s">
        <v>38</v>
      </c>
      <c r="M377" s="13" t="s">
        <v>25</v>
      </c>
      <c r="N377" s="13" t="s">
        <v>69</v>
      </c>
      <c r="O377" s="14">
        <v>31161.59</v>
      </c>
      <c r="P377" s="14">
        <v>648.93</v>
      </c>
      <c r="Q377" s="16">
        <v>43354.0</v>
      </c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</row>
    <row r="378" ht="12.75" customHeight="1">
      <c r="A378" s="8">
        <v>1064636.0</v>
      </c>
      <c r="B378" s="9">
        <v>12000.0</v>
      </c>
      <c r="C378" s="10">
        <f t="shared" si="1"/>
        <v>0.14289</v>
      </c>
      <c r="D378" s="8" t="s">
        <v>19</v>
      </c>
      <c r="E378" s="8">
        <v>8.9</v>
      </c>
      <c r="F378" s="9">
        <v>381.04</v>
      </c>
      <c r="G378" s="8" t="s">
        <v>44</v>
      </c>
      <c r="H378" s="8" t="s">
        <v>21</v>
      </c>
      <c r="I378" s="8" t="s">
        <v>48</v>
      </c>
      <c r="J378" s="9">
        <v>32000.0</v>
      </c>
      <c r="K378" s="8" t="s">
        <v>30</v>
      </c>
      <c r="L378" s="8" t="s">
        <v>31</v>
      </c>
      <c r="M378" s="8" t="s">
        <v>50</v>
      </c>
      <c r="N378" s="8" t="s">
        <v>46</v>
      </c>
      <c r="O378" s="9">
        <v>8740.16</v>
      </c>
      <c r="P378" s="9">
        <v>381.04</v>
      </c>
      <c r="Q378" s="11">
        <v>43153.0</v>
      </c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</row>
    <row r="379" ht="12.75" customHeight="1">
      <c r="A379" s="13">
        <v>1064805.0</v>
      </c>
      <c r="B379" s="14">
        <v>24000.0</v>
      </c>
      <c r="C379" s="15">
        <f t="shared" si="1"/>
        <v>0.1201552</v>
      </c>
      <c r="D379" s="13" t="s">
        <v>19</v>
      </c>
      <c r="E379" s="13">
        <v>7.9</v>
      </c>
      <c r="F379" s="14">
        <v>750.97</v>
      </c>
      <c r="G379" s="13" t="s">
        <v>44</v>
      </c>
      <c r="H379" s="13" t="s">
        <v>60</v>
      </c>
      <c r="I379" s="13" t="s">
        <v>85</v>
      </c>
      <c r="J379" s="14">
        <v>75000.0</v>
      </c>
      <c r="K379" s="13" t="s">
        <v>23</v>
      </c>
      <c r="L379" s="13" t="s">
        <v>24</v>
      </c>
      <c r="M379" s="13" t="s">
        <v>50</v>
      </c>
      <c r="N379" s="13" t="s">
        <v>87</v>
      </c>
      <c r="O379" s="14">
        <v>27033.3315289</v>
      </c>
      <c r="P379" s="14">
        <v>759.52</v>
      </c>
      <c r="Q379" s="16">
        <v>43493.0</v>
      </c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</row>
    <row r="380" ht="12.75" customHeight="1">
      <c r="A380" s="8">
        <v>1064635.0</v>
      </c>
      <c r="B380" s="9">
        <v>14000.0</v>
      </c>
      <c r="C380" s="10">
        <f t="shared" si="1"/>
        <v>0.0720495</v>
      </c>
      <c r="D380" s="8" t="s">
        <v>19</v>
      </c>
      <c r="E380" s="8">
        <v>14.27</v>
      </c>
      <c r="F380" s="9">
        <v>480.33</v>
      </c>
      <c r="G380" s="8" t="s">
        <v>28</v>
      </c>
      <c r="H380" s="8" t="s">
        <v>21</v>
      </c>
      <c r="I380" s="8" t="s">
        <v>29</v>
      </c>
      <c r="J380" s="9">
        <v>80000.0</v>
      </c>
      <c r="K380" s="8" t="s">
        <v>34</v>
      </c>
      <c r="L380" s="8" t="s">
        <v>24</v>
      </c>
      <c r="M380" s="8" t="s">
        <v>25</v>
      </c>
      <c r="N380" s="8" t="s">
        <v>91</v>
      </c>
      <c r="O380" s="9">
        <v>17230.0765228</v>
      </c>
      <c r="P380" s="9">
        <v>2364.03</v>
      </c>
      <c r="Q380" s="11">
        <v>43141.0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</row>
    <row r="381" ht="12.75" customHeight="1">
      <c r="A381" s="13">
        <v>1064793.0</v>
      </c>
      <c r="B381" s="14">
        <v>12000.0</v>
      </c>
      <c r="C381" s="15">
        <f t="shared" si="1"/>
        <v>0.1136132783</v>
      </c>
      <c r="D381" s="13" t="s">
        <v>19</v>
      </c>
      <c r="E381" s="13">
        <v>8.9</v>
      </c>
      <c r="F381" s="14">
        <v>381.04</v>
      </c>
      <c r="G381" s="13" t="s">
        <v>44</v>
      </c>
      <c r="H381" s="13" t="s">
        <v>79</v>
      </c>
      <c r="I381" s="13" t="s">
        <v>94</v>
      </c>
      <c r="J381" s="14">
        <v>40246.0</v>
      </c>
      <c r="K381" s="13" t="s">
        <v>23</v>
      </c>
      <c r="L381" s="13" t="s">
        <v>24</v>
      </c>
      <c r="M381" s="13" t="s">
        <v>25</v>
      </c>
      <c r="N381" s="13" t="s">
        <v>26</v>
      </c>
      <c r="O381" s="14">
        <v>13736.4111926</v>
      </c>
      <c r="P381" s="14">
        <v>418.47</v>
      </c>
      <c r="Q381" s="16">
        <v>43256.0</v>
      </c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</row>
    <row r="382" ht="12.75" customHeight="1">
      <c r="A382" s="8">
        <v>1056865.0</v>
      </c>
      <c r="B382" s="9">
        <v>15000.0</v>
      </c>
      <c r="C382" s="10">
        <f t="shared" si="1"/>
        <v>0.135572</v>
      </c>
      <c r="D382" s="8" t="s">
        <v>27</v>
      </c>
      <c r="E382" s="8">
        <v>12.69</v>
      </c>
      <c r="F382" s="9">
        <v>338.93</v>
      </c>
      <c r="G382" s="8" t="s">
        <v>20</v>
      </c>
      <c r="H382" s="8" t="s">
        <v>60</v>
      </c>
      <c r="I382" s="8" t="s">
        <v>48</v>
      </c>
      <c r="J382" s="9">
        <v>30000.0</v>
      </c>
      <c r="K382" s="8" t="s">
        <v>23</v>
      </c>
      <c r="L382" s="8" t="s">
        <v>31</v>
      </c>
      <c r="M382" s="8" t="s">
        <v>50</v>
      </c>
      <c r="N382" s="8" t="s">
        <v>95</v>
      </c>
      <c r="O382" s="9">
        <v>9543.84</v>
      </c>
      <c r="P382" s="9">
        <v>338.93</v>
      </c>
      <c r="Q382" s="11">
        <v>43318.0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</row>
    <row r="383" ht="12.75" customHeight="1">
      <c r="A383" s="13">
        <v>1064783.0</v>
      </c>
      <c r="B383" s="14">
        <v>8050.0</v>
      </c>
      <c r="C383" s="15">
        <f t="shared" si="1"/>
        <v>0.09001333333</v>
      </c>
      <c r="D383" s="13" t="s">
        <v>19</v>
      </c>
      <c r="E383" s="13">
        <v>12.69</v>
      </c>
      <c r="F383" s="14">
        <v>270.04</v>
      </c>
      <c r="G383" s="13" t="s">
        <v>20</v>
      </c>
      <c r="H383" s="13" t="s">
        <v>21</v>
      </c>
      <c r="I383" s="13" t="s">
        <v>45</v>
      </c>
      <c r="J383" s="14">
        <v>36000.0</v>
      </c>
      <c r="K383" s="13" t="s">
        <v>30</v>
      </c>
      <c r="L383" s="13" t="s">
        <v>31</v>
      </c>
      <c r="M383" s="13" t="s">
        <v>50</v>
      </c>
      <c r="N383" s="13" t="s">
        <v>107</v>
      </c>
      <c r="O383" s="14">
        <v>1330.92</v>
      </c>
      <c r="P383" s="14">
        <v>270.04</v>
      </c>
      <c r="Q383" s="16">
        <v>43318.0</v>
      </c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</row>
    <row r="384" ht="12.75" customHeight="1">
      <c r="A384" s="8">
        <v>1064623.0</v>
      </c>
      <c r="B384" s="9">
        <v>5600.0</v>
      </c>
      <c r="C384" s="10">
        <f t="shared" si="1"/>
        <v>0.036484</v>
      </c>
      <c r="D384" s="8" t="s">
        <v>19</v>
      </c>
      <c r="E384" s="8">
        <v>10.65</v>
      </c>
      <c r="F384" s="9">
        <v>182.42</v>
      </c>
      <c r="G384" s="8" t="s">
        <v>20</v>
      </c>
      <c r="H384" s="8" t="s">
        <v>21</v>
      </c>
      <c r="I384" s="8" t="s">
        <v>85</v>
      </c>
      <c r="J384" s="9">
        <v>60000.0</v>
      </c>
      <c r="K384" s="8" t="s">
        <v>34</v>
      </c>
      <c r="L384" s="8" t="s">
        <v>24</v>
      </c>
      <c r="M384" s="8" t="s">
        <v>50</v>
      </c>
      <c r="N384" s="8" t="s">
        <v>42</v>
      </c>
      <c r="O384" s="9">
        <v>6564.33417452</v>
      </c>
      <c r="P384" s="9">
        <v>192.37</v>
      </c>
      <c r="Q384" s="11">
        <v>43319.0</v>
      </c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</row>
    <row r="385" ht="12.75" customHeight="1">
      <c r="A385" s="13">
        <v>1064792.0</v>
      </c>
      <c r="B385" s="14">
        <v>7500.0</v>
      </c>
      <c r="C385" s="15">
        <f t="shared" si="1"/>
        <v>0.09295769231</v>
      </c>
      <c r="D385" s="13" t="s">
        <v>19</v>
      </c>
      <c r="E385" s="13">
        <v>9.91</v>
      </c>
      <c r="F385" s="14">
        <v>241.69</v>
      </c>
      <c r="G385" s="13" t="s">
        <v>20</v>
      </c>
      <c r="H385" s="13" t="s">
        <v>21</v>
      </c>
      <c r="I385" s="13" t="s">
        <v>48</v>
      </c>
      <c r="J385" s="14">
        <v>31200.0</v>
      </c>
      <c r="K385" s="13" t="s">
        <v>34</v>
      </c>
      <c r="L385" s="13" t="s">
        <v>24</v>
      </c>
      <c r="M385" s="13" t="s">
        <v>25</v>
      </c>
      <c r="N385" s="13" t="s">
        <v>42</v>
      </c>
      <c r="O385" s="14">
        <v>8548.15</v>
      </c>
      <c r="P385" s="14">
        <v>3005.84</v>
      </c>
      <c r="Q385" s="16">
        <v>43320.0</v>
      </c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</row>
    <row r="386" ht="12.75" customHeight="1">
      <c r="A386" s="8">
        <v>1062701.0</v>
      </c>
      <c r="B386" s="9">
        <v>7000.0</v>
      </c>
      <c r="C386" s="10">
        <f t="shared" si="1"/>
        <v>0.030872</v>
      </c>
      <c r="D386" s="8" t="s">
        <v>19</v>
      </c>
      <c r="E386" s="8">
        <v>11.71</v>
      </c>
      <c r="F386" s="9">
        <v>231.54</v>
      </c>
      <c r="G386" s="8" t="s">
        <v>20</v>
      </c>
      <c r="H386" s="8" t="s">
        <v>21</v>
      </c>
      <c r="I386" s="8" t="s">
        <v>22</v>
      </c>
      <c r="J386" s="9">
        <v>90000.0</v>
      </c>
      <c r="K386" s="8" t="s">
        <v>23</v>
      </c>
      <c r="L386" s="8" t="s">
        <v>24</v>
      </c>
      <c r="M386" s="8" t="s">
        <v>25</v>
      </c>
      <c r="N386" s="8" t="s">
        <v>118</v>
      </c>
      <c r="O386" s="9">
        <v>8332.09758105</v>
      </c>
      <c r="P386" s="9">
        <v>243.02</v>
      </c>
      <c r="Q386" s="11">
        <v>43321.0</v>
      </c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</row>
    <row r="387" ht="12.75" customHeight="1">
      <c r="A387" s="13">
        <v>1064781.0</v>
      </c>
      <c r="B387" s="14">
        <v>5400.0</v>
      </c>
      <c r="C387" s="15">
        <f t="shared" si="1"/>
        <v>0.050691</v>
      </c>
      <c r="D387" s="13" t="s">
        <v>19</v>
      </c>
      <c r="E387" s="13">
        <v>7.9</v>
      </c>
      <c r="F387" s="14">
        <v>168.97</v>
      </c>
      <c r="G387" s="13" t="s">
        <v>44</v>
      </c>
      <c r="H387" s="13" t="s">
        <v>21</v>
      </c>
      <c r="I387" s="13" t="s">
        <v>61</v>
      </c>
      <c r="J387" s="14">
        <v>40000.0</v>
      </c>
      <c r="K387" s="13" t="s">
        <v>34</v>
      </c>
      <c r="L387" s="13" t="s">
        <v>24</v>
      </c>
      <c r="M387" s="13" t="s">
        <v>50</v>
      </c>
      <c r="N387" s="13" t="s">
        <v>76</v>
      </c>
      <c r="O387" s="14">
        <v>6081.93480181</v>
      </c>
      <c r="P387" s="14">
        <v>174.22</v>
      </c>
      <c r="Q387" s="16">
        <v>43322.0</v>
      </c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</row>
    <row r="388" ht="12.75" customHeight="1">
      <c r="A388" s="8">
        <v>1064774.0</v>
      </c>
      <c r="B388" s="9">
        <v>16000.0</v>
      </c>
      <c r="C388" s="10">
        <f t="shared" si="1"/>
        <v>0.07128666667</v>
      </c>
      <c r="D388" s="8" t="s">
        <v>19</v>
      </c>
      <c r="E388" s="8">
        <v>12.42</v>
      </c>
      <c r="F388" s="9">
        <v>534.65</v>
      </c>
      <c r="G388" s="8" t="s">
        <v>20</v>
      </c>
      <c r="H388" s="8" t="s">
        <v>21</v>
      </c>
      <c r="I388" s="8" t="s">
        <v>45</v>
      </c>
      <c r="J388" s="9">
        <v>90000.0</v>
      </c>
      <c r="K388" s="8" t="s">
        <v>23</v>
      </c>
      <c r="L388" s="8" t="s">
        <v>24</v>
      </c>
      <c r="M388" s="8" t="s">
        <v>25</v>
      </c>
      <c r="N388" s="8" t="s">
        <v>92</v>
      </c>
      <c r="O388" s="9">
        <v>19242.0198828</v>
      </c>
      <c r="P388" s="9">
        <v>553.45</v>
      </c>
      <c r="Q388" s="11">
        <v>43323.0</v>
      </c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</row>
    <row r="389" ht="12.75" customHeight="1">
      <c r="A389" s="13">
        <v>1053765.0</v>
      </c>
      <c r="B389" s="14">
        <v>35000.0</v>
      </c>
      <c r="C389" s="15">
        <f t="shared" si="1"/>
        <v>0.07077257143</v>
      </c>
      <c r="D389" s="13" t="s">
        <v>27</v>
      </c>
      <c r="E389" s="13">
        <v>12.42</v>
      </c>
      <c r="F389" s="14">
        <v>619.26</v>
      </c>
      <c r="G389" s="13" t="s">
        <v>20</v>
      </c>
      <c r="H389" s="13" t="s">
        <v>79</v>
      </c>
      <c r="I389" s="13" t="s">
        <v>56</v>
      </c>
      <c r="J389" s="14">
        <v>105000.0</v>
      </c>
      <c r="K389" s="13" t="s">
        <v>23</v>
      </c>
      <c r="L389" s="13" t="s">
        <v>24</v>
      </c>
      <c r="M389" s="13" t="s">
        <v>53</v>
      </c>
      <c r="N389" s="13" t="s">
        <v>64</v>
      </c>
      <c r="O389" s="14">
        <v>34439.9758013</v>
      </c>
      <c r="P389" s="14">
        <v>14468.07</v>
      </c>
      <c r="Q389" s="16">
        <v>43324.0</v>
      </c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</row>
    <row r="390" ht="12.75" customHeight="1">
      <c r="A390" s="8">
        <v>1064608.0</v>
      </c>
      <c r="B390" s="9">
        <v>6000.0</v>
      </c>
      <c r="C390" s="10">
        <f t="shared" si="1"/>
        <v>0.04841643398</v>
      </c>
      <c r="D390" s="8" t="s">
        <v>27</v>
      </c>
      <c r="E390" s="8">
        <v>7.9</v>
      </c>
      <c r="F390" s="9">
        <v>121.38</v>
      </c>
      <c r="G390" s="8" t="s">
        <v>44</v>
      </c>
      <c r="H390" s="8" t="s">
        <v>21</v>
      </c>
      <c r="I390" s="8" t="s">
        <v>29</v>
      </c>
      <c r="J390" s="9">
        <v>30084.0</v>
      </c>
      <c r="K390" s="8" t="s">
        <v>23</v>
      </c>
      <c r="L390" s="8" t="s">
        <v>31</v>
      </c>
      <c r="M390" s="8" t="s">
        <v>50</v>
      </c>
      <c r="N390" s="8" t="s">
        <v>96</v>
      </c>
      <c r="O390" s="9">
        <v>3662.31</v>
      </c>
      <c r="P390" s="9">
        <v>121.38</v>
      </c>
      <c r="Q390" s="11">
        <v>43325.0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</row>
    <row r="391" ht="12.75" customHeight="1">
      <c r="A391" s="13">
        <v>1064589.0</v>
      </c>
      <c r="B391" s="14">
        <v>4125.0</v>
      </c>
      <c r="C391" s="15">
        <f t="shared" si="1"/>
        <v>0.03107</v>
      </c>
      <c r="D391" s="13" t="s">
        <v>27</v>
      </c>
      <c r="E391" s="13">
        <v>12.69</v>
      </c>
      <c r="F391" s="14">
        <v>93.21</v>
      </c>
      <c r="G391" s="13" t="s">
        <v>20</v>
      </c>
      <c r="H391" s="13" t="s">
        <v>79</v>
      </c>
      <c r="I391" s="13" t="s">
        <v>22</v>
      </c>
      <c r="J391" s="14">
        <v>36000.0</v>
      </c>
      <c r="K391" s="13" t="s">
        <v>34</v>
      </c>
      <c r="L391" s="13" t="s">
        <v>38</v>
      </c>
      <c r="M391" s="13" t="s">
        <v>32</v>
      </c>
      <c r="N391" s="13" t="s">
        <v>121</v>
      </c>
      <c r="O391" s="14">
        <v>4457.96</v>
      </c>
      <c r="P391" s="14">
        <v>93.21</v>
      </c>
      <c r="Q391" s="16">
        <v>43326.0</v>
      </c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</row>
    <row r="392" ht="12.75" customHeight="1">
      <c r="A392" s="8">
        <v>1064558.0</v>
      </c>
      <c r="B392" s="9">
        <v>9800.0</v>
      </c>
      <c r="C392" s="10">
        <f t="shared" si="1"/>
        <v>0.06196119403</v>
      </c>
      <c r="D392" s="8" t="s">
        <v>19</v>
      </c>
      <c r="E392" s="8">
        <v>16.29</v>
      </c>
      <c r="F392" s="9">
        <v>345.95</v>
      </c>
      <c r="G392" s="8" t="s">
        <v>75</v>
      </c>
      <c r="H392" s="8" t="s">
        <v>21</v>
      </c>
      <c r="I392" s="8" t="s">
        <v>61</v>
      </c>
      <c r="J392" s="9">
        <v>67000.0</v>
      </c>
      <c r="K392" s="8" t="s">
        <v>34</v>
      </c>
      <c r="L392" s="8" t="s">
        <v>24</v>
      </c>
      <c r="M392" s="8" t="s">
        <v>25</v>
      </c>
      <c r="N392" s="8" t="s">
        <v>42</v>
      </c>
      <c r="O392" s="9">
        <v>12159.38</v>
      </c>
      <c r="P392" s="9">
        <v>3866.0</v>
      </c>
      <c r="Q392" s="11">
        <v>43327.0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</row>
    <row r="393" ht="12.75" customHeight="1">
      <c r="A393" s="13">
        <v>1064585.0</v>
      </c>
      <c r="B393" s="14">
        <v>15700.0</v>
      </c>
      <c r="C393" s="15">
        <f t="shared" si="1"/>
        <v>0.07634666667</v>
      </c>
      <c r="D393" s="13" t="s">
        <v>27</v>
      </c>
      <c r="E393" s="13">
        <v>18.25</v>
      </c>
      <c r="F393" s="14">
        <v>400.82</v>
      </c>
      <c r="G393" s="13" t="s">
        <v>75</v>
      </c>
      <c r="H393" s="13" t="s">
        <v>79</v>
      </c>
      <c r="I393" s="13" t="s">
        <v>22</v>
      </c>
      <c r="J393" s="14">
        <v>63000.0</v>
      </c>
      <c r="K393" s="13" t="s">
        <v>30</v>
      </c>
      <c r="L393" s="13" t="s">
        <v>38</v>
      </c>
      <c r="M393" s="13" t="s">
        <v>50</v>
      </c>
      <c r="N393" s="13" t="s">
        <v>87</v>
      </c>
      <c r="O393" s="14">
        <v>19209.98</v>
      </c>
      <c r="P393" s="14">
        <v>400.82</v>
      </c>
      <c r="Q393" s="16">
        <v>43349.0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</row>
    <row r="394" ht="12.75" customHeight="1">
      <c r="A394" s="8">
        <v>1064548.0</v>
      </c>
      <c r="B394" s="9">
        <v>5000.0</v>
      </c>
      <c r="C394" s="10">
        <f t="shared" si="1"/>
        <v>0.006674782609</v>
      </c>
      <c r="D394" s="8" t="s">
        <v>19</v>
      </c>
      <c r="E394" s="8">
        <v>6.62</v>
      </c>
      <c r="F394" s="9">
        <v>153.52</v>
      </c>
      <c r="G394" s="8" t="s">
        <v>44</v>
      </c>
      <c r="H394" s="8" t="s">
        <v>21</v>
      </c>
      <c r="I394" s="8" t="s">
        <v>45</v>
      </c>
      <c r="J394" s="9">
        <v>276000.0</v>
      </c>
      <c r="K394" s="8" t="s">
        <v>30</v>
      </c>
      <c r="L394" s="8" t="s">
        <v>24</v>
      </c>
      <c r="M394" s="8" t="s">
        <v>50</v>
      </c>
      <c r="N394" s="8" t="s">
        <v>87</v>
      </c>
      <c r="O394" s="9">
        <v>5524.93647169</v>
      </c>
      <c r="P394" s="9">
        <v>166.04</v>
      </c>
      <c r="Q394" s="11">
        <v>43212.0</v>
      </c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</row>
    <row r="395" ht="12.75" customHeight="1">
      <c r="A395" s="13">
        <v>1064462.0</v>
      </c>
      <c r="B395" s="14">
        <v>9900.0</v>
      </c>
      <c r="C395" s="15">
        <f t="shared" si="1"/>
        <v>0.1488454545</v>
      </c>
      <c r="D395" s="13" t="s">
        <v>19</v>
      </c>
      <c r="E395" s="13">
        <v>11.71</v>
      </c>
      <c r="F395" s="14">
        <v>327.46</v>
      </c>
      <c r="G395" s="13" t="s">
        <v>20</v>
      </c>
      <c r="H395" s="13" t="s">
        <v>21</v>
      </c>
      <c r="I395" s="13" t="s">
        <v>85</v>
      </c>
      <c r="J395" s="14">
        <v>26400.0</v>
      </c>
      <c r="K395" s="13" t="s">
        <v>23</v>
      </c>
      <c r="L395" s="13" t="s">
        <v>24</v>
      </c>
      <c r="M395" s="13" t="s">
        <v>50</v>
      </c>
      <c r="N395" s="13" t="s">
        <v>99</v>
      </c>
      <c r="O395" s="14">
        <v>11783.1375424</v>
      </c>
      <c r="P395" s="14">
        <v>347.26</v>
      </c>
      <c r="Q395" s="16">
        <v>43558.0</v>
      </c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</row>
    <row r="396" ht="12.75" customHeight="1">
      <c r="A396" s="8">
        <v>1064582.0</v>
      </c>
      <c r="B396" s="9">
        <v>4000.0</v>
      </c>
      <c r="C396" s="10">
        <f t="shared" si="1"/>
        <v>0.066155</v>
      </c>
      <c r="D396" s="8" t="s">
        <v>19</v>
      </c>
      <c r="E396" s="8">
        <v>11.71</v>
      </c>
      <c r="F396" s="9">
        <v>132.31</v>
      </c>
      <c r="G396" s="8" t="s">
        <v>20</v>
      </c>
      <c r="H396" s="8" t="s">
        <v>21</v>
      </c>
      <c r="I396" s="8" t="s">
        <v>122</v>
      </c>
      <c r="J396" s="9">
        <v>24000.0</v>
      </c>
      <c r="K396" s="8" t="s">
        <v>30</v>
      </c>
      <c r="L396" s="8" t="s">
        <v>24</v>
      </c>
      <c r="M396" s="8" t="s">
        <v>53</v>
      </c>
      <c r="N396" s="8" t="s">
        <v>87</v>
      </c>
      <c r="O396" s="9">
        <v>4185.93</v>
      </c>
      <c r="P396" s="9">
        <v>3658.15</v>
      </c>
      <c r="Q396" s="11">
        <v>43559.0</v>
      </c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</row>
    <row r="397" ht="12.75" customHeight="1">
      <c r="A397" s="13">
        <v>1064579.0</v>
      </c>
      <c r="B397" s="14">
        <v>15000.0</v>
      </c>
      <c r="C397" s="15">
        <f t="shared" si="1"/>
        <v>0.08704210526</v>
      </c>
      <c r="D397" s="13" t="s">
        <v>19</v>
      </c>
      <c r="E397" s="13">
        <v>11.71</v>
      </c>
      <c r="F397" s="14">
        <v>496.14</v>
      </c>
      <c r="G397" s="13" t="s">
        <v>20</v>
      </c>
      <c r="H397" s="13" t="s">
        <v>79</v>
      </c>
      <c r="I397" s="13" t="s">
        <v>48</v>
      </c>
      <c r="J397" s="14">
        <v>68400.0</v>
      </c>
      <c r="K397" s="13" t="s">
        <v>30</v>
      </c>
      <c r="L397" s="13" t="s">
        <v>24</v>
      </c>
      <c r="M397" s="13" t="s">
        <v>50</v>
      </c>
      <c r="N397" s="13" t="s">
        <v>87</v>
      </c>
      <c r="O397" s="14">
        <v>17857.8799053</v>
      </c>
      <c r="P397" s="14">
        <v>508.58</v>
      </c>
      <c r="Q397" s="16">
        <v>43560.0</v>
      </c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ht="12.75" customHeight="1">
      <c r="A398" s="8">
        <v>1046511.0</v>
      </c>
      <c r="B398" s="9">
        <v>6250.0</v>
      </c>
      <c r="C398" s="10">
        <f t="shared" si="1"/>
        <v>0.09049862637</v>
      </c>
      <c r="D398" s="8" t="s">
        <v>19</v>
      </c>
      <c r="E398" s="8">
        <v>15.96</v>
      </c>
      <c r="F398" s="9">
        <v>219.61</v>
      </c>
      <c r="G398" s="8" t="s">
        <v>28</v>
      </c>
      <c r="H398" s="8" t="s">
        <v>21</v>
      </c>
      <c r="I398" s="8" t="s">
        <v>45</v>
      </c>
      <c r="J398" s="9">
        <v>29120.0</v>
      </c>
      <c r="K398" s="8" t="s">
        <v>34</v>
      </c>
      <c r="L398" s="8" t="s">
        <v>24</v>
      </c>
      <c r="M398" s="8" t="s">
        <v>50</v>
      </c>
      <c r="N398" s="8" t="s">
        <v>112</v>
      </c>
      <c r="O398" s="9">
        <v>7901.70400329</v>
      </c>
      <c r="P398" s="9">
        <v>231.21</v>
      </c>
      <c r="Q398" s="11">
        <v>43561.0</v>
      </c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</row>
    <row r="399" ht="12.75" customHeight="1">
      <c r="A399" s="13">
        <v>1029191.0</v>
      </c>
      <c r="B399" s="14">
        <v>6400.0</v>
      </c>
      <c r="C399" s="15">
        <f t="shared" si="1"/>
        <v>0.09310302198</v>
      </c>
      <c r="D399" s="13" t="s">
        <v>19</v>
      </c>
      <c r="E399" s="13">
        <v>16.29</v>
      </c>
      <c r="F399" s="14">
        <v>225.93</v>
      </c>
      <c r="G399" s="13" t="s">
        <v>75</v>
      </c>
      <c r="H399" s="13" t="s">
        <v>21</v>
      </c>
      <c r="I399" s="13" t="s">
        <v>29</v>
      </c>
      <c r="J399" s="14">
        <v>29120.0</v>
      </c>
      <c r="K399" s="13" t="s">
        <v>34</v>
      </c>
      <c r="L399" s="13" t="s">
        <v>24</v>
      </c>
      <c r="M399" s="13" t="s">
        <v>50</v>
      </c>
      <c r="N399" s="13" t="s">
        <v>112</v>
      </c>
      <c r="O399" s="14">
        <v>8131.3194932</v>
      </c>
      <c r="P399" s="14">
        <v>230.53</v>
      </c>
      <c r="Q399" s="16">
        <v>43562.0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</row>
    <row r="400" ht="12.75" customHeight="1">
      <c r="A400" s="8">
        <v>1064527.0</v>
      </c>
      <c r="B400" s="9">
        <v>8850.0</v>
      </c>
      <c r="C400" s="10">
        <f t="shared" si="1"/>
        <v>0.02741410651</v>
      </c>
      <c r="D400" s="8" t="s">
        <v>27</v>
      </c>
      <c r="E400" s="8">
        <v>13.49</v>
      </c>
      <c r="F400" s="9">
        <v>203.6</v>
      </c>
      <c r="G400" s="8" t="s">
        <v>28</v>
      </c>
      <c r="H400" s="8" t="s">
        <v>79</v>
      </c>
      <c r="I400" s="8" t="s">
        <v>22</v>
      </c>
      <c r="J400" s="9">
        <v>89122.0</v>
      </c>
      <c r="K400" s="8" t="s">
        <v>30</v>
      </c>
      <c r="L400" s="8" t="s">
        <v>24</v>
      </c>
      <c r="M400" s="8" t="s">
        <v>57</v>
      </c>
      <c r="N400" s="8" t="s">
        <v>116</v>
      </c>
      <c r="O400" s="9">
        <v>12021.0600184</v>
      </c>
      <c r="P400" s="9">
        <v>2655.46</v>
      </c>
      <c r="Q400" s="11">
        <v>43563.0</v>
      </c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</row>
    <row r="401" ht="12.75" customHeight="1">
      <c r="A401" s="13">
        <v>1064567.0</v>
      </c>
      <c r="B401" s="14">
        <v>12000.0</v>
      </c>
      <c r="C401" s="15">
        <f t="shared" si="1"/>
        <v>0.09279555556</v>
      </c>
      <c r="D401" s="13" t="s">
        <v>19</v>
      </c>
      <c r="E401" s="13">
        <v>15.27</v>
      </c>
      <c r="F401" s="14">
        <v>417.58</v>
      </c>
      <c r="G401" s="13" t="s">
        <v>28</v>
      </c>
      <c r="H401" s="13" t="s">
        <v>79</v>
      </c>
      <c r="I401" s="13" t="s">
        <v>61</v>
      </c>
      <c r="J401" s="14">
        <v>54000.0</v>
      </c>
      <c r="K401" s="13" t="s">
        <v>34</v>
      </c>
      <c r="L401" s="13" t="s">
        <v>24</v>
      </c>
      <c r="M401" s="13" t="s">
        <v>50</v>
      </c>
      <c r="N401" s="13" t="s">
        <v>95</v>
      </c>
      <c r="O401" s="14">
        <v>15021.3258056</v>
      </c>
      <c r="P401" s="14">
        <v>450.23</v>
      </c>
      <c r="Q401" s="16">
        <v>43564.0</v>
      </c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</row>
    <row r="402" ht="12.75" customHeight="1">
      <c r="A402" s="8">
        <v>1064500.0</v>
      </c>
      <c r="B402" s="9">
        <v>15000.0</v>
      </c>
      <c r="C402" s="10">
        <f t="shared" si="1"/>
        <v>0.19052</v>
      </c>
      <c r="D402" s="8" t="s">
        <v>19</v>
      </c>
      <c r="E402" s="8">
        <v>8.9</v>
      </c>
      <c r="F402" s="9">
        <v>476.3</v>
      </c>
      <c r="G402" s="8" t="s">
        <v>44</v>
      </c>
      <c r="H402" s="8" t="s">
        <v>79</v>
      </c>
      <c r="I402" s="8" t="s">
        <v>66</v>
      </c>
      <c r="J402" s="9">
        <v>30000.0</v>
      </c>
      <c r="K402" s="8" t="s">
        <v>23</v>
      </c>
      <c r="L402" s="8" t="s">
        <v>24</v>
      </c>
      <c r="M402" s="8" t="s">
        <v>50</v>
      </c>
      <c r="N402" s="8" t="s">
        <v>126</v>
      </c>
      <c r="O402" s="9">
        <v>17018.6506125</v>
      </c>
      <c r="P402" s="9">
        <v>4183.77</v>
      </c>
      <c r="Q402" s="11">
        <v>43565.0</v>
      </c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</row>
    <row r="403" ht="12.75" customHeight="1">
      <c r="A403" s="13">
        <v>1063899.0</v>
      </c>
      <c r="B403" s="14">
        <v>6500.0</v>
      </c>
      <c r="C403" s="15">
        <f t="shared" si="1"/>
        <v>0.089204</v>
      </c>
      <c r="D403" s="13" t="s">
        <v>19</v>
      </c>
      <c r="E403" s="13">
        <v>14.27</v>
      </c>
      <c r="F403" s="14">
        <v>223.01</v>
      </c>
      <c r="G403" s="13" t="s">
        <v>28</v>
      </c>
      <c r="H403" s="13" t="s">
        <v>79</v>
      </c>
      <c r="I403" s="13" t="s">
        <v>61</v>
      </c>
      <c r="J403" s="14">
        <v>30000.0</v>
      </c>
      <c r="K403" s="13" t="s">
        <v>34</v>
      </c>
      <c r="L403" s="13" t="s">
        <v>24</v>
      </c>
      <c r="M403" s="13" t="s">
        <v>25</v>
      </c>
      <c r="N403" s="13" t="s">
        <v>107</v>
      </c>
      <c r="O403" s="14">
        <v>7994.1555559</v>
      </c>
      <c r="P403" s="14">
        <v>228.19</v>
      </c>
      <c r="Q403" s="16">
        <v>43566.0</v>
      </c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</row>
    <row r="404" ht="12.75" customHeight="1">
      <c r="A404" s="8">
        <v>1057598.0</v>
      </c>
      <c r="B404" s="9">
        <v>8000.0</v>
      </c>
      <c r="C404" s="10">
        <f t="shared" si="1"/>
        <v>0.067464</v>
      </c>
      <c r="D404" s="8" t="s">
        <v>19</v>
      </c>
      <c r="E404" s="8">
        <v>15.96</v>
      </c>
      <c r="F404" s="9">
        <v>281.1</v>
      </c>
      <c r="G404" s="8" t="s">
        <v>28</v>
      </c>
      <c r="H404" s="8" t="s">
        <v>21</v>
      </c>
      <c r="I404" s="8" t="s">
        <v>22</v>
      </c>
      <c r="J404" s="9">
        <v>50000.0</v>
      </c>
      <c r="K404" s="8" t="s">
        <v>34</v>
      </c>
      <c r="L404" s="8" t="s">
        <v>24</v>
      </c>
      <c r="M404" s="8" t="s">
        <v>25</v>
      </c>
      <c r="N404" s="8" t="s">
        <v>80</v>
      </c>
      <c r="O404" s="9">
        <v>10113.71096</v>
      </c>
      <c r="P404" s="9">
        <v>297.31</v>
      </c>
      <c r="Q404" s="11">
        <v>43567.0</v>
      </c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</row>
    <row r="405" ht="12.75" customHeight="1">
      <c r="A405" s="13">
        <v>1052002.0</v>
      </c>
      <c r="B405" s="14">
        <v>30000.0</v>
      </c>
      <c r="C405" s="15">
        <f t="shared" si="1"/>
        <v>0.07036565217</v>
      </c>
      <c r="D405" s="13" t="s">
        <v>27</v>
      </c>
      <c r="E405" s="13">
        <v>21.28</v>
      </c>
      <c r="F405" s="14">
        <v>539.47</v>
      </c>
      <c r="G405" s="13" t="s">
        <v>59</v>
      </c>
      <c r="H405" s="13" t="s">
        <v>79</v>
      </c>
      <c r="I405" s="13" t="s">
        <v>85</v>
      </c>
      <c r="J405" s="14">
        <v>92000.0</v>
      </c>
      <c r="K405" s="13" t="s">
        <v>30</v>
      </c>
      <c r="L405" s="13" t="s">
        <v>38</v>
      </c>
      <c r="M405" s="13" t="s">
        <v>53</v>
      </c>
      <c r="N405" s="13" t="s">
        <v>80</v>
      </c>
      <c r="O405" s="14">
        <v>25893.0</v>
      </c>
      <c r="P405" s="14">
        <v>539.47</v>
      </c>
      <c r="Q405" s="16">
        <v>43568.0</v>
      </c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</row>
    <row r="406" ht="12.75" customHeight="1">
      <c r="A406" s="8">
        <v>1064323.0</v>
      </c>
      <c r="B406" s="9">
        <v>15000.0</v>
      </c>
      <c r="C406" s="10">
        <f t="shared" si="1"/>
        <v>0.06178149254</v>
      </c>
      <c r="D406" s="8" t="s">
        <v>19</v>
      </c>
      <c r="E406" s="8">
        <v>14.65</v>
      </c>
      <c r="F406" s="9">
        <v>517.42</v>
      </c>
      <c r="G406" s="8" t="s">
        <v>28</v>
      </c>
      <c r="H406" s="8" t="s">
        <v>79</v>
      </c>
      <c r="I406" s="8" t="s">
        <v>22</v>
      </c>
      <c r="J406" s="9">
        <v>100500.0</v>
      </c>
      <c r="K406" s="8" t="s">
        <v>30</v>
      </c>
      <c r="L406" s="8" t="s">
        <v>24</v>
      </c>
      <c r="M406" s="8" t="s">
        <v>25</v>
      </c>
      <c r="N406" s="8" t="s">
        <v>95</v>
      </c>
      <c r="O406" s="9">
        <v>16915.33</v>
      </c>
      <c r="P406" s="9">
        <v>11232.83</v>
      </c>
      <c r="Q406" s="11">
        <v>43569.0</v>
      </c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</row>
    <row r="407" ht="12.75" customHeight="1">
      <c r="A407" s="13">
        <v>1064317.0</v>
      </c>
      <c r="B407" s="14">
        <v>10200.0</v>
      </c>
      <c r="C407" s="15">
        <f t="shared" si="1"/>
        <v>0.104988</v>
      </c>
      <c r="D407" s="13" t="s">
        <v>19</v>
      </c>
      <c r="E407" s="13">
        <v>14.27</v>
      </c>
      <c r="F407" s="14">
        <v>349.96</v>
      </c>
      <c r="G407" s="13" t="s">
        <v>28</v>
      </c>
      <c r="H407" s="13" t="s">
        <v>21</v>
      </c>
      <c r="I407" s="13" t="s">
        <v>48</v>
      </c>
      <c r="J407" s="14">
        <v>40000.0</v>
      </c>
      <c r="K407" s="13" t="s">
        <v>34</v>
      </c>
      <c r="L407" s="13" t="s">
        <v>24</v>
      </c>
      <c r="M407" s="13" t="s">
        <v>50</v>
      </c>
      <c r="N407" s="13" t="s">
        <v>42</v>
      </c>
      <c r="O407" s="14">
        <v>12182.11</v>
      </c>
      <c r="P407" s="14">
        <v>4856.49</v>
      </c>
      <c r="Q407" s="16">
        <v>43570.0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</row>
    <row r="408" ht="12.75" customHeight="1">
      <c r="A408" s="8">
        <v>1064471.0</v>
      </c>
      <c r="B408" s="9">
        <v>9000.0</v>
      </c>
      <c r="C408" s="10">
        <f t="shared" si="1"/>
        <v>0.07678468085</v>
      </c>
      <c r="D408" s="8" t="s">
        <v>19</v>
      </c>
      <c r="E408" s="8">
        <v>12.42</v>
      </c>
      <c r="F408" s="9">
        <v>300.74</v>
      </c>
      <c r="G408" s="8" t="s">
        <v>20</v>
      </c>
      <c r="H408" s="8" t="s">
        <v>79</v>
      </c>
      <c r="I408" s="8" t="s">
        <v>66</v>
      </c>
      <c r="J408" s="9">
        <v>47000.0</v>
      </c>
      <c r="K408" s="8" t="s">
        <v>34</v>
      </c>
      <c r="L408" s="8" t="s">
        <v>24</v>
      </c>
      <c r="M408" s="8" t="s">
        <v>25</v>
      </c>
      <c r="N408" s="8" t="s">
        <v>87</v>
      </c>
      <c r="O408" s="9">
        <v>10823.1032433</v>
      </c>
      <c r="P408" s="9">
        <v>313.32</v>
      </c>
      <c r="Q408" s="11">
        <v>43571.0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</row>
    <row r="409" ht="12.75" customHeight="1">
      <c r="A409" s="13">
        <v>1060374.0</v>
      </c>
      <c r="B409" s="14">
        <v>6500.0</v>
      </c>
      <c r="C409" s="15">
        <f t="shared" si="1"/>
        <v>0.04049294118</v>
      </c>
      <c r="D409" s="13" t="s">
        <v>19</v>
      </c>
      <c r="E409" s="13">
        <v>16.29</v>
      </c>
      <c r="F409" s="14">
        <v>229.46</v>
      </c>
      <c r="G409" s="13" t="s">
        <v>75</v>
      </c>
      <c r="H409" s="13" t="s">
        <v>79</v>
      </c>
      <c r="I409" s="13" t="s">
        <v>48</v>
      </c>
      <c r="J409" s="14">
        <v>68000.0</v>
      </c>
      <c r="K409" s="13" t="s">
        <v>34</v>
      </c>
      <c r="L409" s="13" t="s">
        <v>24</v>
      </c>
      <c r="M409" s="13" t="s">
        <v>50</v>
      </c>
      <c r="N409" s="13" t="s">
        <v>87</v>
      </c>
      <c r="O409" s="14">
        <v>8195.24288805</v>
      </c>
      <c r="P409" s="14">
        <v>1547.92</v>
      </c>
      <c r="Q409" s="16">
        <v>43572.0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</row>
    <row r="410" ht="12.75" customHeight="1">
      <c r="A410" s="8">
        <v>1064452.0</v>
      </c>
      <c r="B410" s="9">
        <v>23000.0</v>
      </c>
      <c r="C410" s="10">
        <f t="shared" si="1"/>
        <v>0.079056</v>
      </c>
      <c r="D410" s="8" t="s">
        <v>27</v>
      </c>
      <c r="E410" s="8">
        <v>21.28</v>
      </c>
      <c r="F410" s="9">
        <v>625.86</v>
      </c>
      <c r="G410" s="8" t="s">
        <v>59</v>
      </c>
      <c r="H410" s="8" t="s">
        <v>79</v>
      </c>
      <c r="I410" s="8" t="s">
        <v>51</v>
      </c>
      <c r="J410" s="9">
        <v>95000.0</v>
      </c>
      <c r="K410" s="8" t="s">
        <v>23</v>
      </c>
      <c r="L410" s="8" t="s">
        <v>24</v>
      </c>
      <c r="M410" s="8" t="s">
        <v>50</v>
      </c>
      <c r="N410" s="8" t="s">
        <v>121</v>
      </c>
      <c r="O410" s="9">
        <v>30964.69</v>
      </c>
      <c r="P410" s="9">
        <v>17827.7</v>
      </c>
      <c r="Q410" s="11">
        <v>43573.0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</row>
    <row r="411" ht="12.75" customHeight="1">
      <c r="A411" s="13">
        <v>1064453.0</v>
      </c>
      <c r="B411" s="14">
        <v>2000.0</v>
      </c>
      <c r="C411" s="15">
        <f t="shared" si="1"/>
        <v>0.01896666667</v>
      </c>
      <c r="D411" s="13" t="s">
        <v>19</v>
      </c>
      <c r="E411" s="13">
        <v>7.9</v>
      </c>
      <c r="F411" s="14">
        <v>62.59</v>
      </c>
      <c r="G411" s="13" t="s">
        <v>44</v>
      </c>
      <c r="H411" s="13" t="s">
        <v>21</v>
      </c>
      <c r="I411" s="13" t="s">
        <v>61</v>
      </c>
      <c r="J411" s="14">
        <v>39600.0</v>
      </c>
      <c r="K411" s="13" t="s">
        <v>34</v>
      </c>
      <c r="L411" s="13" t="s">
        <v>24</v>
      </c>
      <c r="M411" s="13" t="s">
        <v>25</v>
      </c>
      <c r="N411" s="13" t="s">
        <v>42</v>
      </c>
      <c r="O411" s="14">
        <v>2252.26999733</v>
      </c>
      <c r="P411" s="14">
        <v>65.78</v>
      </c>
      <c r="Q411" s="16">
        <v>43574.0</v>
      </c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</row>
    <row r="412" ht="12.75" customHeight="1">
      <c r="A412" s="8">
        <v>1064284.0</v>
      </c>
      <c r="B412" s="9">
        <v>8000.0</v>
      </c>
      <c r="C412" s="10">
        <f t="shared" si="1"/>
        <v>0.10858</v>
      </c>
      <c r="D412" s="8" t="s">
        <v>19</v>
      </c>
      <c r="E412" s="8">
        <v>13.49</v>
      </c>
      <c r="F412" s="9">
        <v>271.45</v>
      </c>
      <c r="G412" s="8" t="s">
        <v>28</v>
      </c>
      <c r="H412" s="8" t="s">
        <v>60</v>
      </c>
      <c r="I412" s="8" t="s">
        <v>48</v>
      </c>
      <c r="J412" s="9">
        <v>30000.0</v>
      </c>
      <c r="K412" s="8" t="s">
        <v>23</v>
      </c>
      <c r="L412" s="8" t="s">
        <v>24</v>
      </c>
      <c r="M412" s="8" t="s">
        <v>50</v>
      </c>
      <c r="N412" s="8" t="s">
        <v>42</v>
      </c>
      <c r="O412" s="9">
        <v>9767.17100778</v>
      </c>
      <c r="P412" s="9">
        <v>287.22</v>
      </c>
      <c r="Q412" s="11">
        <v>43575.0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</row>
    <row r="413" ht="12.75" customHeight="1">
      <c r="A413" s="13">
        <v>1063081.0</v>
      </c>
      <c r="B413" s="14">
        <v>8875.0</v>
      </c>
      <c r="C413" s="15">
        <f t="shared" si="1"/>
        <v>0.110444</v>
      </c>
      <c r="D413" s="13" t="s">
        <v>19</v>
      </c>
      <c r="E413" s="13">
        <v>7.51</v>
      </c>
      <c r="F413" s="14">
        <v>276.11</v>
      </c>
      <c r="G413" s="13" t="s">
        <v>44</v>
      </c>
      <c r="H413" s="13" t="s">
        <v>21</v>
      </c>
      <c r="I413" s="13" t="s">
        <v>45</v>
      </c>
      <c r="J413" s="14">
        <v>30000.0</v>
      </c>
      <c r="K413" s="13" t="s">
        <v>23</v>
      </c>
      <c r="L413" s="13" t="s">
        <v>24</v>
      </c>
      <c r="M413" s="13" t="s">
        <v>50</v>
      </c>
      <c r="N413" s="13" t="s">
        <v>96</v>
      </c>
      <c r="O413" s="14">
        <v>9738.77</v>
      </c>
      <c r="P413" s="14">
        <v>4226.2</v>
      </c>
      <c r="Q413" s="16">
        <v>43576.0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</row>
    <row r="414" ht="12.75" customHeight="1">
      <c r="A414" s="8">
        <v>1064251.0</v>
      </c>
      <c r="B414" s="9">
        <v>1500.0</v>
      </c>
      <c r="C414" s="10">
        <f t="shared" si="1"/>
        <v>0.03862588235</v>
      </c>
      <c r="D414" s="8" t="s">
        <v>19</v>
      </c>
      <c r="E414" s="8">
        <v>18.64</v>
      </c>
      <c r="F414" s="9">
        <v>54.72</v>
      </c>
      <c r="G414" s="8" t="s">
        <v>55</v>
      </c>
      <c r="H414" s="8" t="s">
        <v>21</v>
      </c>
      <c r="I414" s="8" t="s">
        <v>29</v>
      </c>
      <c r="J414" s="9">
        <v>17000.0</v>
      </c>
      <c r="K414" s="8" t="s">
        <v>30</v>
      </c>
      <c r="L414" s="8" t="s">
        <v>31</v>
      </c>
      <c r="M414" s="8" t="s">
        <v>41</v>
      </c>
      <c r="N414" s="8" t="s">
        <v>99</v>
      </c>
      <c r="O414" s="9">
        <v>560.69</v>
      </c>
      <c r="P414" s="9">
        <v>54.72</v>
      </c>
      <c r="Q414" s="11">
        <v>43577.0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</row>
    <row r="415" ht="12.75" customHeight="1">
      <c r="A415" s="13">
        <v>1064407.0</v>
      </c>
      <c r="B415" s="14">
        <v>8000.0</v>
      </c>
      <c r="C415" s="15">
        <f t="shared" si="1"/>
        <v>0.07638</v>
      </c>
      <c r="D415" s="13" t="s">
        <v>19</v>
      </c>
      <c r="E415" s="13">
        <v>12.42</v>
      </c>
      <c r="F415" s="14">
        <v>267.33</v>
      </c>
      <c r="G415" s="13" t="s">
        <v>20</v>
      </c>
      <c r="H415" s="13" t="s">
        <v>21</v>
      </c>
      <c r="I415" s="13" t="s">
        <v>48</v>
      </c>
      <c r="J415" s="14">
        <v>42000.0</v>
      </c>
      <c r="K415" s="13" t="s">
        <v>34</v>
      </c>
      <c r="L415" s="13" t="s">
        <v>24</v>
      </c>
      <c r="M415" s="13" t="s">
        <v>50</v>
      </c>
      <c r="N415" s="13" t="s">
        <v>92</v>
      </c>
      <c r="O415" s="14">
        <v>9638.08234049</v>
      </c>
      <c r="P415" s="14">
        <v>13.95</v>
      </c>
      <c r="Q415" s="16">
        <v>43522.0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</row>
    <row r="416" ht="12.75" customHeight="1">
      <c r="A416" s="8">
        <v>1035800.0</v>
      </c>
      <c r="B416" s="9">
        <v>20000.0</v>
      </c>
      <c r="C416" s="10">
        <f t="shared" si="1"/>
        <v>0.063928</v>
      </c>
      <c r="D416" s="8" t="s">
        <v>27</v>
      </c>
      <c r="E416" s="8">
        <v>14.65</v>
      </c>
      <c r="F416" s="9">
        <v>399.55</v>
      </c>
      <c r="G416" s="8" t="s">
        <v>28</v>
      </c>
      <c r="H416" s="8" t="s">
        <v>21</v>
      </c>
      <c r="I416" s="8" t="s">
        <v>22</v>
      </c>
      <c r="J416" s="9">
        <v>75000.0</v>
      </c>
      <c r="K416" s="8" t="s">
        <v>23</v>
      </c>
      <c r="L416" s="8" t="s">
        <v>31</v>
      </c>
      <c r="M416" s="8" t="s">
        <v>50</v>
      </c>
      <c r="N416" s="8" t="s">
        <v>42</v>
      </c>
      <c r="O416" s="9">
        <v>3612.52</v>
      </c>
      <c r="P416" s="9">
        <v>819.08</v>
      </c>
      <c r="Q416" s="11">
        <v>43478.0</v>
      </c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</row>
    <row r="417" ht="12.75" customHeight="1">
      <c r="A417" s="13">
        <v>1063678.0</v>
      </c>
      <c r="B417" s="14">
        <v>6500.0</v>
      </c>
      <c r="C417" s="15">
        <f t="shared" si="1"/>
        <v>0.06142857143</v>
      </c>
      <c r="D417" s="13" t="s">
        <v>19</v>
      </c>
      <c r="E417" s="13">
        <v>11.71</v>
      </c>
      <c r="F417" s="14">
        <v>215.0</v>
      </c>
      <c r="G417" s="13" t="s">
        <v>20</v>
      </c>
      <c r="H417" s="13" t="s">
        <v>21</v>
      </c>
      <c r="I417" s="13" t="s">
        <v>61</v>
      </c>
      <c r="J417" s="14">
        <v>42000.0</v>
      </c>
      <c r="K417" s="13" t="s">
        <v>34</v>
      </c>
      <c r="L417" s="13" t="s">
        <v>24</v>
      </c>
      <c r="M417" s="13" t="s">
        <v>25</v>
      </c>
      <c r="N417" s="13" t="s">
        <v>105</v>
      </c>
      <c r="O417" s="14">
        <v>7727.50005069</v>
      </c>
      <c r="P417" s="14">
        <v>863.1</v>
      </c>
      <c r="Q417" s="16">
        <v>43863.0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</row>
    <row r="418" ht="12.75" customHeight="1">
      <c r="A418" s="8">
        <v>1059751.0</v>
      </c>
      <c r="B418" s="9">
        <v>9600.0</v>
      </c>
      <c r="C418" s="10">
        <f t="shared" si="1"/>
        <v>0.1447733333</v>
      </c>
      <c r="D418" s="8" t="s">
        <v>19</v>
      </c>
      <c r="E418" s="8">
        <v>13.49</v>
      </c>
      <c r="F418" s="9">
        <v>325.74</v>
      </c>
      <c r="G418" s="8" t="s">
        <v>28</v>
      </c>
      <c r="H418" s="8" t="s">
        <v>79</v>
      </c>
      <c r="I418" s="8" t="s">
        <v>48</v>
      </c>
      <c r="J418" s="9">
        <v>27000.0</v>
      </c>
      <c r="K418" s="8" t="s">
        <v>30</v>
      </c>
      <c r="L418" s="8" t="s">
        <v>24</v>
      </c>
      <c r="M418" s="8" t="s">
        <v>50</v>
      </c>
      <c r="N418" s="8" t="s">
        <v>91</v>
      </c>
      <c r="O418" s="9">
        <v>11408.78</v>
      </c>
      <c r="P418" s="9">
        <v>4254.59</v>
      </c>
      <c r="Q418" s="11">
        <v>43462.0</v>
      </c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</row>
    <row r="419" ht="12.75" customHeight="1">
      <c r="A419" s="13">
        <v>1064386.0</v>
      </c>
      <c r="B419" s="14">
        <v>25975.0</v>
      </c>
      <c r="C419" s="15">
        <f t="shared" si="1"/>
        <v>0.03436153846</v>
      </c>
      <c r="D419" s="13" t="s">
        <v>27</v>
      </c>
      <c r="E419" s="13">
        <v>12.69</v>
      </c>
      <c r="F419" s="14">
        <v>372.25</v>
      </c>
      <c r="G419" s="13" t="s">
        <v>20</v>
      </c>
      <c r="H419" s="13" t="s">
        <v>79</v>
      </c>
      <c r="I419" s="13" t="s">
        <v>22</v>
      </c>
      <c r="J419" s="14">
        <v>130000.0</v>
      </c>
      <c r="K419" s="13" t="s">
        <v>23</v>
      </c>
      <c r="L419" s="13" t="s">
        <v>38</v>
      </c>
      <c r="M419" s="13" t="s">
        <v>50</v>
      </c>
      <c r="N419" s="13" t="s">
        <v>92</v>
      </c>
      <c r="O419" s="14">
        <v>17850.84</v>
      </c>
      <c r="P419" s="14">
        <v>372.25</v>
      </c>
      <c r="Q419" s="16">
        <v>43383.0</v>
      </c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</row>
    <row r="420" ht="12.75" customHeight="1">
      <c r="A420" s="8">
        <v>1055800.0</v>
      </c>
      <c r="B420" s="9">
        <v>10000.0</v>
      </c>
      <c r="C420" s="10">
        <f t="shared" si="1"/>
        <v>0.08162869565</v>
      </c>
      <c r="D420" s="8" t="s">
        <v>19</v>
      </c>
      <c r="E420" s="8">
        <v>7.9</v>
      </c>
      <c r="F420" s="9">
        <v>312.91</v>
      </c>
      <c r="G420" s="8" t="s">
        <v>44</v>
      </c>
      <c r="H420" s="8" t="s">
        <v>79</v>
      </c>
      <c r="I420" s="8" t="s">
        <v>66</v>
      </c>
      <c r="J420" s="9">
        <v>46000.0</v>
      </c>
      <c r="K420" s="8" t="s">
        <v>34</v>
      </c>
      <c r="L420" s="8" t="s">
        <v>24</v>
      </c>
      <c r="M420" s="8" t="s">
        <v>53</v>
      </c>
      <c r="N420" s="8" t="s">
        <v>107</v>
      </c>
      <c r="O420" s="9">
        <v>11262.9109239</v>
      </c>
      <c r="P420" s="9">
        <v>321.98</v>
      </c>
      <c r="Q420" s="11">
        <v>43123.0</v>
      </c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</row>
    <row r="421" ht="12.75" customHeight="1">
      <c r="A421" s="13">
        <v>1064221.0</v>
      </c>
      <c r="B421" s="14">
        <v>15000.0</v>
      </c>
      <c r="C421" s="15">
        <f t="shared" si="1"/>
        <v>0.0751845</v>
      </c>
      <c r="D421" s="13" t="s">
        <v>19</v>
      </c>
      <c r="E421" s="13">
        <v>12.42</v>
      </c>
      <c r="F421" s="14">
        <v>501.23</v>
      </c>
      <c r="G421" s="13" t="s">
        <v>20</v>
      </c>
      <c r="H421" s="13" t="s">
        <v>79</v>
      </c>
      <c r="I421" s="13" t="s">
        <v>22</v>
      </c>
      <c r="J421" s="14">
        <v>80000.0</v>
      </c>
      <c r="K421" s="13" t="s">
        <v>23</v>
      </c>
      <c r="L421" s="13" t="s">
        <v>24</v>
      </c>
      <c r="M421" s="13" t="s">
        <v>50</v>
      </c>
      <c r="N421" s="13" t="s">
        <v>52</v>
      </c>
      <c r="O421" s="14">
        <v>18039.0998082</v>
      </c>
      <c r="P421" s="14">
        <v>520.23</v>
      </c>
      <c r="Q421" s="16">
        <v>43403.0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</row>
    <row r="422" ht="12.75" customHeight="1">
      <c r="A422" s="8">
        <v>1064210.0</v>
      </c>
      <c r="B422" s="9">
        <v>9000.0</v>
      </c>
      <c r="C422" s="10">
        <f t="shared" si="1"/>
        <v>0.07369066667</v>
      </c>
      <c r="D422" s="8" t="s">
        <v>19</v>
      </c>
      <c r="E422" s="8">
        <v>6.62</v>
      </c>
      <c r="F422" s="9">
        <v>276.34</v>
      </c>
      <c r="G422" s="8" t="s">
        <v>44</v>
      </c>
      <c r="H422" s="8" t="s">
        <v>79</v>
      </c>
      <c r="I422" s="8" t="s">
        <v>48</v>
      </c>
      <c r="J422" s="9">
        <v>45000.0</v>
      </c>
      <c r="K422" s="8" t="s">
        <v>34</v>
      </c>
      <c r="L422" s="8" t="s">
        <v>24</v>
      </c>
      <c r="M422" s="8" t="s">
        <v>50</v>
      </c>
      <c r="N422" s="8" t="s">
        <v>42</v>
      </c>
      <c r="O422" s="9">
        <v>9929.50041729</v>
      </c>
      <c r="P422" s="9">
        <v>1391.04</v>
      </c>
      <c r="Q422" s="11">
        <v>43111.0</v>
      </c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</row>
    <row r="423" ht="12.75" customHeight="1">
      <c r="A423" s="13">
        <v>1064209.0</v>
      </c>
      <c r="B423" s="14">
        <v>10000.0</v>
      </c>
      <c r="C423" s="15">
        <f t="shared" si="1"/>
        <v>0.051792</v>
      </c>
      <c r="D423" s="13" t="s">
        <v>19</v>
      </c>
      <c r="E423" s="13">
        <v>7.9</v>
      </c>
      <c r="F423" s="14">
        <v>312.91</v>
      </c>
      <c r="G423" s="13" t="s">
        <v>44</v>
      </c>
      <c r="H423" s="13" t="s">
        <v>21</v>
      </c>
      <c r="I423" s="13" t="s">
        <v>89</v>
      </c>
      <c r="J423" s="14">
        <v>72500.0</v>
      </c>
      <c r="K423" s="13" t="s">
        <v>23</v>
      </c>
      <c r="L423" s="13" t="s">
        <v>24</v>
      </c>
      <c r="M423" s="13" t="s">
        <v>25</v>
      </c>
      <c r="N423" s="13" t="s">
        <v>91</v>
      </c>
      <c r="O423" s="14">
        <v>11263.4829655</v>
      </c>
      <c r="P423" s="14">
        <v>318.38</v>
      </c>
      <c r="Q423" s="16">
        <v>43593.0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</row>
    <row r="424" ht="12.75" customHeight="1">
      <c r="A424" s="8">
        <v>1064366.0</v>
      </c>
      <c r="B424" s="9">
        <v>1000.0</v>
      </c>
      <c r="C424" s="10">
        <f t="shared" si="1"/>
        <v>0.02249022164</v>
      </c>
      <c r="D424" s="8" t="s">
        <v>19</v>
      </c>
      <c r="E424" s="8">
        <v>14.65</v>
      </c>
      <c r="F424" s="9">
        <v>34.5</v>
      </c>
      <c r="G424" s="8" t="s">
        <v>28</v>
      </c>
      <c r="H424" s="8" t="s">
        <v>21</v>
      </c>
      <c r="I424" s="8" t="s">
        <v>122</v>
      </c>
      <c r="J424" s="9">
        <v>18408.0</v>
      </c>
      <c r="K424" s="8" t="s">
        <v>34</v>
      </c>
      <c r="L424" s="8" t="s">
        <v>31</v>
      </c>
      <c r="M424" s="8" t="s">
        <v>57</v>
      </c>
      <c r="N424" s="8" t="s">
        <v>95</v>
      </c>
      <c r="O424" s="9">
        <v>91.31</v>
      </c>
      <c r="P424" s="9">
        <v>34.5</v>
      </c>
      <c r="Q424" s="11">
        <v>43388.0</v>
      </c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</row>
    <row r="425" ht="12.75" customHeight="1">
      <c r="A425" s="13">
        <v>1064216.0</v>
      </c>
      <c r="B425" s="14">
        <v>14000.0</v>
      </c>
      <c r="C425" s="15">
        <f t="shared" si="1"/>
        <v>0.175228</v>
      </c>
      <c r="D425" s="13" t="s">
        <v>19</v>
      </c>
      <c r="E425" s="13">
        <v>7.9</v>
      </c>
      <c r="F425" s="14">
        <v>438.07</v>
      </c>
      <c r="G425" s="13" t="s">
        <v>44</v>
      </c>
      <c r="H425" s="13" t="s">
        <v>21</v>
      </c>
      <c r="I425" s="13" t="s">
        <v>89</v>
      </c>
      <c r="J425" s="14">
        <v>30000.0</v>
      </c>
      <c r="K425" s="13" t="s">
        <v>30</v>
      </c>
      <c r="L425" s="13" t="s">
        <v>24</v>
      </c>
      <c r="M425" s="13" t="s">
        <v>50</v>
      </c>
      <c r="N425" s="13" t="s">
        <v>64</v>
      </c>
      <c r="O425" s="14">
        <v>15297.94</v>
      </c>
      <c r="P425" s="14">
        <v>7854.53</v>
      </c>
      <c r="Q425" s="16">
        <v>43259.0</v>
      </c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</row>
    <row r="426" ht="12.75" customHeight="1">
      <c r="A426" s="8">
        <v>1064150.0</v>
      </c>
      <c r="B426" s="9">
        <v>8500.0</v>
      </c>
      <c r="C426" s="10">
        <f t="shared" si="1"/>
        <v>0.0699912</v>
      </c>
      <c r="D426" s="8" t="s">
        <v>19</v>
      </c>
      <c r="E426" s="8">
        <v>14.27</v>
      </c>
      <c r="F426" s="9">
        <v>291.63</v>
      </c>
      <c r="G426" s="8" t="s">
        <v>28</v>
      </c>
      <c r="H426" s="8" t="s">
        <v>21</v>
      </c>
      <c r="I426" s="8" t="s">
        <v>56</v>
      </c>
      <c r="J426" s="9">
        <v>50000.0</v>
      </c>
      <c r="K426" s="8" t="s">
        <v>30</v>
      </c>
      <c r="L426" s="8" t="s">
        <v>31</v>
      </c>
      <c r="M426" s="8" t="s">
        <v>50</v>
      </c>
      <c r="N426" s="8" t="s">
        <v>92</v>
      </c>
      <c r="O426" s="9">
        <v>2444.63</v>
      </c>
      <c r="P426" s="9">
        <v>291.63</v>
      </c>
      <c r="Q426" s="11">
        <v>43532.0</v>
      </c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</row>
    <row r="427" ht="12.75" customHeight="1">
      <c r="A427" s="13">
        <v>1056864.0</v>
      </c>
      <c r="B427" s="14">
        <v>15000.0</v>
      </c>
      <c r="C427" s="15">
        <f t="shared" si="1"/>
        <v>0.0622976</v>
      </c>
      <c r="D427" s="13" t="s">
        <v>27</v>
      </c>
      <c r="E427" s="13">
        <v>19.03</v>
      </c>
      <c r="F427" s="14">
        <v>389.36</v>
      </c>
      <c r="G427" s="13" t="s">
        <v>55</v>
      </c>
      <c r="H427" s="13" t="s">
        <v>21</v>
      </c>
      <c r="I427" s="13" t="s">
        <v>56</v>
      </c>
      <c r="J427" s="14">
        <v>75000.0</v>
      </c>
      <c r="K427" s="13" t="s">
        <v>30</v>
      </c>
      <c r="L427" s="13" t="s">
        <v>24</v>
      </c>
      <c r="M427" s="13" t="s">
        <v>50</v>
      </c>
      <c r="N427" s="13" t="s">
        <v>87</v>
      </c>
      <c r="O427" s="14">
        <v>22590.2041393</v>
      </c>
      <c r="P427" s="14">
        <v>5880.48</v>
      </c>
      <c r="Q427" s="16">
        <v>43390.0</v>
      </c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</row>
    <row r="428" ht="12.75" customHeight="1">
      <c r="A428" s="8">
        <v>1064146.0</v>
      </c>
      <c r="B428" s="9">
        <v>4500.0</v>
      </c>
      <c r="C428" s="10">
        <f t="shared" si="1"/>
        <v>0.02919138462</v>
      </c>
      <c r="D428" s="8" t="s">
        <v>19</v>
      </c>
      <c r="E428" s="8">
        <v>15.96</v>
      </c>
      <c r="F428" s="9">
        <v>158.12</v>
      </c>
      <c r="G428" s="8" t="s">
        <v>28</v>
      </c>
      <c r="H428" s="8" t="s">
        <v>79</v>
      </c>
      <c r="I428" s="8" t="s">
        <v>66</v>
      </c>
      <c r="J428" s="9">
        <v>65000.0</v>
      </c>
      <c r="K428" s="8" t="s">
        <v>34</v>
      </c>
      <c r="L428" s="8" t="s">
        <v>24</v>
      </c>
      <c r="M428" s="8" t="s">
        <v>41</v>
      </c>
      <c r="N428" s="8" t="s">
        <v>91</v>
      </c>
      <c r="O428" s="9">
        <v>5580.11</v>
      </c>
      <c r="P428" s="9">
        <v>1636.76</v>
      </c>
      <c r="Q428" s="11">
        <v>43508.0</v>
      </c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</row>
    <row r="429" ht="12.75" customHeight="1">
      <c r="A429" s="13">
        <v>1064183.0</v>
      </c>
      <c r="B429" s="14">
        <v>3000.0</v>
      </c>
      <c r="C429" s="15">
        <f t="shared" si="1"/>
        <v>0.017232</v>
      </c>
      <c r="D429" s="13" t="s">
        <v>19</v>
      </c>
      <c r="E429" s="13">
        <v>7.51</v>
      </c>
      <c r="F429" s="14">
        <v>93.34</v>
      </c>
      <c r="G429" s="13" t="s">
        <v>44</v>
      </c>
      <c r="H429" s="13" t="s">
        <v>79</v>
      </c>
      <c r="I429" s="13" t="s">
        <v>22</v>
      </c>
      <c r="J429" s="14">
        <v>65000.0</v>
      </c>
      <c r="K429" s="13" t="s">
        <v>34</v>
      </c>
      <c r="L429" s="13" t="s">
        <v>24</v>
      </c>
      <c r="M429" s="13" t="s">
        <v>57</v>
      </c>
      <c r="N429" s="13" t="s">
        <v>64</v>
      </c>
      <c r="O429" s="14">
        <v>3358.81340478</v>
      </c>
      <c r="P429" s="14">
        <v>100.23</v>
      </c>
      <c r="Q429" s="16">
        <v>43375.0</v>
      </c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</row>
    <row r="430" ht="12.75" customHeight="1">
      <c r="A430" s="8">
        <v>1064185.0</v>
      </c>
      <c r="B430" s="9">
        <v>10000.0</v>
      </c>
      <c r="C430" s="10">
        <f t="shared" si="1"/>
        <v>0.032225</v>
      </c>
      <c r="D430" s="8" t="s">
        <v>19</v>
      </c>
      <c r="E430" s="8">
        <v>9.91</v>
      </c>
      <c r="F430" s="9">
        <v>322.25</v>
      </c>
      <c r="G430" s="8" t="s">
        <v>20</v>
      </c>
      <c r="H430" s="8" t="s">
        <v>79</v>
      </c>
      <c r="I430" s="8" t="s">
        <v>61</v>
      </c>
      <c r="J430" s="9">
        <v>120000.0</v>
      </c>
      <c r="K430" s="8" t="s">
        <v>30</v>
      </c>
      <c r="L430" s="8" t="s">
        <v>24</v>
      </c>
      <c r="M430" s="8" t="s">
        <v>53</v>
      </c>
      <c r="N430" s="8" t="s">
        <v>95</v>
      </c>
      <c r="O430" s="9">
        <v>11597.2666022</v>
      </c>
      <c r="P430" s="9">
        <v>339.84</v>
      </c>
      <c r="Q430" s="11">
        <v>43295.0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ht="12.75" customHeight="1">
      <c r="A431" s="13">
        <v>1064126.0</v>
      </c>
      <c r="B431" s="14">
        <v>21250.0</v>
      </c>
      <c r="C431" s="15">
        <f t="shared" si="1"/>
        <v>0.1483764706</v>
      </c>
      <c r="D431" s="13" t="s">
        <v>27</v>
      </c>
      <c r="E431" s="13">
        <v>16.77</v>
      </c>
      <c r="F431" s="14">
        <v>525.5</v>
      </c>
      <c r="G431" s="13" t="s">
        <v>75</v>
      </c>
      <c r="H431" s="13" t="s">
        <v>79</v>
      </c>
      <c r="I431" s="13" t="s">
        <v>66</v>
      </c>
      <c r="J431" s="14">
        <v>42500.0</v>
      </c>
      <c r="K431" s="13" t="s">
        <v>23</v>
      </c>
      <c r="L431" s="13" t="s">
        <v>24</v>
      </c>
      <c r="M431" s="13" t="s">
        <v>50</v>
      </c>
      <c r="N431" s="13" t="s">
        <v>76</v>
      </c>
      <c r="O431" s="14">
        <v>30769.8936537</v>
      </c>
      <c r="P431" s="14">
        <v>7681.95</v>
      </c>
      <c r="Q431" s="16">
        <v>43584.0</v>
      </c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ht="12.75" customHeight="1">
      <c r="A432" s="8">
        <v>1029473.0</v>
      </c>
      <c r="B432" s="9">
        <v>33425.0</v>
      </c>
      <c r="C432" s="10">
        <f t="shared" si="1"/>
        <v>0.0761008</v>
      </c>
      <c r="D432" s="8" t="s">
        <v>27</v>
      </c>
      <c r="E432" s="8">
        <v>13.49</v>
      </c>
      <c r="F432" s="9">
        <v>475.63</v>
      </c>
      <c r="G432" s="8" t="s">
        <v>28</v>
      </c>
      <c r="H432" s="8" t="s">
        <v>79</v>
      </c>
      <c r="I432" s="8" t="s">
        <v>89</v>
      </c>
      <c r="J432" s="9">
        <v>75000.0</v>
      </c>
      <c r="K432" s="8" t="s">
        <v>30</v>
      </c>
      <c r="L432" s="8" t="s">
        <v>31</v>
      </c>
      <c r="M432" s="8" t="s">
        <v>50</v>
      </c>
      <c r="N432" s="8" t="s">
        <v>91</v>
      </c>
      <c r="O432" s="9">
        <v>19893.95</v>
      </c>
      <c r="P432" s="9">
        <v>1370.08</v>
      </c>
      <c r="Q432" s="11">
        <v>43164.0</v>
      </c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</row>
    <row r="433" ht="12.75" customHeight="1">
      <c r="A433" s="13">
        <v>1057239.0</v>
      </c>
      <c r="B433" s="14">
        <v>35000.0</v>
      </c>
      <c r="C433" s="15">
        <f t="shared" si="1"/>
        <v>0.05637107692</v>
      </c>
      <c r="D433" s="13" t="s">
        <v>27</v>
      </c>
      <c r="E433" s="13">
        <v>19.42</v>
      </c>
      <c r="F433" s="14">
        <v>916.03</v>
      </c>
      <c r="G433" s="13" t="s">
        <v>55</v>
      </c>
      <c r="H433" s="13" t="s">
        <v>21</v>
      </c>
      <c r="I433" s="13" t="s">
        <v>51</v>
      </c>
      <c r="J433" s="14">
        <v>195000.0</v>
      </c>
      <c r="K433" s="13" t="s">
        <v>23</v>
      </c>
      <c r="L433" s="13" t="s">
        <v>38</v>
      </c>
      <c r="M433" s="13" t="s">
        <v>50</v>
      </c>
      <c r="N433" s="13" t="s">
        <v>107</v>
      </c>
      <c r="O433" s="14">
        <v>43947.08</v>
      </c>
      <c r="P433" s="14">
        <v>916.03</v>
      </c>
      <c r="Q433" s="16">
        <v>43253.0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</row>
    <row r="434" ht="12.75" customHeight="1">
      <c r="A434" s="8">
        <v>1064128.0</v>
      </c>
      <c r="B434" s="9">
        <v>7200.0</v>
      </c>
      <c r="C434" s="10">
        <f t="shared" si="1"/>
        <v>0.05467539553</v>
      </c>
      <c r="D434" s="8" t="s">
        <v>19</v>
      </c>
      <c r="E434" s="8">
        <v>15.27</v>
      </c>
      <c r="F434" s="9">
        <v>250.55</v>
      </c>
      <c r="G434" s="8" t="s">
        <v>28</v>
      </c>
      <c r="H434" s="8" t="s">
        <v>21</v>
      </c>
      <c r="I434" s="8" t="s">
        <v>61</v>
      </c>
      <c r="J434" s="9">
        <v>54990.0</v>
      </c>
      <c r="K434" s="8" t="s">
        <v>23</v>
      </c>
      <c r="L434" s="8" t="s">
        <v>24</v>
      </c>
      <c r="M434" s="8" t="s">
        <v>50</v>
      </c>
      <c r="N434" s="8" t="s">
        <v>64</v>
      </c>
      <c r="O434" s="9">
        <v>8948.24764409</v>
      </c>
      <c r="P434" s="9">
        <v>1708.04</v>
      </c>
      <c r="Q434" s="11">
        <v>43486.0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</row>
    <row r="435" ht="12.75" customHeight="1">
      <c r="A435" s="13">
        <v>1063949.0</v>
      </c>
      <c r="B435" s="14">
        <v>18000.0</v>
      </c>
      <c r="C435" s="15">
        <f t="shared" si="1"/>
        <v>0.119331</v>
      </c>
      <c r="D435" s="13" t="s">
        <v>27</v>
      </c>
      <c r="E435" s="13">
        <v>11.71</v>
      </c>
      <c r="F435" s="14">
        <v>397.77</v>
      </c>
      <c r="G435" s="13" t="s">
        <v>20</v>
      </c>
      <c r="H435" s="13" t="s">
        <v>21</v>
      </c>
      <c r="I435" s="13" t="s">
        <v>29</v>
      </c>
      <c r="J435" s="14">
        <v>40000.0</v>
      </c>
      <c r="K435" s="13" t="s">
        <v>30</v>
      </c>
      <c r="L435" s="13" t="s">
        <v>31</v>
      </c>
      <c r="M435" s="13" t="s">
        <v>50</v>
      </c>
      <c r="N435" s="13" t="s">
        <v>26</v>
      </c>
      <c r="O435" s="14">
        <v>10850.22</v>
      </c>
      <c r="P435" s="14">
        <v>397.77</v>
      </c>
      <c r="Q435" s="16">
        <v>43117.0</v>
      </c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ht="12.75" customHeight="1">
      <c r="A436" s="8">
        <v>1064166.0</v>
      </c>
      <c r="B436" s="9">
        <v>23000.0</v>
      </c>
      <c r="C436" s="10">
        <f t="shared" si="1"/>
        <v>0.06303766423</v>
      </c>
      <c r="D436" s="8" t="s">
        <v>19</v>
      </c>
      <c r="E436" s="8">
        <v>7.9</v>
      </c>
      <c r="F436" s="9">
        <v>719.68</v>
      </c>
      <c r="G436" s="8" t="s">
        <v>44</v>
      </c>
      <c r="H436" s="8" t="s">
        <v>79</v>
      </c>
      <c r="I436" s="8" t="s">
        <v>89</v>
      </c>
      <c r="J436" s="9">
        <v>137000.0</v>
      </c>
      <c r="K436" s="8" t="s">
        <v>30</v>
      </c>
      <c r="L436" s="8" t="s">
        <v>24</v>
      </c>
      <c r="M436" s="8" t="s">
        <v>50</v>
      </c>
      <c r="N436" s="8" t="s">
        <v>64</v>
      </c>
      <c r="O436" s="9">
        <v>23980.67</v>
      </c>
      <c r="P436" s="9">
        <v>19664.2</v>
      </c>
      <c r="Q436" s="11">
        <v>43118.0</v>
      </c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</row>
    <row r="437" ht="12.75" customHeight="1">
      <c r="A437" s="13">
        <v>1064133.0</v>
      </c>
      <c r="B437" s="14">
        <v>20000.0</v>
      </c>
      <c r="C437" s="15">
        <f t="shared" si="1"/>
        <v>0.098918</v>
      </c>
      <c r="D437" s="13" t="s">
        <v>27</v>
      </c>
      <c r="E437" s="13">
        <v>16.77</v>
      </c>
      <c r="F437" s="14">
        <v>494.59</v>
      </c>
      <c r="G437" s="13" t="s">
        <v>75</v>
      </c>
      <c r="H437" s="13" t="s">
        <v>21</v>
      </c>
      <c r="I437" s="13" t="s">
        <v>22</v>
      </c>
      <c r="J437" s="14">
        <v>60000.0</v>
      </c>
      <c r="K437" s="13" t="s">
        <v>23</v>
      </c>
      <c r="L437" s="13" t="s">
        <v>31</v>
      </c>
      <c r="M437" s="13" t="s">
        <v>50</v>
      </c>
      <c r="N437" s="13" t="s">
        <v>42</v>
      </c>
      <c r="O437" s="14">
        <v>18799.72</v>
      </c>
      <c r="P437" s="14">
        <v>494.59</v>
      </c>
      <c r="Q437" s="16">
        <v>43119.0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</row>
    <row r="438" ht="12.75" customHeight="1">
      <c r="A438" s="8">
        <v>1064094.0</v>
      </c>
      <c r="B438" s="9">
        <v>6000.0</v>
      </c>
      <c r="C438" s="10">
        <f t="shared" si="1"/>
        <v>0.06015936255</v>
      </c>
      <c r="D438" s="8" t="s">
        <v>27</v>
      </c>
      <c r="E438" s="8">
        <v>17.58</v>
      </c>
      <c r="F438" s="9">
        <v>151.0</v>
      </c>
      <c r="G438" s="8" t="s">
        <v>75</v>
      </c>
      <c r="H438" s="8" t="s">
        <v>21</v>
      </c>
      <c r="I438" s="8" t="s">
        <v>48</v>
      </c>
      <c r="J438" s="9">
        <v>30120.0</v>
      </c>
      <c r="K438" s="8" t="s">
        <v>34</v>
      </c>
      <c r="L438" s="8" t="s">
        <v>38</v>
      </c>
      <c r="M438" s="8" t="s">
        <v>50</v>
      </c>
      <c r="N438" s="8" t="s">
        <v>91</v>
      </c>
      <c r="O438" s="9">
        <v>7382.84</v>
      </c>
      <c r="P438" s="9">
        <v>151.0</v>
      </c>
      <c r="Q438" s="11">
        <v>43120.0</v>
      </c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</row>
    <row r="439" ht="12.75" customHeight="1">
      <c r="A439" s="13">
        <v>1063505.0</v>
      </c>
      <c r="B439" s="14">
        <v>7000.0</v>
      </c>
      <c r="C439" s="15">
        <f t="shared" si="1"/>
        <v>0.05798608696</v>
      </c>
      <c r="D439" s="13" t="s">
        <v>19</v>
      </c>
      <c r="E439" s="13">
        <v>8.9</v>
      </c>
      <c r="F439" s="14">
        <v>222.28</v>
      </c>
      <c r="G439" s="13" t="s">
        <v>44</v>
      </c>
      <c r="H439" s="13" t="s">
        <v>21</v>
      </c>
      <c r="I439" s="13" t="s">
        <v>45</v>
      </c>
      <c r="J439" s="14">
        <v>46000.0</v>
      </c>
      <c r="K439" s="13" t="s">
        <v>23</v>
      </c>
      <c r="L439" s="13" t="s">
        <v>24</v>
      </c>
      <c r="M439" s="13" t="s">
        <v>25</v>
      </c>
      <c r="N439" s="13" t="s">
        <v>69</v>
      </c>
      <c r="O439" s="14">
        <v>7999.84792572</v>
      </c>
      <c r="P439" s="14">
        <v>232.27</v>
      </c>
      <c r="Q439" s="16">
        <v>43121.0</v>
      </c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</row>
    <row r="440" ht="12.75" customHeight="1">
      <c r="A440" s="8">
        <v>1063528.0</v>
      </c>
      <c r="B440" s="9">
        <v>21000.0</v>
      </c>
      <c r="C440" s="10">
        <f t="shared" si="1"/>
        <v>0.06261777778</v>
      </c>
      <c r="D440" s="8" t="s">
        <v>19</v>
      </c>
      <c r="E440" s="8">
        <v>12.69</v>
      </c>
      <c r="F440" s="9">
        <v>704.45</v>
      </c>
      <c r="G440" s="8" t="s">
        <v>20</v>
      </c>
      <c r="H440" s="8" t="s">
        <v>79</v>
      </c>
      <c r="I440" s="8" t="s">
        <v>51</v>
      </c>
      <c r="J440" s="9">
        <v>135000.0</v>
      </c>
      <c r="K440" s="8" t="s">
        <v>23</v>
      </c>
      <c r="L440" s="8" t="s">
        <v>24</v>
      </c>
      <c r="M440" s="8" t="s">
        <v>50</v>
      </c>
      <c r="N440" s="8" t="s">
        <v>99</v>
      </c>
      <c r="O440" s="9">
        <v>24283.82</v>
      </c>
      <c r="P440" s="9">
        <v>11650.08</v>
      </c>
      <c r="Q440" s="11">
        <v>43172.0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ht="12.75" customHeight="1">
      <c r="A441" s="13">
        <v>1063912.0</v>
      </c>
      <c r="B441" s="14">
        <v>8250.0</v>
      </c>
      <c r="C441" s="15">
        <f t="shared" si="1"/>
        <v>0.09777904762</v>
      </c>
      <c r="D441" s="13" t="s">
        <v>19</v>
      </c>
      <c r="E441" s="13">
        <v>7.51</v>
      </c>
      <c r="F441" s="14">
        <v>256.67</v>
      </c>
      <c r="G441" s="13" t="s">
        <v>44</v>
      </c>
      <c r="H441" s="13" t="s">
        <v>79</v>
      </c>
      <c r="I441" s="13" t="s">
        <v>122</v>
      </c>
      <c r="J441" s="14">
        <v>31500.0</v>
      </c>
      <c r="K441" s="13" t="s">
        <v>23</v>
      </c>
      <c r="L441" s="13" t="s">
        <v>24</v>
      </c>
      <c r="M441" s="13" t="s">
        <v>50</v>
      </c>
      <c r="N441" s="13" t="s">
        <v>118</v>
      </c>
      <c r="O441" s="14">
        <v>9236.36905915</v>
      </c>
      <c r="P441" s="14">
        <v>278.92</v>
      </c>
      <c r="Q441" s="16">
        <v>43214.0</v>
      </c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ht="12.75" customHeight="1">
      <c r="A442" s="8">
        <v>1064082.0</v>
      </c>
      <c r="B442" s="9">
        <v>13000.0</v>
      </c>
      <c r="C442" s="10">
        <f t="shared" si="1"/>
        <v>0.07734092308</v>
      </c>
      <c r="D442" s="8" t="s">
        <v>19</v>
      </c>
      <c r="E442" s="8">
        <v>9.91</v>
      </c>
      <c r="F442" s="9">
        <v>418.93</v>
      </c>
      <c r="G442" s="8" t="s">
        <v>20</v>
      </c>
      <c r="H442" s="8" t="s">
        <v>21</v>
      </c>
      <c r="I442" s="8" t="s">
        <v>22</v>
      </c>
      <c r="J442" s="9">
        <v>65000.0</v>
      </c>
      <c r="K442" s="8" t="s">
        <v>23</v>
      </c>
      <c r="L442" s="8" t="s">
        <v>24</v>
      </c>
      <c r="M442" s="8" t="s">
        <v>25</v>
      </c>
      <c r="N442" s="8" t="s">
        <v>42</v>
      </c>
      <c r="O442" s="9">
        <v>14817.85</v>
      </c>
      <c r="P442" s="9">
        <v>5207.35</v>
      </c>
      <c r="Q442" s="11">
        <v>43150.0</v>
      </c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</row>
    <row r="443" ht="12.75" customHeight="1">
      <c r="A443" s="13">
        <v>1063892.0</v>
      </c>
      <c r="B443" s="14">
        <v>18000.0</v>
      </c>
      <c r="C443" s="15">
        <f t="shared" si="1"/>
        <v>0.08502615385</v>
      </c>
      <c r="D443" s="13" t="s">
        <v>19</v>
      </c>
      <c r="E443" s="13">
        <v>6.62</v>
      </c>
      <c r="F443" s="14">
        <v>552.67</v>
      </c>
      <c r="G443" s="13" t="s">
        <v>44</v>
      </c>
      <c r="H443" s="13" t="s">
        <v>79</v>
      </c>
      <c r="I443" s="13" t="s">
        <v>89</v>
      </c>
      <c r="J443" s="14">
        <v>78000.0</v>
      </c>
      <c r="K443" s="13" t="s">
        <v>34</v>
      </c>
      <c r="L443" s="13" t="s">
        <v>24</v>
      </c>
      <c r="M443" s="13" t="s">
        <v>50</v>
      </c>
      <c r="N443" s="13" t="s">
        <v>64</v>
      </c>
      <c r="O443" s="14">
        <v>19892.9516423</v>
      </c>
      <c r="P443" s="14">
        <v>574.46</v>
      </c>
      <c r="Q443" s="16">
        <v>43195.0</v>
      </c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ht="12.75" customHeight="1">
      <c r="A444" s="8">
        <v>1064061.0</v>
      </c>
      <c r="B444" s="9">
        <v>7200.0</v>
      </c>
      <c r="C444" s="10">
        <f t="shared" si="1"/>
        <v>0.043828</v>
      </c>
      <c r="D444" s="8" t="s">
        <v>19</v>
      </c>
      <c r="E444" s="8">
        <v>6.03</v>
      </c>
      <c r="F444" s="9">
        <v>219.14</v>
      </c>
      <c r="G444" s="8" t="s">
        <v>44</v>
      </c>
      <c r="H444" s="8" t="s">
        <v>79</v>
      </c>
      <c r="I444" s="8" t="s">
        <v>66</v>
      </c>
      <c r="J444" s="9">
        <v>60000.0</v>
      </c>
      <c r="K444" s="8" t="s">
        <v>34</v>
      </c>
      <c r="L444" s="8" t="s">
        <v>24</v>
      </c>
      <c r="M444" s="8" t="s">
        <v>41</v>
      </c>
      <c r="N444" s="8" t="s">
        <v>26</v>
      </c>
      <c r="O444" s="9">
        <v>7881.92413224</v>
      </c>
      <c r="P444" s="9">
        <v>873.09</v>
      </c>
      <c r="Q444" s="11">
        <v>43358.0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</row>
    <row r="445" ht="12.75" customHeight="1">
      <c r="A445" s="13">
        <v>1063876.0</v>
      </c>
      <c r="B445" s="14">
        <v>16500.0</v>
      </c>
      <c r="C445" s="15">
        <f t="shared" si="1"/>
        <v>0.1309825</v>
      </c>
      <c r="D445" s="13" t="s">
        <v>19</v>
      </c>
      <c r="E445" s="13">
        <v>8.9</v>
      </c>
      <c r="F445" s="14">
        <v>523.93</v>
      </c>
      <c r="G445" s="13" t="s">
        <v>44</v>
      </c>
      <c r="H445" s="13" t="s">
        <v>21</v>
      </c>
      <c r="I445" s="13" t="s">
        <v>22</v>
      </c>
      <c r="J445" s="14">
        <v>48000.0</v>
      </c>
      <c r="K445" s="13" t="s">
        <v>34</v>
      </c>
      <c r="L445" s="13" t="s">
        <v>24</v>
      </c>
      <c r="M445" s="13" t="s">
        <v>25</v>
      </c>
      <c r="N445" s="13" t="s">
        <v>82</v>
      </c>
      <c r="O445" s="14">
        <v>18159.26</v>
      </c>
      <c r="P445" s="14">
        <v>9783.86</v>
      </c>
      <c r="Q445" s="16">
        <v>43196.0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</row>
    <row r="446" ht="12.75" customHeight="1">
      <c r="A446" s="8">
        <v>1042841.0</v>
      </c>
      <c r="B446" s="9">
        <v>8125.0</v>
      </c>
      <c r="C446" s="10">
        <f t="shared" si="1"/>
        <v>0.1220352</v>
      </c>
      <c r="D446" s="8" t="s">
        <v>19</v>
      </c>
      <c r="E446" s="8">
        <v>7.9</v>
      </c>
      <c r="F446" s="9">
        <v>254.24</v>
      </c>
      <c r="G446" s="8" t="s">
        <v>44</v>
      </c>
      <c r="H446" s="8" t="s">
        <v>21</v>
      </c>
      <c r="I446" s="8" t="s">
        <v>29</v>
      </c>
      <c r="J446" s="9">
        <v>25000.0</v>
      </c>
      <c r="K446" s="8" t="s">
        <v>34</v>
      </c>
      <c r="L446" s="8" t="s">
        <v>24</v>
      </c>
      <c r="M446" s="8" t="s">
        <v>50</v>
      </c>
      <c r="N446" s="8" t="s">
        <v>36</v>
      </c>
      <c r="O446" s="9">
        <v>9151.00534309</v>
      </c>
      <c r="P446" s="9">
        <v>262.23</v>
      </c>
      <c r="Q446" s="11">
        <v>43496.0</v>
      </c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</row>
    <row r="447" ht="12.75" customHeight="1">
      <c r="A447" s="13">
        <v>1063864.0</v>
      </c>
      <c r="B447" s="14">
        <v>18800.0</v>
      </c>
      <c r="C447" s="15">
        <f t="shared" si="1"/>
        <v>0.08559365854</v>
      </c>
      <c r="D447" s="13" t="s">
        <v>19</v>
      </c>
      <c r="E447" s="13">
        <v>7.51</v>
      </c>
      <c r="F447" s="14">
        <v>584.89</v>
      </c>
      <c r="G447" s="13" t="s">
        <v>44</v>
      </c>
      <c r="H447" s="13" t="s">
        <v>79</v>
      </c>
      <c r="I447" s="13" t="s">
        <v>48</v>
      </c>
      <c r="J447" s="14">
        <v>82000.0</v>
      </c>
      <c r="K447" s="13" t="s">
        <v>23</v>
      </c>
      <c r="L447" s="13" t="s">
        <v>24</v>
      </c>
      <c r="M447" s="13" t="s">
        <v>50</v>
      </c>
      <c r="N447" s="13" t="s">
        <v>42</v>
      </c>
      <c r="O447" s="14">
        <v>21054.1855484</v>
      </c>
      <c r="P447" s="14">
        <v>594.74</v>
      </c>
      <c r="Q447" s="16">
        <v>43561.0</v>
      </c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ht="12.75" customHeight="1">
      <c r="A448" s="8">
        <v>1064051.0</v>
      </c>
      <c r="B448" s="9">
        <v>26800.0</v>
      </c>
      <c r="C448" s="10">
        <f t="shared" si="1"/>
        <v>0.1438229268</v>
      </c>
      <c r="D448" s="8" t="s">
        <v>19</v>
      </c>
      <c r="E448" s="8">
        <v>19.03</v>
      </c>
      <c r="F448" s="9">
        <v>982.79</v>
      </c>
      <c r="G448" s="8" t="s">
        <v>55</v>
      </c>
      <c r="H448" s="8" t="s">
        <v>79</v>
      </c>
      <c r="I448" s="8" t="s">
        <v>22</v>
      </c>
      <c r="J448" s="9">
        <v>82000.0</v>
      </c>
      <c r="K448" s="8" t="s">
        <v>30</v>
      </c>
      <c r="L448" s="8" t="s">
        <v>24</v>
      </c>
      <c r="M448" s="8" t="s">
        <v>25</v>
      </c>
      <c r="N448" s="8" t="s">
        <v>42</v>
      </c>
      <c r="O448" s="9">
        <v>31277.98</v>
      </c>
      <c r="P448" s="9">
        <v>20489.14</v>
      </c>
      <c r="Q448" s="11">
        <v>43402.0</v>
      </c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</row>
    <row r="449" ht="12.75" customHeight="1">
      <c r="A449" s="13">
        <v>1063847.0</v>
      </c>
      <c r="B449" s="14">
        <v>19200.0</v>
      </c>
      <c r="C449" s="15">
        <f t="shared" si="1"/>
        <v>0.1716514286</v>
      </c>
      <c r="D449" s="13" t="s">
        <v>19</v>
      </c>
      <c r="E449" s="13">
        <v>7.9</v>
      </c>
      <c r="F449" s="14">
        <v>600.78</v>
      </c>
      <c r="G449" s="13" t="s">
        <v>44</v>
      </c>
      <c r="H449" s="13" t="s">
        <v>79</v>
      </c>
      <c r="I449" s="13" t="s">
        <v>66</v>
      </c>
      <c r="J449" s="14">
        <v>42000.0</v>
      </c>
      <c r="K449" s="13" t="s">
        <v>23</v>
      </c>
      <c r="L449" s="13" t="s">
        <v>24</v>
      </c>
      <c r="M449" s="13" t="s">
        <v>50</v>
      </c>
      <c r="N449" s="13" t="s">
        <v>131</v>
      </c>
      <c r="O449" s="14">
        <v>21328.13</v>
      </c>
      <c r="P449" s="14">
        <v>7516.94</v>
      </c>
      <c r="Q449" s="16">
        <v>43395.0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ht="12.75" customHeight="1">
      <c r="A450" s="8">
        <v>1062833.0</v>
      </c>
      <c r="B450" s="9">
        <v>12875.0</v>
      </c>
      <c r="C450" s="10">
        <f t="shared" si="1"/>
        <v>0.09273043478</v>
      </c>
      <c r="D450" s="8" t="s">
        <v>27</v>
      </c>
      <c r="E450" s="8">
        <v>17.58</v>
      </c>
      <c r="F450" s="9">
        <v>213.28</v>
      </c>
      <c r="G450" s="8" t="s">
        <v>75</v>
      </c>
      <c r="H450" s="8" t="s">
        <v>21</v>
      </c>
      <c r="I450" s="8" t="s">
        <v>48</v>
      </c>
      <c r="J450" s="9">
        <v>27600.0</v>
      </c>
      <c r="K450" s="8" t="s">
        <v>23</v>
      </c>
      <c r="L450" s="8" t="s">
        <v>24</v>
      </c>
      <c r="M450" s="8" t="s">
        <v>50</v>
      </c>
      <c r="N450" s="8" t="s">
        <v>42</v>
      </c>
      <c r="O450" s="9">
        <v>11208.865744</v>
      </c>
      <c r="P450" s="9">
        <v>5908.59</v>
      </c>
      <c r="Q450" s="11">
        <v>43476.0</v>
      </c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ht="12.75" customHeight="1">
      <c r="A451" s="13">
        <v>1062032.0</v>
      </c>
      <c r="B451" s="14">
        <v>4000.0</v>
      </c>
      <c r="C451" s="15">
        <f t="shared" si="1"/>
        <v>0.04221157895</v>
      </c>
      <c r="D451" s="13" t="s">
        <v>19</v>
      </c>
      <c r="E451" s="13">
        <v>12.42</v>
      </c>
      <c r="F451" s="14">
        <v>133.67</v>
      </c>
      <c r="G451" s="13" t="s">
        <v>20</v>
      </c>
      <c r="H451" s="13" t="s">
        <v>79</v>
      </c>
      <c r="I451" s="13" t="s">
        <v>66</v>
      </c>
      <c r="J451" s="14">
        <v>38000.0</v>
      </c>
      <c r="K451" s="13" t="s">
        <v>34</v>
      </c>
      <c r="L451" s="13" t="s">
        <v>24</v>
      </c>
      <c r="M451" s="13" t="s">
        <v>25</v>
      </c>
      <c r="N451" s="13" t="s">
        <v>99</v>
      </c>
      <c r="O451" s="14">
        <v>4300.29</v>
      </c>
      <c r="P451" s="14">
        <v>3326.13</v>
      </c>
      <c r="Q451" s="16">
        <v>43507.0</v>
      </c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ht="12.75" customHeight="1">
      <c r="A452" s="8">
        <v>1063843.0</v>
      </c>
      <c r="B452" s="9">
        <v>4000.0</v>
      </c>
      <c r="C452" s="10">
        <f t="shared" si="1"/>
        <v>0.04841485714</v>
      </c>
      <c r="D452" s="8" t="s">
        <v>19</v>
      </c>
      <c r="E452" s="8">
        <v>16.29</v>
      </c>
      <c r="F452" s="9">
        <v>141.21</v>
      </c>
      <c r="G452" s="8" t="s">
        <v>75</v>
      </c>
      <c r="H452" s="8" t="s">
        <v>21</v>
      </c>
      <c r="I452" s="8" t="s">
        <v>61</v>
      </c>
      <c r="J452" s="9">
        <v>35000.0</v>
      </c>
      <c r="K452" s="8" t="s">
        <v>34</v>
      </c>
      <c r="L452" s="8" t="s">
        <v>24</v>
      </c>
      <c r="M452" s="8" t="s">
        <v>50</v>
      </c>
      <c r="N452" s="8" t="s">
        <v>42</v>
      </c>
      <c r="O452" s="9">
        <v>5053.37722473</v>
      </c>
      <c r="P452" s="9">
        <v>824.36</v>
      </c>
      <c r="Q452" s="11">
        <v>43208.0</v>
      </c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ht="12.75" customHeight="1">
      <c r="A453" s="13">
        <v>1063828.0</v>
      </c>
      <c r="B453" s="14">
        <v>12000.0</v>
      </c>
      <c r="C453" s="15">
        <f t="shared" si="1"/>
        <v>0.1406181818</v>
      </c>
      <c r="D453" s="13" t="s">
        <v>19</v>
      </c>
      <c r="E453" s="13">
        <v>9.91</v>
      </c>
      <c r="F453" s="14">
        <v>386.7</v>
      </c>
      <c r="G453" s="13" t="s">
        <v>20</v>
      </c>
      <c r="H453" s="13" t="s">
        <v>60</v>
      </c>
      <c r="I453" s="13" t="s">
        <v>22</v>
      </c>
      <c r="J453" s="14">
        <v>33000.0</v>
      </c>
      <c r="K453" s="13" t="s">
        <v>34</v>
      </c>
      <c r="L453" s="13" t="s">
        <v>24</v>
      </c>
      <c r="M453" s="13" t="s">
        <v>25</v>
      </c>
      <c r="N453" s="13" t="s">
        <v>42</v>
      </c>
      <c r="O453" s="14">
        <v>13871.4187605</v>
      </c>
      <c r="P453" s="14">
        <v>2286.28</v>
      </c>
      <c r="Q453" s="16">
        <v>43595.0</v>
      </c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</row>
    <row r="454" ht="12.75" customHeight="1">
      <c r="A454" s="8">
        <v>1064006.0</v>
      </c>
      <c r="B454" s="9">
        <v>2625.0</v>
      </c>
      <c r="C454" s="10">
        <f t="shared" si="1"/>
        <v>0.01973409091</v>
      </c>
      <c r="D454" s="8" t="s">
        <v>19</v>
      </c>
      <c r="E454" s="8">
        <v>11.71</v>
      </c>
      <c r="F454" s="9">
        <v>86.83</v>
      </c>
      <c r="G454" s="8" t="s">
        <v>20</v>
      </c>
      <c r="H454" s="8" t="s">
        <v>79</v>
      </c>
      <c r="I454" s="8" t="s">
        <v>22</v>
      </c>
      <c r="J454" s="9">
        <v>52800.0</v>
      </c>
      <c r="K454" s="8" t="s">
        <v>34</v>
      </c>
      <c r="L454" s="8" t="s">
        <v>24</v>
      </c>
      <c r="M454" s="8" t="s">
        <v>62</v>
      </c>
      <c r="N454" s="8" t="s">
        <v>116</v>
      </c>
      <c r="O454" s="9">
        <v>3124.73761374</v>
      </c>
      <c r="P454" s="9">
        <v>6.4</v>
      </c>
      <c r="Q454" s="11">
        <v>43206.0</v>
      </c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ht="12.75" customHeight="1">
      <c r="A455" s="13">
        <v>1063729.0</v>
      </c>
      <c r="B455" s="14">
        <v>18000.0</v>
      </c>
      <c r="C455" s="15">
        <f t="shared" si="1"/>
        <v>0.1214933985</v>
      </c>
      <c r="D455" s="13" t="s">
        <v>27</v>
      </c>
      <c r="E455" s="13">
        <v>13.49</v>
      </c>
      <c r="F455" s="14">
        <v>414.09</v>
      </c>
      <c r="G455" s="13" t="s">
        <v>28</v>
      </c>
      <c r="H455" s="13" t="s">
        <v>79</v>
      </c>
      <c r="I455" s="13" t="s">
        <v>22</v>
      </c>
      <c r="J455" s="14">
        <v>40900.0</v>
      </c>
      <c r="K455" s="13" t="s">
        <v>23</v>
      </c>
      <c r="L455" s="13" t="s">
        <v>38</v>
      </c>
      <c r="M455" s="13" t="s">
        <v>50</v>
      </c>
      <c r="N455" s="13" t="s">
        <v>126</v>
      </c>
      <c r="O455" s="14">
        <v>19847.2</v>
      </c>
      <c r="P455" s="14">
        <v>414.09</v>
      </c>
      <c r="Q455" s="16">
        <v>43552.0</v>
      </c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ht="12.75" customHeight="1">
      <c r="A456" s="8">
        <v>1062625.0</v>
      </c>
      <c r="B456" s="9">
        <v>7000.0</v>
      </c>
      <c r="C456" s="10">
        <f t="shared" si="1"/>
        <v>0.03663896484</v>
      </c>
      <c r="D456" s="8" t="s">
        <v>19</v>
      </c>
      <c r="E456" s="8">
        <v>9.91</v>
      </c>
      <c r="F456" s="9">
        <v>225.58</v>
      </c>
      <c r="G456" s="8" t="s">
        <v>20</v>
      </c>
      <c r="H456" s="8" t="s">
        <v>21</v>
      </c>
      <c r="I456" s="8" t="s">
        <v>22</v>
      </c>
      <c r="J456" s="9">
        <v>73882.0</v>
      </c>
      <c r="K456" s="8" t="s">
        <v>34</v>
      </c>
      <c r="L456" s="8" t="s">
        <v>24</v>
      </c>
      <c r="M456" s="8" t="s">
        <v>50</v>
      </c>
      <c r="N456" s="8" t="s">
        <v>92</v>
      </c>
      <c r="O456" s="9">
        <v>8118.35053132</v>
      </c>
      <c r="P456" s="9">
        <v>236.31</v>
      </c>
      <c r="Q456" s="11">
        <v>43553.0</v>
      </c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ht="12.75" customHeight="1">
      <c r="A457" s="13">
        <v>1062070.0</v>
      </c>
      <c r="B457" s="14">
        <v>11300.0</v>
      </c>
      <c r="C457" s="15">
        <f t="shared" si="1"/>
        <v>0.1263533333</v>
      </c>
      <c r="D457" s="13" t="s">
        <v>19</v>
      </c>
      <c r="E457" s="13">
        <v>12.69</v>
      </c>
      <c r="F457" s="14">
        <v>379.06</v>
      </c>
      <c r="G457" s="13" t="s">
        <v>20</v>
      </c>
      <c r="H457" s="13" t="s">
        <v>79</v>
      </c>
      <c r="I457" s="13" t="s">
        <v>94</v>
      </c>
      <c r="J457" s="14">
        <v>36000.0</v>
      </c>
      <c r="K457" s="13" t="s">
        <v>34</v>
      </c>
      <c r="L457" s="13" t="s">
        <v>24</v>
      </c>
      <c r="M457" s="13" t="s">
        <v>25</v>
      </c>
      <c r="N457" s="13" t="s">
        <v>87</v>
      </c>
      <c r="O457" s="14">
        <v>12787.19</v>
      </c>
      <c r="P457" s="14">
        <v>7497.46</v>
      </c>
      <c r="Q457" s="16">
        <v>43554.0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</row>
    <row r="458" ht="12.75" customHeight="1">
      <c r="A458" s="8">
        <v>1063964.0</v>
      </c>
      <c r="B458" s="9">
        <v>4000.0</v>
      </c>
      <c r="C458" s="10">
        <f t="shared" si="1"/>
        <v>0.01189846154</v>
      </c>
      <c r="D458" s="8" t="s">
        <v>19</v>
      </c>
      <c r="E458" s="8">
        <v>9.91</v>
      </c>
      <c r="F458" s="9">
        <v>128.9</v>
      </c>
      <c r="G458" s="8" t="s">
        <v>20</v>
      </c>
      <c r="H458" s="8" t="s">
        <v>79</v>
      </c>
      <c r="I458" s="8" t="s">
        <v>22</v>
      </c>
      <c r="J458" s="9">
        <v>130000.0</v>
      </c>
      <c r="K458" s="8" t="s">
        <v>30</v>
      </c>
      <c r="L458" s="8" t="s">
        <v>24</v>
      </c>
      <c r="M458" s="8" t="s">
        <v>50</v>
      </c>
      <c r="N458" s="8" t="s">
        <v>42</v>
      </c>
      <c r="O458" s="9">
        <v>4634.24672516</v>
      </c>
      <c r="P458" s="9">
        <v>516.99</v>
      </c>
      <c r="Q458" s="11">
        <v>43177.0</v>
      </c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ht="12.75" customHeight="1">
      <c r="A459" s="13">
        <v>1063804.0</v>
      </c>
      <c r="B459" s="14">
        <v>8000.0</v>
      </c>
      <c r="C459" s="15">
        <f t="shared" si="1"/>
        <v>0.05108181818</v>
      </c>
      <c r="D459" s="13" t="s">
        <v>19</v>
      </c>
      <c r="E459" s="13">
        <v>6.03</v>
      </c>
      <c r="F459" s="14">
        <v>243.49</v>
      </c>
      <c r="G459" s="13" t="s">
        <v>44</v>
      </c>
      <c r="H459" s="13" t="s">
        <v>79</v>
      </c>
      <c r="I459" s="13" t="s">
        <v>22</v>
      </c>
      <c r="J459" s="14">
        <v>57200.0</v>
      </c>
      <c r="K459" s="13" t="s">
        <v>34</v>
      </c>
      <c r="L459" s="13" t="s">
        <v>24</v>
      </c>
      <c r="M459" s="13" t="s">
        <v>50</v>
      </c>
      <c r="N459" s="13" t="s">
        <v>101</v>
      </c>
      <c r="O459" s="14">
        <v>8517.87</v>
      </c>
      <c r="P459" s="14">
        <v>4868.26</v>
      </c>
      <c r="Q459" s="16">
        <v>43312.0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</row>
    <row r="460" ht="12.75" customHeight="1">
      <c r="A460" s="8">
        <v>1063751.0</v>
      </c>
      <c r="B460" s="9">
        <v>14400.0</v>
      </c>
      <c r="C460" s="10">
        <f t="shared" si="1"/>
        <v>0.1208559696</v>
      </c>
      <c r="D460" s="8" t="s">
        <v>19</v>
      </c>
      <c r="E460" s="8">
        <v>18.25</v>
      </c>
      <c r="F460" s="9">
        <v>522.41</v>
      </c>
      <c r="G460" s="8" t="s">
        <v>75</v>
      </c>
      <c r="H460" s="8" t="s">
        <v>21</v>
      </c>
      <c r="I460" s="8" t="s">
        <v>66</v>
      </c>
      <c r="J460" s="9">
        <v>51871.0</v>
      </c>
      <c r="K460" s="8" t="s">
        <v>23</v>
      </c>
      <c r="L460" s="8" t="s">
        <v>31</v>
      </c>
      <c r="M460" s="8" t="s">
        <v>50</v>
      </c>
      <c r="N460" s="8" t="s">
        <v>102</v>
      </c>
      <c r="O460" s="9">
        <v>7869.17</v>
      </c>
      <c r="P460" s="9">
        <v>522.41</v>
      </c>
      <c r="Q460" s="11">
        <v>43103.0</v>
      </c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ht="12.75" customHeight="1">
      <c r="A461" s="13">
        <v>1063982.0</v>
      </c>
      <c r="B461" s="14">
        <v>4375.0</v>
      </c>
      <c r="C461" s="15">
        <f t="shared" si="1"/>
        <v>0.11696</v>
      </c>
      <c r="D461" s="13" t="s">
        <v>19</v>
      </c>
      <c r="E461" s="13">
        <v>12.42</v>
      </c>
      <c r="F461" s="14">
        <v>146.2</v>
      </c>
      <c r="G461" s="13" t="s">
        <v>20</v>
      </c>
      <c r="H461" s="13" t="s">
        <v>60</v>
      </c>
      <c r="I461" s="13" t="s">
        <v>89</v>
      </c>
      <c r="J461" s="14">
        <v>15000.0</v>
      </c>
      <c r="K461" s="13" t="s">
        <v>23</v>
      </c>
      <c r="L461" s="13" t="s">
        <v>24</v>
      </c>
      <c r="M461" s="13" t="s">
        <v>50</v>
      </c>
      <c r="N461" s="13" t="s">
        <v>42</v>
      </c>
      <c r="O461" s="14">
        <v>5261.08149103</v>
      </c>
      <c r="P461" s="14">
        <v>152.4</v>
      </c>
      <c r="Q461" s="16">
        <v>43322.0</v>
      </c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</row>
    <row r="462" ht="12.75" customHeight="1">
      <c r="A462" s="8">
        <v>1063972.0</v>
      </c>
      <c r="B462" s="9">
        <v>4100.0</v>
      </c>
      <c r="C462" s="10">
        <f t="shared" si="1"/>
        <v>0.02180606009</v>
      </c>
      <c r="D462" s="8" t="s">
        <v>19</v>
      </c>
      <c r="E462" s="8">
        <v>7.51</v>
      </c>
      <c r="F462" s="9">
        <v>127.56</v>
      </c>
      <c r="G462" s="8" t="s">
        <v>44</v>
      </c>
      <c r="H462" s="8" t="s">
        <v>79</v>
      </c>
      <c r="I462" s="8" t="s">
        <v>56</v>
      </c>
      <c r="J462" s="9">
        <v>70197.0</v>
      </c>
      <c r="K462" s="8" t="s">
        <v>34</v>
      </c>
      <c r="L462" s="8" t="s">
        <v>24</v>
      </c>
      <c r="M462" s="8" t="s">
        <v>25</v>
      </c>
      <c r="N462" s="8" t="s">
        <v>103</v>
      </c>
      <c r="O462" s="9">
        <v>4582.75029982</v>
      </c>
      <c r="P462" s="9">
        <v>638.01</v>
      </c>
      <c r="Q462" s="11">
        <v>43323.0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ht="12.75" customHeight="1">
      <c r="A463" s="13">
        <v>1063785.0</v>
      </c>
      <c r="B463" s="14">
        <v>6000.0</v>
      </c>
      <c r="C463" s="15">
        <f t="shared" si="1"/>
        <v>0.04864340426</v>
      </c>
      <c r="D463" s="13" t="s">
        <v>19</v>
      </c>
      <c r="E463" s="13">
        <v>8.9</v>
      </c>
      <c r="F463" s="14">
        <v>190.52</v>
      </c>
      <c r="G463" s="13" t="s">
        <v>44</v>
      </c>
      <c r="H463" s="13" t="s">
        <v>21</v>
      </c>
      <c r="I463" s="13" t="s">
        <v>94</v>
      </c>
      <c r="J463" s="14">
        <v>47000.0</v>
      </c>
      <c r="K463" s="13" t="s">
        <v>23</v>
      </c>
      <c r="L463" s="13" t="s">
        <v>24</v>
      </c>
      <c r="M463" s="13" t="s">
        <v>41</v>
      </c>
      <c r="N463" s="13" t="s">
        <v>99</v>
      </c>
      <c r="O463" s="14">
        <v>6857.05560144</v>
      </c>
      <c r="P463" s="14">
        <v>199.26</v>
      </c>
      <c r="Q463" s="16">
        <v>43324.0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ht="12.75" customHeight="1">
      <c r="A464" s="8">
        <v>1063788.0</v>
      </c>
      <c r="B464" s="9">
        <v>4200.0</v>
      </c>
      <c r="C464" s="10">
        <f t="shared" si="1"/>
        <v>0.02930232558</v>
      </c>
      <c r="D464" s="8" t="s">
        <v>27</v>
      </c>
      <c r="E464" s="8">
        <v>17.27</v>
      </c>
      <c r="F464" s="9">
        <v>105.0</v>
      </c>
      <c r="G464" s="8" t="s">
        <v>75</v>
      </c>
      <c r="H464" s="8" t="s">
        <v>21</v>
      </c>
      <c r="I464" s="8" t="s">
        <v>56</v>
      </c>
      <c r="J464" s="9">
        <v>43000.0</v>
      </c>
      <c r="K464" s="8" t="s">
        <v>30</v>
      </c>
      <c r="L464" s="8" t="s">
        <v>31</v>
      </c>
      <c r="M464" s="8" t="s">
        <v>50</v>
      </c>
      <c r="N464" s="8" t="s">
        <v>26</v>
      </c>
      <c r="O464" s="9">
        <v>4200.0</v>
      </c>
      <c r="P464" s="9">
        <v>105.0</v>
      </c>
      <c r="Q464" s="11">
        <v>43325.0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ht="12.75" customHeight="1">
      <c r="A465" s="13">
        <v>1063485.0</v>
      </c>
      <c r="B465" s="14">
        <v>4000.0</v>
      </c>
      <c r="C465" s="15">
        <f t="shared" si="1"/>
        <v>0.012282</v>
      </c>
      <c r="D465" s="13" t="s">
        <v>19</v>
      </c>
      <c r="E465" s="13">
        <v>6.62</v>
      </c>
      <c r="F465" s="14">
        <v>122.82</v>
      </c>
      <c r="G465" s="13" t="s">
        <v>44</v>
      </c>
      <c r="H465" s="13" t="s">
        <v>79</v>
      </c>
      <c r="I465" s="13" t="s">
        <v>85</v>
      </c>
      <c r="J465" s="14">
        <v>120000.0</v>
      </c>
      <c r="K465" s="13" t="s">
        <v>30</v>
      </c>
      <c r="L465" s="13" t="s">
        <v>24</v>
      </c>
      <c r="M465" s="13" t="s">
        <v>53</v>
      </c>
      <c r="N465" s="13" t="s">
        <v>52</v>
      </c>
      <c r="O465" s="14">
        <v>4152.93</v>
      </c>
      <c r="P465" s="14">
        <v>1918.67</v>
      </c>
      <c r="Q465" s="16">
        <v>43396.0</v>
      </c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ht="12.75" customHeight="1">
      <c r="A466" s="8">
        <v>1063781.0</v>
      </c>
      <c r="B466" s="9">
        <v>3000.0</v>
      </c>
      <c r="C466" s="10">
        <f t="shared" si="1"/>
        <v>0.01363471466</v>
      </c>
      <c r="D466" s="8" t="s">
        <v>19</v>
      </c>
      <c r="E466" s="8">
        <v>10.65</v>
      </c>
      <c r="F466" s="9">
        <v>97.72</v>
      </c>
      <c r="G466" s="8" t="s">
        <v>20</v>
      </c>
      <c r="H466" s="8" t="s">
        <v>79</v>
      </c>
      <c r="I466" s="8" t="s">
        <v>22</v>
      </c>
      <c r="J466" s="9">
        <v>86004.0</v>
      </c>
      <c r="K466" s="8" t="s">
        <v>34</v>
      </c>
      <c r="L466" s="8" t="s">
        <v>31</v>
      </c>
      <c r="M466" s="8" t="s">
        <v>41</v>
      </c>
      <c r="N466" s="8" t="s">
        <v>95</v>
      </c>
      <c r="O466" s="9">
        <v>2236.73</v>
      </c>
      <c r="P466" s="9">
        <v>97.72</v>
      </c>
      <c r="Q466" s="11">
        <v>43299.0</v>
      </c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ht="12.75" customHeight="1">
      <c r="A467" s="13">
        <v>1057766.0</v>
      </c>
      <c r="B467" s="14">
        <v>5400.0</v>
      </c>
      <c r="C467" s="15">
        <f t="shared" si="1"/>
        <v>0.028984</v>
      </c>
      <c r="D467" s="13" t="s">
        <v>19</v>
      </c>
      <c r="E467" s="13">
        <v>12.69</v>
      </c>
      <c r="F467" s="14">
        <v>181.15</v>
      </c>
      <c r="G467" s="13" t="s">
        <v>20</v>
      </c>
      <c r="H467" s="13" t="s">
        <v>79</v>
      </c>
      <c r="I467" s="13" t="s">
        <v>22</v>
      </c>
      <c r="J467" s="14">
        <v>75000.0</v>
      </c>
      <c r="K467" s="13" t="s">
        <v>34</v>
      </c>
      <c r="L467" s="13" t="s">
        <v>24</v>
      </c>
      <c r="M467" s="13" t="s">
        <v>32</v>
      </c>
      <c r="N467" s="13" t="s">
        <v>64</v>
      </c>
      <c r="O467" s="14">
        <v>6273.69</v>
      </c>
      <c r="P467" s="14">
        <v>2844.38</v>
      </c>
      <c r="Q467" s="16">
        <v>43188.0</v>
      </c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</row>
    <row r="468" ht="12.75" customHeight="1">
      <c r="A468" s="8">
        <v>1063778.0</v>
      </c>
      <c r="B468" s="9">
        <v>15000.0</v>
      </c>
      <c r="C468" s="10">
        <f t="shared" si="1"/>
        <v>0.05776472727</v>
      </c>
      <c r="D468" s="8" t="s">
        <v>19</v>
      </c>
      <c r="E468" s="8">
        <v>16.29</v>
      </c>
      <c r="F468" s="9">
        <v>529.51</v>
      </c>
      <c r="G468" s="8" t="s">
        <v>75</v>
      </c>
      <c r="H468" s="8" t="s">
        <v>21</v>
      </c>
      <c r="I468" s="8" t="s">
        <v>45</v>
      </c>
      <c r="J468" s="9">
        <v>110000.0</v>
      </c>
      <c r="K468" s="8" t="s">
        <v>23</v>
      </c>
      <c r="L468" s="8" t="s">
        <v>31</v>
      </c>
      <c r="M468" s="8" t="s">
        <v>35</v>
      </c>
      <c r="N468" s="8" t="s">
        <v>64</v>
      </c>
      <c r="O468" s="9">
        <v>1873.45</v>
      </c>
      <c r="P468" s="9">
        <v>529.51</v>
      </c>
      <c r="Q468" s="11">
        <v>43162.0</v>
      </c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</row>
    <row r="469" ht="12.75" customHeight="1">
      <c r="A469" s="13">
        <v>1062818.0</v>
      </c>
      <c r="B469" s="14">
        <v>20000.0</v>
      </c>
      <c r="C469" s="15">
        <f t="shared" si="1"/>
        <v>0.077229</v>
      </c>
      <c r="D469" s="13" t="s">
        <v>27</v>
      </c>
      <c r="E469" s="13">
        <v>18.64</v>
      </c>
      <c r="F469" s="14">
        <v>514.86</v>
      </c>
      <c r="G469" s="13" t="s">
        <v>55</v>
      </c>
      <c r="H469" s="13" t="s">
        <v>79</v>
      </c>
      <c r="I469" s="13" t="s">
        <v>48</v>
      </c>
      <c r="J469" s="14">
        <v>80000.0</v>
      </c>
      <c r="K469" s="13" t="s">
        <v>30</v>
      </c>
      <c r="L469" s="13" t="s">
        <v>24</v>
      </c>
      <c r="M469" s="13" t="s">
        <v>50</v>
      </c>
      <c r="N469" s="13" t="s">
        <v>26</v>
      </c>
      <c r="O469" s="14">
        <v>22955.76</v>
      </c>
      <c r="P469" s="14">
        <v>18326.72</v>
      </c>
      <c r="Q469" s="16">
        <v>43578.0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ht="12.75" customHeight="1">
      <c r="A470" s="8">
        <v>1042037.0</v>
      </c>
      <c r="B470" s="9">
        <v>10400.0</v>
      </c>
      <c r="C470" s="10">
        <f t="shared" si="1"/>
        <v>0.09514636364</v>
      </c>
      <c r="D470" s="8" t="s">
        <v>19</v>
      </c>
      <c r="E470" s="8">
        <v>12.69</v>
      </c>
      <c r="F470" s="9">
        <v>348.87</v>
      </c>
      <c r="G470" s="8" t="s">
        <v>20</v>
      </c>
      <c r="H470" s="8" t="s">
        <v>21</v>
      </c>
      <c r="I470" s="8" t="s">
        <v>61</v>
      </c>
      <c r="J470" s="9">
        <v>44000.0</v>
      </c>
      <c r="K470" s="8" t="s">
        <v>30</v>
      </c>
      <c r="L470" s="8" t="s">
        <v>24</v>
      </c>
      <c r="M470" s="8" t="s">
        <v>25</v>
      </c>
      <c r="N470" s="8" t="s">
        <v>42</v>
      </c>
      <c r="O470" s="9">
        <v>12551.7831242</v>
      </c>
      <c r="P470" s="9">
        <v>375.39</v>
      </c>
      <c r="Q470" s="11">
        <v>43288.0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</row>
    <row r="471" ht="12.75" customHeight="1">
      <c r="A471" s="13">
        <v>1063518.0</v>
      </c>
      <c r="B471" s="14">
        <v>4500.0</v>
      </c>
      <c r="C471" s="15">
        <f t="shared" si="1"/>
        <v>0.0263372093</v>
      </c>
      <c r="D471" s="13" t="s">
        <v>27</v>
      </c>
      <c r="E471" s="13">
        <v>17.58</v>
      </c>
      <c r="F471" s="14">
        <v>113.25</v>
      </c>
      <c r="G471" s="13" t="s">
        <v>75</v>
      </c>
      <c r="H471" s="13" t="s">
        <v>79</v>
      </c>
      <c r="I471" s="13" t="s">
        <v>94</v>
      </c>
      <c r="J471" s="14">
        <v>51600.0</v>
      </c>
      <c r="K471" s="13" t="s">
        <v>30</v>
      </c>
      <c r="L471" s="13" t="s">
        <v>24</v>
      </c>
      <c r="M471" s="13" t="s">
        <v>50</v>
      </c>
      <c r="N471" s="13" t="s">
        <v>107</v>
      </c>
      <c r="O471" s="14">
        <v>6287.69813066</v>
      </c>
      <c r="P471" s="14">
        <v>2554.52</v>
      </c>
      <c r="Q471" s="16">
        <v>43374.0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ht="12.75" customHeight="1">
      <c r="A472" s="8">
        <v>1063515.0</v>
      </c>
      <c r="B472" s="9">
        <v>11500.0</v>
      </c>
      <c r="C472" s="10">
        <f t="shared" si="1"/>
        <v>0.1197755844</v>
      </c>
      <c r="D472" s="8" t="s">
        <v>19</v>
      </c>
      <c r="E472" s="8">
        <v>12.42</v>
      </c>
      <c r="F472" s="9">
        <v>384.28</v>
      </c>
      <c r="G472" s="8" t="s">
        <v>20</v>
      </c>
      <c r="H472" s="8" t="s">
        <v>21</v>
      </c>
      <c r="I472" s="8" t="s">
        <v>29</v>
      </c>
      <c r="J472" s="9">
        <v>38500.0</v>
      </c>
      <c r="K472" s="8" t="s">
        <v>30</v>
      </c>
      <c r="L472" s="8" t="s">
        <v>24</v>
      </c>
      <c r="M472" s="8" t="s">
        <v>25</v>
      </c>
      <c r="N472" s="8" t="s">
        <v>123</v>
      </c>
      <c r="O472" s="9">
        <v>13850.7061324</v>
      </c>
      <c r="P472" s="9">
        <v>392.68</v>
      </c>
      <c r="Q472" s="11">
        <v>43375.0</v>
      </c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</row>
    <row r="473" ht="12.75" customHeight="1">
      <c r="A473" s="13">
        <v>1063524.0</v>
      </c>
      <c r="B473" s="14">
        <v>10000.0</v>
      </c>
      <c r="C473" s="15">
        <f t="shared" si="1"/>
        <v>0.0491264</v>
      </c>
      <c r="D473" s="13" t="s">
        <v>19</v>
      </c>
      <c r="E473" s="13">
        <v>6.62</v>
      </c>
      <c r="F473" s="14">
        <v>307.04</v>
      </c>
      <c r="G473" s="13" t="s">
        <v>44</v>
      </c>
      <c r="H473" s="13" t="s">
        <v>21</v>
      </c>
      <c r="I473" s="13" t="s">
        <v>61</v>
      </c>
      <c r="J473" s="14">
        <v>75000.0</v>
      </c>
      <c r="K473" s="13" t="s">
        <v>23</v>
      </c>
      <c r="L473" s="13" t="s">
        <v>24</v>
      </c>
      <c r="M473" s="13" t="s">
        <v>53</v>
      </c>
      <c r="N473" s="13" t="s">
        <v>87</v>
      </c>
      <c r="O473" s="14">
        <v>10742.42</v>
      </c>
      <c r="P473" s="14">
        <v>5847.47</v>
      </c>
      <c r="Q473" s="16">
        <v>43376.0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</row>
    <row r="474" ht="12.75" customHeight="1">
      <c r="A474" s="8">
        <v>1063519.0</v>
      </c>
      <c r="B474" s="9">
        <v>18225.0</v>
      </c>
      <c r="C474" s="10">
        <f t="shared" si="1"/>
        <v>0.09949196141</v>
      </c>
      <c r="D474" s="8" t="s">
        <v>27</v>
      </c>
      <c r="E474" s="8">
        <v>13.49</v>
      </c>
      <c r="F474" s="9">
        <v>309.42</v>
      </c>
      <c r="G474" s="8" t="s">
        <v>28</v>
      </c>
      <c r="H474" s="8" t="s">
        <v>79</v>
      </c>
      <c r="I474" s="8" t="s">
        <v>22</v>
      </c>
      <c r="J474" s="9">
        <v>37320.0</v>
      </c>
      <c r="K474" s="8" t="s">
        <v>23</v>
      </c>
      <c r="L474" s="8" t="s">
        <v>24</v>
      </c>
      <c r="M474" s="8" t="s">
        <v>50</v>
      </c>
      <c r="N474" s="8" t="s">
        <v>33</v>
      </c>
      <c r="O474" s="9">
        <v>14876.65</v>
      </c>
      <c r="P474" s="9">
        <v>12102.24</v>
      </c>
      <c r="Q474" s="11">
        <v>43377.0</v>
      </c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</row>
    <row r="475" ht="12.75" customHeight="1">
      <c r="A475" s="13">
        <v>1063521.0</v>
      </c>
      <c r="B475" s="14">
        <v>3600.0</v>
      </c>
      <c r="C475" s="15">
        <f t="shared" si="1"/>
        <v>0.02494254545</v>
      </c>
      <c r="D475" s="13" t="s">
        <v>19</v>
      </c>
      <c r="E475" s="13">
        <v>8.9</v>
      </c>
      <c r="F475" s="14">
        <v>114.32</v>
      </c>
      <c r="G475" s="13" t="s">
        <v>44</v>
      </c>
      <c r="H475" s="13" t="s">
        <v>21</v>
      </c>
      <c r="I475" s="13" t="s">
        <v>22</v>
      </c>
      <c r="J475" s="14">
        <v>55000.0</v>
      </c>
      <c r="K475" s="13" t="s">
        <v>34</v>
      </c>
      <c r="L475" s="13" t="s">
        <v>24</v>
      </c>
      <c r="M475" s="13" t="s">
        <v>50</v>
      </c>
      <c r="N475" s="13" t="s">
        <v>91</v>
      </c>
      <c r="O475" s="14">
        <v>3976.57</v>
      </c>
      <c r="P475" s="14">
        <v>2037.38</v>
      </c>
      <c r="Q475" s="16">
        <v>43399.0</v>
      </c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</row>
    <row r="476" ht="12.75" customHeight="1">
      <c r="A476" s="8">
        <v>984879.0</v>
      </c>
      <c r="B476" s="9">
        <v>18500.0</v>
      </c>
      <c r="C476" s="10">
        <f t="shared" si="1"/>
        <v>0.0351372</v>
      </c>
      <c r="D476" s="8" t="s">
        <v>27</v>
      </c>
      <c r="E476" s="8">
        <v>11.71</v>
      </c>
      <c r="F476" s="9">
        <v>292.81</v>
      </c>
      <c r="G476" s="8" t="s">
        <v>20</v>
      </c>
      <c r="H476" s="8" t="s">
        <v>21</v>
      </c>
      <c r="I476" s="8" t="s">
        <v>89</v>
      </c>
      <c r="J476" s="9">
        <v>100000.0</v>
      </c>
      <c r="K476" s="8" t="s">
        <v>23</v>
      </c>
      <c r="L476" s="8" t="s">
        <v>24</v>
      </c>
      <c r="M476" s="8" t="s">
        <v>57</v>
      </c>
      <c r="N476" s="8" t="s">
        <v>42</v>
      </c>
      <c r="O476" s="9">
        <v>16359.1199177</v>
      </c>
      <c r="P476" s="9">
        <v>7889.73</v>
      </c>
      <c r="Q476" s="11">
        <v>43418.0</v>
      </c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</row>
    <row r="477" ht="12.75" customHeight="1">
      <c r="A477" s="13">
        <v>1063509.0</v>
      </c>
      <c r="B477" s="14">
        <v>16800.0</v>
      </c>
      <c r="C477" s="15">
        <f t="shared" si="1"/>
        <v>0.07352571429</v>
      </c>
      <c r="D477" s="13" t="s">
        <v>27</v>
      </c>
      <c r="E477" s="13">
        <v>18.25</v>
      </c>
      <c r="F477" s="14">
        <v>428.9</v>
      </c>
      <c r="G477" s="13" t="s">
        <v>75</v>
      </c>
      <c r="H477" s="13" t="s">
        <v>79</v>
      </c>
      <c r="I477" s="13" t="s">
        <v>22</v>
      </c>
      <c r="J477" s="14">
        <v>70000.0</v>
      </c>
      <c r="K477" s="13" t="s">
        <v>23</v>
      </c>
      <c r="L477" s="13" t="s">
        <v>24</v>
      </c>
      <c r="M477" s="13" t="s">
        <v>25</v>
      </c>
      <c r="N477" s="13" t="s">
        <v>114</v>
      </c>
      <c r="O477" s="14">
        <v>22756.2026662</v>
      </c>
      <c r="P477" s="14">
        <v>112.14</v>
      </c>
      <c r="Q477" s="16">
        <v>43282.0</v>
      </c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ht="12.75" customHeight="1">
      <c r="A478" s="8">
        <v>1063693.0</v>
      </c>
      <c r="B478" s="9">
        <v>10000.0</v>
      </c>
      <c r="C478" s="10">
        <f t="shared" si="1"/>
        <v>0.06315529412</v>
      </c>
      <c r="D478" s="8" t="s">
        <v>19</v>
      </c>
      <c r="E478" s="8">
        <v>17.27</v>
      </c>
      <c r="F478" s="9">
        <v>357.88</v>
      </c>
      <c r="G478" s="8" t="s">
        <v>75</v>
      </c>
      <c r="H478" s="8" t="s">
        <v>21</v>
      </c>
      <c r="I478" s="8" t="s">
        <v>51</v>
      </c>
      <c r="J478" s="9">
        <v>68000.0</v>
      </c>
      <c r="K478" s="8" t="s">
        <v>34</v>
      </c>
      <c r="L478" s="8" t="s">
        <v>31</v>
      </c>
      <c r="M478" s="8" t="s">
        <v>50</v>
      </c>
      <c r="N478" s="8" t="s">
        <v>128</v>
      </c>
      <c r="O478" s="9">
        <v>8589.12</v>
      </c>
      <c r="P478" s="9">
        <v>357.88</v>
      </c>
      <c r="Q478" s="11">
        <v>43302.0</v>
      </c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ht="12.75" customHeight="1">
      <c r="A479" s="13">
        <v>1063700.0</v>
      </c>
      <c r="B479" s="14">
        <v>15000.0</v>
      </c>
      <c r="C479" s="15">
        <f t="shared" si="1"/>
        <v>0.09894</v>
      </c>
      <c r="D479" s="13" t="s">
        <v>19</v>
      </c>
      <c r="E479" s="13">
        <v>18.25</v>
      </c>
      <c r="F479" s="14">
        <v>544.17</v>
      </c>
      <c r="G479" s="13" t="s">
        <v>75</v>
      </c>
      <c r="H479" s="13" t="s">
        <v>79</v>
      </c>
      <c r="I479" s="13" t="s">
        <v>22</v>
      </c>
      <c r="J479" s="14">
        <v>66000.0</v>
      </c>
      <c r="K479" s="13" t="s">
        <v>34</v>
      </c>
      <c r="L479" s="13" t="s">
        <v>24</v>
      </c>
      <c r="M479" s="13" t="s">
        <v>50</v>
      </c>
      <c r="N479" s="13" t="s">
        <v>42</v>
      </c>
      <c r="O479" s="14">
        <v>17725.93</v>
      </c>
      <c r="P479" s="14">
        <v>10661.18</v>
      </c>
      <c r="Q479" s="16">
        <v>43343.0</v>
      </c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ht="12.75" customHeight="1">
      <c r="A480" s="8">
        <v>1056934.0</v>
      </c>
      <c r="B480" s="9">
        <v>8000.0</v>
      </c>
      <c r="C480" s="10">
        <f t="shared" si="1"/>
        <v>0.03735670588</v>
      </c>
      <c r="D480" s="8" t="s">
        <v>19</v>
      </c>
      <c r="E480" s="8">
        <v>11.71</v>
      </c>
      <c r="F480" s="9">
        <v>264.61</v>
      </c>
      <c r="G480" s="8" t="s">
        <v>20</v>
      </c>
      <c r="H480" s="8" t="s">
        <v>21</v>
      </c>
      <c r="I480" s="8" t="s">
        <v>51</v>
      </c>
      <c r="J480" s="9">
        <v>85000.0</v>
      </c>
      <c r="K480" s="8" t="s">
        <v>30</v>
      </c>
      <c r="L480" s="8" t="s">
        <v>24</v>
      </c>
      <c r="M480" s="8" t="s">
        <v>57</v>
      </c>
      <c r="N480" s="8" t="s">
        <v>95</v>
      </c>
      <c r="O480" s="9">
        <v>8371.65</v>
      </c>
      <c r="P480" s="9">
        <v>7317.57</v>
      </c>
      <c r="Q480" s="11">
        <v>43165.0</v>
      </c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ht="12.75" customHeight="1">
      <c r="A481" s="13">
        <v>1063246.0</v>
      </c>
      <c r="B481" s="14">
        <v>25000.0</v>
      </c>
      <c r="C481" s="15">
        <f t="shared" si="1"/>
        <v>0.06417377476</v>
      </c>
      <c r="D481" s="13" t="s">
        <v>27</v>
      </c>
      <c r="E481" s="13">
        <v>16.77</v>
      </c>
      <c r="F481" s="14">
        <v>443.89</v>
      </c>
      <c r="G481" s="13" t="s">
        <v>75</v>
      </c>
      <c r="H481" s="13" t="s">
        <v>21</v>
      </c>
      <c r="I481" s="13" t="s">
        <v>45</v>
      </c>
      <c r="J481" s="14">
        <v>83004.0</v>
      </c>
      <c r="K481" s="13" t="s">
        <v>23</v>
      </c>
      <c r="L481" s="13" t="s">
        <v>24</v>
      </c>
      <c r="M481" s="13" t="s">
        <v>50</v>
      </c>
      <c r="N481" s="13" t="s">
        <v>42</v>
      </c>
      <c r="O481" s="14">
        <v>19643.66</v>
      </c>
      <c r="P481" s="14">
        <v>16993.32</v>
      </c>
      <c r="Q481" s="16">
        <v>43595.0</v>
      </c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ht="12.75" customHeight="1">
      <c r="A482" s="8">
        <v>1057424.0</v>
      </c>
      <c r="B482" s="9">
        <v>16000.0</v>
      </c>
      <c r="C482" s="10">
        <f t="shared" si="1"/>
        <v>0.1178</v>
      </c>
      <c r="D482" s="8" t="s">
        <v>19</v>
      </c>
      <c r="E482" s="8">
        <v>7.9</v>
      </c>
      <c r="F482" s="9">
        <v>500.65</v>
      </c>
      <c r="G482" s="8" t="s">
        <v>44</v>
      </c>
      <c r="H482" s="8" t="s">
        <v>21</v>
      </c>
      <c r="I482" s="8" t="s">
        <v>45</v>
      </c>
      <c r="J482" s="9">
        <v>51000.0</v>
      </c>
      <c r="K482" s="8" t="s">
        <v>30</v>
      </c>
      <c r="L482" s="8" t="s">
        <v>31</v>
      </c>
      <c r="M482" s="8" t="s">
        <v>50</v>
      </c>
      <c r="N482" s="8" t="s">
        <v>26</v>
      </c>
      <c r="O482" s="9">
        <v>11928.62</v>
      </c>
      <c r="P482" s="9">
        <v>500.65</v>
      </c>
      <c r="Q482" s="11">
        <v>43596.0</v>
      </c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ht="12.75" customHeight="1">
      <c r="A483" s="13">
        <v>1063680.0</v>
      </c>
      <c r="B483" s="14">
        <v>8000.0</v>
      </c>
      <c r="C483" s="15">
        <f t="shared" si="1"/>
        <v>0.056856</v>
      </c>
      <c r="D483" s="13" t="s">
        <v>19</v>
      </c>
      <c r="E483" s="13">
        <v>10.65</v>
      </c>
      <c r="F483" s="14">
        <v>260.59</v>
      </c>
      <c r="G483" s="13" t="s">
        <v>20</v>
      </c>
      <c r="H483" s="13" t="s">
        <v>21</v>
      </c>
      <c r="I483" s="13" t="s">
        <v>89</v>
      </c>
      <c r="J483" s="14">
        <v>55000.0</v>
      </c>
      <c r="K483" s="13" t="s">
        <v>30</v>
      </c>
      <c r="L483" s="13" t="s">
        <v>24</v>
      </c>
      <c r="M483" s="13" t="s">
        <v>50</v>
      </c>
      <c r="N483" s="13" t="s">
        <v>42</v>
      </c>
      <c r="O483" s="14">
        <v>8923.71</v>
      </c>
      <c r="P483" s="14">
        <v>5025.51</v>
      </c>
      <c r="Q483" s="16">
        <v>43597.0</v>
      </c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</row>
    <row r="484" ht="12.75" customHeight="1">
      <c r="A484" s="8">
        <v>1063679.0</v>
      </c>
      <c r="B484" s="9">
        <v>7200.0</v>
      </c>
      <c r="C484" s="10">
        <f t="shared" si="1"/>
        <v>0.05719148936</v>
      </c>
      <c r="D484" s="8" t="s">
        <v>19</v>
      </c>
      <c r="E484" s="8">
        <v>7.51</v>
      </c>
      <c r="F484" s="9">
        <v>224.0</v>
      </c>
      <c r="G484" s="8" t="s">
        <v>44</v>
      </c>
      <c r="H484" s="8" t="s">
        <v>79</v>
      </c>
      <c r="I484" s="8" t="s">
        <v>22</v>
      </c>
      <c r="J484" s="9">
        <v>47000.0</v>
      </c>
      <c r="K484" s="8" t="s">
        <v>30</v>
      </c>
      <c r="L484" s="8" t="s">
        <v>24</v>
      </c>
      <c r="M484" s="8" t="s">
        <v>50</v>
      </c>
      <c r="N484" s="8" t="s">
        <v>69</v>
      </c>
      <c r="O484" s="9">
        <v>8061.52571023</v>
      </c>
      <c r="P484" s="9">
        <v>239.21</v>
      </c>
      <c r="Q484" s="11">
        <v>43598.0</v>
      </c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ht="12.75" customHeight="1">
      <c r="A485" s="13">
        <v>1063034.0</v>
      </c>
      <c r="B485" s="14">
        <v>12000.0</v>
      </c>
      <c r="C485" s="15">
        <f t="shared" si="1"/>
        <v>0.05209255814</v>
      </c>
      <c r="D485" s="13" t="s">
        <v>19</v>
      </c>
      <c r="E485" s="13">
        <v>7.51</v>
      </c>
      <c r="F485" s="14">
        <v>373.33</v>
      </c>
      <c r="G485" s="13" t="s">
        <v>44</v>
      </c>
      <c r="H485" s="13" t="s">
        <v>21</v>
      </c>
      <c r="I485" s="13" t="s">
        <v>61</v>
      </c>
      <c r="J485" s="14">
        <v>86000.0</v>
      </c>
      <c r="K485" s="13" t="s">
        <v>30</v>
      </c>
      <c r="L485" s="13" t="s">
        <v>24</v>
      </c>
      <c r="M485" s="13" t="s">
        <v>50</v>
      </c>
      <c r="N485" s="13" t="s">
        <v>42</v>
      </c>
      <c r="O485" s="14">
        <v>13098.35</v>
      </c>
      <c r="P485" s="14">
        <v>967.21</v>
      </c>
      <c r="Q485" s="16">
        <v>43599.0</v>
      </c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ht="12.75" customHeight="1">
      <c r="A486" s="8">
        <v>1063448.0</v>
      </c>
      <c r="B486" s="9">
        <v>2200.0</v>
      </c>
      <c r="C486" s="10">
        <f t="shared" si="1"/>
        <v>0.01914</v>
      </c>
      <c r="D486" s="8" t="s">
        <v>19</v>
      </c>
      <c r="E486" s="8">
        <v>15.27</v>
      </c>
      <c r="F486" s="9">
        <v>76.56</v>
      </c>
      <c r="G486" s="8" t="s">
        <v>28</v>
      </c>
      <c r="H486" s="8" t="s">
        <v>60</v>
      </c>
      <c r="I486" s="8" t="s">
        <v>22</v>
      </c>
      <c r="J486" s="9">
        <v>48000.0</v>
      </c>
      <c r="K486" s="8" t="s">
        <v>34</v>
      </c>
      <c r="L486" s="8" t="s">
        <v>31</v>
      </c>
      <c r="M486" s="8" t="s">
        <v>50</v>
      </c>
      <c r="N486" s="8" t="s">
        <v>64</v>
      </c>
      <c r="O486" s="9">
        <v>2294.0</v>
      </c>
      <c r="P486" s="9">
        <v>76.56</v>
      </c>
      <c r="Q486" s="11">
        <v>43140.0</v>
      </c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</row>
    <row r="487" ht="12.75" customHeight="1">
      <c r="A487" s="13">
        <v>1063431.0</v>
      </c>
      <c r="B487" s="14">
        <v>20000.0</v>
      </c>
      <c r="C487" s="15">
        <f t="shared" si="1"/>
        <v>0.1106693878</v>
      </c>
      <c r="D487" s="13" t="s">
        <v>27</v>
      </c>
      <c r="E487" s="13">
        <v>12.69</v>
      </c>
      <c r="F487" s="14">
        <v>451.9</v>
      </c>
      <c r="G487" s="13" t="s">
        <v>20</v>
      </c>
      <c r="H487" s="13" t="s">
        <v>21</v>
      </c>
      <c r="I487" s="13" t="s">
        <v>22</v>
      </c>
      <c r="J487" s="14">
        <v>49000.0</v>
      </c>
      <c r="K487" s="13" t="s">
        <v>23</v>
      </c>
      <c r="L487" s="13" t="s">
        <v>38</v>
      </c>
      <c r="M487" s="13" t="s">
        <v>41</v>
      </c>
      <c r="N487" s="13" t="s">
        <v>91</v>
      </c>
      <c r="O487" s="14">
        <v>21677.94</v>
      </c>
      <c r="P487" s="14">
        <v>451.9</v>
      </c>
      <c r="Q487" s="16">
        <v>43503.0</v>
      </c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</row>
    <row r="488" ht="12.75" customHeight="1">
      <c r="A488" s="8">
        <v>1060804.0</v>
      </c>
      <c r="B488" s="9">
        <v>28000.0</v>
      </c>
      <c r="C488" s="10">
        <f t="shared" si="1"/>
        <v>0.08877317647</v>
      </c>
      <c r="D488" s="8" t="s">
        <v>27</v>
      </c>
      <c r="E488" s="8">
        <v>12.42</v>
      </c>
      <c r="F488" s="9">
        <v>628.81</v>
      </c>
      <c r="G488" s="8" t="s">
        <v>20</v>
      </c>
      <c r="H488" s="8" t="s">
        <v>79</v>
      </c>
      <c r="I488" s="8" t="s">
        <v>61</v>
      </c>
      <c r="J488" s="9">
        <v>85000.0</v>
      </c>
      <c r="K488" s="8" t="s">
        <v>30</v>
      </c>
      <c r="L488" s="8" t="s">
        <v>24</v>
      </c>
      <c r="M488" s="8" t="s">
        <v>50</v>
      </c>
      <c r="N488" s="8" t="s">
        <v>92</v>
      </c>
      <c r="O488" s="9">
        <v>31960.6</v>
      </c>
      <c r="P488" s="9">
        <v>23160.52</v>
      </c>
      <c r="Q488" s="11">
        <v>43149.0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ht="12.75" customHeight="1">
      <c r="A489" s="13">
        <v>1027771.0</v>
      </c>
      <c r="B489" s="14">
        <v>6000.0</v>
      </c>
      <c r="C489" s="15">
        <f t="shared" si="1"/>
        <v>0.0448008</v>
      </c>
      <c r="D489" s="13" t="s">
        <v>19</v>
      </c>
      <c r="E489" s="13">
        <v>7.51</v>
      </c>
      <c r="F489" s="14">
        <v>186.67</v>
      </c>
      <c r="G489" s="13" t="s">
        <v>44</v>
      </c>
      <c r="H489" s="13" t="s">
        <v>79</v>
      </c>
      <c r="I489" s="13" t="s">
        <v>89</v>
      </c>
      <c r="J489" s="14">
        <v>50000.0</v>
      </c>
      <c r="K489" s="13" t="s">
        <v>23</v>
      </c>
      <c r="L489" s="13" t="s">
        <v>24</v>
      </c>
      <c r="M489" s="13" t="s">
        <v>50</v>
      </c>
      <c r="N489" s="13" t="s">
        <v>126</v>
      </c>
      <c r="O489" s="14">
        <v>6717.52577896</v>
      </c>
      <c r="P489" s="14">
        <v>201.76</v>
      </c>
      <c r="Q489" s="16">
        <v>43453.0</v>
      </c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</row>
    <row r="490" ht="12.75" customHeight="1">
      <c r="A490" s="8">
        <v>1063653.0</v>
      </c>
      <c r="B490" s="9">
        <v>25000.0</v>
      </c>
      <c r="C490" s="10">
        <f t="shared" si="1"/>
        <v>0.07477828571</v>
      </c>
      <c r="D490" s="8" t="s">
        <v>27</v>
      </c>
      <c r="E490" s="8">
        <v>19.42</v>
      </c>
      <c r="F490" s="9">
        <v>654.31</v>
      </c>
      <c r="G490" s="8" t="s">
        <v>55</v>
      </c>
      <c r="H490" s="8" t="s">
        <v>21</v>
      </c>
      <c r="I490" s="8" t="s">
        <v>22</v>
      </c>
      <c r="J490" s="9">
        <v>105000.0</v>
      </c>
      <c r="K490" s="8" t="s">
        <v>23</v>
      </c>
      <c r="L490" s="8" t="s">
        <v>38</v>
      </c>
      <c r="M490" s="8" t="s">
        <v>25</v>
      </c>
      <c r="N490" s="8" t="s">
        <v>91</v>
      </c>
      <c r="O490" s="9">
        <v>31388.68</v>
      </c>
      <c r="P490" s="9">
        <v>654.31</v>
      </c>
      <c r="Q490" s="11">
        <v>43487.0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</row>
    <row r="491" ht="12.75" customHeight="1">
      <c r="A491" s="13">
        <v>1063421.0</v>
      </c>
      <c r="B491" s="14">
        <v>8000.0</v>
      </c>
      <c r="C491" s="15">
        <f t="shared" si="1"/>
        <v>0.03882821655</v>
      </c>
      <c r="D491" s="13" t="s">
        <v>27</v>
      </c>
      <c r="E491" s="13">
        <v>8.9</v>
      </c>
      <c r="F491" s="14">
        <v>165.68</v>
      </c>
      <c r="G491" s="13" t="s">
        <v>44</v>
      </c>
      <c r="H491" s="13" t="s">
        <v>21</v>
      </c>
      <c r="I491" s="13" t="s">
        <v>45</v>
      </c>
      <c r="J491" s="14">
        <v>51204.0</v>
      </c>
      <c r="K491" s="13" t="s">
        <v>34</v>
      </c>
      <c r="L491" s="13" t="s">
        <v>31</v>
      </c>
      <c r="M491" s="13" t="s">
        <v>50</v>
      </c>
      <c r="N491" s="13" t="s">
        <v>91</v>
      </c>
      <c r="O491" s="14">
        <v>4639.04</v>
      </c>
      <c r="P491" s="14">
        <v>34.32</v>
      </c>
      <c r="Q491" s="16">
        <v>43254.0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ht="12.75" customHeight="1">
      <c r="A492" s="8">
        <v>1062855.0</v>
      </c>
      <c r="B492" s="9">
        <v>14400.0</v>
      </c>
      <c r="C492" s="10">
        <f t="shared" si="1"/>
        <v>0.1398520793</v>
      </c>
      <c r="D492" s="8" t="s">
        <v>19</v>
      </c>
      <c r="E492" s="8">
        <v>15.27</v>
      </c>
      <c r="F492" s="9">
        <v>501.09</v>
      </c>
      <c r="G492" s="8" t="s">
        <v>28</v>
      </c>
      <c r="H492" s="8" t="s">
        <v>21</v>
      </c>
      <c r="I492" s="8" t="s">
        <v>89</v>
      </c>
      <c r="J492" s="9">
        <v>42996.0</v>
      </c>
      <c r="K492" s="8" t="s">
        <v>34</v>
      </c>
      <c r="L492" s="8" t="s">
        <v>24</v>
      </c>
      <c r="M492" s="8" t="s">
        <v>50</v>
      </c>
      <c r="N492" s="8" t="s">
        <v>91</v>
      </c>
      <c r="O492" s="9">
        <v>14762.51</v>
      </c>
      <c r="P492" s="9">
        <v>14267.16</v>
      </c>
      <c r="Q492" s="11">
        <v>43398.0</v>
      </c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</row>
    <row r="493" ht="12.75" customHeight="1">
      <c r="A493" s="13">
        <v>1062490.0</v>
      </c>
      <c r="B493" s="14">
        <v>20000.0</v>
      </c>
      <c r="C493" s="15">
        <f t="shared" si="1"/>
        <v>0.071124</v>
      </c>
      <c r="D493" s="13" t="s">
        <v>27</v>
      </c>
      <c r="E493" s="13">
        <v>19.03</v>
      </c>
      <c r="F493" s="14">
        <v>355.62</v>
      </c>
      <c r="G493" s="13" t="s">
        <v>55</v>
      </c>
      <c r="H493" s="13" t="s">
        <v>21</v>
      </c>
      <c r="I493" s="13" t="s">
        <v>66</v>
      </c>
      <c r="J493" s="14">
        <v>60000.0</v>
      </c>
      <c r="K493" s="13" t="s">
        <v>23</v>
      </c>
      <c r="L493" s="13" t="s">
        <v>24</v>
      </c>
      <c r="M493" s="13" t="s">
        <v>25</v>
      </c>
      <c r="N493" s="13" t="s">
        <v>42</v>
      </c>
      <c r="O493" s="14">
        <v>19721.8253632</v>
      </c>
      <c r="P493" s="14">
        <v>7663.24</v>
      </c>
      <c r="Q493" s="16">
        <v>43427.0</v>
      </c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ht="12.75" customHeight="1">
      <c r="A494" s="8">
        <v>1063626.0</v>
      </c>
      <c r="B494" s="9">
        <v>25000.0</v>
      </c>
      <c r="C494" s="10">
        <f t="shared" si="1"/>
        <v>0.06592941176</v>
      </c>
      <c r="D494" s="8" t="s">
        <v>27</v>
      </c>
      <c r="E494" s="8">
        <v>14.27</v>
      </c>
      <c r="F494" s="9">
        <v>467.0</v>
      </c>
      <c r="G494" s="8" t="s">
        <v>28</v>
      </c>
      <c r="H494" s="8" t="s">
        <v>79</v>
      </c>
      <c r="I494" s="8" t="s">
        <v>22</v>
      </c>
      <c r="J494" s="9">
        <v>85000.0</v>
      </c>
      <c r="K494" s="8" t="s">
        <v>23</v>
      </c>
      <c r="L494" s="8" t="s">
        <v>38</v>
      </c>
      <c r="M494" s="8" t="s">
        <v>50</v>
      </c>
      <c r="N494" s="8" t="s">
        <v>118</v>
      </c>
      <c r="O494" s="9">
        <v>22386.62</v>
      </c>
      <c r="P494" s="9">
        <v>467.0</v>
      </c>
      <c r="Q494" s="11">
        <v>43365.0</v>
      </c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ht="12.75" customHeight="1">
      <c r="A495" s="13">
        <v>1063407.0</v>
      </c>
      <c r="B495" s="14">
        <v>14050.0</v>
      </c>
      <c r="C495" s="15">
        <f t="shared" si="1"/>
        <v>0.044614</v>
      </c>
      <c r="D495" s="13" t="s">
        <v>19</v>
      </c>
      <c r="E495" s="13">
        <v>8.9</v>
      </c>
      <c r="F495" s="14">
        <v>446.14</v>
      </c>
      <c r="G495" s="13" t="s">
        <v>44</v>
      </c>
      <c r="H495" s="13" t="s">
        <v>79</v>
      </c>
      <c r="I495" s="13" t="s">
        <v>48</v>
      </c>
      <c r="J495" s="14">
        <v>120000.0</v>
      </c>
      <c r="K495" s="13" t="s">
        <v>23</v>
      </c>
      <c r="L495" s="13" t="s">
        <v>24</v>
      </c>
      <c r="M495" s="13" t="s">
        <v>57</v>
      </c>
      <c r="N495" s="13" t="s">
        <v>91</v>
      </c>
      <c r="O495" s="14">
        <v>15808.02</v>
      </c>
      <c r="P495" s="14">
        <v>5569.67</v>
      </c>
      <c r="Q495" s="16">
        <v>43285.0</v>
      </c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</row>
    <row r="496" ht="12.75" customHeight="1">
      <c r="A496" s="8">
        <v>1063609.0</v>
      </c>
      <c r="B496" s="9">
        <v>6000.0</v>
      </c>
      <c r="C496" s="10">
        <f t="shared" si="1"/>
        <v>0.03897018711</v>
      </c>
      <c r="D496" s="8" t="s">
        <v>19</v>
      </c>
      <c r="E496" s="8">
        <v>13.49</v>
      </c>
      <c r="F496" s="9">
        <v>203.59</v>
      </c>
      <c r="G496" s="8" t="s">
        <v>28</v>
      </c>
      <c r="H496" s="8" t="s">
        <v>60</v>
      </c>
      <c r="I496" s="8" t="s">
        <v>22</v>
      </c>
      <c r="J496" s="9">
        <v>62691.0</v>
      </c>
      <c r="K496" s="8" t="s">
        <v>34</v>
      </c>
      <c r="L496" s="8" t="s">
        <v>24</v>
      </c>
      <c r="M496" s="8" t="s">
        <v>57</v>
      </c>
      <c r="N496" s="8" t="s">
        <v>113</v>
      </c>
      <c r="O496" s="9">
        <v>7325.89257971</v>
      </c>
      <c r="P496" s="9">
        <v>213.5</v>
      </c>
      <c r="Q496" s="11">
        <v>43463.0</v>
      </c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ht="12.75" customHeight="1">
      <c r="A497" s="13">
        <v>1063602.0</v>
      </c>
      <c r="B497" s="14">
        <v>16100.0</v>
      </c>
      <c r="C497" s="15">
        <f t="shared" si="1"/>
        <v>0.1185966667</v>
      </c>
      <c r="D497" s="13" t="s">
        <v>27</v>
      </c>
      <c r="E497" s="13">
        <v>11.71</v>
      </c>
      <c r="F497" s="14">
        <v>355.79</v>
      </c>
      <c r="G497" s="13" t="s">
        <v>20</v>
      </c>
      <c r="H497" s="13" t="s">
        <v>79</v>
      </c>
      <c r="I497" s="13" t="s">
        <v>29</v>
      </c>
      <c r="J497" s="14">
        <v>36000.0</v>
      </c>
      <c r="K497" s="13" t="s">
        <v>23</v>
      </c>
      <c r="L497" s="13" t="s">
        <v>38</v>
      </c>
      <c r="M497" s="13" t="s">
        <v>50</v>
      </c>
      <c r="N497" s="13" t="s">
        <v>92</v>
      </c>
      <c r="O497" s="14">
        <v>17071.16</v>
      </c>
      <c r="P497" s="14">
        <v>355.79</v>
      </c>
      <c r="Q497" s="16">
        <v>43209.0</v>
      </c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</row>
    <row r="498" ht="12.75" customHeight="1">
      <c r="A498" s="8">
        <v>1063393.0</v>
      </c>
      <c r="B498" s="9">
        <v>35000.0</v>
      </c>
      <c r="C498" s="10">
        <f t="shared" si="1"/>
        <v>0.08751247059</v>
      </c>
      <c r="D498" s="8" t="s">
        <v>27</v>
      </c>
      <c r="E498" s="8">
        <v>20.3</v>
      </c>
      <c r="F498" s="9">
        <v>619.88</v>
      </c>
      <c r="G498" s="8" t="s">
        <v>55</v>
      </c>
      <c r="H498" s="8" t="s">
        <v>60</v>
      </c>
      <c r="I498" s="8" t="s">
        <v>48</v>
      </c>
      <c r="J498" s="9">
        <v>85000.0</v>
      </c>
      <c r="K498" s="8" t="s">
        <v>23</v>
      </c>
      <c r="L498" s="8" t="s">
        <v>31</v>
      </c>
      <c r="M498" s="8" t="s">
        <v>50</v>
      </c>
      <c r="N498" s="8" t="s">
        <v>87</v>
      </c>
      <c r="O498" s="9">
        <v>3093.5</v>
      </c>
      <c r="P498" s="9">
        <v>619.88</v>
      </c>
      <c r="Q498" s="11">
        <v>43205.0</v>
      </c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</row>
    <row r="499" ht="12.75" customHeight="1">
      <c r="A499" s="13">
        <v>1063388.0</v>
      </c>
      <c r="B499" s="14">
        <v>10525.0</v>
      </c>
      <c r="C499" s="15">
        <f t="shared" si="1"/>
        <v>0.07956752839</v>
      </c>
      <c r="D499" s="13" t="s">
        <v>19</v>
      </c>
      <c r="E499" s="13">
        <v>7.9</v>
      </c>
      <c r="F499" s="14">
        <v>329.33</v>
      </c>
      <c r="G499" s="13" t="s">
        <v>44</v>
      </c>
      <c r="H499" s="13" t="s">
        <v>21</v>
      </c>
      <c r="I499" s="13" t="s">
        <v>61</v>
      </c>
      <c r="J499" s="14">
        <v>49668.0</v>
      </c>
      <c r="K499" s="13" t="s">
        <v>30</v>
      </c>
      <c r="L499" s="13" t="s">
        <v>24</v>
      </c>
      <c r="M499" s="13" t="s">
        <v>50</v>
      </c>
      <c r="N499" s="13" t="s">
        <v>42</v>
      </c>
      <c r="O499" s="14">
        <v>11649.33</v>
      </c>
      <c r="P499" s="14">
        <v>1756.16</v>
      </c>
      <c r="Q499" s="16">
        <v>43248.0</v>
      </c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</row>
    <row r="500" ht="12.75" customHeight="1">
      <c r="A500" s="8">
        <v>1063582.0</v>
      </c>
      <c r="B500" s="9">
        <v>7200.0</v>
      </c>
      <c r="C500" s="10">
        <f t="shared" si="1"/>
        <v>0.101196</v>
      </c>
      <c r="D500" s="8" t="s">
        <v>19</v>
      </c>
      <c r="E500" s="8">
        <v>15.96</v>
      </c>
      <c r="F500" s="9">
        <v>252.99</v>
      </c>
      <c r="G500" s="8" t="s">
        <v>28</v>
      </c>
      <c r="H500" s="8" t="s">
        <v>21</v>
      </c>
      <c r="I500" s="8" t="s">
        <v>89</v>
      </c>
      <c r="J500" s="9">
        <v>30000.0</v>
      </c>
      <c r="K500" s="8" t="s">
        <v>30</v>
      </c>
      <c r="L500" s="8" t="s">
        <v>24</v>
      </c>
      <c r="M500" s="8" t="s">
        <v>50</v>
      </c>
      <c r="N500" s="8" t="s">
        <v>95</v>
      </c>
      <c r="O500" s="9">
        <v>9103.26706445</v>
      </c>
      <c r="P500" s="9">
        <v>265.0</v>
      </c>
      <c r="Q500" s="11">
        <v>43284.0</v>
      </c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ht="12.75" customHeight="1">
      <c r="A501" s="13">
        <v>988402.0</v>
      </c>
      <c r="B501" s="14">
        <v>18500.0</v>
      </c>
      <c r="C501" s="15">
        <f t="shared" si="1"/>
        <v>0.102072</v>
      </c>
      <c r="D501" s="13" t="s">
        <v>27</v>
      </c>
      <c r="E501" s="13">
        <v>10.65</v>
      </c>
      <c r="F501" s="14">
        <v>340.24</v>
      </c>
      <c r="G501" s="13" t="s">
        <v>20</v>
      </c>
      <c r="H501" s="13" t="s">
        <v>60</v>
      </c>
      <c r="I501" s="13" t="s">
        <v>22</v>
      </c>
      <c r="J501" s="14">
        <v>40000.0</v>
      </c>
      <c r="K501" s="13" t="s">
        <v>23</v>
      </c>
      <c r="L501" s="13" t="s">
        <v>24</v>
      </c>
      <c r="M501" s="13" t="s">
        <v>50</v>
      </c>
      <c r="N501" s="13" t="s">
        <v>129</v>
      </c>
      <c r="O501" s="14">
        <v>18877.3928432</v>
      </c>
      <c r="P501" s="14">
        <v>7374.76</v>
      </c>
      <c r="Q501" s="16">
        <v>43329.0</v>
      </c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</row>
    <row r="502" ht="12.75" customHeight="1">
      <c r="A502" s="8"/>
      <c r="B502" s="9"/>
      <c r="C502" s="10"/>
      <c r="D502" s="8"/>
      <c r="E502" s="8"/>
      <c r="F502" s="9"/>
      <c r="G502" s="8"/>
      <c r="H502" s="8"/>
      <c r="I502" s="8"/>
      <c r="J502" s="9"/>
      <c r="K502" s="8"/>
      <c r="L502" s="8"/>
      <c r="M502" s="8"/>
      <c r="N502" s="8"/>
      <c r="O502" s="9"/>
      <c r="P502" s="9"/>
      <c r="Q502" s="2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ht="12.75" customHeight="1">
      <c r="A503" s="13"/>
      <c r="B503" s="14"/>
      <c r="C503" s="15"/>
      <c r="D503" s="13"/>
      <c r="E503" s="13"/>
      <c r="F503" s="14"/>
      <c r="G503" s="13"/>
      <c r="H503" s="13"/>
      <c r="I503" s="13"/>
      <c r="J503" s="14"/>
      <c r="K503" s="13"/>
      <c r="L503" s="13"/>
      <c r="M503" s="13"/>
      <c r="N503" s="13"/>
      <c r="O503" s="14"/>
      <c r="P503" s="14"/>
      <c r="Q503" s="24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ht="12.75" customHeight="1">
      <c r="A504" s="8"/>
      <c r="B504" s="9"/>
      <c r="C504" s="10"/>
      <c r="D504" s="8"/>
      <c r="E504" s="8"/>
      <c r="F504" s="9"/>
      <c r="G504" s="8"/>
      <c r="H504" s="8"/>
      <c r="I504" s="8"/>
      <c r="J504" s="9"/>
      <c r="K504" s="8"/>
      <c r="L504" s="8"/>
      <c r="M504" s="8"/>
      <c r="N504" s="8"/>
      <c r="O504" s="9"/>
      <c r="P504" s="9"/>
      <c r="Q504" s="2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ht="12.75" customHeight="1">
      <c r="A505" s="13"/>
      <c r="B505" s="14"/>
      <c r="C505" s="15"/>
      <c r="D505" s="13"/>
      <c r="E505" s="13"/>
      <c r="F505" s="14"/>
      <c r="G505" s="13"/>
      <c r="H505" s="13"/>
      <c r="I505" s="13"/>
      <c r="J505" s="14"/>
      <c r="K505" s="13"/>
      <c r="L505" s="13"/>
      <c r="M505" s="13"/>
      <c r="N505" s="13"/>
      <c r="O505" s="14"/>
      <c r="P505" s="14"/>
      <c r="Q505" s="24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ht="12.75" customHeight="1">
      <c r="A506" s="8"/>
      <c r="B506" s="9"/>
      <c r="C506" s="10"/>
      <c r="D506" s="8"/>
      <c r="E506" s="8"/>
      <c r="F506" s="9"/>
      <c r="G506" s="8"/>
      <c r="H506" s="8"/>
      <c r="I506" s="8"/>
      <c r="J506" s="9"/>
      <c r="K506" s="8"/>
      <c r="L506" s="8"/>
      <c r="M506" s="8"/>
      <c r="N506" s="8"/>
      <c r="O506" s="9"/>
      <c r="P506" s="9"/>
      <c r="Q506" s="2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</row>
    <row r="507" ht="12.75" customHeight="1">
      <c r="A507" s="13"/>
      <c r="B507" s="14"/>
      <c r="C507" s="15"/>
      <c r="D507" s="13"/>
      <c r="E507" s="13"/>
      <c r="F507" s="14"/>
      <c r="G507" s="13"/>
      <c r="H507" s="13"/>
      <c r="I507" s="13"/>
      <c r="J507" s="14"/>
      <c r="K507" s="13"/>
      <c r="L507" s="13"/>
      <c r="M507" s="13"/>
      <c r="N507" s="13"/>
      <c r="O507" s="14"/>
      <c r="P507" s="14"/>
      <c r="Q507" s="24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ht="12.75" customHeight="1">
      <c r="A508" s="8"/>
      <c r="B508" s="9"/>
      <c r="C508" s="10"/>
      <c r="D508" s="8"/>
      <c r="E508" s="8"/>
      <c r="F508" s="9"/>
      <c r="G508" s="8"/>
      <c r="H508" s="8"/>
      <c r="I508" s="8"/>
      <c r="J508" s="9"/>
      <c r="K508" s="8"/>
      <c r="L508" s="8"/>
      <c r="M508" s="8"/>
      <c r="N508" s="8"/>
      <c r="O508" s="9"/>
      <c r="P508" s="9"/>
      <c r="Q508" s="2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ht="12.75" customHeight="1">
      <c r="A509" s="13"/>
      <c r="B509" s="14"/>
      <c r="C509" s="15"/>
      <c r="D509" s="13"/>
      <c r="E509" s="13"/>
      <c r="F509" s="14"/>
      <c r="G509" s="13"/>
      <c r="H509" s="13"/>
      <c r="I509" s="13"/>
      <c r="J509" s="14"/>
      <c r="K509" s="13"/>
      <c r="L509" s="13"/>
      <c r="M509" s="13"/>
      <c r="N509" s="13"/>
      <c r="O509" s="14"/>
      <c r="P509" s="14"/>
      <c r="Q509" s="24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ht="12.75" customHeight="1">
      <c r="A510" s="8"/>
      <c r="B510" s="9"/>
      <c r="C510" s="10"/>
      <c r="D510" s="8"/>
      <c r="E510" s="8"/>
      <c r="F510" s="9"/>
      <c r="G510" s="8"/>
      <c r="H510" s="8"/>
      <c r="I510" s="8"/>
      <c r="J510" s="9"/>
      <c r="K510" s="8"/>
      <c r="L510" s="8"/>
      <c r="M510" s="8"/>
      <c r="N510" s="8"/>
      <c r="O510" s="9"/>
      <c r="P510" s="9"/>
      <c r="Q510" s="2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</row>
    <row r="511" ht="12.75" customHeight="1">
      <c r="A511" s="13"/>
      <c r="B511" s="14"/>
      <c r="C511" s="15"/>
      <c r="D511" s="13"/>
      <c r="E511" s="13"/>
      <c r="F511" s="14"/>
      <c r="G511" s="13"/>
      <c r="H511" s="13"/>
      <c r="I511" s="13"/>
      <c r="J511" s="14"/>
      <c r="K511" s="13"/>
      <c r="L511" s="13"/>
      <c r="M511" s="13"/>
      <c r="N511" s="13"/>
      <c r="O511" s="14"/>
      <c r="P511" s="14"/>
      <c r="Q511" s="24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ht="12.75" customHeight="1">
      <c r="A512" s="8"/>
      <c r="B512" s="9"/>
      <c r="C512" s="10"/>
      <c r="D512" s="8"/>
      <c r="E512" s="8"/>
      <c r="F512" s="9"/>
      <c r="G512" s="8"/>
      <c r="H512" s="8"/>
      <c r="I512" s="8"/>
      <c r="J512" s="9"/>
      <c r="K512" s="8"/>
      <c r="L512" s="8"/>
      <c r="M512" s="8"/>
      <c r="N512" s="8"/>
      <c r="O512" s="9"/>
      <c r="P512" s="9"/>
      <c r="Q512" s="2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</row>
    <row r="513" ht="12.75" customHeight="1">
      <c r="A513" s="13"/>
      <c r="B513" s="14"/>
      <c r="C513" s="15"/>
      <c r="D513" s="13"/>
      <c r="E513" s="13"/>
      <c r="F513" s="14"/>
      <c r="G513" s="13"/>
      <c r="H513" s="13"/>
      <c r="I513" s="13"/>
      <c r="J513" s="14"/>
      <c r="K513" s="13"/>
      <c r="L513" s="13"/>
      <c r="M513" s="13"/>
      <c r="N513" s="13"/>
      <c r="O513" s="14"/>
      <c r="P513" s="14"/>
      <c r="Q513" s="24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ht="12.75" customHeight="1">
      <c r="A514" s="8"/>
      <c r="B514" s="9"/>
      <c r="C514" s="10"/>
      <c r="D514" s="8"/>
      <c r="E514" s="8"/>
      <c r="F514" s="9"/>
      <c r="G514" s="8"/>
      <c r="H514" s="8"/>
      <c r="I514" s="8"/>
      <c r="J514" s="9"/>
      <c r="K514" s="8"/>
      <c r="L514" s="8"/>
      <c r="M514" s="8"/>
      <c r="N514" s="8"/>
      <c r="O514" s="9"/>
      <c r="P514" s="9"/>
      <c r="Q514" s="2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</row>
    <row r="515" ht="12.75" customHeight="1">
      <c r="A515" s="13"/>
      <c r="B515" s="14"/>
      <c r="C515" s="15"/>
      <c r="D515" s="13"/>
      <c r="E515" s="13"/>
      <c r="F515" s="14"/>
      <c r="G515" s="13"/>
      <c r="H515" s="13"/>
      <c r="I515" s="13"/>
      <c r="J515" s="14"/>
      <c r="K515" s="13"/>
      <c r="L515" s="13"/>
      <c r="M515" s="13"/>
      <c r="N515" s="13"/>
      <c r="O515" s="14"/>
      <c r="P515" s="14"/>
      <c r="Q515" s="24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ht="12.75" customHeight="1">
      <c r="A516" s="8"/>
      <c r="B516" s="9"/>
      <c r="C516" s="10"/>
      <c r="D516" s="8"/>
      <c r="E516" s="8"/>
      <c r="F516" s="9"/>
      <c r="G516" s="8"/>
      <c r="H516" s="8"/>
      <c r="I516" s="8"/>
      <c r="J516" s="9"/>
      <c r="K516" s="8"/>
      <c r="L516" s="8"/>
      <c r="M516" s="8"/>
      <c r="N516" s="8"/>
      <c r="O516" s="9"/>
      <c r="P516" s="9"/>
      <c r="Q516" s="2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ht="12.75" customHeight="1">
      <c r="A517" s="13"/>
      <c r="B517" s="14"/>
      <c r="C517" s="15"/>
      <c r="D517" s="13"/>
      <c r="E517" s="13"/>
      <c r="F517" s="14"/>
      <c r="G517" s="13"/>
      <c r="H517" s="13"/>
      <c r="I517" s="13"/>
      <c r="J517" s="14"/>
      <c r="K517" s="13"/>
      <c r="L517" s="13"/>
      <c r="M517" s="13"/>
      <c r="N517" s="13"/>
      <c r="O517" s="14"/>
      <c r="P517" s="14"/>
      <c r="Q517" s="24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ht="12.75" customHeight="1">
      <c r="A518" s="8"/>
      <c r="B518" s="9"/>
      <c r="C518" s="10"/>
      <c r="D518" s="8"/>
      <c r="E518" s="8"/>
      <c r="F518" s="9"/>
      <c r="G518" s="8"/>
      <c r="H518" s="8"/>
      <c r="I518" s="8"/>
      <c r="J518" s="9"/>
      <c r="K518" s="8"/>
      <c r="L518" s="8"/>
      <c r="M518" s="8"/>
      <c r="N518" s="8"/>
      <c r="O518" s="9"/>
      <c r="P518" s="9"/>
      <c r="Q518" s="2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ht="12.75" customHeight="1">
      <c r="A519" s="13"/>
      <c r="B519" s="14"/>
      <c r="C519" s="15"/>
      <c r="D519" s="13"/>
      <c r="E519" s="13"/>
      <c r="F519" s="14"/>
      <c r="G519" s="13"/>
      <c r="H519" s="13"/>
      <c r="I519" s="13"/>
      <c r="J519" s="14"/>
      <c r="K519" s="13"/>
      <c r="L519" s="13"/>
      <c r="M519" s="13"/>
      <c r="N519" s="13"/>
      <c r="O519" s="14"/>
      <c r="P519" s="14"/>
      <c r="Q519" s="24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ht="12.75" customHeight="1">
      <c r="A520" s="8"/>
      <c r="B520" s="9"/>
      <c r="C520" s="10"/>
      <c r="D520" s="8"/>
      <c r="E520" s="8"/>
      <c r="F520" s="9"/>
      <c r="G520" s="8"/>
      <c r="H520" s="8"/>
      <c r="I520" s="8"/>
      <c r="J520" s="9"/>
      <c r="K520" s="8"/>
      <c r="L520" s="8"/>
      <c r="M520" s="8"/>
      <c r="N520" s="8"/>
      <c r="O520" s="9"/>
      <c r="P520" s="9"/>
      <c r="Q520" s="2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</row>
    <row r="521" ht="12.75" customHeight="1">
      <c r="A521" s="13"/>
      <c r="B521" s="14"/>
      <c r="C521" s="15"/>
      <c r="D521" s="13"/>
      <c r="E521" s="13"/>
      <c r="F521" s="14"/>
      <c r="G521" s="13"/>
      <c r="H521" s="13"/>
      <c r="I521" s="13"/>
      <c r="J521" s="14"/>
      <c r="K521" s="13"/>
      <c r="L521" s="13"/>
      <c r="M521" s="13"/>
      <c r="N521" s="13"/>
      <c r="O521" s="14"/>
      <c r="P521" s="14"/>
      <c r="Q521" s="24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</row>
    <row r="522" ht="12.75" customHeight="1">
      <c r="A522" s="8"/>
      <c r="B522" s="9"/>
      <c r="C522" s="10"/>
      <c r="D522" s="8"/>
      <c r="E522" s="8"/>
      <c r="F522" s="9"/>
      <c r="G522" s="8"/>
      <c r="H522" s="8"/>
      <c r="I522" s="8"/>
      <c r="J522" s="9"/>
      <c r="K522" s="8"/>
      <c r="L522" s="8"/>
      <c r="M522" s="8"/>
      <c r="N522" s="8"/>
      <c r="O522" s="9"/>
      <c r="P522" s="9"/>
      <c r="Q522" s="2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ht="12.75" customHeight="1">
      <c r="A523" s="13"/>
      <c r="B523" s="14"/>
      <c r="C523" s="15"/>
      <c r="D523" s="13"/>
      <c r="E523" s="13"/>
      <c r="F523" s="14"/>
      <c r="G523" s="13"/>
      <c r="H523" s="13"/>
      <c r="I523" s="13"/>
      <c r="J523" s="14"/>
      <c r="K523" s="13"/>
      <c r="L523" s="13"/>
      <c r="M523" s="13"/>
      <c r="N523" s="13"/>
      <c r="O523" s="14"/>
      <c r="P523" s="14"/>
      <c r="Q523" s="24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</row>
    <row r="524" ht="12.75" customHeight="1">
      <c r="A524" s="8"/>
      <c r="B524" s="9"/>
      <c r="C524" s="10"/>
      <c r="D524" s="8"/>
      <c r="E524" s="8"/>
      <c r="F524" s="9"/>
      <c r="G524" s="8"/>
      <c r="H524" s="8"/>
      <c r="I524" s="8"/>
      <c r="J524" s="9"/>
      <c r="K524" s="8"/>
      <c r="L524" s="8"/>
      <c r="M524" s="8"/>
      <c r="N524" s="8"/>
      <c r="O524" s="9"/>
      <c r="P524" s="9"/>
      <c r="Q524" s="2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ht="12.75" customHeight="1">
      <c r="A525" s="13"/>
      <c r="B525" s="14"/>
      <c r="C525" s="15"/>
      <c r="D525" s="13"/>
      <c r="E525" s="13"/>
      <c r="F525" s="14"/>
      <c r="G525" s="13"/>
      <c r="H525" s="13"/>
      <c r="I525" s="13"/>
      <c r="J525" s="14"/>
      <c r="K525" s="13"/>
      <c r="L525" s="13"/>
      <c r="M525" s="13"/>
      <c r="N525" s="13"/>
      <c r="O525" s="14"/>
      <c r="P525" s="14"/>
      <c r="Q525" s="24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</row>
    <row r="526" ht="12.75" customHeight="1">
      <c r="A526" s="8"/>
      <c r="B526" s="9"/>
      <c r="C526" s="10"/>
      <c r="D526" s="8"/>
      <c r="E526" s="8"/>
      <c r="F526" s="9"/>
      <c r="G526" s="8"/>
      <c r="H526" s="8"/>
      <c r="I526" s="8"/>
      <c r="J526" s="9"/>
      <c r="K526" s="8"/>
      <c r="L526" s="8"/>
      <c r="M526" s="8"/>
      <c r="N526" s="8"/>
      <c r="O526" s="9"/>
      <c r="P526" s="9"/>
      <c r="Q526" s="2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</row>
    <row r="527" ht="12.75" customHeight="1">
      <c r="A527" s="13"/>
      <c r="B527" s="14"/>
      <c r="C527" s="15"/>
      <c r="D527" s="13"/>
      <c r="E527" s="13"/>
      <c r="F527" s="14"/>
      <c r="G527" s="13"/>
      <c r="H527" s="13"/>
      <c r="I527" s="13"/>
      <c r="J527" s="14"/>
      <c r="K527" s="13"/>
      <c r="L527" s="13"/>
      <c r="M527" s="13"/>
      <c r="N527" s="13"/>
      <c r="O527" s="14"/>
      <c r="P527" s="14"/>
      <c r="Q527" s="24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</row>
    <row r="528" ht="12.75" customHeight="1">
      <c r="A528" s="8"/>
      <c r="B528" s="9"/>
      <c r="C528" s="10"/>
      <c r="D528" s="8"/>
      <c r="E528" s="8"/>
      <c r="F528" s="9"/>
      <c r="G528" s="8"/>
      <c r="H528" s="8"/>
      <c r="I528" s="8"/>
      <c r="J528" s="9"/>
      <c r="K528" s="8"/>
      <c r="L528" s="8"/>
      <c r="M528" s="8"/>
      <c r="N528" s="8"/>
      <c r="O528" s="9"/>
      <c r="P528" s="9"/>
      <c r="Q528" s="2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</row>
    <row r="529" ht="12.75" customHeight="1">
      <c r="A529" s="13"/>
      <c r="B529" s="14"/>
      <c r="C529" s="15"/>
      <c r="D529" s="13"/>
      <c r="E529" s="13"/>
      <c r="F529" s="14"/>
      <c r="G529" s="13"/>
      <c r="H529" s="13"/>
      <c r="I529" s="13"/>
      <c r="J529" s="14"/>
      <c r="K529" s="13"/>
      <c r="L529" s="13"/>
      <c r="M529" s="13"/>
      <c r="N529" s="13"/>
      <c r="O529" s="14"/>
      <c r="P529" s="14"/>
      <c r="Q529" s="24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ht="12.75" customHeight="1">
      <c r="A530" s="8"/>
      <c r="B530" s="9"/>
      <c r="C530" s="10"/>
      <c r="D530" s="8"/>
      <c r="E530" s="8"/>
      <c r="F530" s="9"/>
      <c r="G530" s="8"/>
      <c r="H530" s="8"/>
      <c r="I530" s="8"/>
      <c r="J530" s="9"/>
      <c r="K530" s="8"/>
      <c r="L530" s="8"/>
      <c r="M530" s="8"/>
      <c r="N530" s="8"/>
      <c r="O530" s="9"/>
      <c r="P530" s="9"/>
      <c r="Q530" s="2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ht="12.75" customHeight="1">
      <c r="A531" s="13"/>
      <c r="B531" s="14"/>
      <c r="C531" s="15"/>
      <c r="D531" s="13"/>
      <c r="E531" s="13"/>
      <c r="F531" s="14"/>
      <c r="G531" s="13"/>
      <c r="H531" s="13"/>
      <c r="I531" s="13"/>
      <c r="J531" s="14"/>
      <c r="K531" s="13"/>
      <c r="L531" s="13"/>
      <c r="M531" s="13"/>
      <c r="N531" s="13"/>
      <c r="O531" s="14"/>
      <c r="P531" s="14"/>
      <c r="Q531" s="24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ht="12.75" customHeight="1">
      <c r="A532" s="8"/>
      <c r="B532" s="9"/>
      <c r="C532" s="10"/>
      <c r="D532" s="8"/>
      <c r="E532" s="8"/>
      <c r="F532" s="9"/>
      <c r="G532" s="8"/>
      <c r="H532" s="8"/>
      <c r="I532" s="8"/>
      <c r="J532" s="9"/>
      <c r="K532" s="8"/>
      <c r="L532" s="8"/>
      <c r="M532" s="8"/>
      <c r="N532" s="8"/>
      <c r="O532" s="9"/>
      <c r="P532" s="9"/>
      <c r="Q532" s="2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ht="12.75" customHeight="1">
      <c r="A533" s="13"/>
      <c r="B533" s="14"/>
      <c r="C533" s="15"/>
      <c r="D533" s="13"/>
      <c r="E533" s="13"/>
      <c r="F533" s="14"/>
      <c r="G533" s="13"/>
      <c r="H533" s="13"/>
      <c r="I533" s="13"/>
      <c r="J533" s="14"/>
      <c r="K533" s="13"/>
      <c r="L533" s="13"/>
      <c r="M533" s="13"/>
      <c r="N533" s="13"/>
      <c r="O533" s="14"/>
      <c r="P533" s="14"/>
      <c r="Q533" s="24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ht="12.75" customHeight="1">
      <c r="A534" s="8"/>
      <c r="B534" s="9"/>
      <c r="C534" s="10"/>
      <c r="D534" s="8"/>
      <c r="E534" s="8"/>
      <c r="F534" s="9"/>
      <c r="G534" s="8"/>
      <c r="H534" s="8"/>
      <c r="I534" s="8"/>
      <c r="J534" s="9"/>
      <c r="K534" s="8"/>
      <c r="L534" s="8"/>
      <c r="M534" s="8"/>
      <c r="N534" s="8"/>
      <c r="O534" s="9"/>
      <c r="P534" s="9"/>
      <c r="Q534" s="2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ht="12.75" customHeight="1">
      <c r="A535" s="13"/>
      <c r="B535" s="14"/>
      <c r="C535" s="15"/>
      <c r="D535" s="13"/>
      <c r="E535" s="13"/>
      <c r="F535" s="14"/>
      <c r="G535" s="13"/>
      <c r="H535" s="13"/>
      <c r="I535" s="13"/>
      <c r="J535" s="14"/>
      <c r="K535" s="13"/>
      <c r="L535" s="13"/>
      <c r="M535" s="13"/>
      <c r="N535" s="13"/>
      <c r="O535" s="14"/>
      <c r="P535" s="14"/>
      <c r="Q535" s="24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ht="12.75" customHeight="1">
      <c r="A536" s="8"/>
      <c r="B536" s="9"/>
      <c r="C536" s="10"/>
      <c r="D536" s="8"/>
      <c r="E536" s="8"/>
      <c r="F536" s="9"/>
      <c r="G536" s="8"/>
      <c r="H536" s="8"/>
      <c r="I536" s="8"/>
      <c r="J536" s="9"/>
      <c r="K536" s="8"/>
      <c r="L536" s="8"/>
      <c r="M536" s="8"/>
      <c r="N536" s="8"/>
      <c r="O536" s="9"/>
      <c r="P536" s="9"/>
      <c r="Q536" s="2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</row>
    <row r="537" ht="12.75" customHeight="1">
      <c r="A537" s="13"/>
      <c r="B537" s="14"/>
      <c r="C537" s="15"/>
      <c r="D537" s="13"/>
      <c r="E537" s="13"/>
      <c r="F537" s="14"/>
      <c r="G537" s="13"/>
      <c r="H537" s="13"/>
      <c r="I537" s="13"/>
      <c r="J537" s="14"/>
      <c r="K537" s="13"/>
      <c r="L537" s="13"/>
      <c r="M537" s="13"/>
      <c r="N537" s="13"/>
      <c r="O537" s="14"/>
      <c r="P537" s="14"/>
      <c r="Q537" s="24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ht="12.75" customHeight="1">
      <c r="A538" s="8"/>
      <c r="B538" s="9"/>
      <c r="C538" s="10"/>
      <c r="D538" s="8"/>
      <c r="E538" s="8"/>
      <c r="F538" s="9"/>
      <c r="G538" s="8"/>
      <c r="H538" s="8"/>
      <c r="I538" s="8"/>
      <c r="J538" s="9"/>
      <c r="K538" s="8"/>
      <c r="L538" s="8"/>
      <c r="M538" s="8"/>
      <c r="N538" s="8"/>
      <c r="O538" s="9"/>
      <c r="P538" s="9"/>
      <c r="Q538" s="2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</row>
    <row r="539" ht="12.75" customHeight="1">
      <c r="A539" s="13"/>
      <c r="B539" s="14"/>
      <c r="C539" s="15"/>
      <c r="D539" s="13"/>
      <c r="E539" s="13"/>
      <c r="F539" s="14"/>
      <c r="G539" s="13"/>
      <c r="H539" s="13"/>
      <c r="I539" s="13"/>
      <c r="J539" s="14"/>
      <c r="K539" s="13"/>
      <c r="L539" s="13"/>
      <c r="M539" s="13"/>
      <c r="N539" s="13"/>
      <c r="O539" s="14"/>
      <c r="P539" s="14"/>
      <c r="Q539" s="24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</row>
    <row r="540" ht="12.75" customHeight="1">
      <c r="A540" s="8"/>
      <c r="B540" s="9"/>
      <c r="C540" s="10"/>
      <c r="D540" s="8"/>
      <c r="E540" s="8"/>
      <c r="F540" s="9"/>
      <c r="G540" s="8"/>
      <c r="H540" s="8"/>
      <c r="I540" s="8"/>
      <c r="J540" s="9"/>
      <c r="K540" s="8"/>
      <c r="L540" s="8"/>
      <c r="M540" s="8"/>
      <c r="N540" s="8"/>
      <c r="O540" s="9"/>
      <c r="P540" s="9"/>
      <c r="Q540" s="2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</row>
    <row r="541" ht="12.75" customHeight="1">
      <c r="A541" s="13"/>
      <c r="B541" s="14"/>
      <c r="C541" s="15"/>
      <c r="D541" s="13"/>
      <c r="E541" s="13"/>
      <c r="F541" s="14"/>
      <c r="G541" s="13"/>
      <c r="H541" s="13"/>
      <c r="I541" s="13"/>
      <c r="J541" s="14"/>
      <c r="K541" s="13"/>
      <c r="L541" s="13"/>
      <c r="M541" s="13"/>
      <c r="N541" s="13"/>
      <c r="O541" s="14"/>
      <c r="P541" s="14"/>
      <c r="Q541" s="24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ht="12.75" customHeight="1">
      <c r="A542" s="8"/>
      <c r="B542" s="9"/>
      <c r="C542" s="10"/>
      <c r="D542" s="8"/>
      <c r="E542" s="8"/>
      <c r="F542" s="9"/>
      <c r="G542" s="8"/>
      <c r="H542" s="8"/>
      <c r="I542" s="8"/>
      <c r="J542" s="9"/>
      <c r="K542" s="8"/>
      <c r="L542" s="8"/>
      <c r="M542" s="8"/>
      <c r="N542" s="8"/>
      <c r="O542" s="9"/>
      <c r="P542" s="9"/>
      <c r="Q542" s="2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</row>
    <row r="543" ht="12.75" customHeight="1">
      <c r="A543" s="13"/>
      <c r="B543" s="14"/>
      <c r="C543" s="15"/>
      <c r="D543" s="13"/>
      <c r="E543" s="13"/>
      <c r="F543" s="14"/>
      <c r="G543" s="13"/>
      <c r="H543" s="13"/>
      <c r="I543" s="13"/>
      <c r="J543" s="14"/>
      <c r="K543" s="13"/>
      <c r="L543" s="13"/>
      <c r="M543" s="13"/>
      <c r="N543" s="13"/>
      <c r="O543" s="14"/>
      <c r="P543" s="14"/>
      <c r="Q543" s="24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</row>
    <row r="544" ht="12.75" customHeight="1">
      <c r="A544" s="8"/>
      <c r="B544" s="9"/>
      <c r="C544" s="10"/>
      <c r="D544" s="8"/>
      <c r="E544" s="8"/>
      <c r="F544" s="9"/>
      <c r="G544" s="8"/>
      <c r="H544" s="8"/>
      <c r="I544" s="8"/>
      <c r="J544" s="9"/>
      <c r="K544" s="8"/>
      <c r="L544" s="8"/>
      <c r="M544" s="8"/>
      <c r="N544" s="8"/>
      <c r="O544" s="9"/>
      <c r="P544" s="9"/>
      <c r="Q544" s="2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</row>
    <row r="545" ht="12.75" customHeight="1">
      <c r="A545" s="13"/>
      <c r="B545" s="14"/>
      <c r="C545" s="15"/>
      <c r="D545" s="13"/>
      <c r="E545" s="13"/>
      <c r="F545" s="14"/>
      <c r="G545" s="13"/>
      <c r="H545" s="13"/>
      <c r="I545" s="13"/>
      <c r="J545" s="14"/>
      <c r="K545" s="13"/>
      <c r="L545" s="13"/>
      <c r="M545" s="13"/>
      <c r="N545" s="13"/>
      <c r="O545" s="14"/>
      <c r="P545" s="14"/>
      <c r="Q545" s="24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</row>
    <row r="546" ht="12.75" customHeight="1">
      <c r="A546" s="8"/>
      <c r="B546" s="9"/>
      <c r="C546" s="10"/>
      <c r="D546" s="8"/>
      <c r="E546" s="8"/>
      <c r="F546" s="9"/>
      <c r="G546" s="8"/>
      <c r="H546" s="8"/>
      <c r="I546" s="8"/>
      <c r="J546" s="9"/>
      <c r="K546" s="8"/>
      <c r="L546" s="8"/>
      <c r="M546" s="8"/>
      <c r="N546" s="8"/>
      <c r="O546" s="9"/>
      <c r="P546" s="9"/>
      <c r="Q546" s="2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ht="12.75" customHeight="1">
      <c r="A547" s="13"/>
      <c r="B547" s="14"/>
      <c r="C547" s="15"/>
      <c r="D547" s="13"/>
      <c r="E547" s="13"/>
      <c r="F547" s="14"/>
      <c r="G547" s="13"/>
      <c r="H547" s="13"/>
      <c r="I547" s="13"/>
      <c r="J547" s="14"/>
      <c r="K547" s="13"/>
      <c r="L547" s="13"/>
      <c r="M547" s="13"/>
      <c r="N547" s="13"/>
      <c r="O547" s="14"/>
      <c r="P547" s="14"/>
      <c r="Q547" s="24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ht="12.75" customHeight="1">
      <c r="A548" s="8"/>
      <c r="B548" s="9"/>
      <c r="C548" s="10"/>
      <c r="D548" s="8"/>
      <c r="E548" s="8"/>
      <c r="F548" s="9"/>
      <c r="G548" s="8"/>
      <c r="H548" s="8"/>
      <c r="I548" s="8"/>
      <c r="J548" s="9"/>
      <c r="K548" s="8"/>
      <c r="L548" s="8"/>
      <c r="M548" s="8"/>
      <c r="N548" s="8"/>
      <c r="O548" s="9"/>
      <c r="P548" s="9"/>
      <c r="Q548" s="2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</row>
    <row r="549" ht="12.75" customHeight="1">
      <c r="A549" s="13"/>
      <c r="B549" s="14"/>
      <c r="C549" s="15"/>
      <c r="D549" s="13"/>
      <c r="E549" s="13"/>
      <c r="F549" s="14"/>
      <c r="G549" s="13"/>
      <c r="H549" s="13"/>
      <c r="I549" s="13"/>
      <c r="J549" s="14"/>
      <c r="K549" s="13"/>
      <c r="L549" s="13"/>
      <c r="M549" s="13"/>
      <c r="N549" s="13"/>
      <c r="O549" s="14"/>
      <c r="P549" s="14"/>
      <c r="Q549" s="24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ht="12.75" customHeight="1">
      <c r="A550" s="8"/>
      <c r="B550" s="9"/>
      <c r="C550" s="10"/>
      <c r="D550" s="8"/>
      <c r="E550" s="8"/>
      <c r="F550" s="9"/>
      <c r="G550" s="8"/>
      <c r="H550" s="8"/>
      <c r="I550" s="8"/>
      <c r="J550" s="9"/>
      <c r="K550" s="8"/>
      <c r="L550" s="8"/>
      <c r="M550" s="8"/>
      <c r="N550" s="8"/>
      <c r="O550" s="9"/>
      <c r="P550" s="9"/>
      <c r="Q550" s="2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</row>
    <row r="551" ht="12.75" customHeight="1">
      <c r="A551" s="13"/>
      <c r="B551" s="14"/>
      <c r="C551" s="15"/>
      <c r="D551" s="13"/>
      <c r="E551" s="13"/>
      <c r="F551" s="14"/>
      <c r="G551" s="13"/>
      <c r="H551" s="13"/>
      <c r="I551" s="13"/>
      <c r="J551" s="14"/>
      <c r="K551" s="13"/>
      <c r="L551" s="13"/>
      <c r="M551" s="13"/>
      <c r="N551" s="13"/>
      <c r="O551" s="14"/>
      <c r="P551" s="14"/>
      <c r="Q551" s="24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</row>
    <row r="552" ht="12.75" customHeight="1">
      <c r="A552" s="8"/>
      <c r="B552" s="9"/>
      <c r="C552" s="10"/>
      <c r="D552" s="8"/>
      <c r="E552" s="8"/>
      <c r="F552" s="9"/>
      <c r="G552" s="8"/>
      <c r="H552" s="8"/>
      <c r="I552" s="8"/>
      <c r="J552" s="9"/>
      <c r="K552" s="8"/>
      <c r="L552" s="8"/>
      <c r="M552" s="8"/>
      <c r="N552" s="8"/>
      <c r="O552" s="9"/>
      <c r="P552" s="9"/>
      <c r="Q552" s="2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</row>
    <row r="553" ht="12.75" customHeight="1">
      <c r="A553" s="13"/>
      <c r="B553" s="14"/>
      <c r="C553" s="15"/>
      <c r="D553" s="13"/>
      <c r="E553" s="13"/>
      <c r="F553" s="14"/>
      <c r="G553" s="13"/>
      <c r="H553" s="13"/>
      <c r="I553" s="13"/>
      <c r="J553" s="14"/>
      <c r="K553" s="13"/>
      <c r="L553" s="13"/>
      <c r="M553" s="13"/>
      <c r="N553" s="13"/>
      <c r="O553" s="14"/>
      <c r="P553" s="14"/>
      <c r="Q553" s="24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ht="12.75" customHeight="1">
      <c r="A554" s="8"/>
      <c r="B554" s="9"/>
      <c r="C554" s="10"/>
      <c r="D554" s="8"/>
      <c r="E554" s="8"/>
      <c r="F554" s="9"/>
      <c r="G554" s="8"/>
      <c r="H554" s="8"/>
      <c r="I554" s="8"/>
      <c r="J554" s="9"/>
      <c r="K554" s="8"/>
      <c r="L554" s="8"/>
      <c r="M554" s="8"/>
      <c r="N554" s="8"/>
      <c r="O554" s="9"/>
      <c r="P554" s="9"/>
      <c r="Q554" s="2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</row>
    <row r="555" ht="12.75" customHeight="1">
      <c r="A555" s="13"/>
      <c r="B555" s="14"/>
      <c r="C555" s="15"/>
      <c r="D555" s="13"/>
      <c r="E555" s="13"/>
      <c r="F555" s="14"/>
      <c r="G555" s="13"/>
      <c r="H555" s="13"/>
      <c r="I555" s="13"/>
      <c r="J555" s="14"/>
      <c r="K555" s="13"/>
      <c r="L555" s="13"/>
      <c r="M555" s="13"/>
      <c r="N555" s="13"/>
      <c r="O555" s="14"/>
      <c r="P555" s="14"/>
      <c r="Q555" s="24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ht="12.75" customHeight="1">
      <c r="A556" s="8"/>
      <c r="B556" s="9"/>
      <c r="C556" s="10"/>
      <c r="D556" s="8"/>
      <c r="E556" s="8"/>
      <c r="F556" s="9"/>
      <c r="G556" s="8"/>
      <c r="H556" s="8"/>
      <c r="I556" s="8"/>
      <c r="J556" s="9"/>
      <c r="K556" s="8"/>
      <c r="L556" s="8"/>
      <c r="M556" s="8"/>
      <c r="N556" s="8"/>
      <c r="O556" s="9"/>
      <c r="P556" s="9"/>
      <c r="Q556" s="2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ht="12.75" customHeight="1">
      <c r="A557" s="13"/>
      <c r="B557" s="14"/>
      <c r="C557" s="15"/>
      <c r="D557" s="13"/>
      <c r="E557" s="13"/>
      <c r="F557" s="14"/>
      <c r="G557" s="13"/>
      <c r="H557" s="13"/>
      <c r="I557" s="13"/>
      <c r="J557" s="14"/>
      <c r="K557" s="13"/>
      <c r="L557" s="13"/>
      <c r="M557" s="13"/>
      <c r="N557" s="13"/>
      <c r="O557" s="14"/>
      <c r="P557" s="14"/>
      <c r="Q557" s="24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ht="12.75" customHeight="1">
      <c r="A558" s="8"/>
      <c r="B558" s="9"/>
      <c r="C558" s="10"/>
      <c r="D558" s="8"/>
      <c r="E558" s="8"/>
      <c r="F558" s="9"/>
      <c r="G558" s="8"/>
      <c r="H558" s="8"/>
      <c r="I558" s="8"/>
      <c r="J558" s="9"/>
      <c r="K558" s="8"/>
      <c r="L558" s="8"/>
      <c r="M558" s="8"/>
      <c r="N558" s="8"/>
      <c r="O558" s="9"/>
      <c r="P558" s="9"/>
      <c r="Q558" s="2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ht="12.75" customHeight="1">
      <c r="A559" s="13"/>
      <c r="B559" s="14"/>
      <c r="C559" s="15"/>
      <c r="D559" s="13"/>
      <c r="E559" s="13"/>
      <c r="F559" s="14"/>
      <c r="G559" s="13"/>
      <c r="H559" s="13"/>
      <c r="I559" s="13"/>
      <c r="J559" s="14"/>
      <c r="K559" s="13"/>
      <c r="L559" s="13"/>
      <c r="M559" s="13"/>
      <c r="N559" s="13"/>
      <c r="O559" s="14"/>
      <c r="P559" s="14"/>
      <c r="Q559" s="24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</row>
    <row r="560" ht="12.75" customHeight="1">
      <c r="A560" s="8"/>
      <c r="B560" s="9"/>
      <c r="C560" s="10"/>
      <c r="D560" s="8"/>
      <c r="E560" s="8"/>
      <c r="F560" s="9"/>
      <c r="G560" s="8"/>
      <c r="H560" s="8"/>
      <c r="I560" s="8"/>
      <c r="J560" s="9"/>
      <c r="K560" s="8"/>
      <c r="L560" s="8"/>
      <c r="M560" s="8"/>
      <c r="N560" s="8"/>
      <c r="O560" s="9"/>
      <c r="P560" s="9"/>
      <c r="Q560" s="2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ht="12.75" customHeight="1">
      <c r="A561" s="13"/>
      <c r="B561" s="14"/>
      <c r="C561" s="15"/>
      <c r="D561" s="13"/>
      <c r="E561" s="13"/>
      <c r="F561" s="14"/>
      <c r="G561" s="13"/>
      <c r="H561" s="13"/>
      <c r="I561" s="13"/>
      <c r="J561" s="14"/>
      <c r="K561" s="13"/>
      <c r="L561" s="13"/>
      <c r="M561" s="13"/>
      <c r="N561" s="13"/>
      <c r="O561" s="14"/>
      <c r="P561" s="14"/>
      <c r="Q561" s="24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ht="12.75" customHeight="1">
      <c r="A562" s="8"/>
      <c r="B562" s="9"/>
      <c r="C562" s="10"/>
      <c r="D562" s="8"/>
      <c r="E562" s="8"/>
      <c r="F562" s="9"/>
      <c r="G562" s="8"/>
      <c r="H562" s="8"/>
      <c r="I562" s="8"/>
      <c r="J562" s="9"/>
      <c r="K562" s="8"/>
      <c r="L562" s="8"/>
      <c r="M562" s="8"/>
      <c r="N562" s="8"/>
      <c r="O562" s="9"/>
      <c r="P562" s="9"/>
      <c r="Q562" s="2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ht="12.75" customHeight="1">
      <c r="A563" s="13"/>
      <c r="B563" s="14"/>
      <c r="C563" s="15"/>
      <c r="D563" s="13"/>
      <c r="E563" s="13"/>
      <c r="F563" s="14"/>
      <c r="G563" s="13"/>
      <c r="H563" s="13"/>
      <c r="I563" s="13"/>
      <c r="J563" s="14"/>
      <c r="K563" s="13"/>
      <c r="L563" s="13"/>
      <c r="M563" s="13"/>
      <c r="N563" s="13"/>
      <c r="O563" s="14"/>
      <c r="P563" s="14"/>
      <c r="Q563" s="24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</row>
    <row r="564" ht="12.75" customHeight="1">
      <c r="A564" s="8"/>
      <c r="B564" s="9"/>
      <c r="C564" s="10"/>
      <c r="D564" s="8"/>
      <c r="E564" s="8"/>
      <c r="F564" s="9"/>
      <c r="G564" s="8"/>
      <c r="H564" s="8"/>
      <c r="I564" s="8"/>
      <c r="J564" s="9"/>
      <c r="K564" s="8"/>
      <c r="L564" s="8"/>
      <c r="M564" s="8"/>
      <c r="N564" s="8"/>
      <c r="O564" s="9"/>
      <c r="P564" s="9"/>
      <c r="Q564" s="2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ht="12.75" customHeight="1">
      <c r="A565" s="13"/>
      <c r="B565" s="14"/>
      <c r="C565" s="15"/>
      <c r="D565" s="13"/>
      <c r="E565" s="13"/>
      <c r="F565" s="14"/>
      <c r="G565" s="13"/>
      <c r="H565" s="13"/>
      <c r="I565" s="13"/>
      <c r="J565" s="14"/>
      <c r="K565" s="13"/>
      <c r="L565" s="13"/>
      <c r="M565" s="13"/>
      <c r="N565" s="13"/>
      <c r="O565" s="14"/>
      <c r="P565" s="14"/>
      <c r="Q565" s="24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</row>
    <row r="566" ht="12.75" customHeight="1">
      <c r="A566" s="8"/>
      <c r="B566" s="9"/>
      <c r="C566" s="10"/>
      <c r="D566" s="8"/>
      <c r="E566" s="8"/>
      <c r="F566" s="9"/>
      <c r="G566" s="8"/>
      <c r="H566" s="8"/>
      <c r="I566" s="8"/>
      <c r="J566" s="9"/>
      <c r="K566" s="8"/>
      <c r="L566" s="8"/>
      <c r="M566" s="8"/>
      <c r="N566" s="8"/>
      <c r="O566" s="9"/>
      <c r="P566" s="9"/>
      <c r="Q566" s="2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ht="12.75" customHeight="1">
      <c r="A567" s="13"/>
      <c r="B567" s="14"/>
      <c r="C567" s="15"/>
      <c r="D567" s="13"/>
      <c r="E567" s="13"/>
      <c r="F567" s="14"/>
      <c r="G567" s="13"/>
      <c r="H567" s="13"/>
      <c r="I567" s="13"/>
      <c r="J567" s="14"/>
      <c r="K567" s="13"/>
      <c r="L567" s="13"/>
      <c r="M567" s="13"/>
      <c r="N567" s="13"/>
      <c r="O567" s="14"/>
      <c r="P567" s="14"/>
      <c r="Q567" s="24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</row>
    <row r="568" ht="12.75" customHeight="1">
      <c r="A568" s="8"/>
      <c r="B568" s="9"/>
      <c r="C568" s="10"/>
      <c r="D568" s="8"/>
      <c r="E568" s="8"/>
      <c r="F568" s="9"/>
      <c r="G568" s="8"/>
      <c r="H568" s="8"/>
      <c r="I568" s="8"/>
      <c r="J568" s="9"/>
      <c r="K568" s="8"/>
      <c r="L568" s="8"/>
      <c r="M568" s="8"/>
      <c r="N568" s="8"/>
      <c r="O568" s="9"/>
      <c r="P568" s="9"/>
      <c r="Q568" s="2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ht="12.75" customHeight="1">
      <c r="A569" s="13"/>
      <c r="B569" s="14"/>
      <c r="C569" s="15"/>
      <c r="D569" s="13"/>
      <c r="E569" s="13"/>
      <c r="F569" s="14"/>
      <c r="G569" s="13"/>
      <c r="H569" s="13"/>
      <c r="I569" s="13"/>
      <c r="J569" s="14"/>
      <c r="K569" s="13"/>
      <c r="L569" s="13"/>
      <c r="M569" s="13"/>
      <c r="N569" s="13"/>
      <c r="O569" s="14"/>
      <c r="P569" s="14"/>
      <c r="Q569" s="24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ht="12.75" customHeight="1">
      <c r="A570" s="8"/>
      <c r="B570" s="9"/>
      <c r="C570" s="10"/>
      <c r="D570" s="8"/>
      <c r="E570" s="8"/>
      <c r="F570" s="9"/>
      <c r="G570" s="8"/>
      <c r="H570" s="8"/>
      <c r="I570" s="8"/>
      <c r="J570" s="9"/>
      <c r="K570" s="8"/>
      <c r="L570" s="8"/>
      <c r="M570" s="8"/>
      <c r="N570" s="8"/>
      <c r="O570" s="9"/>
      <c r="P570" s="9"/>
      <c r="Q570" s="2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ht="12.75" customHeight="1">
      <c r="A571" s="13"/>
      <c r="B571" s="14"/>
      <c r="C571" s="15"/>
      <c r="D571" s="13"/>
      <c r="E571" s="13"/>
      <c r="F571" s="14"/>
      <c r="G571" s="13"/>
      <c r="H571" s="13"/>
      <c r="I571" s="13"/>
      <c r="J571" s="14"/>
      <c r="K571" s="13"/>
      <c r="L571" s="13"/>
      <c r="M571" s="13"/>
      <c r="N571" s="13"/>
      <c r="O571" s="14"/>
      <c r="P571" s="14"/>
      <c r="Q571" s="24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ht="12.75" customHeight="1">
      <c r="A572" s="8"/>
      <c r="B572" s="9"/>
      <c r="C572" s="10"/>
      <c r="D572" s="8"/>
      <c r="E572" s="8"/>
      <c r="F572" s="9"/>
      <c r="G572" s="8"/>
      <c r="H572" s="8"/>
      <c r="I572" s="8"/>
      <c r="J572" s="9"/>
      <c r="K572" s="8"/>
      <c r="L572" s="8"/>
      <c r="M572" s="8"/>
      <c r="N572" s="8"/>
      <c r="O572" s="9"/>
      <c r="P572" s="9"/>
      <c r="Q572" s="2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ht="12.75" customHeight="1">
      <c r="A573" s="13"/>
      <c r="B573" s="14"/>
      <c r="C573" s="15"/>
      <c r="D573" s="13"/>
      <c r="E573" s="13"/>
      <c r="F573" s="14"/>
      <c r="G573" s="13"/>
      <c r="H573" s="13"/>
      <c r="I573" s="13"/>
      <c r="J573" s="14"/>
      <c r="K573" s="13"/>
      <c r="L573" s="13"/>
      <c r="M573" s="13"/>
      <c r="N573" s="13"/>
      <c r="O573" s="14"/>
      <c r="P573" s="14"/>
      <c r="Q573" s="24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</row>
    <row r="574" ht="12.75" customHeight="1">
      <c r="A574" s="8"/>
      <c r="B574" s="9"/>
      <c r="C574" s="10"/>
      <c r="D574" s="8"/>
      <c r="E574" s="8"/>
      <c r="F574" s="9"/>
      <c r="G574" s="8"/>
      <c r="H574" s="8"/>
      <c r="I574" s="8"/>
      <c r="J574" s="9"/>
      <c r="K574" s="8"/>
      <c r="L574" s="8"/>
      <c r="M574" s="8"/>
      <c r="N574" s="8"/>
      <c r="O574" s="9"/>
      <c r="P574" s="9"/>
      <c r="Q574" s="2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</row>
    <row r="575" ht="12.75" customHeight="1">
      <c r="A575" s="13"/>
      <c r="B575" s="14"/>
      <c r="C575" s="15"/>
      <c r="D575" s="13"/>
      <c r="E575" s="13"/>
      <c r="F575" s="14"/>
      <c r="G575" s="13"/>
      <c r="H575" s="13"/>
      <c r="I575" s="13"/>
      <c r="J575" s="14"/>
      <c r="K575" s="13"/>
      <c r="L575" s="13"/>
      <c r="M575" s="13"/>
      <c r="N575" s="13"/>
      <c r="O575" s="14"/>
      <c r="P575" s="14"/>
      <c r="Q575" s="24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ht="12.75" customHeight="1">
      <c r="A576" s="8"/>
      <c r="B576" s="9"/>
      <c r="C576" s="10"/>
      <c r="D576" s="8"/>
      <c r="E576" s="8"/>
      <c r="F576" s="9"/>
      <c r="G576" s="8"/>
      <c r="H576" s="8"/>
      <c r="I576" s="8"/>
      <c r="J576" s="9"/>
      <c r="K576" s="8"/>
      <c r="L576" s="8"/>
      <c r="M576" s="8"/>
      <c r="N576" s="8"/>
      <c r="O576" s="9"/>
      <c r="P576" s="9"/>
      <c r="Q576" s="2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</row>
    <row r="577" ht="12.75" customHeight="1">
      <c r="A577" s="13"/>
      <c r="B577" s="14"/>
      <c r="C577" s="15"/>
      <c r="D577" s="13"/>
      <c r="E577" s="13"/>
      <c r="F577" s="14"/>
      <c r="G577" s="13"/>
      <c r="H577" s="13"/>
      <c r="I577" s="13"/>
      <c r="J577" s="14"/>
      <c r="K577" s="13"/>
      <c r="L577" s="13"/>
      <c r="M577" s="13"/>
      <c r="N577" s="13"/>
      <c r="O577" s="14"/>
      <c r="P577" s="14"/>
      <c r="Q577" s="24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ht="12.75" customHeight="1">
      <c r="A578" s="8"/>
      <c r="B578" s="9"/>
      <c r="C578" s="10"/>
      <c r="D578" s="8"/>
      <c r="E578" s="8"/>
      <c r="F578" s="9"/>
      <c r="G578" s="8"/>
      <c r="H578" s="8"/>
      <c r="I578" s="8"/>
      <c r="J578" s="9"/>
      <c r="K578" s="8"/>
      <c r="L578" s="8"/>
      <c r="M578" s="8"/>
      <c r="N578" s="8"/>
      <c r="O578" s="9"/>
      <c r="P578" s="9"/>
      <c r="Q578" s="2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</row>
    <row r="579" ht="12.75" customHeight="1">
      <c r="A579" s="13"/>
      <c r="B579" s="14"/>
      <c r="C579" s="15"/>
      <c r="D579" s="13"/>
      <c r="E579" s="13"/>
      <c r="F579" s="14"/>
      <c r="G579" s="13"/>
      <c r="H579" s="13"/>
      <c r="I579" s="13"/>
      <c r="J579" s="14"/>
      <c r="K579" s="13"/>
      <c r="L579" s="13"/>
      <c r="M579" s="13"/>
      <c r="N579" s="13"/>
      <c r="O579" s="14"/>
      <c r="P579" s="14"/>
      <c r="Q579" s="24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</row>
    <row r="580" ht="12.75" customHeight="1">
      <c r="A580" s="8"/>
      <c r="B580" s="9"/>
      <c r="C580" s="10"/>
      <c r="D580" s="8"/>
      <c r="E580" s="8"/>
      <c r="F580" s="9"/>
      <c r="G580" s="8"/>
      <c r="H580" s="8"/>
      <c r="I580" s="8"/>
      <c r="J580" s="9"/>
      <c r="K580" s="8"/>
      <c r="L580" s="8"/>
      <c r="M580" s="8"/>
      <c r="N580" s="8"/>
      <c r="O580" s="9"/>
      <c r="P580" s="9"/>
      <c r="Q580" s="2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</row>
    <row r="581" ht="12.75" customHeight="1">
      <c r="A581" s="13"/>
      <c r="B581" s="14"/>
      <c r="C581" s="15"/>
      <c r="D581" s="13"/>
      <c r="E581" s="13"/>
      <c r="F581" s="14"/>
      <c r="G581" s="13"/>
      <c r="H581" s="13"/>
      <c r="I581" s="13"/>
      <c r="J581" s="14"/>
      <c r="K581" s="13"/>
      <c r="L581" s="13"/>
      <c r="M581" s="13"/>
      <c r="N581" s="13"/>
      <c r="O581" s="14"/>
      <c r="P581" s="14"/>
      <c r="Q581" s="24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</row>
    <row r="582" ht="12.75" customHeight="1">
      <c r="A582" s="8"/>
      <c r="B582" s="9"/>
      <c r="C582" s="10"/>
      <c r="D582" s="8"/>
      <c r="E582" s="8"/>
      <c r="F582" s="9"/>
      <c r="G582" s="8"/>
      <c r="H582" s="8"/>
      <c r="I582" s="8"/>
      <c r="J582" s="9"/>
      <c r="K582" s="8"/>
      <c r="L582" s="8"/>
      <c r="M582" s="8"/>
      <c r="N582" s="8"/>
      <c r="O582" s="9"/>
      <c r="P582" s="9"/>
      <c r="Q582" s="2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</row>
    <row r="583" ht="12.75" customHeight="1">
      <c r="A583" s="13"/>
      <c r="B583" s="14"/>
      <c r="C583" s="15"/>
      <c r="D583" s="13"/>
      <c r="E583" s="13"/>
      <c r="F583" s="14"/>
      <c r="G583" s="13"/>
      <c r="H583" s="13"/>
      <c r="I583" s="13"/>
      <c r="J583" s="14"/>
      <c r="K583" s="13"/>
      <c r="L583" s="13"/>
      <c r="M583" s="13"/>
      <c r="N583" s="13"/>
      <c r="O583" s="14"/>
      <c r="P583" s="14"/>
      <c r="Q583" s="24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ht="12.75" customHeight="1">
      <c r="A584" s="8"/>
      <c r="B584" s="9"/>
      <c r="C584" s="10"/>
      <c r="D584" s="8"/>
      <c r="E584" s="8"/>
      <c r="F584" s="9"/>
      <c r="G584" s="8"/>
      <c r="H584" s="8"/>
      <c r="I584" s="8"/>
      <c r="J584" s="9"/>
      <c r="K584" s="8"/>
      <c r="L584" s="8"/>
      <c r="M584" s="8"/>
      <c r="N584" s="8"/>
      <c r="O584" s="9"/>
      <c r="P584" s="9"/>
      <c r="Q584" s="2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ht="12.75" customHeight="1">
      <c r="A585" s="13"/>
      <c r="B585" s="14"/>
      <c r="C585" s="15"/>
      <c r="D585" s="13"/>
      <c r="E585" s="13"/>
      <c r="F585" s="14"/>
      <c r="G585" s="13"/>
      <c r="H585" s="13"/>
      <c r="I585" s="13"/>
      <c r="J585" s="14"/>
      <c r="K585" s="13"/>
      <c r="L585" s="13"/>
      <c r="M585" s="13"/>
      <c r="N585" s="13"/>
      <c r="O585" s="14"/>
      <c r="P585" s="14"/>
      <c r="Q585" s="24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ht="12.75" customHeight="1">
      <c r="A586" s="8"/>
      <c r="B586" s="9"/>
      <c r="C586" s="10"/>
      <c r="D586" s="8"/>
      <c r="E586" s="8"/>
      <c r="F586" s="9"/>
      <c r="G586" s="8"/>
      <c r="H586" s="8"/>
      <c r="I586" s="8"/>
      <c r="J586" s="9"/>
      <c r="K586" s="8"/>
      <c r="L586" s="8"/>
      <c r="M586" s="8"/>
      <c r="N586" s="8"/>
      <c r="O586" s="9"/>
      <c r="P586" s="9"/>
      <c r="Q586" s="2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ht="12.75" customHeight="1">
      <c r="A587" s="13"/>
      <c r="B587" s="14"/>
      <c r="C587" s="15"/>
      <c r="D587" s="13"/>
      <c r="E587" s="13"/>
      <c r="F587" s="14"/>
      <c r="G587" s="13"/>
      <c r="H587" s="13"/>
      <c r="I587" s="13"/>
      <c r="J587" s="14"/>
      <c r="K587" s="13"/>
      <c r="L587" s="13"/>
      <c r="M587" s="13"/>
      <c r="N587" s="13"/>
      <c r="O587" s="14"/>
      <c r="P587" s="14"/>
      <c r="Q587" s="24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ht="12.75" customHeight="1">
      <c r="A588" s="8"/>
      <c r="B588" s="9"/>
      <c r="C588" s="10"/>
      <c r="D588" s="8"/>
      <c r="E588" s="8"/>
      <c r="F588" s="9"/>
      <c r="G588" s="8"/>
      <c r="H588" s="8"/>
      <c r="I588" s="8"/>
      <c r="J588" s="9"/>
      <c r="K588" s="8"/>
      <c r="L588" s="8"/>
      <c r="M588" s="8"/>
      <c r="N588" s="8"/>
      <c r="O588" s="9"/>
      <c r="P588" s="9"/>
      <c r="Q588" s="2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ht="12.75" customHeight="1">
      <c r="A589" s="13"/>
      <c r="B589" s="14"/>
      <c r="C589" s="15"/>
      <c r="D589" s="13"/>
      <c r="E589" s="13"/>
      <c r="F589" s="14"/>
      <c r="G589" s="13"/>
      <c r="H589" s="13"/>
      <c r="I589" s="13"/>
      <c r="J589" s="14"/>
      <c r="K589" s="13"/>
      <c r="L589" s="13"/>
      <c r="M589" s="13"/>
      <c r="N589" s="13"/>
      <c r="O589" s="14"/>
      <c r="P589" s="14"/>
      <c r="Q589" s="24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</row>
    <row r="590" ht="12.75" customHeight="1">
      <c r="A590" s="8"/>
      <c r="B590" s="9"/>
      <c r="C590" s="10"/>
      <c r="D590" s="8"/>
      <c r="E590" s="8"/>
      <c r="F590" s="9"/>
      <c r="G590" s="8"/>
      <c r="H590" s="8"/>
      <c r="I590" s="8"/>
      <c r="J590" s="9"/>
      <c r="K590" s="8"/>
      <c r="L590" s="8"/>
      <c r="M590" s="8"/>
      <c r="N590" s="8"/>
      <c r="O590" s="9"/>
      <c r="P590" s="9"/>
      <c r="Q590" s="2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</row>
    <row r="591" ht="12.75" customHeight="1">
      <c r="A591" s="13"/>
      <c r="B591" s="14"/>
      <c r="C591" s="15"/>
      <c r="D591" s="13"/>
      <c r="E591" s="13"/>
      <c r="F591" s="14"/>
      <c r="G591" s="13"/>
      <c r="H591" s="13"/>
      <c r="I591" s="13"/>
      <c r="J591" s="14"/>
      <c r="K591" s="13"/>
      <c r="L591" s="13"/>
      <c r="M591" s="13"/>
      <c r="N591" s="13"/>
      <c r="O591" s="14"/>
      <c r="P591" s="14"/>
      <c r="Q591" s="24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</row>
    <row r="592" ht="12.75" customHeight="1">
      <c r="A592" s="8"/>
      <c r="B592" s="9"/>
      <c r="C592" s="10"/>
      <c r="D592" s="8"/>
      <c r="E592" s="8"/>
      <c r="F592" s="9"/>
      <c r="G592" s="8"/>
      <c r="H592" s="8"/>
      <c r="I592" s="8"/>
      <c r="J592" s="9"/>
      <c r="K592" s="8"/>
      <c r="L592" s="8"/>
      <c r="M592" s="8"/>
      <c r="N592" s="8"/>
      <c r="O592" s="9"/>
      <c r="P592" s="9"/>
      <c r="Q592" s="2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</row>
    <row r="593" ht="12.75" customHeight="1">
      <c r="A593" s="13"/>
      <c r="B593" s="14"/>
      <c r="C593" s="15"/>
      <c r="D593" s="13"/>
      <c r="E593" s="13"/>
      <c r="F593" s="14"/>
      <c r="G593" s="13"/>
      <c r="H593" s="13"/>
      <c r="I593" s="13"/>
      <c r="J593" s="14"/>
      <c r="K593" s="13"/>
      <c r="L593" s="13"/>
      <c r="M593" s="13"/>
      <c r="N593" s="13"/>
      <c r="O593" s="14"/>
      <c r="P593" s="14"/>
      <c r="Q593" s="24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</row>
    <row r="594" ht="12.75" customHeight="1">
      <c r="A594" s="8"/>
      <c r="B594" s="9"/>
      <c r="C594" s="10"/>
      <c r="D594" s="8"/>
      <c r="E594" s="8"/>
      <c r="F594" s="9"/>
      <c r="G594" s="8"/>
      <c r="H594" s="8"/>
      <c r="I594" s="8"/>
      <c r="J594" s="9"/>
      <c r="K594" s="8"/>
      <c r="L594" s="8"/>
      <c r="M594" s="8"/>
      <c r="N594" s="8"/>
      <c r="O594" s="9"/>
      <c r="P594" s="9"/>
      <c r="Q594" s="2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</row>
    <row r="595" ht="12.75" customHeight="1">
      <c r="A595" s="13"/>
      <c r="B595" s="14"/>
      <c r="C595" s="15"/>
      <c r="D595" s="13"/>
      <c r="E595" s="13"/>
      <c r="F595" s="14"/>
      <c r="G595" s="13"/>
      <c r="H595" s="13"/>
      <c r="I595" s="13"/>
      <c r="J595" s="14"/>
      <c r="K595" s="13"/>
      <c r="L595" s="13"/>
      <c r="M595" s="13"/>
      <c r="N595" s="13"/>
      <c r="O595" s="14"/>
      <c r="P595" s="14"/>
      <c r="Q595" s="24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</row>
    <row r="596" ht="12.75" customHeight="1">
      <c r="A596" s="8"/>
      <c r="B596" s="9"/>
      <c r="C596" s="10"/>
      <c r="D596" s="8"/>
      <c r="E596" s="8"/>
      <c r="F596" s="9"/>
      <c r="G596" s="8"/>
      <c r="H596" s="8"/>
      <c r="I596" s="8"/>
      <c r="J596" s="9"/>
      <c r="K596" s="8"/>
      <c r="L596" s="8"/>
      <c r="M596" s="8"/>
      <c r="N596" s="8"/>
      <c r="O596" s="9"/>
      <c r="P596" s="9"/>
      <c r="Q596" s="2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</row>
    <row r="597" ht="12.75" customHeight="1">
      <c r="A597" s="13"/>
      <c r="B597" s="14"/>
      <c r="C597" s="15"/>
      <c r="D597" s="13"/>
      <c r="E597" s="13"/>
      <c r="F597" s="14"/>
      <c r="G597" s="13"/>
      <c r="H597" s="13"/>
      <c r="I597" s="13"/>
      <c r="J597" s="14"/>
      <c r="K597" s="13"/>
      <c r="L597" s="13"/>
      <c r="M597" s="13"/>
      <c r="N597" s="13"/>
      <c r="O597" s="14"/>
      <c r="P597" s="14"/>
      <c r="Q597" s="24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</row>
    <row r="598" ht="12.75" customHeight="1">
      <c r="A598" s="8"/>
      <c r="B598" s="9"/>
      <c r="C598" s="10"/>
      <c r="D598" s="8"/>
      <c r="E598" s="8"/>
      <c r="F598" s="9"/>
      <c r="G598" s="8"/>
      <c r="H598" s="8"/>
      <c r="I598" s="8"/>
      <c r="J598" s="9"/>
      <c r="K598" s="8"/>
      <c r="L598" s="8"/>
      <c r="M598" s="8"/>
      <c r="N598" s="8"/>
      <c r="O598" s="9"/>
      <c r="P598" s="9"/>
      <c r="Q598" s="2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</row>
    <row r="599" ht="12.75" customHeight="1">
      <c r="A599" s="13"/>
      <c r="B599" s="14"/>
      <c r="C599" s="15"/>
      <c r="D599" s="13"/>
      <c r="E599" s="13"/>
      <c r="F599" s="14"/>
      <c r="G599" s="13"/>
      <c r="H599" s="13"/>
      <c r="I599" s="13"/>
      <c r="J599" s="14"/>
      <c r="K599" s="13"/>
      <c r="L599" s="13"/>
      <c r="M599" s="13"/>
      <c r="N599" s="13"/>
      <c r="O599" s="14"/>
      <c r="P599" s="14"/>
      <c r="Q599" s="24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</row>
    <row r="600" ht="12.75" customHeight="1">
      <c r="A600" s="8"/>
      <c r="B600" s="9"/>
      <c r="C600" s="10"/>
      <c r="D600" s="8"/>
      <c r="E600" s="8"/>
      <c r="F600" s="9"/>
      <c r="G600" s="8"/>
      <c r="H600" s="8"/>
      <c r="I600" s="8"/>
      <c r="J600" s="9"/>
      <c r="K600" s="8"/>
      <c r="L600" s="8"/>
      <c r="M600" s="8"/>
      <c r="N600" s="8"/>
      <c r="O600" s="9"/>
      <c r="P600" s="9"/>
      <c r="Q600" s="2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</row>
    <row r="601" ht="12.75" customHeight="1">
      <c r="A601" s="13"/>
      <c r="B601" s="14"/>
      <c r="C601" s="15"/>
      <c r="D601" s="13"/>
      <c r="E601" s="13"/>
      <c r="F601" s="14"/>
      <c r="G601" s="13"/>
      <c r="H601" s="13"/>
      <c r="I601" s="13"/>
      <c r="J601" s="14"/>
      <c r="K601" s="13"/>
      <c r="L601" s="13"/>
      <c r="M601" s="13"/>
      <c r="N601" s="13"/>
      <c r="O601" s="14"/>
      <c r="P601" s="14"/>
      <c r="Q601" s="24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</row>
    <row r="602" ht="12.75" customHeight="1">
      <c r="A602" s="8"/>
      <c r="B602" s="9"/>
      <c r="C602" s="10"/>
      <c r="D602" s="8"/>
      <c r="E602" s="8"/>
      <c r="F602" s="9"/>
      <c r="G602" s="8"/>
      <c r="H602" s="8"/>
      <c r="I602" s="8"/>
      <c r="J602" s="9"/>
      <c r="K602" s="8"/>
      <c r="L602" s="8"/>
      <c r="M602" s="8"/>
      <c r="N602" s="8"/>
      <c r="O602" s="9"/>
      <c r="P602" s="9"/>
      <c r="Q602" s="2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</row>
    <row r="603" ht="12.75" customHeight="1">
      <c r="A603" s="13"/>
      <c r="B603" s="14"/>
      <c r="C603" s="15"/>
      <c r="D603" s="13"/>
      <c r="E603" s="13"/>
      <c r="F603" s="14"/>
      <c r="G603" s="13"/>
      <c r="H603" s="13"/>
      <c r="I603" s="13"/>
      <c r="J603" s="14"/>
      <c r="K603" s="13"/>
      <c r="L603" s="13"/>
      <c r="M603" s="13"/>
      <c r="N603" s="13"/>
      <c r="O603" s="14"/>
      <c r="P603" s="14"/>
      <c r="Q603" s="24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</row>
    <row r="604" ht="12.75" customHeight="1">
      <c r="A604" s="8"/>
      <c r="B604" s="9"/>
      <c r="C604" s="10"/>
      <c r="D604" s="8"/>
      <c r="E604" s="8"/>
      <c r="F604" s="9"/>
      <c r="G604" s="8"/>
      <c r="H604" s="8"/>
      <c r="I604" s="8"/>
      <c r="J604" s="9"/>
      <c r="K604" s="8"/>
      <c r="L604" s="8"/>
      <c r="M604" s="8"/>
      <c r="N604" s="8"/>
      <c r="O604" s="9"/>
      <c r="P604" s="9"/>
      <c r="Q604" s="2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</row>
    <row r="605" ht="12.75" customHeight="1">
      <c r="A605" s="13"/>
      <c r="B605" s="14"/>
      <c r="C605" s="15"/>
      <c r="D605" s="13"/>
      <c r="E605" s="13"/>
      <c r="F605" s="14"/>
      <c r="G605" s="13"/>
      <c r="H605" s="13"/>
      <c r="I605" s="13"/>
      <c r="J605" s="14"/>
      <c r="K605" s="13"/>
      <c r="L605" s="13"/>
      <c r="M605" s="13"/>
      <c r="N605" s="13"/>
      <c r="O605" s="14"/>
      <c r="P605" s="14"/>
      <c r="Q605" s="24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</row>
    <row r="606" ht="12.75" customHeight="1">
      <c r="A606" s="8"/>
      <c r="B606" s="9"/>
      <c r="C606" s="10"/>
      <c r="D606" s="8"/>
      <c r="E606" s="8"/>
      <c r="F606" s="9"/>
      <c r="G606" s="8"/>
      <c r="H606" s="8"/>
      <c r="I606" s="8"/>
      <c r="J606" s="9"/>
      <c r="K606" s="8"/>
      <c r="L606" s="8"/>
      <c r="M606" s="8"/>
      <c r="N606" s="8"/>
      <c r="O606" s="9"/>
      <c r="P606" s="9"/>
      <c r="Q606" s="2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</row>
    <row r="607" ht="12.75" customHeight="1">
      <c r="A607" s="13"/>
      <c r="B607" s="14"/>
      <c r="C607" s="15"/>
      <c r="D607" s="13"/>
      <c r="E607" s="13"/>
      <c r="F607" s="14"/>
      <c r="G607" s="13"/>
      <c r="H607" s="13"/>
      <c r="I607" s="13"/>
      <c r="J607" s="14"/>
      <c r="K607" s="13"/>
      <c r="L607" s="13"/>
      <c r="M607" s="13"/>
      <c r="N607" s="13"/>
      <c r="O607" s="14"/>
      <c r="P607" s="14"/>
      <c r="Q607" s="24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</row>
    <row r="608" ht="12.75" customHeight="1">
      <c r="A608" s="8"/>
      <c r="B608" s="9"/>
      <c r="C608" s="10"/>
      <c r="D608" s="8"/>
      <c r="E608" s="8"/>
      <c r="F608" s="9"/>
      <c r="G608" s="8"/>
      <c r="H608" s="8"/>
      <c r="I608" s="8"/>
      <c r="J608" s="9"/>
      <c r="K608" s="8"/>
      <c r="L608" s="8"/>
      <c r="M608" s="8"/>
      <c r="N608" s="8"/>
      <c r="O608" s="9"/>
      <c r="P608" s="9"/>
      <c r="Q608" s="2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</row>
    <row r="609" ht="12.75" customHeight="1">
      <c r="A609" s="13"/>
      <c r="B609" s="14"/>
      <c r="C609" s="15"/>
      <c r="D609" s="13"/>
      <c r="E609" s="13"/>
      <c r="F609" s="14"/>
      <c r="G609" s="13"/>
      <c r="H609" s="13"/>
      <c r="I609" s="13"/>
      <c r="J609" s="14"/>
      <c r="K609" s="13"/>
      <c r="L609" s="13"/>
      <c r="M609" s="13"/>
      <c r="N609" s="13"/>
      <c r="O609" s="14"/>
      <c r="P609" s="14"/>
      <c r="Q609" s="24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</row>
    <row r="610" ht="12.75" customHeight="1">
      <c r="A610" s="8"/>
      <c r="B610" s="9"/>
      <c r="C610" s="10"/>
      <c r="D610" s="8"/>
      <c r="E610" s="8"/>
      <c r="F610" s="9"/>
      <c r="G610" s="8"/>
      <c r="H610" s="8"/>
      <c r="I610" s="8"/>
      <c r="J610" s="9"/>
      <c r="K610" s="8"/>
      <c r="L610" s="8"/>
      <c r="M610" s="8"/>
      <c r="N610" s="8"/>
      <c r="O610" s="9"/>
      <c r="P610" s="9"/>
      <c r="Q610" s="2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</row>
    <row r="611" ht="12.75" customHeight="1">
      <c r="A611" s="13"/>
      <c r="B611" s="14"/>
      <c r="C611" s="15"/>
      <c r="D611" s="13"/>
      <c r="E611" s="13"/>
      <c r="F611" s="14"/>
      <c r="G611" s="13"/>
      <c r="H611" s="13"/>
      <c r="I611" s="13"/>
      <c r="J611" s="14"/>
      <c r="K611" s="13"/>
      <c r="L611" s="13"/>
      <c r="M611" s="13"/>
      <c r="N611" s="13"/>
      <c r="O611" s="14"/>
      <c r="P611" s="14"/>
      <c r="Q611" s="24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</row>
    <row r="612" ht="12.75" customHeight="1">
      <c r="A612" s="8"/>
      <c r="B612" s="9"/>
      <c r="C612" s="10"/>
      <c r="D612" s="8"/>
      <c r="E612" s="8"/>
      <c r="F612" s="9"/>
      <c r="G612" s="8"/>
      <c r="H612" s="8"/>
      <c r="I612" s="8"/>
      <c r="J612" s="9"/>
      <c r="K612" s="8"/>
      <c r="L612" s="8"/>
      <c r="M612" s="8"/>
      <c r="N612" s="8"/>
      <c r="O612" s="9"/>
      <c r="P612" s="9"/>
      <c r="Q612" s="2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</row>
    <row r="613" ht="12.75" customHeight="1">
      <c r="A613" s="13"/>
      <c r="B613" s="14"/>
      <c r="C613" s="15"/>
      <c r="D613" s="13"/>
      <c r="E613" s="13"/>
      <c r="F613" s="14"/>
      <c r="G613" s="13"/>
      <c r="H613" s="13"/>
      <c r="I613" s="13"/>
      <c r="J613" s="14"/>
      <c r="K613" s="13"/>
      <c r="L613" s="13"/>
      <c r="M613" s="13"/>
      <c r="N613" s="13"/>
      <c r="O613" s="14"/>
      <c r="P613" s="14"/>
      <c r="Q613" s="24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</row>
    <row r="614" ht="12.75" customHeight="1">
      <c r="A614" s="8"/>
      <c r="B614" s="9"/>
      <c r="C614" s="10"/>
      <c r="D614" s="8"/>
      <c r="E614" s="8"/>
      <c r="F614" s="9"/>
      <c r="G614" s="8"/>
      <c r="H614" s="8"/>
      <c r="I614" s="8"/>
      <c r="J614" s="9"/>
      <c r="K614" s="8"/>
      <c r="L614" s="8"/>
      <c r="M614" s="8"/>
      <c r="N614" s="8"/>
      <c r="O614" s="9"/>
      <c r="P614" s="9"/>
      <c r="Q614" s="2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</row>
    <row r="615" ht="12.75" customHeight="1">
      <c r="A615" s="13"/>
      <c r="B615" s="14"/>
      <c r="C615" s="15"/>
      <c r="D615" s="13"/>
      <c r="E615" s="13"/>
      <c r="F615" s="14"/>
      <c r="G615" s="13"/>
      <c r="H615" s="13"/>
      <c r="I615" s="13"/>
      <c r="J615" s="14"/>
      <c r="K615" s="13"/>
      <c r="L615" s="13"/>
      <c r="M615" s="13"/>
      <c r="N615" s="13"/>
      <c r="O615" s="14"/>
      <c r="P615" s="14"/>
      <c r="Q615" s="24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</row>
    <row r="616" ht="12.75" customHeight="1">
      <c r="A616" s="8"/>
      <c r="B616" s="9"/>
      <c r="C616" s="10"/>
      <c r="D616" s="8"/>
      <c r="E616" s="8"/>
      <c r="F616" s="9"/>
      <c r="G616" s="8"/>
      <c r="H616" s="8"/>
      <c r="I616" s="8"/>
      <c r="J616" s="9"/>
      <c r="K616" s="8"/>
      <c r="L616" s="8"/>
      <c r="M616" s="8"/>
      <c r="N616" s="8"/>
      <c r="O616" s="9"/>
      <c r="P616" s="9"/>
      <c r="Q616" s="2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</row>
    <row r="617" ht="12.75" customHeight="1">
      <c r="A617" s="13"/>
      <c r="B617" s="14"/>
      <c r="C617" s="15"/>
      <c r="D617" s="13"/>
      <c r="E617" s="13"/>
      <c r="F617" s="14"/>
      <c r="G617" s="13"/>
      <c r="H617" s="13"/>
      <c r="I617" s="13"/>
      <c r="J617" s="14"/>
      <c r="K617" s="13"/>
      <c r="L617" s="13"/>
      <c r="M617" s="13"/>
      <c r="N617" s="13"/>
      <c r="O617" s="14"/>
      <c r="P617" s="14"/>
      <c r="Q617" s="24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ht="12.75" customHeight="1">
      <c r="A618" s="8"/>
      <c r="B618" s="9"/>
      <c r="C618" s="10"/>
      <c r="D618" s="8"/>
      <c r="E618" s="8"/>
      <c r="F618" s="9"/>
      <c r="G618" s="8"/>
      <c r="H618" s="8"/>
      <c r="I618" s="8"/>
      <c r="J618" s="9"/>
      <c r="K618" s="8"/>
      <c r="L618" s="8"/>
      <c r="M618" s="8"/>
      <c r="N618" s="8"/>
      <c r="O618" s="9"/>
      <c r="P618" s="9"/>
      <c r="Q618" s="2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</row>
    <row r="619" ht="12.75" customHeight="1">
      <c r="A619" s="13"/>
      <c r="B619" s="14"/>
      <c r="C619" s="15"/>
      <c r="D619" s="13"/>
      <c r="E619" s="13"/>
      <c r="F619" s="14"/>
      <c r="G619" s="13"/>
      <c r="H619" s="13"/>
      <c r="I619" s="13"/>
      <c r="J619" s="14"/>
      <c r="K619" s="13"/>
      <c r="L619" s="13"/>
      <c r="M619" s="13"/>
      <c r="N619" s="13"/>
      <c r="O619" s="14"/>
      <c r="P619" s="14"/>
      <c r="Q619" s="24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</row>
    <row r="620" ht="12.75" customHeight="1">
      <c r="A620" s="8"/>
      <c r="B620" s="9"/>
      <c r="C620" s="10"/>
      <c r="D620" s="8"/>
      <c r="E620" s="8"/>
      <c r="F620" s="9"/>
      <c r="G620" s="8"/>
      <c r="H620" s="8"/>
      <c r="I620" s="8"/>
      <c r="J620" s="9"/>
      <c r="K620" s="8"/>
      <c r="L620" s="8"/>
      <c r="M620" s="8"/>
      <c r="N620" s="8"/>
      <c r="O620" s="9"/>
      <c r="P620" s="9"/>
      <c r="Q620" s="2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</row>
    <row r="621" ht="12.75" customHeight="1">
      <c r="A621" s="13"/>
      <c r="B621" s="14"/>
      <c r="C621" s="15"/>
      <c r="D621" s="13"/>
      <c r="E621" s="13"/>
      <c r="F621" s="14"/>
      <c r="G621" s="13"/>
      <c r="H621" s="13"/>
      <c r="I621" s="13"/>
      <c r="J621" s="14"/>
      <c r="K621" s="13"/>
      <c r="L621" s="13"/>
      <c r="M621" s="13"/>
      <c r="N621" s="13"/>
      <c r="O621" s="14"/>
      <c r="P621" s="14"/>
      <c r="Q621" s="24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</row>
    <row r="622" ht="12.75" customHeight="1">
      <c r="A622" s="8"/>
      <c r="B622" s="9"/>
      <c r="C622" s="10"/>
      <c r="D622" s="8"/>
      <c r="E622" s="8"/>
      <c r="F622" s="9"/>
      <c r="G622" s="8"/>
      <c r="H622" s="8"/>
      <c r="I622" s="8"/>
      <c r="J622" s="9"/>
      <c r="K622" s="8"/>
      <c r="L622" s="8"/>
      <c r="M622" s="8"/>
      <c r="N622" s="8"/>
      <c r="O622" s="9"/>
      <c r="P622" s="9"/>
      <c r="Q622" s="2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</row>
    <row r="623" ht="12.75" customHeight="1">
      <c r="A623" s="13"/>
      <c r="B623" s="14"/>
      <c r="C623" s="15"/>
      <c r="D623" s="13"/>
      <c r="E623" s="13"/>
      <c r="F623" s="14"/>
      <c r="G623" s="13"/>
      <c r="H623" s="13"/>
      <c r="I623" s="13"/>
      <c r="J623" s="14"/>
      <c r="K623" s="13"/>
      <c r="L623" s="13"/>
      <c r="M623" s="13"/>
      <c r="N623" s="13"/>
      <c r="O623" s="14"/>
      <c r="P623" s="14"/>
      <c r="Q623" s="24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</row>
    <row r="624" ht="12.75" customHeight="1">
      <c r="A624" s="8"/>
      <c r="B624" s="9"/>
      <c r="C624" s="10"/>
      <c r="D624" s="8"/>
      <c r="E624" s="8"/>
      <c r="F624" s="9"/>
      <c r="G624" s="8"/>
      <c r="H624" s="8"/>
      <c r="I624" s="8"/>
      <c r="J624" s="9"/>
      <c r="K624" s="8"/>
      <c r="L624" s="8"/>
      <c r="M624" s="8"/>
      <c r="N624" s="8"/>
      <c r="O624" s="9"/>
      <c r="P624" s="9"/>
      <c r="Q624" s="2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</row>
    <row r="625" ht="12.75" customHeight="1">
      <c r="A625" s="13"/>
      <c r="B625" s="14"/>
      <c r="C625" s="15"/>
      <c r="D625" s="13"/>
      <c r="E625" s="13"/>
      <c r="F625" s="14"/>
      <c r="G625" s="13"/>
      <c r="H625" s="13"/>
      <c r="I625" s="13"/>
      <c r="J625" s="14"/>
      <c r="K625" s="13"/>
      <c r="L625" s="13"/>
      <c r="M625" s="13"/>
      <c r="N625" s="13"/>
      <c r="O625" s="14"/>
      <c r="P625" s="14"/>
      <c r="Q625" s="24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</row>
    <row r="626" ht="12.75" customHeight="1">
      <c r="A626" s="8"/>
      <c r="B626" s="9"/>
      <c r="C626" s="10"/>
      <c r="D626" s="8"/>
      <c r="E626" s="8"/>
      <c r="F626" s="9"/>
      <c r="G626" s="8"/>
      <c r="H626" s="8"/>
      <c r="I626" s="8"/>
      <c r="J626" s="9"/>
      <c r="K626" s="8"/>
      <c r="L626" s="8"/>
      <c r="M626" s="8"/>
      <c r="N626" s="8"/>
      <c r="O626" s="9"/>
      <c r="P626" s="9"/>
      <c r="Q626" s="2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</row>
    <row r="627" ht="12.75" customHeight="1">
      <c r="A627" s="13"/>
      <c r="B627" s="14"/>
      <c r="C627" s="15"/>
      <c r="D627" s="13"/>
      <c r="E627" s="13"/>
      <c r="F627" s="14"/>
      <c r="G627" s="13"/>
      <c r="H627" s="13"/>
      <c r="I627" s="13"/>
      <c r="J627" s="14"/>
      <c r="K627" s="13"/>
      <c r="L627" s="13"/>
      <c r="M627" s="13"/>
      <c r="N627" s="13"/>
      <c r="O627" s="14"/>
      <c r="P627" s="14"/>
      <c r="Q627" s="24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</row>
    <row r="628" ht="12.75" customHeight="1">
      <c r="A628" s="8"/>
      <c r="B628" s="9"/>
      <c r="C628" s="10"/>
      <c r="D628" s="8"/>
      <c r="E628" s="8"/>
      <c r="F628" s="9"/>
      <c r="G628" s="8"/>
      <c r="H628" s="8"/>
      <c r="I628" s="8"/>
      <c r="J628" s="9"/>
      <c r="K628" s="8"/>
      <c r="L628" s="8"/>
      <c r="M628" s="8"/>
      <c r="N628" s="8"/>
      <c r="O628" s="9"/>
      <c r="P628" s="9"/>
      <c r="Q628" s="2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</row>
    <row r="629" ht="12.75" customHeight="1">
      <c r="A629" s="13"/>
      <c r="B629" s="14"/>
      <c r="C629" s="15"/>
      <c r="D629" s="13"/>
      <c r="E629" s="13"/>
      <c r="F629" s="14"/>
      <c r="G629" s="13"/>
      <c r="H629" s="13"/>
      <c r="I629" s="13"/>
      <c r="J629" s="14"/>
      <c r="K629" s="13"/>
      <c r="L629" s="13"/>
      <c r="M629" s="13"/>
      <c r="N629" s="13"/>
      <c r="O629" s="14"/>
      <c r="P629" s="14"/>
      <c r="Q629" s="24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</row>
    <row r="630" ht="12.75" customHeight="1">
      <c r="A630" s="8"/>
      <c r="B630" s="9"/>
      <c r="C630" s="10"/>
      <c r="D630" s="8"/>
      <c r="E630" s="8"/>
      <c r="F630" s="9"/>
      <c r="G630" s="8"/>
      <c r="H630" s="8"/>
      <c r="I630" s="8"/>
      <c r="J630" s="9"/>
      <c r="K630" s="8"/>
      <c r="L630" s="8"/>
      <c r="M630" s="8"/>
      <c r="N630" s="8"/>
      <c r="O630" s="9"/>
      <c r="P630" s="9"/>
      <c r="Q630" s="2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</row>
    <row r="631" ht="12.75" customHeight="1">
      <c r="A631" s="13"/>
      <c r="B631" s="14"/>
      <c r="C631" s="15"/>
      <c r="D631" s="13"/>
      <c r="E631" s="13"/>
      <c r="F631" s="14"/>
      <c r="G631" s="13"/>
      <c r="H631" s="13"/>
      <c r="I631" s="13"/>
      <c r="J631" s="14"/>
      <c r="K631" s="13"/>
      <c r="L631" s="13"/>
      <c r="M631" s="13"/>
      <c r="N631" s="13"/>
      <c r="O631" s="14"/>
      <c r="P631" s="14"/>
      <c r="Q631" s="24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</row>
    <row r="632" ht="12.75" customHeight="1">
      <c r="A632" s="8"/>
      <c r="B632" s="9"/>
      <c r="C632" s="10"/>
      <c r="D632" s="8"/>
      <c r="E632" s="8"/>
      <c r="F632" s="9"/>
      <c r="G632" s="8"/>
      <c r="H632" s="8"/>
      <c r="I632" s="8"/>
      <c r="J632" s="9"/>
      <c r="K632" s="8"/>
      <c r="L632" s="8"/>
      <c r="M632" s="8"/>
      <c r="N632" s="8"/>
      <c r="O632" s="9"/>
      <c r="P632" s="9"/>
      <c r="Q632" s="2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</row>
    <row r="633" ht="12.75" customHeight="1">
      <c r="A633" s="13"/>
      <c r="B633" s="14"/>
      <c r="C633" s="15"/>
      <c r="D633" s="13"/>
      <c r="E633" s="13"/>
      <c r="F633" s="14"/>
      <c r="G633" s="13"/>
      <c r="H633" s="13"/>
      <c r="I633" s="13"/>
      <c r="J633" s="14"/>
      <c r="K633" s="13"/>
      <c r="L633" s="13"/>
      <c r="M633" s="13"/>
      <c r="N633" s="13"/>
      <c r="O633" s="14"/>
      <c r="P633" s="14"/>
      <c r="Q633" s="24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</row>
    <row r="634" ht="12.75" customHeight="1">
      <c r="A634" s="8"/>
      <c r="B634" s="9"/>
      <c r="C634" s="10"/>
      <c r="D634" s="8"/>
      <c r="E634" s="8"/>
      <c r="F634" s="9"/>
      <c r="G634" s="8"/>
      <c r="H634" s="8"/>
      <c r="I634" s="8"/>
      <c r="J634" s="9"/>
      <c r="K634" s="8"/>
      <c r="L634" s="8"/>
      <c r="M634" s="8"/>
      <c r="N634" s="8"/>
      <c r="O634" s="9"/>
      <c r="P634" s="9"/>
      <c r="Q634" s="2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</row>
    <row r="635" ht="12.75" customHeight="1">
      <c r="A635" s="13"/>
      <c r="B635" s="14"/>
      <c r="C635" s="15"/>
      <c r="D635" s="13"/>
      <c r="E635" s="13"/>
      <c r="F635" s="14"/>
      <c r="G635" s="13"/>
      <c r="H635" s="13"/>
      <c r="I635" s="13"/>
      <c r="J635" s="14"/>
      <c r="K635" s="13"/>
      <c r="L635" s="13"/>
      <c r="M635" s="13"/>
      <c r="N635" s="13"/>
      <c r="O635" s="14"/>
      <c r="P635" s="14"/>
      <c r="Q635" s="24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</row>
    <row r="636" ht="12.75" customHeight="1">
      <c r="A636" s="8"/>
      <c r="B636" s="9"/>
      <c r="C636" s="10"/>
      <c r="D636" s="8"/>
      <c r="E636" s="8"/>
      <c r="F636" s="9"/>
      <c r="G636" s="8"/>
      <c r="H636" s="8"/>
      <c r="I636" s="8"/>
      <c r="J636" s="9"/>
      <c r="K636" s="8"/>
      <c r="L636" s="8"/>
      <c r="M636" s="8"/>
      <c r="N636" s="8"/>
      <c r="O636" s="9"/>
      <c r="P636" s="9"/>
      <c r="Q636" s="2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</row>
    <row r="637" ht="12.75" customHeight="1">
      <c r="A637" s="13"/>
      <c r="B637" s="14"/>
      <c r="C637" s="15"/>
      <c r="D637" s="13"/>
      <c r="E637" s="13"/>
      <c r="F637" s="14"/>
      <c r="G637" s="13"/>
      <c r="H637" s="13"/>
      <c r="I637" s="13"/>
      <c r="J637" s="14"/>
      <c r="K637" s="13"/>
      <c r="L637" s="13"/>
      <c r="M637" s="13"/>
      <c r="N637" s="13"/>
      <c r="O637" s="14"/>
      <c r="P637" s="14"/>
      <c r="Q637" s="24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</row>
    <row r="638" ht="12.75" customHeight="1">
      <c r="A638" s="8"/>
      <c r="B638" s="9"/>
      <c r="C638" s="10"/>
      <c r="D638" s="8"/>
      <c r="E638" s="8"/>
      <c r="F638" s="9"/>
      <c r="G638" s="8"/>
      <c r="H638" s="8"/>
      <c r="I638" s="8"/>
      <c r="J638" s="9"/>
      <c r="K638" s="8"/>
      <c r="L638" s="8"/>
      <c r="M638" s="8"/>
      <c r="N638" s="8"/>
      <c r="O638" s="9"/>
      <c r="P638" s="9"/>
      <c r="Q638" s="2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</row>
    <row r="639" ht="12.75" customHeight="1">
      <c r="A639" s="13"/>
      <c r="B639" s="14"/>
      <c r="C639" s="15"/>
      <c r="D639" s="13"/>
      <c r="E639" s="13"/>
      <c r="F639" s="14"/>
      <c r="G639" s="13"/>
      <c r="H639" s="13"/>
      <c r="I639" s="13"/>
      <c r="J639" s="14"/>
      <c r="K639" s="13"/>
      <c r="L639" s="13"/>
      <c r="M639" s="13"/>
      <c r="N639" s="13"/>
      <c r="O639" s="14"/>
      <c r="P639" s="14"/>
      <c r="Q639" s="24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</row>
    <row r="640" ht="12.75" customHeight="1">
      <c r="A640" s="8"/>
      <c r="B640" s="9"/>
      <c r="C640" s="10"/>
      <c r="D640" s="8"/>
      <c r="E640" s="8"/>
      <c r="F640" s="9"/>
      <c r="G640" s="8"/>
      <c r="H640" s="8"/>
      <c r="I640" s="8"/>
      <c r="J640" s="9"/>
      <c r="K640" s="8"/>
      <c r="L640" s="8"/>
      <c r="M640" s="8"/>
      <c r="N640" s="8"/>
      <c r="O640" s="9"/>
      <c r="P640" s="9"/>
      <c r="Q640" s="2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</row>
    <row r="641" ht="12.75" customHeight="1">
      <c r="A641" s="13"/>
      <c r="B641" s="14"/>
      <c r="C641" s="15"/>
      <c r="D641" s="13"/>
      <c r="E641" s="13"/>
      <c r="F641" s="14"/>
      <c r="G641" s="13"/>
      <c r="H641" s="13"/>
      <c r="I641" s="13"/>
      <c r="J641" s="14"/>
      <c r="K641" s="13"/>
      <c r="L641" s="13"/>
      <c r="M641" s="13"/>
      <c r="N641" s="13"/>
      <c r="O641" s="14"/>
      <c r="P641" s="14"/>
      <c r="Q641" s="24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</row>
    <row r="642" ht="12.75" customHeight="1">
      <c r="A642" s="8"/>
      <c r="B642" s="9"/>
      <c r="C642" s="10"/>
      <c r="D642" s="8"/>
      <c r="E642" s="8"/>
      <c r="F642" s="9"/>
      <c r="G642" s="8"/>
      <c r="H642" s="8"/>
      <c r="I642" s="8"/>
      <c r="J642" s="9"/>
      <c r="K642" s="8"/>
      <c r="L642" s="8"/>
      <c r="M642" s="8"/>
      <c r="N642" s="8"/>
      <c r="O642" s="9"/>
      <c r="P642" s="9"/>
      <c r="Q642" s="2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</row>
    <row r="643" ht="12.75" customHeight="1">
      <c r="A643" s="13"/>
      <c r="B643" s="14"/>
      <c r="C643" s="15"/>
      <c r="D643" s="13"/>
      <c r="E643" s="13"/>
      <c r="F643" s="14"/>
      <c r="G643" s="13"/>
      <c r="H643" s="13"/>
      <c r="I643" s="13"/>
      <c r="J643" s="14"/>
      <c r="K643" s="13"/>
      <c r="L643" s="13"/>
      <c r="M643" s="13"/>
      <c r="N643" s="13"/>
      <c r="O643" s="14"/>
      <c r="P643" s="14"/>
      <c r="Q643" s="24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ht="12.75" customHeight="1">
      <c r="A644" s="8"/>
      <c r="B644" s="9"/>
      <c r="C644" s="10"/>
      <c r="D644" s="8"/>
      <c r="E644" s="8"/>
      <c r="F644" s="9"/>
      <c r="G644" s="8"/>
      <c r="H644" s="8"/>
      <c r="I644" s="8"/>
      <c r="J644" s="9"/>
      <c r="K644" s="8"/>
      <c r="L644" s="8"/>
      <c r="M644" s="8"/>
      <c r="N644" s="8"/>
      <c r="O644" s="9"/>
      <c r="P644" s="9"/>
      <c r="Q644" s="2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</row>
    <row r="645" ht="12.75" customHeight="1">
      <c r="A645" s="13"/>
      <c r="B645" s="14"/>
      <c r="C645" s="15"/>
      <c r="D645" s="13"/>
      <c r="E645" s="13"/>
      <c r="F645" s="14"/>
      <c r="G645" s="13"/>
      <c r="H645" s="13"/>
      <c r="I645" s="13"/>
      <c r="J645" s="14"/>
      <c r="K645" s="13"/>
      <c r="L645" s="13"/>
      <c r="M645" s="13"/>
      <c r="N645" s="13"/>
      <c r="O645" s="14"/>
      <c r="P645" s="14"/>
      <c r="Q645" s="24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</row>
    <row r="646" ht="12.75" customHeight="1">
      <c r="A646" s="8"/>
      <c r="B646" s="9"/>
      <c r="C646" s="10"/>
      <c r="D646" s="8"/>
      <c r="E646" s="8"/>
      <c r="F646" s="9"/>
      <c r="G646" s="8"/>
      <c r="H646" s="8"/>
      <c r="I646" s="8"/>
      <c r="J646" s="9"/>
      <c r="K646" s="8"/>
      <c r="L646" s="8"/>
      <c r="M646" s="8"/>
      <c r="N646" s="8"/>
      <c r="O646" s="9"/>
      <c r="P646" s="9"/>
      <c r="Q646" s="2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</row>
    <row r="647" ht="12.75" customHeight="1">
      <c r="A647" s="13"/>
      <c r="B647" s="14"/>
      <c r="C647" s="15"/>
      <c r="D647" s="13"/>
      <c r="E647" s="13"/>
      <c r="F647" s="14"/>
      <c r="G647" s="13"/>
      <c r="H647" s="13"/>
      <c r="I647" s="13"/>
      <c r="J647" s="14"/>
      <c r="K647" s="13"/>
      <c r="L647" s="13"/>
      <c r="M647" s="13"/>
      <c r="N647" s="13"/>
      <c r="O647" s="14"/>
      <c r="P647" s="14"/>
      <c r="Q647" s="24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ht="12.75" customHeight="1">
      <c r="A648" s="8"/>
      <c r="B648" s="9"/>
      <c r="C648" s="10"/>
      <c r="D648" s="8"/>
      <c r="E648" s="8"/>
      <c r="F648" s="9"/>
      <c r="G648" s="8"/>
      <c r="H648" s="8"/>
      <c r="I648" s="8"/>
      <c r="J648" s="9"/>
      <c r="K648" s="8"/>
      <c r="L648" s="8"/>
      <c r="M648" s="8"/>
      <c r="N648" s="8"/>
      <c r="O648" s="9"/>
      <c r="P648" s="9"/>
      <c r="Q648" s="2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</row>
    <row r="649" ht="12.75" customHeight="1">
      <c r="A649" s="13"/>
      <c r="B649" s="14"/>
      <c r="C649" s="15"/>
      <c r="D649" s="13"/>
      <c r="E649" s="13"/>
      <c r="F649" s="14"/>
      <c r="G649" s="13"/>
      <c r="H649" s="13"/>
      <c r="I649" s="13"/>
      <c r="J649" s="14"/>
      <c r="K649" s="13"/>
      <c r="L649" s="13"/>
      <c r="M649" s="13"/>
      <c r="N649" s="13"/>
      <c r="O649" s="14"/>
      <c r="P649" s="14"/>
      <c r="Q649" s="24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</row>
    <row r="650" ht="12.75" customHeight="1">
      <c r="A650" s="8"/>
      <c r="B650" s="9"/>
      <c r="C650" s="10"/>
      <c r="D650" s="8"/>
      <c r="E650" s="8"/>
      <c r="F650" s="9"/>
      <c r="G650" s="8"/>
      <c r="H650" s="8"/>
      <c r="I650" s="8"/>
      <c r="J650" s="9"/>
      <c r="K650" s="8"/>
      <c r="L650" s="8"/>
      <c r="M650" s="8"/>
      <c r="N650" s="8"/>
      <c r="O650" s="9"/>
      <c r="P650" s="9"/>
      <c r="Q650" s="2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</row>
    <row r="651" ht="12.75" customHeight="1">
      <c r="A651" s="13"/>
      <c r="B651" s="14"/>
      <c r="C651" s="15"/>
      <c r="D651" s="13"/>
      <c r="E651" s="13"/>
      <c r="F651" s="14"/>
      <c r="G651" s="13"/>
      <c r="H651" s="13"/>
      <c r="I651" s="13"/>
      <c r="J651" s="14"/>
      <c r="K651" s="13"/>
      <c r="L651" s="13"/>
      <c r="M651" s="13"/>
      <c r="N651" s="13"/>
      <c r="O651" s="14"/>
      <c r="P651" s="14"/>
      <c r="Q651" s="24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</row>
    <row r="652" ht="12.75" customHeight="1">
      <c r="A652" s="8"/>
      <c r="B652" s="9"/>
      <c r="C652" s="10"/>
      <c r="D652" s="8"/>
      <c r="E652" s="8"/>
      <c r="F652" s="9"/>
      <c r="G652" s="8"/>
      <c r="H652" s="8"/>
      <c r="I652" s="8"/>
      <c r="J652" s="9"/>
      <c r="K652" s="8"/>
      <c r="L652" s="8"/>
      <c r="M652" s="8"/>
      <c r="N652" s="8"/>
      <c r="O652" s="9"/>
      <c r="P652" s="9"/>
      <c r="Q652" s="2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ht="12.75" customHeight="1">
      <c r="A653" s="13"/>
      <c r="B653" s="14"/>
      <c r="C653" s="15"/>
      <c r="D653" s="13"/>
      <c r="E653" s="13"/>
      <c r="F653" s="14"/>
      <c r="G653" s="13"/>
      <c r="H653" s="13"/>
      <c r="I653" s="13"/>
      <c r="J653" s="14"/>
      <c r="K653" s="13"/>
      <c r="L653" s="13"/>
      <c r="M653" s="13"/>
      <c r="N653" s="13"/>
      <c r="O653" s="14"/>
      <c r="P653" s="14"/>
      <c r="Q653" s="24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ht="12.75" customHeight="1">
      <c r="A654" s="8"/>
      <c r="B654" s="9"/>
      <c r="C654" s="10"/>
      <c r="D654" s="8"/>
      <c r="E654" s="8"/>
      <c r="F654" s="9"/>
      <c r="G654" s="8"/>
      <c r="H654" s="8"/>
      <c r="I654" s="8"/>
      <c r="J654" s="9"/>
      <c r="K654" s="8"/>
      <c r="L654" s="8"/>
      <c r="M654" s="8"/>
      <c r="N654" s="8"/>
      <c r="O654" s="9"/>
      <c r="P654" s="9"/>
      <c r="Q654" s="2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</row>
    <row r="655" ht="12.75" customHeight="1">
      <c r="A655" s="13"/>
      <c r="B655" s="14"/>
      <c r="C655" s="15"/>
      <c r="D655" s="13"/>
      <c r="E655" s="13"/>
      <c r="F655" s="14"/>
      <c r="G655" s="13"/>
      <c r="H655" s="13"/>
      <c r="I655" s="13"/>
      <c r="J655" s="14"/>
      <c r="K655" s="13"/>
      <c r="L655" s="13"/>
      <c r="M655" s="13"/>
      <c r="N655" s="13"/>
      <c r="O655" s="14"/>
      <c r="P655" s="14"/>
      <c r="Q655" s="24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ht="12.75" customHeight="1">
      <c r="A656" s="8"/>
      <c r="B656" s="9"/>
      <c r="C656" s="10"/>
      <c r="D656" s="8"/>
      <c r="E656" s="8"/>
      <c r="F656" s="9"/>
      <c r="G656" s="8"/>
      <c r="H656" s="8"/>
      <c r="I656" s="8"/>
      <c r="J656" s="9"/>
      <c r="K656" s="8"/>
      <c r="L656" s="8"/>
      <c r="M656" s="8"/>
      <c r="N656" s="8"/>
      <c r="O656" s="9"/>
      <c r="P656" s="9"/>
      <c r="Q656" s="2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</row>
    <row r="657" ht="12.75" customHeight="1">
      <c r="A657" s="13"/>
      <c r="B657" s="14"/>
      <c r="C657" s="15"/>
      <c r="D657" s="13"/>
      <c r="E657" s="13"/>
      <c r="F657" s="14"/>
      <c r="G657" s="13"/>
      <c r="H657" s="13"/>
      <c r="I657" s="13"/>
      <c r="J657" s="14"/>
      <c r="K657" s="13"/>
      <c r="L657" s="13"/>
      <c r="M657" s="13"/>
      <c r="N657" s="13"/>
      <c r="O657" s="14"/>
      <c r="P657" s="14"/>
      <c r="Q657" s="24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ht="12.75" customHeight="1">
      <c r="A658" s="8"/>
      <c r="B658" s="9"/>
      <c r="C658" s="10"/>
      <c r="D658" s="8"/>
      <c r="E658" s="8"/>
      <c r="F658" s="9"/>
      <c r="G658" s="8"/>
      <c r="H658" s="8"/>
      <c r="I658" s="8"/>
      <c r="J658" s="9"/>
      <c r="K658" s="8"/>
      <c r="L658" s="8"/>
      <c r="M658" s="8"/>
      <c r="N658" s="8"/>
      <c r="O658" s="9"/>
      <c r="P658" s="9"/>
      <c r="Q658" s="2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ht="12.75" customHeight="1">
      <c r="A659" s="13"/>
      <c r="B659" s="14"/>
      <c r="C659" s="15"/>
      <c r="D659" s="13"/>
      <c r="E659" s="13"/>
      <c r="F659" s="14"/>
      <c r="G659" s="13"/>
      <c r="H659" s="13"/>
      <c r="I659" s="13"/>
      <c r="J659" s="14"/>
      <c r="K659" s="13"/>
      <c r="L659" s="13"/>
      <c r="M659" s="13"/>
      <c r="N659" s="13"/>
      <c r="O659" s="14"/>
      <c r="P659" s="14"/>
      <c r="Q659" s="24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ht="12.75" customHeight="1">
      <c r="A660" s="8"/>
      <c r="B660" s="9"/>
      <c r="C660" s="10"/>
      <c r="D660" s="8"/>
      <c r="E660" s="8"/>
      <c r="F660" s="9"/>
      <c r="G660" s="8"/>
      <c r="H660" s="8"/>
      <c r="I660" s="8"/>
      <c r="J660" s="9"/>
      <c r="K660" s="8"/>
      <c r="L660" s="8"/>
      <c r="M660" s="8"/>
      <c r="N660" s="8"/>
      <c r="O660" s="9"/>
      <c r="P660" s="9"/>
      <c r="Q660" s="2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</row>
    <row r="661" ht="12.75" customHeight="1">
      <c r="A661" s="13"/>
      <c r="B661" s="14"/>
      <c r="C661" s="15"/>
      <c r="D661" s="13"/>
      <c r="E661" s="13"/>
      <c r="F661" s="14"/>
      <c r="G661" s="13"/>
      <c r="H661" s="13"/>
      <c r="I661" s="13"/>
      <c r="J661" s="14"/>
      <c r="K661" s="13"/>
      <c r="L661" s="13"/>
      <c r="M661" s="13"/>
      <c r="N661" s="13"/>
      <c r="O661" s="14"/>
      <c r="P661" s="14"/>
      <c r="Q661" s="24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ht="12.75" customHeight="1">
      <c r="A662" s="8"/>
      <c r="B662" s="9"/>
      <c r="C662" s="10"/>
      <c r="D662" s="8"/>
      <c r="E662" s="8"/>
      <c r="F662" s="9"/>
      <c r="G662" s="8"/>
      <c r="H662" s="8"/>
      <c r="I662" s="8"/>
      <c r="J662" s="9"/>
      <c r="K662" s="8"/>
      <c r="L662" s="8"/>
      <c r="M662" s="8"/>
      <c r="N662" s="8"/>
      <c r="O662" s="9"/>
      <c r="P662" s="9"/>
      <c r="Q662" s="2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ht="12.75" customHeight="1">
      <c r="A663" s="13"/>
      <c r="B663" s="14"/>
      <c r="C663" s="15"/>
      <c r="D663" s="13"/>
      <c r="E663" s="13"/>
      <c r="F663" s="14"/>
      <c r="G663" s="13"/>
      <c r="H663" s="13"/>
      <c r="I663" s="13"/>
      <c r="J663" s="14"/>
      <c r="K663" s="13"/>
      <c r="L663" s="13"/>
      <c r="M663" s="13"/>
      <c r="N663" s="13"/>
      <c r="O663" s="14"/>
      <c r="P663" s="14"/>
      <c r="Q663" s="24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ht="12.75" customHeight="1">
      <c r="A664" s="8"/>
      <c r="B664" s="9"/>
      <c r="C664" s="10"/>
      <c r="D664" s="8"/>
      <c r="E664" s="8"/>
      <c r="F664" s="9"/>
      <c r="G664" s="8"/>
      <c r="H664" s="8"/>
      <c r="I664" s="8"/>
      <c r="J664" s="9"/>
      <c r="K664" s="8"/>
      <c r="L664" s="8"/>
      <c r="M664" s="8"/>
      <c r="N664" s="8"/>
      <c r="O664" s="9"/>
      <c r="P664" s="9"/>
      <c r="Q664" s="2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ht="12.75" customHeight="1">
      <c r="A665" s="13"/>
      <c r="B665" s="14"/>
      <c r="C665" s="15"/>
      <c r="D665" s="13"/>
      <c r="E665" s="13"/>
      <c r="F665" s="14"/>
      <c r="G665" s="13"/>
      <c r="H665" s="13"/>
      <c r="I665" s="13"/>
      <c r="J665" s="14"/>
      <c r="K665" s="13"/>
      <c r="L665" s="13"/>
      <c r="M665" s="13"/>
      <c r="N665" s="13"/>
      <c r="O665" s="14"/>
      <c r="P665" s="14"/>
      <c r="Q665" s="24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</row>
    <row r="666" ht="12.75" customHeight="1">
      <c r="A666" s="8"/>
      <c r="B666" s="9"/>
      <c r="C666" s="10"/>
      <c r="D666" s="8"/>
      <c r="E666" s="8"/>
      <c r="F666" s="9"/>
      <c r="G666" s="8"/>
      <c r="H666" s="8"/>
      <c r="I666" s="8"/>
      <c r="J666" s="9"/>
      <c r="K666" s="8"/>
      <c r="L666" s="8"/>
      <c r="M666" s="8"/>
      <c r="N666" s="8"/>
      <c r="O666" s="9"/>
      <c r="P666" s="9"/>
      <c r="Q666" s="2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ht="12.75" customHeight="1">
      <c r="A667" s="13"/>
      <c r="B667" s="14"/>
      <c r="C667" s="15"/>
      <c r="D667" s="13"/>
      <c r="E667" s="13"/>
      <c r="F667" s="14"/>
      <c r="G667" s="13"/>
      <c r="H667" s="13"/>
      <c r="I667" s="13"/>
      <c r="J667" s="14"/>
      <c r="K667" s="13"/>
      <c r="L667" s="13"/>
      <c r="M667" s="13"/>
      <c r="N667" s="13"/>
      <c r="O667" s="14"/>
      <c r="P667" s="14"/>
      <c r="Q667" s="24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ht="12.75" customHeight="1">
      <c r="A668" s="8"/>
      <c r="B668" s="9"/>
      <c r="C668" s="10"/>
      <c r="D668" s="8"/>
      <c r="E668" s="8"/>
      <c r="F668" s="9"/>
      <c r="G668" s="8"/>
      <c r="H668" s="8"/>
      <c r="I668" s="8"/>
      <c r="J668" s="9"/>
      <c r="K668" s="8"/>
      <c r="L668" s="8"/>
      <c r="M668" s="8"/>
      <c r="N668" s="8"/>
      <c r="O668" s="9"/>
      <c r="P668" s="9"/>
      <c r="Q668" s="2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ht="12.75" customHeight="1">
      <c r="A669" s="13"/>
      <c r="B669" s="14"/>
      <c r="C669" s="15"/>
      <c r="D669" s="13"/>
      <c r="E669" s="13"/>
      <c r="F669" s="14"/>
      <c r="G669" s="13"/>
      <c r="H669" s="13"/>
      <c r="I669" s="13"/>
      <c r="J669" s="14"/>
      <c r="K669" s="13"/>
      <c r="L669" s="13"/>
      <c r="M669" s="13"/>
      <c r="N669" s="13"/>
      <c r="O669" s="14"/>
      <c r="P669" s="14"/>
      <c r="Q669" s="24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</row>
    <row r="670" ht="12.75" customHeight="1">
      <c r="A670" s="8"/>
      <c r="B670" s="9"/>
      <c r="C670" s="10"/>
      <c r="D670" s="8"/>
      <c r="E670" s="8"/>
      <c r="F670" s="9"/>
      <c r="G670" s="8"/>
      <c r="H670" s="8"/>
      <c r="I670" s="8"/>
      <c r="J670" s="9"/>
      <c r="K670" s="8"/>
      <c r="L670" s="8"/>
      <c r="M670" s="8"/>
      <c r="N670" s="8"/>
      <c r="O670" s="9"/>
      <c r="P670" s="9"/>
      <c r="Q670" s="2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ht="12.75" customHeight="1">
      <c r="A671" s="13"/>
      <c r="B671" s="14"/>
      <c r="C671" s="15"/>
      <c r="D671" s="13"/>
      <c r="E671" s="13"/>
      <c r="F671" s="14"/>
      <c r="G671" s="13"/>
      <c r="H671" s="13"/>
      <c r="I671" s="13"/>
      <c r="J671" s="14"/>
      <c r="K671" s="13"/>
      <c r="L671" s="13"/>
      <c r="M671" s="13"/>
      <c r="N671" s="13"/>
      <c r="O671" s="14"/>
      <c r="P671" s="14"/>
      <c r="Q671" s="24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</row>
    <row r="672" ht="12.75" customHeight="1">
      <c r="A672" s="8"/>
      <c r="B672" s="9"/>
      <c r="C672" s="10"/>
      <c r="D672" s="8"/>
      <c r="E672" s="8"/>
      <c r="F672" s="9"/>
      <c r="G672" s="8"/>
      <c r="H672" s="8"/>
      <c r="I672" s="8"/>
      <c r="J672" s="9"/>
      <c r="K672" s="8"/>
      <c r="L672" s="8"/>
      <c r="M672" s="8"/>
      <c r="N672" s="8"/>
      <c r="O672" s="9"/>
      <c r="P672" s="9"/>
      <c r="Q672" s="2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ht="12.75" customHeight="1">
      <c r="A673" s="13"/>
      <c r="B673" s="14"/>
      <c r="C673" s="15"/>
      <c r="D673" s="13"/>
      <c r="E673" s="13"/>
      <c r="F673" s="14"/>
      <c r="G673" s="13"/>
      <c r="H673" s="13"/>
      <c r="I673" s="13"/>
      <c r="J673" s="14"/>
      <c r="K673" s="13"/>
      <c r="L673" s="13"/>
      <c r="M673" s="13"/>
      <c r="N673" s="13"/>
      <c r="O673" s="14"/>
      <c r="P673" s="14"/>
      <c r="Q673" s="24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</row>
    <row r="674" ht="12.75" customHeight="1">
      <c r="A674" s="8"/>
      <c r="B674" s="9"/>
      <c r="C674" s="10"/>
      <c r="D674" s="8"/>
      <c r="E674" s="8"/>
      <c r="F674" s="9"/>
      <c r="G674" s="8"/>
      <c r="H674" s="8"/>
      <c r="I674" s="8"/>
      <c r="J674" s="9"/>
      <c r="K674" s="8"/>
      <c r="L674" s="8"/>
      <c r="M674" s="8"/>
      <c r="N674" s="8"/>
      <c r="O674" s="9"/>
      <c r="P674" s="9"/>
      <c r="Q674" s="2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ht="12.75" customHeight="1">
      <c r="A675" s="13"/>
      <c r="B675" s="14"/>
      <c r="C675" s="15"/>
      <c r="D675" s="13"/>
      <c r="E675" s="13"/>
      <c r="F675" s="14"/>
      <c r="G675" s="13"/>
      <c r="H675" s="13"/>
      <c r="I675" s="13"/>
      <c r="J675" s="14"/>
      <c r="K675" s="13"/>
      <c r="L675" s="13"/>
      <c r="M675" s="13"/>
      <c r="N675" s="13"/>
      <c r="O675" s="14"/>
      <c r="P675" s="14"/>
      <c r="Q675" s="24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ht="12.75" customHeight="1">
      <c r="A676" s="8"/>
      <c r="B676" s="9"/>
      <c r="C676" s="10"/>
      <c r="D676" s="8"/>
      <c r="E676" s="8"/>
      <c r="F676" s="9"/>
      <c r="G676" s="8"/>
      <c r="H676" s="8"/>
      <c r="I676" s="8"/>
      <c r="J676" s="9"/>
      <c r="K676" s="8"/>
      <c r="L676" s="8"/>
      <c r="M676" s="8"/>
      <c r="N676" s="8"/>
      <c r="O676" s="9"/>
      <c r="P676" s="9"/>
      <c r="Q676" s="2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ht="12.75" customHeight="1">
      <c r="A677" s="13"/>
      <c r="B677" s="14"/>
      <c r="C677" s="15"/>
      <c r="D677" s="13"/>
      <c r="E677" s="13"/>
      <c r="F677" s="14"/>
      <c r="G677" s="13"/>
      <c r="H677" s="13"/>
      <c r="I677" s="13"/>
      <c r="J677" s="14"/>
      <c r="K677" s="13"/>
      <c r="L677" s="13"/>
      <c r="M677" s="13"/>
      <c r="N677" s="13"/>
      <c r="O677" s="14"/>
      <c r="P677" s="14"/>
      <c r="Q677" s="24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ht="12.75" customHeight="1">
      <c r="A678" s="8"/>
      <c r="B678" s="9"/>
      <c r="C678" s="10"/>
      <c r="D678" s="8"/>
      <c r="E678" s="8"/>
      <c r="F678" s="9"/>
      <c r="G678" s="8"/>
      <c r="H678" s="8"/>
      <c r="I678" s="8"/>
      <c r="J678" s="9"/>
      <c r="K678" s="8"/>
      <c r="L678" s="8"/>
      <c r="M678" s="8"/>
      <c r="N678" s="8"/>
      <c r="O678" s="9"/>
      <c r="P678" s="9"/>
      <c r="Q678" s="2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ht="12.75" customHeight="1">
      <c r="A679" s="13"/>
      <c r="B679" s="14"/>
      <c r="C679" s="15"/>
      <c r="D679" s="13"/>
      <c r="E679" s="13"/>
      <c r="F679" s="14"/>
      <c r="G679" s="13"/>
      <c r="H679" s="13"/>
      <c r="I679" s="13"/>
      <c r="J679" s="14"/>
      <c r="K679" s="13"/>
      <c r="L679" s="13"/>
      <c r="M679" s="13"/>
      <c r="N679" s="13"/>
      <c r="O679" s="14"/>
      <c r="P679" s="14"/>
      <c r="Q679" s="24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</row>
    <row r="680" ht="12.75" customHeight="1">
      <c r="A680" s="8"/>
      <c r="B680" s="9"/>
      <c r="C680" s="10"/>
      <c r="D680" s="8"/>
      <c r="E680" s="8"/>
      <c r="F680" s="9"/>
      <c r="G680" s="8"/>
      <c r="H680" s="8"/>
      <c r="I680" s="8"/>
      <c r="J680" s="9"/>
      <c r="K680" s="8"/>
      <c r="L680" s="8"/>
      <c r="M680" s="8"/>
      <c r="N680" s="8"/>
      <c r="O680" s="9"/>
      <c r="P680" s="9"/>
      <c r="Q680" s="2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</row>
    <row r="681" ht="12.75" customHeight="1">
      <c r="A681" s="13"/>
      <c r="B681" s="14"/>
      <c r="C681" s="15"/>
      <c r="D681" s="13"/>
      <c r="E681" s="13"/>
      <c r="F681" s="14"/>
      <c r="G681" s="13"/>
      <c r="H681" s="13"/>
      <c r="I681" s="13"/>
      <c r="J681" s="14"/>
      <c r="K681" s="13"/>
      <c r="L681" s="13"/>
      <c r="M681" s="13"/>
      <c r="N681" s="13"/>
      <c r="O681" s="14"/>
      <c r="P681" s="14"/>
      <c r="Q681" s="24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ht="12.75" customHeight="1">
      <c r="A682" s="8"/>
      <c r="B682" s="9"/>
      <c r="C682" s="10"/>
      <c r="D682" s="8"/>
      <c r="E682" s="8"/>
      <c r="F682" s="9"/>
      <c r="G682" s="8"/>
      <c r="H682" s="8"/>
      <c r="I682" s="8"/>
      <c r="J682" s="9"/>
      <c r="K682" s="8"/>
      <c r="L682" s="8"/>
      <c r="M682" s="8"/>
      <c r="N682" s="8"/>
      <c r="O682" s="9"/>
      <c r="P682" s="9"/>
      <c r="Q682" s="2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</row>
    <row r="683" ht="12.75" customHeight="1">
      <c r="A683" s="13"/>
      <c r="B683" s="14"/>
      <c r="C683" s="15"/>
      <c r="D683" s="13"/>
      <c r="E683" s="13"/>
      <c r="F683" s="14"/>
      <c r="G683" s="13"/>
      <c r="H683" s="13"/>
      <c r="I683" s="13"/>
      <c r="J683" s="14"/>
      <c r="K683" s="13"/>
      <c r="L683" s="13"/>
      <c r="M683" s="13"/>
      <c r="N683" s="13"/>
      <c r="O683" s="14"/>
      <c r="P683" s="14"/>
      <c r="Q683" s="24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ht="12.75" customHeight="1">
      <c r="A684" s="8"/>
      <c r="B684" s="9"/>
      <c r="C684" s="10"/>
      <c r="D684" s="8"/>
      <c r="E684" s="8"/>
      <c r="F684" s="9"/>
      <c r="G684" s="8"/>
      <c r="H684" s="8"/>
      <c r="I684" s="8"/>
      <c r="J684" s="9"/>
      <c r="K684" s="8"/>
      <c r="L684" s="8"/>
      <c r="M684" s="8"/>
      <c r="N684" s="8"/>
      <c r="O684" s="9"/>
      <c r="P684" s="9"/>
      <c r="Q684" s="2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</row>
    <row r="685" ht="12.75" customHeight="1">
      <c r="A685" s="13"/>
      <c r="B685" s="14"/>
      <c r="C685" s="15"/>
      <c r="D685" s="13"/>
      <c r="E685" s="13"/>
      <c r="F685" s="14"/>
      <c r="G685" s="13"/>
      <c r="H685" s="13"/>
      <c r="I685" s="13"/>
      <c r="J685" s="14"/>
      <c r="K685" s="13"/>
      <c r="L685" s="13"/>
      <c r="M685" s="13"/>
      <c r="N685" s="13"/>
      <c r="O685" s="14"/>
      <c r="P685" s="14"/>
      <c r="Q685" s="24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</row>
    <row r="686" ht="12.75" customHeight="1">
      <c r="A686" s="8"/>
      <c r="B686" s="9"/>
      <c r="C686" s="10"/>
      <c r="D686" s="8"/>
      <c r="E686" s="8"/>
      <c r="F686" s="9"/>
      <c r="G686" s="8"/>
      <c r="H686" s="8"/>
      <c r="I686" s="8"/>
      <c r="J686" s="9"/>
      <c r="K686" s="8"/>
      <c r="L686" s="8"/>
      <c r="M686" s="8"/>
      <c r="N686" s="8"/>
      <c r="O686" s="9"/>
      <c r="P686" s="9"/>
      <c r="Q686" s="2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</row>
    <row r="687" ht="12.75" customHeight="1">
      <c r="A687" s="13"/>
      <c r="B687" s="14"/>
      <c r="C687" s="15"/>
      <c r="D687" s="13"/>
      <c r="E687" s="13"/>
      <c r="F687" s="14"/>
      <c r="G687" s="13"/>
      <c r="H687" s="13"/>
      <c r="I687" s="13"/>
      <c r="J687" s="14"/>
      <c r="K687" s="13"/>
      <c r="L687" s="13"/>
      <c r="M687" s="13"/>
      <c r="N687" s="13"/>
      <c r="O687" s="14"/>
      <c r="P687" s="14"/>
      <c r="Q687" s="24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</row>
    <row r="688" ht="12.75" customHeight="1">
      <c r="A688" s="8"/>
      <c r="B688" s="9"/>
      <c r="C688" s="10"/>
      <c r="D688" s="8"/>
      <c r="E688" s="8"/>
      <c r="F688" s="9"/>
      <c r="G688" s="8"/>
      <c r="H688" s="8"/>
      <c r="I688" s="8"/>
      <c r="J688" s="9"/>
      <c r="K688" s="8"/>
      <c r="L688" s="8"/>
      <c r="M688" s="8"/>
      <c r="N688" s="8"/>
      <c r="O688" s="9"/>
      <c r="P688" s="9"/>
      <c r="Q688" s="2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</row>
    <row r="689" ht="12.75" customHeight="1">
      <c r="A689" s="13"/>
      <c r="B689" s="14"/>
      <c r="C689" s="15"/>
      <c r="D689" s="13"/>
      <c r="E689" s="13"/>
      <c r="F689" s="14"/>
      <c r="G689" s="13"/>
      <c r="H689" s="13"/>
      <c r="I689" s="13"/>
      <c r="J689" s="14"/>
      <c r="K689" s="13"/>
      <c r="L689" s="13"/>
      <c r="M689" s="13"/>
      <c r="N689" s="13"/>
      <c r="O689" s="14"/>
      <c r="P689" s="14"/>
      <c r="Q689" s="24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ht="12.75" customHeight="1">
      <c r="A690" s="8"/>
      <c r="B690" s="9"/>
      <c r="C690" s="10"/>
      <c r="D690" s="8"/>
      <c r="E690" s="8"/>
      <c r="F690" s="9"/>
      <c r="G690" s="8"/>
      <c r="H690" s="8"/>
      <c r="I690" s="8"/>
      <c r="J690" s="9"/>
      <c r="K690" s="8"/>
      <c r="L690" s="8"/>
      <c r="M690" s="8"/>
      <c r="N690" s="8"/>
      <c r="O690" s="9"/>
      <c r="P690" s="9"/>
      <c r="Q690" s="2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ht="12.75" customHeight="1">
      <c r="A691" s="13"/>
      <c r="B691" s="14"/>
      <c r="C691" s="15"/>
      <c r="D691" s="13"/>
      <c r="E691" s="13"/>
      <c r="F691" s="14"/>
      <c r="G691" s="13"/>
      <c r="H691" s="13"/>
      <c r="I691" s="13"/>
      <c r="J691" s="14"/>
      <c r="K691" s="13"/>
      <c r="L691" s="13"/>
      <c r="M691" s="13"/>
      <c r="N691" s="13"/>
      <c r="O691" s="14"/>
      <c r="P691" s="14"/>
      <c r="Q691" s="24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ht="12.75" customHeight="1">
      <c r="A692" s="8"/>
      <c r="B692" s="9"/>
      <c r="C692" s="10"/>
      <c r="D692" s="8"/>
      <c r="E692" s="8"/>
      <c r="F692" s="9"/>
      <c r="G692" s="8"/>
      <c r="H692" s="8"/>
      <c r="I692" s="8"/>
      <c r="J692" s="9"/>
      <c r="K692" s="8"/>
      <c r="L692" s="8"/>
      <c r="M692" s="8"/>
      <c r="N692" s="8"/>
      <c r="O692" s="9"/>
      <c r="P692" s="9"/>
      <c r="Q692" s="2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ht="12.75" customHeight="1">
      <c r="A693" s="13"/>
      <c r="B693" s="14"/>
      <c r="C693" s="15"/>
      <c r="D693" s="13"/>
      <c r="E693" s="13"/>
      <c r="F693" s="14"/>
      <c r="G693" s="13"/>
      <c r="H693" s="13"/>
      <c r="I693" s="13"/>
      <c r="J693" s="14"/>
      <c r="K693" s="13"/>
      <c r="L693" s="13"/>
      <c r="M693" s="13"/>
      <c r="N693" s="13"/>
      <c r="O693" s="14"/>
      <c r="P693" s="14"/>
      <c r="Q693" s="24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ht="12.75" customHeight="1">
      <c r="A694" s="8"/>
      <c r="B694" s="9"/>
      <c r="C694" s="10"/>
      <c r="D694" s="8"/>
      <c r="E694" s="8"/>
      <c r="F694" s="9"/>
      <c r="G694" s="8"/>
      <c r="H694" s="8"/>
      <c r="I694" s="8"/>
      <c r="J694" s="9"/>
      <c r="K694" s="8"/>
      <c r="L694" s="8"/>
      <c r="M694" s="8"/>
      <c r="N694" s="8"/>
      <c r="O694" s="9"/>
      <c r="P694" s="9"/>
      <c r="Q694" s="2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ht="12.75" customHeight="1">
      <c r="A695" s="13"/>
      <c r="B695" s="14"/>
      <c r="C695" s="15"/>
      <c r="D695" s="13"/>
      <c r="E695" s="13"/>
      <c r="F695" s="14"/>
      <c r="G695" s="13"/>
      <c r="H695" s="13"/>
      <c r="I695" s="13"/>
      <c r="J695" s="14"/>
      <c r="K695" s="13"/>
      <c r="L695" s="13"/>
      <c r="M695" s="13"/>
      <c r="N695" s="13"/>
      <c r="O695" s="14"/>
      <c r="P695" s="14"/>
      <c r="Q695" s="24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</row>
    <row r="696" ht="12.75" customHeight="1">
      <c r="A696" s="8"/>
      <c r="B696" s="9"/>
      <c r="C696" s="10"/>
      <c r="D696" s="8"/>
      <c r="E696" s="8"/>
      <c r="F696" s="9"/>
      <c r="G696" s="8"/>
      <c r="H696" s="8"/>
      <c r="I696" s="8"/>
      <c r="J696" s="9"/>
      <c r="K696" s="8"/>
      <c r="L696" s="8"/>
      <c r="M696" s="8"/>
      <c r="N696" s="8"/>
      <c r="O696" s="9"/>
      <c r="P696" s="9"/>
      <c r="Q696" s="2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ht="12.75" customHeight="1">
      <c r="A697" s="13"/>
      <c r="B697" s="14"/>
      <c r="C697" s="15"/>
      <c r="D697" s="13"/>
      <c r="E697" s="13"/>
      <c r="F697" s="14"/>
      <c r="G697" s="13"/>
      <c r="H697" s="13"/>
      <c r="I697" s="13"/>
      <c r="J697" s="14"/>
      <c r="K697" s="13"/>
      <c r="L697" s="13"/>
      <c r="M697" s="13"/>
      <c r="N697" s="13"/>
      <c r="O697" s="14"/>
      <c r="P697" s="14"/>
      <c r="Q697" s="24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</row>
    <row r="698" ht="12.75" customHeight="1">
      <c r="A698" s="8"/>
      <c r="B698" s="9"/>
      <c r="C698" s="10"/>
      <c r="D698" s="8"/>
      <c r="E698" s="8"/>
      <c r="F698" s="9"/>
      <c r="G698" s="8"/>
      <c r="H698" s="8"/>
      <c r="I698" s="8"/>
      <c r="J698" s="9"/>
      <c r="K698" s="8"/>
      <c r="L698" s="8"/>
      <c r="M698" s="8"/>
      <c r="N698" s="8"/>
      <c r="O698" s="9"/>
      <c r="P698" s="9"/>
      <c r="Q698" s="2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</row>
    <row r="699" ht="12.75" customHeight="1">
      <c r="A699" s="13"/>
      <c r="B699" s="14"/>
      <c r="C699" s="15"/>
      <c r="D699" s="13"/>
      <c r="E699" s="13"/>
      <c r="F699" s="14"/>
      <c r="G699" s="13"/>
      <c r="H699" s="13"/>
      <c r="I699" s="13"/>
      <c r="J699" s="14"/>
      <c r="K699" s="13"/>
      <c r="L699" s="13"/>
      <c r="M699" s="13"/>
      <c r="N699" s="13"/>
      <c r="O699" s="14"/>
      <c r="P699" s="14"/>
      <c r="Q699" s="24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</row>
    <row r="700" ht="12.75" customHeight="1">
      <c r="A700" s="8"/>
      <c r="B700" s="9"/>
      <c r="C700" s="10"/>
      <c r="D700" s="8"/>
      <c r="E700" s="8"/>
      <c r="F700" s="9"/>
      <c r="G700" s="8"/>
      <c r="H700" s="8"/>
      <c r="I700" s="8"/>
      <c r="J700" s="9"/>
      <c r="K700" s="8"/>
      <c r="L700" s="8"/>
      <c r="M700" s="8"/>
      <c r="N700" s="8"/>
      <c r="O700" s="9"/>
      <c r="P700" s="9"/>
      <c r="Q700" s="2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ht="12.75" customHeight="1">
      <c r="A701" s="13"/>
      <c r="B701" s="14"/>
      <c r="C701" s="15"/>
      <c r="D701" s="13"/>
      <c r="E701" s="13"/>
      <c r="F701" s="14"/>
      <c r="G701" s="13"/>
      <c r="H701" s="13"/>
      <c r="I701" s="13"/>
      <c r="J701" s="14"/>
      <c r="K701" s="13"/>
      <c r="L701" s="13"/>
      <c r="M701" s="13"/>
      <c r="N701" s="13"/>
      <c r="O701" s="14"/>
      <c r="P701" s="14"/>
      <c r="Q701" s="24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</row>
    <row r="702" ht="12.75" customHeight="1">
      <c r="A702" s="8"/>
      <c r="B702" s="9"/>
      <c r="C702" s="10"/>
      <c r="D702" s="8"/>
      <c r="E702" s="8"/>
      <c r="F702" s="9"/>
      <c r="G702" s="8"/>
      <c r="H702" s="8"/>
      <c r="I702" s="8"/>
      <c r="J702" s="9"/>
      <c r="K702" s="8"/>
      <c r="L702" s="8"/>
      <c r="M702" s="8"/>
      <c r="N702" s="8"/>
      <c r="O702" s="9"/>
      <c r="P702" s="9"/>
      <c r="Q702" s="2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</row>
    <row r="703" ht="12.75" customHeight="1">
      <c r="A703" s="13"/>
      <c r="B703" s="14"/>
      <c r="C703" s="15"/>
      <c r="D703" s="13"/>
      <c r="E703" s="13"/>
      <c r="F703" s="14"/>
      <c r="G703" s="13"/>
      <c r="H703" s="13"/>
      <c r="I703" s="13"/>
      <c r="J703" s="14"/>
      <c r="K703" s="13"/>
      <c r="L703" s="13"/>
      <c r="M703" s="13"/>
      <c r="N703" s="13"/>
      <c r="O703" s="14"/>
      <c r="P703" s="14"/>
      <c r="Q703" s="24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</row>
    <row r="704" ht="12.75" customHeight="1">
      <c r="A704" s="8"/>
      <c r="B704" s="9"/>
      <c r="C704" s="10"/>
      <c r="D704" s="8"/>
      <c r="E704" s="8"/>
      <c r="F704" s="9"/>
      <c r="G704" s="8"/>
      <c r="H704" s="8"/>
      <c r="I704" s="8"/>
      <c r="J704" s="9"/>
      <c r="K704" s="8"/>
      <c r="L704" s="8"/>
      <c r="M704" s="8"/>
      <c r="N704" s="8"/>
      <c r="O704" s="9"/>
      <c r="P704" s="9"/>
      <c r="Q704" s="2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</row>
    <row r="705" ht="12.75" customHeight="1">
      <c r="A705" s="13"/>
      <c r="B705" s="14"/>
      <c r="C705" s="15"/>
      <c r="D705" s="13"/>
      <c r="E705" s="13"/>
      <c r="F705" s="14"/>
      <c r="G705" s="13"/>
      <c r="H705" s="13"/>
      <c r="I705" s="13"/>
      <c r="J705" s="14"/>
      <c r="K705" s="13"/>
      <c r="L705" s="13"/>
      <c r="M705" s="13"/>
      <c r="N705" s="13"/>
      <c r="O705" s="14"/>
      <c r="P705" s="14"/>
      <c r="Q705" s="24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ht="12.75" customHeight="1">
      <c r="A706" s="8"/>
      <c r="B706" s="9"/>
      <c r="C706" s="10"/>
      <c r="D706" s="8"/>
      <c r="E706" s="8"/>
      <c r="F706" s="9"/>
      <c r="G706" s="8"/>
      <c r="H706" s="8"/>
      <c r="I706" s="8"/>
      <c r="J706" s="9"/>
      <c r="K706" s="8"/>
      <c r="L706" s="8"/>
      <c r="M706" s="8"/>
      <c r="N706" s="8"/>
      <c r="O706" s="9"/>
      <c r="P706" s="9"/>
      <c r="Q706" s="2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ht="12.75" customHeight="1">
      <c r="A707" s="13"/>
      <c r="B707" s="14"/>
      <c r="C707" s="15"/>
      <c r="D707" s="13"/>
      <c r="E707" s="13"/>
      <c r="F707" s="14"/>
      <c r="G707" s="13"/>
      <c r="H707" s="13"/>
      <c r="I707" s="13"/>
      <c r="J707" s="14"/>
      <c r="K707" s="13"/>
      <c r="L707" s="13"/>
      <c r="M707" s="13"/>
      <c r="N707" s="13"/>
      <c r="O707" s="14"/>
      <c r="P707" s="14"/>
      <c r="Q707" s="24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</row>
    <row r="708" ht="12.75" customHeight="1">
      <c r="A708" s="8"/>
      <c r="B708" s="9"/>
      <c r="C708" s="10"/>
      <c r="D708" s="8"/>
      <c r="E708" s="8"/>
      <c r="F708" s="9"/>
      <c r="G708" s="8"/>
      <c r="H708" s="8"/>
      <c r="I708" s="8"/>
      <c r="J708" s="9"/>
      <c r="K708" s="8"/>
      <c r="L708" s="8"/>
      <c r="M708" s="8"/>
      <c r="N708" s="8"/>
      <c r="O708" s="9"/>
      <c r="P708" s="9"/>
      <c r="Q708" s="2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ht="12.75" customHeight="1">
      <c r="A709" s="13"/>
      <c r="B709" s="14"/>
      <c r="C709" s="15"/>
      <c r="D709" s="13"/>
      <c r="E709" s="13"/>
      <c r="F709" s="14"/>
      <c r="G709" s="13"/>
      <c r="H709" s="13"/>
      <c r="I709" s="13"/>
      <c r="J709" s="14"/>
      <c r="K709" s="13"/>
      <c r="L709" s="13"/>
      <c r="M709" s="13"/>
      <c r="N709" s="13"/>
      <c r="O709" s="14"/>
      <c r="P709" s="14"/>
      <c r="Q709" s="24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</row>
    <row r="710" ht="12.75" customHeight="1">
      <c r="A710" s="8"/>
      <c r="B710" s="9"/>
      <c r="C710" s="10"/>
      <c r="D710" s="8"/>
      <c r="E710" s="8"/>
      <c r="F710" s="9"/>
      <c r="G710" s="8"/>
      <c r="H710" s="8"/>
      <c r="I710" s="8"/>
      <c r="J710" s="9"/>
      <c r="K710" s="8"/>
      <c r="L710" s="8"/>
      <c r="M710" s="8"/>
      <c r="N710" s="8"/>
      <c r="O710" s="9"/>
      <c r="P710" s="9"/>
      <c r="Q710" s="2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</row>
    <row r="711" ht="12.75" customHeight="1">
      <c r="A711" s="13"/>
      <c r="B711" s="14"/>
      <c r="C711" s="15"/>
      <c r="D711" s="13"/>
      <c r="E711" s="13"/>
      <c r="F711" s="14"/>
      <c r="G711" s="13"/>
      <c r="H711" s="13"/>
      <c r="I711" s="13"/>
      <c r="J711" s="14"/>
      <c r="K711" s="13"/>
      <c r="L711" s="13"/>
      <c r="M711" s="13"/>
      <c r="N711" s="13"/>
      <c r="O711" s="14"/>
      <c r="P711" s="14"/>
      <c r="Q711" s="24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</row>
    <row r="712" ht="12.75" customHeight="1">
      <c r="A712" s="8"/>
      <c r="B712" s="9"/>
      <c r="C712" s="10"/>
      <c r="D712" s="8"/>
      <c r="E712" s="8"/>
      <c r="F712" s="9"/>
      <c r="G712" s="8"/>
      <c r="H712" s="8"/>
      <c r="I712" s="8"/>
      <c r="J712" s="9"/>
      <c r="K712" s="8"/>
      <c r="L712" s="8"/>
      <c r="M712" s="8"/>
      <c r="N712" s="8"/>
      <c r="O712" s="9"/>
      <c r="P712" s="9"/>
      <c r="Q712" s="2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ht="12.75" customHeight="1">
      <c r="A713" s="13"/>
      <c r="B713" s="14"/>
      <c r="C713" s="15"/>
      <c r="D713" s="13"/>
      <c r="E713" s="13"/>
      <c r="F713" s="14"/>
      <c r="G713" s="13"/>
      <c r="H713" s="13"/>
      <c r="I713" s="13"/>
      <c r="J713" s="14"/>
      <c r="K713" s="13"/>
      <c r="L713" s="13"/>
      <c r="M713" s="13"/>
      <c r="N713" s="13"/>
      <c r="O713" s="14"/>
      <c r="P713" s="14"/>
      <c r="Q713" s="24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</row>
    <row r="714" ht="12.75" customHeight="1">
      <c r="A714" s="8"/>
      <c r="B714" s="9"/>
      <c r="C714" s="10"/>
      <c r="D714" s="8"/>
      <c r="E714" s="8"/>
      <c r="F714" s="9"/>
      <c r="G714" s="8"/>
      <c r="H714" s="8"/>
      <c r="I714" s="8"/>
      <c r="J714" s="9"/>
      <c r="K714" s="8"/>
      <c r="L714" s="8"/>
      <c r="M714" s="8"/>
      <c r="N714" s="8"/>
      <c r="O714" s="9"/>
      <c r="P714" s="9"/>
      <c r="Q714" s="2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ht="12.75" customHeight="1">
      <c r="A715" s="13"/>
      <c r="B715" s="14"/>
      <c r="C715" s="15"/>
      <c r="D715" s="13"/>
      <c r="E715" s="13"/>
      <c r="F715" s="14"/>
      <c r="G715" s="13"/>
      <c r="H715" s="13"/>
      <c r="I715" s="13"/>
      <c r="J715" s="14"/>
      <c r="K715" s="13"/>
      <c r="L715" s="13"/>
      <c r="M715" s="13"/>
      <c r="N715" s="13"/>
      <c r="O715" s="14"/>
      <c r="P715" s="14"/>
      <c r="Q715" s="24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ht="12.75" customHeight="1">
      <c r="A716" s="8"/>
      <c r="B716" s="9"/>
      <c r="C716" s="10"/>
      <c r="D716" s="8"/>
      <c r="E716" s="8"/>
      <c r="F716" s="9"/>
      <c r="G716" s="8"/>
      <c r="H716" s="8"/>
      <c r="I716" s="8"/>
      <c r="J716" s="9"/>
      <c r="K716" s="8"/>
      <c r="L716" s="8"/>
      <c r="M716" s="8"/>
      <c r="N716" s="8"/>
      <c r="O716" s="9"/>
      <c r="P716" s="9"/>
      <c r="Q716" s="2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ht="12.75" customHeight="1">
      <c r="A717" s="13"/>
      <c r="B717" s="14"/>
      <c r="C717" s="15"/>
      <c r="D717" s="13"/>
      <c r="E717" s="13"/>
      <c r="F717" s="14"/>
      <c r="G717" s="13"/>
      <c r="H717" s="13"/>
      <c r="I717" s="13"/>
      <c r="J717" s="14"/>
      <c r="K717" s="13"/>
      <c r="L717" s="13"/>
      <c r="M717" s="13"/>
      <c r="N717" s="13"/>
      <c r="O717" s="14"/>
      <c r="P717" s="14"/>
      <c r="Q717" s="24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ht="12.75" customHeight="1">
      <c r="A718" s="8"/>
      <c r="B718" s="9"/>
      <c r="C718" s="10"/>
      <c r="D718" s="8"/>
      <c r="E718" s="8"/>
      <c r="F718" s="9"/>
      <c r="G718" s="8"/>
      <c r="H718" s="8"/>
      <c r="I718" s="8"/>
      <c r="J718" s="9"/>
      <c r="K718" s="8"/>
      <c r="L718" s="8"/>
      <c r="M718" s="8"/>
      <c r="N718" s="8"/>
      <c r="O718" s="9"/>
      <c r="P718" s="9"/>
      <c r="Q718" s="2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</row>
    <row r="719" ht="12.75" customHeight="1">
      <c r="A719" s="13"/>
      <c r="B719" s="14"/>
      <c r="C719" s="15"/>
      <c r="D719" s="13"/>
      <c r="E719" s="13"/>
      <c r="F719" s="14"/>
      <c r="G719" s="13"/>
      <c r="H719" s="13"/>
      <c r="I719" s="13"/>
      <c r="J719" s="14"/>
      <c r="K719" s="13"/>
      <c r="L719" s="13"/>
      <c r="M719" s="13"/>
      <c r="N719" s="13"/>
      <c r="O719" s="14"/>
      <c r="P719" s="14"/>
      <c r="Q719" s="24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ht="12.75" customHeight="1">
      <c r="A720" s="8"/>
      <c r="B720" s="9"/>
      <c r="C720" s="10"/>
      <c r="D720" s="8"/>
      <c r="E720" s="8"/>
      <c r="F720" s="9"/>
      <c r="G720" s="8"/>
      <c r="H720" s="8"/>
      <c r="I720" s="8"/>
      <c r="J720" s="9"/>
      <c r="K720" s="8"/>
      <c r="L720" s="8"/>
      <c r="M720" s="8"/>
      <c r="N720" s="8"/>
      <c r="O720" s="9"/>
      <c r="P720" s="9"/>
      <c r="Q720" s="2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ht="12.75" customHeight="1">
      <c r="A721" s="13"/>
      <c r="B721" s="14"/>
      <c r="C721" s="15"/>
      <c r="D721" s="13"/>
      <c r="E721" s="13"/>
      <c r="F721" s="14"/>
      <c r="G721" s="13"/>
      <c r="H721" s="13"/>
      <c r="I721" s="13"/>
      <c r="J721" s="14"/>
      <c r="K721" s="13"/>
      <c r="L721" s="13"/>
      <c r="M721" s="13"/>
      <c r="N721" s="13"/>
      <c r="O721" s="14"/>
      <c r="P721" s="14"/>
      <c r="Q721" s="24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ht="12.75" customHeight="1">
      <c r="A722" s="8"/>
      <c r="B722" s="9"/>
      <c r="C722" s="10"/>
      <c r="D722" s="8"/>
      <c r="E722" s="8"/>
      <c r="F722" s="9"/>
      <c r="G722" s="8"/>
      <c r="H722" s="8"/>
      <c r="I722" s="8"/>
      <c r="J722" s="9"/>
      <c r="K722" s="8"/>
      <c r="L722" s="8"/>
      <c r="M722" s="8"/>
      <c r="N722" s="8"/>
      <c r="O722" s="9"/>
      <c r="P722" s="9"/>
      <c r="Q722" s="2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</row>
    <row r="723" ht="12.75" customHeight="1">
      <c r="A723" s="13"/>
      <c r="B723" s="14"/>
      <c r="C723" s="15"/>
      <c r="D723" s="13"/>
      <c r="E723" s="13"/>
      <c r="F723" s="14"/>
      <c r="G723" s="13"/>
      <c r="H723" s="13"/>
      <c r="I723" s="13"/>
      <c r="J723" s="14"/>
      <c r="K723" s="13"/>
      <c r="L723" s="13"/>
      <c r="M723" s="13"/>
      <c r="N723" s="13"/>
      <c r="O723" s="14"/>
      <c r="P723" s="14"/>
      <c r="Q723" s="24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ht="12.75" customHeight="1">
      <c r="A724" s="8"/>
      <c r="B724" s="9"/>
      <c r="C724" s="10"/>
      <c r="D724" s="8"/>
      <c r="E724" s="8"/>
      <c r="F724" s="9"/>
      <c r="G724" s="8"/>
      <c r="H724" s="8"/>
      <c r="I724" s="8"/>
      <c r="J724" s="9"/>
      <c r="K724" s="8"/>
      <c r="L724" s="8"/>
      <c r="M724" s="8"/>
      <c r="N724" s="8"/>
      <c r="O724" s="9"/>
      <c r="P724" s="9"/>
      <c r="Q724" s="2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</row>
    <row r="725" ht="12.75" customHeight="1">
      <c r="A725" s="13"/>
      <c r="B725" s="14"/>
      <c r="C725" s="15"/>
      <c r="D725" s="13"/>
      <c r="E725" s="13"/>
      <c r="F725" s="14"/>
      <c r="G725" s="13"/>
      <c r="H725" s="13"/>
      <c r="I725" s="13"/>
      <c r="J725" s="14"/>
      <c r="K725" s="13"/>
      <c r="L725" s="13"/>
      <c r="M725" s="13"/>
      <c r="N725" s="13"/>
      <c r="O725" s="14"/>
      <c r="P725" s="14"/>
      <c r="Q725" s="24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ht="12.75" customHeight="1">
      <c r="A726" s="8"/>
      <c r="B726" s="9"/>
      <c r="C726" s="10"/>
      <c r="D726" s="8"/>
      <c r="E726" s="8"/>
      <c r="F726" s="9"/>
      <c r="G726" s="8"/>
      <c r="H726" s="8"/>
      <c r="I726" s="8"/>
      <c r="J726" s="9"/>
      <c r="K726" s="8"/>
      <c r="L726" s="8"/>
      <c r="M726" s="8"/>
      <c r="N726" s="8"/>
      <c r="O726" s="9"/>
      <c r="P726" s="9"/>
      <c r="Q726" s="2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</row>
    <row r="727" ht="12.75" customHeight="1">
      <c r="A727" s="13"/>
      <c r="B727" s="14"/>
      <c r="C727" s="15"/>
      <c r="D727" s="13"/>
      <c r="E727" s="13"/>
      <c r="F727" s="14"/>
      <c r="G727" s="13"/>
      <c r="H727" s="13"/>
      <c r="I727" s="13"/>
      <c r="J727" s="14"/>
      <c r="K727" s="13"/>
      <c r="L727" s="13"/>
      <c r="M727" s="13"/>
      <c r="N727" s="13"/>
      <c r="O727" s="14"/>
      <c r="P727" s="14"/>
      <c r="Q727" s="24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ht="12.75" customHeight="1">
      <c r="A728" s="8"/>
      <c r="B728" s="9"/>
      <c r="C728" s="10"/>
      <c r="D728" s="8"/>
      <c r="E728" s="8"/>
      <c r="F728" s="9"/>
      <c r="G728" s="8"/>
      <c r="H728" s="8"/>
      <c r="I728" s="8"/>
      <c r="J728" s="9"/>
      <c r="K728" s="8"/>
      <c r="L728" s="8"/>
      <c r="M728" s="8"/>
      <c r="N728" s="8"/>
      <c r="O728" s="9"/>
      <c r="P728" s="9"/>
      <c r="Q728" s="2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ht="12.75" customHeight="1">
      <c r="A729" s="13"/>
      <c r="B729" s="14"/>
      <c r="C729" s="15"/>
      <c r="D729" s="13"/>
      <c r="E729" s="13"/>
      <c r="F729" s="14"/>
      <c r="G729" s="13"/>
      <c r="H729" s="13"/>
      <c r="I729" s="13"/>
      <c r="J729" s="14"/>
      <c r="K729" s="13"/>
      <c r="L729" s="13"/>
      <c r="M729" s="13"/>
      <c r="N729" s="13"/>
      <c r="O729" s="14"/>
      <c r="P729" s="14"/>
      <c r="Q729" s="24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ht="12.75" customHeight="1">
      <c r="A730" s="8"/>
      <c r="B730" s="9"/>
      <c r="C730" s="10"/>
      <c r="D730" s="8"/>
      <c r="E730" s="8"/>
      <c r="F730" s="9"/>
      <c r="G730" s="8"/>
      <c r="H730" s="8"/>
      <c r="I730" s="8"/>
      <c r="J730" s="9"/>
      <c r="K730" s="8"/>
      <c r="L730" s="8"/>
      <c r="M730" s="8"/>
      <c r="N730" s="8"/>
      <c r="O730" s="9"/>
      <c r="P730" s="9"/>
      <c r="Q730" s="2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ht="12.75" customHeight="1">
      <c r="A731" s="13"/>
      <c r="B731" s="14"/>
      <c r="C731" s="15"/>
      <c r="D731" s="13"/>
      <c r="E731" s="13"/>
      <c r="F731" s="14"/>
      <c r="G731" s="13"/>
      <c r="H731" s="13"/>
      <c r="I731" s="13"/>
      <c r="J731" s="14"/>
      <c r="K731" s="13"/>
      <c r="L731" s="13"/>
      <c r="M731" s="13"/>
      <c r="N731" s="13"/>
      <c r="O731" s="14"/>
      <c r="P731" s="14"/>
      <c r="Q731" s="24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ht="12.75" customHeight="1">
      <c r="A732" s="8"/>
      <c r="B732" s="9"/>
      <c r="C732" s="10"/>
      <c r="D732" s="8"/>
      <c r="E732" s="8"/>
      <c r="F732" s="9"/>
      <c r="G732" s="8"/>
      <c r="H732" s="8"/>
      <c r="I732" s="8"/>
      <c r="J732" s="9"/>
      <c r="K732" s="8"/>
      <c r="L732" s="8"/>
      <c r="M732" s="8"/>
      <c r="N732" s="8"/>
      <c r="O732" s="9"/>
      <c r="P732" s="9"/>
      <c r="Q732" s="2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</row>
    <row r="733" ht="12.75" customHeight="1">
      <c r="A733" s="13"/>
      <c r="B733" s="14"/>
      <c r="C733" s="15"/>
      <c r="D733" s="13"/>
      <c r="E733" s="13"/>
      <c r="F733" s="14"/>
      <c r="G733" s="13"/>
      <c r="H733" s="13"/>
      <c r="I733" s="13"/>
      <c r="J733" s="14"/>
      <c r="K733" s="13"/>
      <c r="L733" s="13"/>
      <c r="M733" s="13"/>
      <c r="N733" s="13"/>
      <c r="O733" s="14"/>
      <c r="P733" s="14"/>
      <c r="Q733" s="24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</row>
    <row r="734" ht="12.75" customHeight="1">
      <c r="A734" s="8"/>
      <c r="B734" s="9"/>
      <c r="C734" s="10"/>
      <c r="D734" s="8"/>
      <c r="E734" s="8"/>
      <c r="F734" s="9"/>
      <c r="G734" s="8"/>
      <c r="H734" s="8"/>
      <c r="I734" s="8"/>
      <c r="J734" s="9"/>
      <c r="K734" s="8"/>
      <c r="L734" s="8"/>
      <c r="M734" s="8"/>
      <c r="N734" s="8"/>
      <c r="O734" s="9"/>
      <c r="P734" s="9"/>
      <c r="Q734" s="2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ht="12.75" customHeight="1">
      <c r="A735" s="13"/>
      <c r="B735" s="14"/>
      <c r="C735" s="15"/>
      <c r="D735" s="13"/>
      <c r="E735" s="13"/>
      <c r="F735" s="14"/>
      <c r="G735" s="13"/>
      <c r="H735" s="13"/>
      <c r="I735" s="13"/>
      <c r="J735" s="14"/>
      <c r="K735" s="13"/>
      <c r="L735" s="13"/>
      <c r="M735" s="13"/>
      <c r="N735" s="13"/>
      <c r="O735" s="14"/>
      <c r="P735" s="14"/>
      <c r="Q735" s="24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</row>
    <row r="736" ht="12.75" customHeight="1">
      <c r="A736" s="8"/>
      <c r="B736" s="9"/>
      <c r="C736" s="10"/>
      <c r="D736" s="8"/>
      <c r="E736" s="8"/>
      <c r="F736" s="9"/>
      <c r="G736" s="8"/>
      <c r="H736" s="8"/>
      <c r="I736" s="8"/>
      <c r="J736" s="9"/>
      <c r="K736" s="8"/>
      <c r="L736" s="8"/>
      <c r="M736" s="8"/>
      <c r="N736" s="8"/>
      <c r="O736" s="9"/>
      <c r="P736" s="9"/>
      <c r="Q736" s="2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ht="12.75" customHeight="1">
      <c r="A737" s="13"/>
      <c r="B737" s="14"/>
      <c r="C737" s="15"/>
      <c r="D737" s="13"/>
      <c r="E737" s="13"/>
      <c r="F737" s="14"/>
      <c r="G737" s="13"/>
      <c r="H737" s="13"/>
      <c r="I737" s="13"/>
      <c r="J737" s="14"/>
      <c r="K737" s="13"/>
      <c r="L737" s="13"/>
      <c r="M737" s="13"/>
      <c r="N737" s="13"/>
      <c r="O737" s="14"/>
      <c r="P737" s="14"/>
      <c r="Q737" s="24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</row>
    <row r="738" ht="12.75" customHeight="1">
      <c r="A738" s="8"/>
      <c r="B738" s="9"/>
      <c r="C738" s="10"/>
      <c r="D738" s="8"/>
      <c r="E738" s="8"/>
      <c r="F738" s="9"/>
      <c r="G738" s="8"/>
      <c r="H738" s="8"/>
      <c r="I738" s="8"/>
      <c r="J738" s="9"/>
      <c r="K738" s="8"/>
      <c r="L738" s="8"/>
      <c r="M738" s="8"/>
      <c r="N738" s="8"/>
      <c r="O738" s="9"/>
      <c r="P738" s="9"/>
      <c r="Q738" s="2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</row>
    <row r="739" ht="12.75" customHeight="1">
      <c r="A739" s="13"/>
      <c r="B739" s="14"/>
      <c r="C739" s="15"/>
      <c r="D739" s="13"/>
      <c r="E739" s="13"/>
      <c r="F739" s="14"/>
      <c r="G739" s="13"/>
      <c r="H739" s="13"/>
      <c r="I739" s="13"/>
      <c r="J739" s="14"/>
      <c r="K739" s="13"/>
      <c r="L739" s="13"/>
      <c r="M739" s="13"/>
      <c r="N739" s="13"/>
      <c r="O739" s="14"/>
      <c r="P739" s="14"/>
      <c r="Q739" s="24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</row>
    <row r="740" ht="12.75" customHeight="1">
      <c r="A740" s="8"/>
      <c r="B740" s="9"/>
      <c r="C740" s="10"/>
      <c r="D740" s="8"/>
      <c r="E740" s="8"/>
      <c r="F740" s="9"/>
      <c r="G740" s="8"/>
      <c r="H740" s="8"/>
      <c r="I740" s="8"/>
      <c r="J740" s="9"/>
      <c r="K740" s="8"/>
      <c r="L740" s="8"/>
      <c r="M740" s="8"/>
      <c r="N740" s="8"/>
      <c r="O740" s="9"/>
      <c r="P740" s="9"/>
      <c r="Q740" s="2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</row>
    <row r="741" ht="12.75" customHeight="1">
      <c r="A741" s="13"/>
      <c r="B741" s="14"/>
      <c r="C741" s="15"/>
      <c r="D741" s="13"/>
      <c r="E741" s="13"/>
      <c r="F741" s="14"/>
      <c r="G741" s="13"/>
      <c r="H741" s="13"/>
      <c r="I741" s="13"/>
      <c r="J741" s="14"/>
      <c r="K741" s="13"/>
      <c r="L741" s="13"/>
      <c r="M741" s="13"/>
      <c r="N741" s="13"/>
      <c r="O741" s="14"/>
      <c r="P741" s="14"/>
      <c r="Q741" s="24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</row>
    <row r="742" ht="12.75" customHeight="1">
      <c r="A742" s="8"/>
      <c r="B742" s="9"/>
      <c r="C742" s="10"/>
      <c r="D742" s="8"/>
      <c r="E742" s="8"/>
      <c r="F742" s="9"/>
      <c r="G742" s="8"/>
      <c r="H742" s="8"/>
      <c r="I742" s="8"/>
      <c r="J742" s="9"/>
      <c r="K742" s="8"/>
      <c r="L742" s="8"/>
      <c r="M742" s="8"/>
      <c r="N742" s="8"/>
      <c r="O742" s="9"/>
      <c r="P742" s="9"/>
      <c r="Q742" s="2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ht="12.75" customHeight="1">
      <c r="A743" s="13"/>
      <c r="B743" s="14"/>
      <c r="C743" s="15"/>
      <c r="D743" s="13"/>
      <c r="E743" s="13"/>
      <c r="F743" s="14"/>
      <c r="G743" s="13"/>
      <c r="H743" s="13"/>
      <c r="I743" s="13"/>
      <c r="J743" s="14"/>
      <c r="K743" s="13"/>
      <c r="L743" s="13"/>
      <c r="M743" s="13"/>
      <c r="N743" s="13"/>
      <c r="O743" s="14"/>
      <c r="P743" s="14"/>
      <c r="Q743" s="24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ht="12.75" customHeight="1">
      <c r="A744" s="8"/>
      <c r="B744" s="9"/>
      <c r="C744" s="10"/>
      <c r="D744" s="8"/>
      <c r="E744" s="8"/>
      <c r="F744" s="9"/>
      <c r="G744" s="8"/>
      <c r="H744" s="8"/>
      <c r="I744" s="8"/>
      <c r="J744" s="9"/>
      <c r="K744" s="8"/>
      <c r="L744" s="8"/>
      <c r="M744" s="8"/>
      <c r="N744" s="8"/>
      <c r="O744" s="9"/>
      <c r="P744" s="9"/>
      <c r="Q744" s="2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ht="12.75" customHeight="1">
      <c r="A745" s="13"/>
      <c r="B745" s="14"/>
      <c r="C745" s="15"/>
      <c r="D745" s="13"/>
      <c r="E745" s="13"/>
      <c r="F745" s="14"/>
      <c r="G745" s="13"/>
      <c r="H745" s="13"/>
      <c r="I745" s="13"/>
      <c r="J745" s="14"/>
      <c r="K745" s="13"/>
      <c r="L745" s="13"/>
      <c r="M745" s="13"/>
      <c r="N745" s="13"/>
      <c r="O745" s="14"/>
      <c r="P745" s="14"/>
      <c r="Q745" s="24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ht="12.75" customHeight="1">
      <c r="A746" s="8"/>
      <c r="B746" s="9"/>
      <c r="C746" s="10"/>
      <c r="D746" s="8"/>
      <c r="E746" s="8"/>
      <c r="F746" s="9"/>
      <c r="G746" s="8"/>
      <c r="H746" s="8"/>
      <c r="I746" s="8"/>
      <c r="J746" s="9"/>
      <c r="K746" s="8"/>
      <c r="L746" s="8"/>
      <c r="M746" s="8"/>
      <c r="N746" s="8"/>
      <c r="O746" s="9"/>
      <c r="P746" s="9"/>
      <c r="Q746" s="2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ht="12.75" customHeight="1">
      <c r="A747" s="13"/>
      <c r="B747" s="14"/>
      <c r="C747" s="15"/>
      <c r="D747" s="13"/>
      <c r="E747" s="13"/>
      <c r="F747" s="14"/>
      <c r="G747" s="13"/>
      <c r="H747" s="13"/>
      <c r="I747" s="13"/>
      <c r="J747" s="14"/>
      <c r="K747" s="13"/>
      <c r="L747" s="13"/>
      <c r="M747" s="13"/>
      <c r="N747" s="13"/>
      <c r="O747" s="14"/>
      <c r="P747" s="14"/>
      <c r="Q747" s="24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ht="12.75" customHeight="1">
      <c r="A748" s="8"/>
      <c r="B748" s="9"/>
      <c r="C748" s="10"/>
      <c r="D748" s="8"/>
      <c r="E748" s="8"/>
      <c r="F748" s="9"/>
      <c r="G748" s="8"/>
      <c r="H748" s="8"/>
      <c r="I748" s="8"/>
      <c r="J748" s="9"/>
      <c r="K748" s="8"/>
      <c r="L748" s="8"/>
      <c r="M748" s="8"/>
      <c r="N748" s="8"/>
      <c r="O748" s="9"/>
      <c r="P748" s="9"/>
      <c r="Q748" s="2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</row>
    <row r="749" ht="12.75" customHeight="1">
      <c r="A749" s="13"/>
      <c r="B749" s="14"/>
      <c r="C749" s="15"/>
      <c r="D749" s="13"/>
      <c r="E749" s="13"/>
      <c r="F749" s="14"/>
      <c r="G749" s="13"/>
      <c r="H749" s="13"/>
      <c r="I749" s="13"/>
      <c r="J749" s="14"/>
      <c r="K749" s="13"/>
      <c r="L749" s="13"/>
      <c r="M749" s="13"/>
      <c r="N749" s="13"/>
      <c r="O749" s="14"/>
      <c r="P749" s="14"/>
      <c r="Q749" s="24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ht="12.75" customHeight="1">
      <c r="A750" s="8"/>
      <c r="B750" s="9"/>
      <c r="C750" s="10"/>
      <c r="D750" s="8"/>
      <c r="E750" s="8"/>
      <c r="F750" s="9"/>
      <c r="G750" s="8"/>
      <c r="H750" s="8"/>
      <c r="I750" s="8"/>
      <c r="J750" s="9"/>
      <c r="K750" s="8"/>
      <c r="L750" s="8"/>
      <c r="M750" s="8"/>
      <c r="N750" s="8"/>
      <c r="O750" s="9"/>
      <c r="P750" s="9"/>
      <c r="Q750" s="2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</row>
    <row r="751" ht="12.75" customHeight="1">
      <c r="A751" s="13"/>
      <c r="B751" s="14"/>
      <c r="C751" s="15"/>
      <c r="D751" s="13"/>
      <c r="E751" s="13"/>
      <c r="F751" s="14"/>
      <c r="G751" s="13"/>
      <c r="H751" s="13"/>
      <c r="I751" s="13"/>
      <c r="J751" s="14"/>
      <c r="K751" s="13"/>
      <c r="L751" s="13"/>
      <c r="M751" s="13"/>
      <c r="N751" s="13"/>
      <c r="O751" s="14"/>
      <c r="P751" s="14"/>
      <c r="Q751" s="24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</row>
    <row r="752" ht="12.75" customHeight="1">
      <c r="A752" s="8"/>
      <c r="B752" s="9"/>
      <c r="C752" s="10"/>
      <c r="D752" s="8"/>
      <c r="E752" s="8"/>
      <c r="F752" s="9"/>
      <c r="G752" s="8"/>
      <c r="H752" s="8"/>
      <c r="I752" s="8"/>
      <c r="J752" s="9"/>
      <c r="K752" s="8"/>
      <c r="L752" s="8"/>
      <c r="M752" s="8"/>
      <c r="N752" s="8"/>
      <c r="O752" s="9"/>
      <c r="P752" s="9"/>
      <c r="Q752" s="2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</row>
    <row r="753" ht="12.75" customHeight="1">
      <c r="A753" s="13"/>
      <c r="B753" s="14"/>
      <c r="C753" s="15"/>
      <c r="D753" s="13"/>
      <c r="E753" s="13"/>
      <c r="F753" s="14"/>
      <c r="G753" s="13"/>
      <c r="H753" s="13"/>
      <c r="I753" s="13"/>
      <c r="J753" s="14"/>
      <c r="K753" s="13"/>
      <c r="L753" s="13"/>
      <c r="M753" s="13"/>
      <c r="N753" s="13"/>
      <c r="O753" s="14"/>
      <c r="P753" s="14"/>
      <c r="Q753" s="24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ht="12.75" customHeight="1">
      <c r="A754" s="8"/>
      <c r="B754" s="9"/>
      <c r="C754" s="10"/>
      <c r="D754" s="8"/>
      <c r="E754" s="8"/>
      <c r="F754" s="9"/>
      <c r="G754" s="8"/>
      <c r="H754" s="8"/>
      <c r="I754" s="8"/>
      <c r="J754" s="9"/>
      <c r="K754" s="8"/>
      <c r="L754" s="8"/>
      <c r="M754" s="8"/>
      <c r="N754" s="8"/>
      <c r="O754" s="9"/>
      <c r="P754" s="9"/>
      <c r="Q754" s="2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</row>
    <row r="755" ht="12.75" customHeight="1">
      <c r="A755" s="13"/>
      <c r="B755" s="14"/>
      <c r="C755" s="15"/>
      <c r="D755" s="13"/>
      <c r="E755" s="13"/>
      <c r="F755" s="14"/>
      <c r="G755" s="13"/>
      <c r="H755" s="13"/>
      <c r="I755" s="13"/>
      <c r="J755" s="14"/>
      <c r="K755" s="13"/>
      <c r="L755" s="13"/>
      <c r="M755" s="13"/>
      <c r="N755" s="13"/>
      <c r="O755" s="14"/>
      <c r="P755" s="14"/>
      <c r="Q755" s="24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</row>
    <row r="756" ht="12.75" customHeight="1">
      <c r="A756" s="8"/>
      <c r="B756" s="9"/>
      <c r="C756" s="10"/>
      <c r="D756" s="8"/>
      <c r="E756" s="8"/>
      <c r="F756" s="9"/>
      <c r="G756" s="8"/>
      <c r="H756" s="8"/>
      <c r="I756" s="8"/>
      <c r="J756" s="9"/>
      <c r="K756" s="8"/>
      <c r="L756" s="8"/>
      <c r="M756" s="8"/>
      <c r="N756" s="8"/>
      <c r="O756" s="9"/>
      <c r="P756" s="9"/>
      <c r="Q756" s="2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</row>
    <row r="757" ht="12.75" customHeight="1">
      <c r="A757" s="13"/>
      <c r="B757" s="14"/>
      <c r="C757" s="15"/>
      <c r="D757" s="13"/>
      <c r="E757" s="13"/>
      <c r="F757" s="14"/>
      <c r="G757" s="13"/>
      <c r="H757" s="13"/>
      <c r="I757" s="13"/>
      <c r="J757" s="14"/>
      <c r="K757" s="13"/>
      <c r="L757" s="13"/>
      <c r="M757" s="13"/>
      <c r="N757" s="13"/>
      <c r="O757" s="14"/>
      <c r="P757" s="14"/>
      <c r="Q757" s="24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</row>
    <row r="758" ht="12.75" customHeight="1">
      <c r="A758" s="8"/>
      <c r="B758" s="9"/>
      <c r="C758" s="10"/>
      <c r="D758" s="8"/>
      <c r="E758" s="8"/>
      <c r="F758" s="9"/>
      <c r="G758" s="8"/>
      <c r="H758" s="8"/>
      <c r="I758" s="8"/>
      <c r="J758" s="9"/>
      <c r="K758" s="8"/>
      <c r="L758" s="8"/>
      <c r="M758" s="8"/>
      <c r="N758" s="8"/>
      <c r="O758" s="9"/>
      <c r="P758" s="9"/>
      <c r="Q758" s="2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ht="12.75" customHeight="1">
      <c r="A759" s="13"/>
      <c r="B759" s="14"/>
      <c r="C759" s="15"/>
      <c r="D759" s="13"/>
      <c r="E759" s="13"/>
      <c r="F759" s="14"/>
      <c r="G759" s="13"/>
      <c r="H759" s="13"/>
      <c r="I759" s="13"/>
      <c r="J759" s="14"/>
      <c r="K759" s="13"/>
      <c r="L759" s="13"/>
      <c r="M759" s="13"/>
      <c r="N759" s="13"/>
      <c r="O759" s="14"/>
      <c r="P759" s="14"/>
      <c r="Q759" s="24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ht="12.75" customHeight="1">
      <c r="A760" s="8"/>
      <c r="B760" s="9"/>
      <c r="C760" s="10"/>
      <c r="D760" s="8"/>
      <c r="E760" s="8"/>
      <c r="F760" s="9"/>
      <c r="G760" s="8"/>
      <c r="H760" s="8"/>
      <c r="I760" s="8"/>
      <c r="J760" s="9"/>
      <c r="K760" s="8"/>
      <c r="L760" s="8"/>
      <c r="M760" s="8"/>
      <c r="N760" s="8"/>
      <c r="O760" s="9"/>
      <c r="P760" s="9"/>
      <c r="Q760" s="2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</row>
    <row r="761" ht="12.75" customHeight="1">
      <c r="A761" s="13"/>
      <c r="B761" s="14"/>
      <c r="C761" s="15"/>
      <c r="D761" s="13"/>
      <c r="E761" s="13"/>
      <c r="F761" s="14"/>
      <c r="G761" s="13"/>
      <c r="H761" s="13"/>
      <c r="I761" s="13"/>
      <c r="J761" s="14"/>
      <c r="K761" s="13"/>
      <c r="L761" s="13"/>
      <c r="M761" s="13"/>
      <c r="N761" s="13"/>
      <c r="O761" s="14"/>
      <c r="P761" s="14"/>
      <c r="Q761" s="24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ht="12.75" customHeight="1">
      <c r="A762" s="8"/>
      <c r="B762" s="9"/>
      <c r="C762" s="10"/>
      <c r="D762" s="8"/>
      <c r="E762" s="8"/>
      <c r="F762" s="9"/>
      <c r="G762" s="8"/>
      <c r="H762" s="8"/>
      <c r="I762" s="8"/>
      <c r="J762" s="9"/>
      <c r="K762" s="8"/>
      <c r="L762" s="8"/>
      <c r="M762" s="8"/>
      <c r="N762" s="8"/>
      <c r="O762" s="9"/>
      <c r="P762" s="9"/>
      <c r="Q762" s="2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</row>
    <row r="763" ht="12.75" customHeight="1">
      <c r="A763" s="13"/>
      <c r="B763" s="14"/>
      <c r="C763" s="15"/>
      <c r="D763" s="13"/>
      <c r="E763" s="13"/>
      <c r="F763" s="14"/>
      <c r="G763" s="13"/>
      <c r="H763" s="13"/>
      <c r="I763" s="13"/>
      <c r="J763" s="14"/>
      <c r="K763" s="13"/>
      <c r="L763" s="13"/>
      <c r="M763" s="13"/>
      <c r="N763" s="13"/>
      <c r="O763" s="14"/>
      <c r="P763" s="14"/>
      <c r="Q763" s="24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</row>
    <row r="764" ht="12.75" customHeight="1">
      <c r="A764" s="8"/>
      <c r="B764" s="9"/>
      <c r="C764" s="10"/>
      <c r="D764" s="8"/>
      <c r="E764" s="8"/>
      <c r="F764" s="9"/>
      <c r="G764" s="8"/>
      <c r="H764" s="8"/>
      <c r="I764" s="8"/>
      <c r="J764" s="9"/>
      <c r="K764" s="8"/>
      <c r="L764" s="8"/>
      <c r="M764" s="8"/>
      <c r="N764" s="8"/>
      <c r="O764" s="9"/>
      <c r="P764" s="9"/>
      <c r="Q764" s="2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</row>
    <row r="765" ht="12.75" customHeight="1">
      <c r="A765" s="13"/>
      <c r="B765" s="14"/>
      <c r="C765" s="15"/>
      <c r="D765" s="13"/>
      <c r="E765" s="13"/>
      <c r="F765" s="14"/>
      <c r="G765" s="13"/>
      <c r="H765" s="13"/>
      <c r="I765" s="13"/>
      <c r="J765" s="14"/>
      <c r="K765" s="13"/>
      <c r="L765" s="13"/>
      <c r="M765" s="13"/>
      <c r="N765" s="13"/>
      <c r="O765" s="14"/>
      <c r="P765" s="14"/>
      <c r="Q765" s="24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ht="12.75" customHeight="1">
      <c r="A766" s="8"/>
      <c r="B766" s="9"/>
      <c r="C766" s="10"/>
      <c r="D766" s="8"/>
      <c r="E766" s="8"/>
      <c r="F766" s="9"/>
      <c r="G766" s="8"/>
      <c r="H766" s="8"/>
      <c r="I766" s="8"/>
      <c r="J766" s="9"/>
      <c r="K766" s="8"/>
      <c r="L766" s="8"/>
      <c r="M766" s="8"/>
      <c r="N766" s="8"/>
      <c r="O766" s="9"/>
      <c r="P766" s="9"/>
      <c r="Q766" s="2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</row>
    <row r="767" ht="12.75" customHeight="1">
      <c r="A767" s="13"/>
      <c r="B767" s="14"/>
      <c r="C767" s="15"/>
      <c r="D767" s="13"/>
      <c r="E767" s="13"/>
      <c r="F767" s="14"/>
      <c r="G767" s="13"/>
      <c r="H767" s="13"/>
      <c r="I767" s="13"/>
      <c r="J767" s="14"/>
      <c r="K767" s="13"/>
      <c r="L767" s="13"/>
      <c r="M767" s="13"/>
      <c r="N767" s="13"/>
      <c r="O767" s="14"/>
      <c r="P767" s="14"/>
      <c r="Q767" s="24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ht="12.75" customHeight="1">
      <c r="A768" s="8"/>
      <c r="B768" s="9"/>
      <c r="C768" s="10"/>
      <c r="D768" s="8"/>
      <c r="E768" s="8"/>
      <c r="F768" s="9"/>
      <c r="G768" s="8"/>
      <c r="H768" s="8"/>
      <c r="I768" s="8"/>
      <c r="J768" s="9"/>
      <c r="K768" s="8"/>
      <c r="L768" s="8"/>
      <c r="M768" s="8"/>
      <c r="N768" s="8"/>
      <c r="O768" s="9"/>
      <c r="P768" s="9"/>
      <c r="Q768" s="23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ht="12.75" customHeight="1">
      <c r="A769" s="13"/>
      <c r="B769" s="14"/>
      <c r="C769" s="15"/>
      <c r="D769" s="13"/>
      <c r="E769" s="13"/>
      <c r="F769" s="14"/>
      <c r="G769" s="13"/>
      <c r="H769" s="13"/>
      <c r="I769" s="13"/>
      <c r="J769" s="14"/>
      <c r="K769" s="13"/>
      <c r="L769" s="13"/>
      <c r="M769" s="13"/>
      <c r="N769" s="13"/>
      <c r="O769" s="14"/>
      <c r="P769" s="14"/>
      <c r="Q769" s="24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ht="12.75" customHeight="1">
      <c r="A770" s="8"/>
      <c r="B770" s="9"/>
      <c r="C770" s="10"/>
      <c r="D770" s="8"/>
      <c r="E770" s="8"/>
      <c r="F770" s="9"/>
      <c r="G770" s="8"/>
      <c r="H770" s="8"/>
      <c r="I770" s="8"/>
      <c r="J770" s="9"/>
      <c r="K770" s="8"/>
      <c r="L770" s="8"/>
      <c r="M770" s="8"/>
      <c r="N770" s="8"/>
      <c r="O770" s="9"/>
      <c r="P770" s="9"/>
      <c r="Q770" s="23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ht="12.75" customHeight="1">
      <c r="A771" s="13"/>
      <c r="B771" s="14"/>
      <c r="C771" s="15"/>
      <c r="D771" s="13"/>
      <c r="E771" s="13"/>
      <c r="F771" s="14"/>
      <c r="G771" s="13"/>
      <c r="H771" s="13"/>
      <c r="I771" s="13"/>
      <c r="J771" s="14"/>
      <c r="K771" s="13"/>
      <c r="L771" s="13"/>
      <c r="M771" s="13"/>
      <c r="N771" s="13"/>
      <c r="O771" s="14"/>
      <c r="P771" s="14"/>
      <c r="Q771" s="24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</row>
    <row r="772" ht="12.75" customHeight="1">
      <c r="A772" s="8"/>
      <c r="B772" s="9"/>
      <c r="C772" s="10"/>
      <c r="D772" s="8"/>
      <c r="E772" s="8"/>
      <c r="F772" s="9"/>
      <c r="G772" s="8"/>
      <c r="H772" s="8"/>
      <c r="I772" s="8"/>
      <c r="J772" s="9"/>
      <c r="K772" s="8"/>
      <c r="L772" s="8"/>
      <c r="M772" s="8"/>
      <c r="N772" s="8"/>
      <c r="O772" s="9"/>
      <c r="P772" s="9"/>
      <c r="Q772" s="23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ht="12.75" customHeight="1">
      <c r="A773" s="13"/>
      <c r="B773" s="14"/>
      <c r="C773" s="15"/>
      <c r="D773" s="13"/>
      <c r="E773" s="13"/>
      <c r="F773" s="14"/>
      <c r="G773" s="13"/>
      <c r="H773" s="13"/>
      <c r="I773" s="13"/>
      <c r="J773" s="14"/>
      <c r="K773" s="13"/>
      <c r="L773" s="13"/>
      <c r="M773" s="13"/>
      <c r="N773" s="13"/>
      <c r="O773" s="14"/>
      <c r="P773" s="14"/>
      <c r="Q773" s="24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ht="12.75" customHeight="1">
      <c r="A774" s="8"/>
      <c r="B774" s="9"/>
      <c r="C774" s="10"/>
      <c r="D774" s="8"/>
      <c r="E774" s="8"/>
      <c r="F774" s="9"/>
      <c r="G774" s="8"/>
      <c r="H774" s="8"/>
      <c r="I774" s="8"/>
      <c r="J774" s="9"/>
      <c r="K774" s="8"/>
      <c r="L774" s="8"/>
      <c r="M774" s="8"/>
      <c r="N774" s="8"/>
      <c r="O774" s="9"/>
      <c r="P774" s="9"/>
      <c r="Q774" s="23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ht="12.75" customHeight="1">
      <c r="A775" s="13"/>
      <c r="B775" s="14"/>
      <c r="C775" s="15"/>
      <c r="D775" s="13"/>
      <c r="E775" s="13"/>
      <c r="F775" s="14"/>
      <c r="G775" s="13"/>
      <c r="H775" s="13"/>
      <c r="I775" s="13"/>
      <c r="J775" s="14"/>
      <c r="K775" s="13"/>
      <c r="L775" s="13"/>
      <c r="M775" s="13"/>
      <c r="N775" s="13"/>
      <c r="O775" s="14"/>
      <c r="P775" s="14"/>
      <c r="Q775" s="24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</row>
    <row r="776" ht="12.75" customHeight="1">
      <c r="A776" s="8"/>
      <c r="B776" s="9"/>
      <c r="C776" s="10"/>
      <c r="D776" s="8"/>
      <c r="E776" s="8"/>
      <c r="F776" s="9"/>
      <c r="G776" s="8"/>
      <c r="H776" s="8"/>
      <c r="I776" s="8"/>
      <c r="J776" s="9"/>
      <c r="K776" s="8"/>
      <c r="L776" s="8"/>
      <c r="M776" s="8"/>
      <c r="N776" s="8"/>
      <c r="O776" s="9"/>
      <c r="P776" s="9"/>
      <c r="Q776" s="23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ht="12.75" customHeight="1">
      <c r="A777" s="13"/>
      <c r="B777" s="14"/>
      <c r="C777" s="15"/>
      <c r="D777" s="13"/>
      <c r="E777" s="13"/>
      <c r="F777" s="14"/>
      <c r="G777" s="13"/>
      <c r="H777" s="13"/>
      <c r="I777" s="13"/>
      <c r="J777" s="14"/>
      <c r="K777" s="13"/>
      <c r="L777" s="13"/>
      <c r="M777" s="13"/>
      <c r="N777" s="13"/>
      <c r="O777" s="14"/>
      <c r="P777" s="14"/>
      <c r="Q777" s="24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</row>
    <row r="778" ht="12.75" customHeight="1">
      <c r="A778" s="8"/>
      <c r="B778" s="9"/>
      <c r="C778" s="10"/>
      <c r="D778" s="8"/>
      <c r="E778" s="8"/>
      <c r="F778" s="9"/>
      <c r="G778" s="8"/>
      <c r="H778" s="8"/>
      <c r="I778" s="8"/>
      <c r="J778" s="9"/>
      <c r="K778" s="8"/>
      <c r="L778" s="8"/>
      <c r="M778" s="8"/>
      <c r="N778" s="8"/>
      <c r="O778" s="9"/>
      <c r="P778" s="9"/>
      <c r="Q778" s="23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ht="12.75" customHeight="1">
      <c r="A779" s="13"/>
      <c r="B779" s="14"/>
      <c r="C779" s="15"/>
      <c r="D779" s="13"/>
      <c r="E779" s="13"/>
      <c r="F779" s="14"/>
      <c r="G779" s="13"/>
      <c r="H779" s="13"/>
      <c r="I779" s="13"/>
      <c r="J779" s="14"/>
      <c r="K779" s="13"/>
      <c r="L779" s="13"/>
      <c r="M779" s="13"/>
      <c r="N779" s="13"/>
      <c r="O779" s="14"/>
      <c r="P779" s="14"/>
      <c r="Q779" s="24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</row>
    <row r="780" ht="12.75" customHeight="1">
      <c r="A780" s="8"/>
      <c r="B780" s="9"/>
      <c r="C780" s="10"/>
      <c r="D780" s="8"/>
      <c r="E780" s="8"/>
      <c r="F780" s="9"/>
      <c r="G780" s="8"/>
      <c r="H780" s="8"/>
      <c r="I780" s="8"/>
      <c r="J780" s="9"/>
      <c r="K780" s="8"/>
      <c r="L780" s="8"/>
      <c r="M780" s="8"/>
      <c r="N780" s="8"/>
      <c r="O780" s="9"/>
      <c r="P780" s="9"/>
      <c r="Q780" s="23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ht="12.75" customHeight="1">
      <c r="A781" s="13"/>
      <c r="B781" s="14"/>
      <c r="C781" s="15"/>
      <c r="D781" s="13"/>
      <c r="E781" s="13"/>
      <c r="F781" s="14"/>
      <c r="G781" s="13"/>
      <c r="H781" s="13"/>
      <c r="I781" s="13"/>
      <c r="J781" s="14"/>
      <c r="K781" s="13"/>
      <c r="L781" s="13"/>
      <c r="M781" s="13"/>
      <c r="N781" s="13"/>
      <c r="O781" s="14"/>
      <c r="P781" s="14"/>
      <c r="Q781" s="24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ht="12.75" customHeight="1">
      <c r="A782" s="8"/>
      <c r="B782" s="9"/>
      <c r="C782" s="10"/>
      <c r="D782" s="8"/>
      <c r="E782" s="8"/>
      <c r="F782" s="9"/>
      <c r="G782" s="8"/>
      <c r="H782" s="8"/>
      <c r="I782" s="8"/>
      <c r="J782" s="9"/>
      <c r="K782" s="8"/>
      <c r="L782" s="8"/>
      <c r="M782" s="8"/>
      <c r="N782" s="8"/>
      <c r="O782" s="9"/>
      <c r="P782" s="9"/>
      <c r="Q782" s="23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ht="12.75" customHeight="1">
      <c r="A783" s="13"/>
      <c r="B783" s="14"/>
      <c r="C783" s="15"/>
      <c r="D783" s="13"/>
      <c r="E783" s="13"/>
      <c r="F783" s="14"/>
      <c r="G783" s="13"/>
      <c r="H783" s="13"/>
      <c r="I783" s="13"/>
      <c r="J783" s="14"/>
      <c r="K783" s="13"/>
      <c r="L783" s="13"/>
      <c r="M783" s="13"/>
      <c r="N783" s="13"/>
      <c r="O783" s="14"/>
      <c r="P783" s="14"/>
      <c r="Q783" s="24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ht="12.75" customHeight="1">
      <c r="A784" s="8"/>
      <c r="B784" s="9"/>
      <c r="C784" s="10"/>
      <c r="D784" s="8"/>
      <c r="E784" s="8"/>
      <c r="F784" s="9"/>
      <c r="G784" s="8"/>
      <c r="H784" s="8"/>
      <c r="I784" s="8"/>
      <c r="J784" s="9"/>
      <c r="K784" s="8"/>
      <c r="L784" s="8"/>
      <c r="M784" s="8"/>
      <c r="N784" s="8"/>
      <c r="O784" s="9"/>
      <c r="P784" s="9"/>
      <c r="Q784" s="23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ht="12.75" customHeight="1">
      <c r="A785" s="13"/>
      <c r="B785" s="14"/>
      <c r="C785" s="15"/>
      <c r="D785" s="13"/>
      <c r="E785" s="13"/>
      <c r="F785" s="14"/>
      <c r="G785" s="13"/>
      <c r="H785" s="13"/>
      <c r="I785" s="13"/>
      <c r="J785" s="14"/>
      <c r="K785" s="13"/>
      <c r="L785" s="13"/>
      <c r="M785" s="13"/>
      <c r="N785" s="13"/>
      <c r="O785" s="14"/>
      <c r="P785" s="14"/>
      <c r="Q785" s="24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</row>
    <row r="786" ht="12.75" customHeight="1">
      <c r="A786" s="8"/>
      <c r="B786" s="9"/>
      <c r="C786" s="10"/>
      <c r="D786" s="8"/>
      <c r="E786" s="8"/>
      <c r="F786" s="9"/>
      <c r="G786" s="8"/>
      <c r="H786" s="8"/>
      <c r="I786" s="8"/>
      <c r="J786" s="9"/>
      <c r="K786" s="8"/>
      <c r="L786" s="8"/>
      <c r="M786" s="8"/>
      <c r="N786" s="8"/>
      <c r="O786" s="9"/>
      <c r="P786" s="9"/>
      <c r="Q786" s="23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</row>
    <row r="787" ht="12.75" customHeight="1">
      <c r="A787" s="13"/>
      <c r="B787" s="14"/>
      <c r="C787" s="15"/>
      <c r="D787" s="13"/>
      <c r="E787" s="13"/>
      <c r="F787" s="14"/>
      <c r="G787" s="13"/>
      <c r="H787" s="13"/>
      <c r="I787" s="13"/>
      <c r="J787" s="14"/>
      <c r="K787" s="13"/>
      <c r="L787" s="13"/>
      <c r="M787" s="13"/>
      <c r="N787" s="13"/>
      <c r="O787" s="14"/>
      <c r="P787" s="14"/>
      <c r="Q787" s="24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ht="12.75" customHeight="1">
      <c r="A788" s="8"/>
      <c r="B788" s="9"/>
      <c r="C788" s="10"/>
      <c r="D788" s="8"/>
      <c r="E788" s="8"/>
      <c r="F788" s="9"/>
      <c r="G788" s="8"/>
      <c r="H788" s="8"/>
      <c r="I788" s="8"/>
      <c r="J788" s="9"/>
      <c r="K788" s="8"/>
      <c r="L788" s="8"/>
      <c r="M788" s="8"/>
      <c r="N788" s="8"/>
      <c r="O788" s="9"/>
      <c r="P788" s="9"/>
      <c r="Q788" s="23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</row>
    <row r="789" ht="12.75" customHeight="1">
      <c r="A789" s="13"/>
      <c r="B789" s="14"/>
      <c r="C789" s="15"/>
      <c r="D789" s="13"/>
      <c r="E789" s="13"/>
      <c r="F789" s="14"/>
      <c r="G789" s="13"/>
      <c r="H789" s="13"/>
      <c r="I789" s="13"/>
      <c r="J789" s="14"/>
      <c r="K789" s="13"/>
      <c r="L789" s="13"/>
      <c r="M789" s="13"/>
      <c r="N789" s="13"/>
      <c r="O789" s="14"/>
      <c r="P789" s="14"/>
      <c r="Q789" s="24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ht="12.75" customHeight="1">
      <c r="A790" s="8"/>
      <c r="B790" s="9"/>
      <c r="C790" s="10"/>
      <c r="D790" s="8"/>
      <c r="E790" s="8"/>
      <c r="F790" s="9"/>
      <c r="G790" s="8"/>
      <c r="H790" s="8"/>
      <c r="I790" s="8"/>
      <c r="J790" s="9"/>
      <c r="K790" s="8"/>
      <c r="L790" s="8"/>
      <c r="M790" s="8"/>
      <c r="N790" s="8"/>
      <c r="O790" s="9"/>
      <c r="P790" s="9"/>
      <c r="Q790" s="23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</row>
    <row r="791" ht="12.75" customHeight="1">
      <c r="A791" s="13"/>
      <c r="B791" s="14"/>
      <c r="C791" s="15"/>
      <c r="D791" s="13"/>
      <c r="E791" s="13"/>
      <c r="F791" s="14"/>
      <c r="G791" s="13"/>
      <c r="H791" s="13"/>
      <c r="I791" s="13"/>
      <c r="J791" s="14"/>
      <c r="K791" s="13"/>
      <c r="L791" s="13"/>
      <c r="M791" s="13"/>
      <c r="N791" s="13"/>
      <c r="O791" s="14"/>
      <c r="P791" s="14"/>
      <c r="Q791" s="24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</row>
    <row r="792" ht="12.75" customHeight="1">
      <c r="A792" s="8"/>
      <c r="B792" s="9"/>
      <c r="C792" s="10"/>
      <c r="D792" s="8"/>
      <c r="E792" s="8"/>
      <c r="F792" s="9"/>
      <c r="G792" s="8"/>
      <c r="H792" s="8"/>
      <c r="I792" s="8"/>
      <c r="J792" s="9"/>
      <c r="K792" s="8"/>
      <c r="L792" s="8"/>
      <c r="M792" s="8"/>
      <c r="N792" s="8"/>
      <c r="O792" s="9"/>
      <c r="P792" s="9"/>
      <c r="Q792" s="23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ht="12.75" customHeight="1">
      <c r="A793" s="13"/>
      <c r="B793" s="14"/>
      <c r="C793" s="15"/>
      <c r="D793" s="13"/>
      <c r="E793" s="13"/>
      <c r="F793" s="14"/>
      <c r="G793" s="13"/>
      <c r="H793" s="13"/>
      <c r="I793" s="13"/>
      <c r="J793" s="14"/>
      <c r="K793" s="13"/>
      <c r="L793" s="13"/>
      <c r="M793" s="13"/>
      <c r="N793" s="13"/>
      <c r="O793" s="14"/>
      <c r="P793" s="14"/>
      <c r="Q793" s="24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ht="12.75" customHeight="1">
      <c r="A794" s="8"/>
      <c r="B794" s="9"/>
      <c r="C794" s="10"/>
      <c r="D794" s="8"/>
      <c r="E794" s="8"/>
      <c r="F794" s="9"/>
      <c r="G794" s="8"/>
      <c r="H794" s="8"/>
      <c r="I794" s="8"/>
      <c r="J794" s="9"/>
      <c r="K794" s="8"/>
      <c r="L794" s="8"/>
      <c r="M794" s="8"/>
      <c r="N794" s="8"/>
      <c r="O794" s="9"/>
      <c r="P794" s="9"/>
      <c r="Q794" s="23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</row>
    <row r="795" ht="12.75" customHeight="1">
      <c r="A795" s="13"/>
      <c r="B795" s="14"/>
      <c r="C795" s="15"/>
      <c r="D795" s="13"/>
      <c r="E795" s="13"/>
      <c r="F795" s="14"/>
      <c r="G795" s="13"/>
      <c r="H795" s="13"/>
      <c r="I795" s="13"/>
      <c r="J795" s="14"/>
      <c r="K795" s="13"/>
      <c r="L795" s="13"/>
      <c r="M795" s="13"/>
      <c r="N795" s="13"/>
      <c r="O795" s="14"/>
      <c r="P795" s="14"/>
      <c r="Q795" s="24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ht="12.75" customHeight="1">
      <c r="A796" s="8"/>
      <c r="B796" s="9"/>
      <c r="C796" s="10"/>
      <c r="D796" s="8"/>
      <c r="E796" s="8"/>
      <c r="F796" s="9"/>
      <c r="G796" s="8"/>
      <c r="H796" s="8"/>
      <c r="I796" s="8"/>
      <c r="J796" s="9"/>
      <c r="K796" s="8"/>
      <c r="L796" s="8"/>
      <c r="M796" s="8"/>
      <c r="N796" s="8"/>
      <c r="O796" s="9"/>
      <c r="P796" s="9"/>
      <c r="Q796" s="23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ht="12.75" customHeight="1">
      <c r="A797" s="13"/>
      <c r="B797" s="14"/>
      <c r="C797" s="15"/>
      <c r="D797" s="13"/>
      <c r="E797" s="13"/>
      <c r="F797" s="14"/>
      <c r="G797" s="13"/>
      <c r="H797" s="13"/>
      <c r="I797" s="13"/>
      <c r="J797" s="14"/>
      <c r="K797" s="13"/>
      <c r="L797" s="13"/>
      <c r="M797" s="13"/>
      <c r="N797" s="13"/>
      <c r="O797" s="14"/>
      <c r="P797" s="14"/>
      <c r="Q797" s="24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ht="12.75" customHeight="1">
      <c r="A798" s="8"/>
      <c r="B798" s="9"/>
      <c r="C798" s="10"/>
      <c r="D798" s="8"/>
      <c r="E798" s="8"/>
      <c r="F798" s="9"/>
      <c r="G798" s="8"/>
      <c r="H798" s="8"/>
      <c r="I798" s="8"/>
      <c r="J798" s="9"/>
      <c r="K798" s="8"/>
      <c r="L798" s="8"/>
      <c r="M798" s="8"/>
      <c r="N798" s="8"/>
      <c r="O798" s="9"/>
      <c r="P798" s="9"/>
      <c r="Q798" s="23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ht="12.75" customHeight="1">
      <c r="A799" s="13"/>
      <c r="B799" s="14"/>
      <c r="C799" s="15"/>
      <c r="D799" s="13"/>
      <c r="E799" s="13"/>
      <c r="F799" s="14"/>
      <c r="G799" s="13"/>
      <c r="H799" s="13"/>
      <c r="I799" s="13"/>
      <c r="J799" s="14"/>
      <c r="K799" s="13"/>
      <c r="L799" s="13"/>
      <c r="M799" s="13"/>
      <c r="N799" s="13"/>
      <c r="O799" s="14"/>
      <c r="P799" s="14"/>
      <c r="Q799" s="24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ht="12.75" customHeight="1">
      <c r="A800" s="8"/>
      <c r="B800" s="9"/>
      <c r="C800" s="10"/>
      <c r="D800" s="8"/>
      <c r="E800" s="8"/>
      <c r="F800" s="9"/>
      <c r="G800" s="8"/>
      <c r="H800" s="8"/>
      <c r="I800" s="8"/>
      <c r="J800" s="9"/>
      <c r="K800" s="8"/>
      <c r="L800" s="8"/>
      <c r="M800" s="8"/>
      <c r="N800" s="8"/>
      <c r="O800" s="9"/>
      <c r="P800" s="9"/>
      <c r="Q800" s="23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ht="12.75" customHeight="1">
      <c r="A801" s="13"/>
      <c r="B801" s="14"/>
      <c r="C801" s="15"/>
      <c r="D801" s="13"/>
      <c r="E801" s="13"/>
      <c r="F801" s="14"/>
      <c r="G801" s="13"/>
      <c r="H801" s="13"/>
      <c r="I801" s="13"/>
      <c r="J801" s="14"/>
      <c r="K801" s="13"/>
      <c r="L801" s="13"/>
      <c r="M801" s="13"/>
      <c r="N801" s="13"/>
      <c r="O801" s="14"/>
      <c r="P801" s="14"/>
      <c r="Q801" s="24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</row>
    <row r="802" ht="12.75" customHeight="1">
      <c r="A802" s="8"/>
      <c r="B802" s="9"/>
      <c r="C802" s="10"/>
      <c r="D802" s="8"/>
      <c r="E802" s="8"/>
      <c r="F802" s="9"/>
      <c r="G802" s="8"/>
      <c r="H802" s="8"/>
      <c r="I802" s="8"/>
      <c r="J802" s="9"/>
      <c r="K802" s="8"/>
      <c r="L802" s="8"/>
      <c r="M802" s="8"/>
      <c r="N802" s="8"/>
      <c r="O802" s="9"/>
      <c r="P802" s="9"/>
      <c r="Q802" s="23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ht="12.75" customHeight="1">
      <c r="A803" s="13"/>
      <c r="B803" s="14"/>
      <c r="C803" s="15"/>
      <c r="D803" s="13"/>
      <c r="E803" s="13"/>
      <c r="F803" s="14"/>
      <c r="G803" s="13"/>
      <c r="H803" s="13"/>
      <c r="I803" s="13"/>
      <c r="J803" s="14"/>
      <c r="K803" s="13"/>
      <c r="L803" s="13"/>
      <c r="M803" s="13"/>
      <c r="N803" s="13"/>
      <c r="O803" s="14"/>
      <c r="P803" s="14"/>
      <c r="Q803" s="24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</row>
    <row r="804" ht="12.75" customHeight="1">
      <c r="A804" s="8"/>
      <c r="B804" s="9"/>
      <c r="C804" s="10"/>
      <c r="D804" s="8"/>
      <c r="E804" s="8"/>
      <c r="F804" s="9"/>
      <c r="G804" s="8"/>
      <c r="H804" s="8"/>
      <c r="I804" s="8"/>
      <c r="J804" s="9"/>
      <c r="K804" s="8"/>
      <c r="L804" s="8"/>
      <c r="M804" s="8"/>
      <c r="N804" s="8"/>
      <c r="O804" s="9"/>
      <c r="P804" s="9"/>
      <c r="Q804" s="23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</row>
    <row r="805" ht="12.75" customHeight="1">
      <c r="A805" s="13"/>
      <c r="B805" s="14"/>
      <c r="C805" s="15"/>
      <c r="D805" s="13"/>
      <c r="E805" s="13"/>
      <c r="F805" s="14"/>
      <c r="G805" s="13"/>
      <c r="H805" s="13"/>
      <c r="I805" s="13"/>
      <c r="J805" s="14"/>
      <c r="K805" s="13"/>
      <c r="L805" s="13"/>
      <c r="M805" s="13"/>
      <c r="N805" s="13"/>
      <c r="O805" s="14"/>
      <c r="P805" s="14"/>
      <c r="Q805" s="24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</row>
    <row r="806" ht="12.75" customHeight="1">
      <c r="A806" s="8"/>
      <c r="B806" s="9"/>
      <c r="C806" s="10"/>
      <c r="D806" s="8"/>
      <c r="E806" s="8"/>
      <c r="F806" s="9"/>
      <c r="G806" s="8"/>
      <c r="H806" s="8"/>
      <c r="I806" s="8"/>
      <c r="J806" s="9"/>
      <c r="K806" s="8"/>
      <c r="L806" s="8"/>
      <c r="M806" s="8"/>
      <c r="N806" s="8"/>
      <c r="O806" s="9"/>
      <c r="P806" s="9"/>
      <c r="Q806" s="23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ht="12.75" customHeight="1">
      <c r="A807" s="13"/>
      <c r="B807" s="14"/>
      <c r="C807" s="15"/>
      <c r="D807" s="13"/>
      <c r="E807" s="13"/>
      <c r="F807" s="14"/>
      <c r="G807" s="13"/>
      <c r="H807" s="13"/>
      <c r="I807" s="13"/>
      <c r="J807" s="14"/>
      <c r="K807" s="13"/>
      <c r="L807" s="13"/>
      <c r="M807" s="13"/>
      <c r="N807" s="13"/>
      <c r="O807" s="14"/>
      <c r="P807" s="14"/>
      <c r="Q807" s="24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</row>
    <row r="808" ht="12.75" customHeight="1">
      <c r="A808" s="8"/>
      <c r="B808" s="9"/>
      <c r="C808" s="10"/>
      <c r="D808" s="8"/>
      <c r="E808" s="8"/>
      <c r="F808" s="9"/>
      <c r="G808" s="8"/>
      <c r="H808" s="8"/>
      <c r="I808" s="8"/>
      <c r="J808" s="9"/>
      <c r="K808" s="8"/>
      <c r="L808" s="8"/>
      <c r="M808" s="8"/>
      <c r="N808" s="8"/>
      <c r="O808" s="9"/>
      <c r="P808" s="9"/>
      <c r="Q808" s="23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</row>
    <row r="809" ht="12.75" customHeight="1">
      <c r="A809" s="13"/>
      <c r="B809" s="14"/>
      <c r="C809" s="15"/>
      <c r="D809" s="13"/>
      <c r="E809" s="13"/>
      <c r="F809" s="14"/>
      <c r="G809" s="13"/>
      <c r="H809" s="13"/>
      <c r="I809" s="13"/>
      <c r="J809" s="14"/>
      <c r="K809" s="13"/>
      <c r="L809" s="13"/>
      <c r="M809" s="13"/>
      <c r="N809" s="13"/>
      <c r="O809" s="14"/>
      <c r="P809" s="14"/>
      <c r="Q809" s="24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</row>
    <row r="810" ht="12.75" customHeight="1">
      <c r="A810" s="8"/>
      <c r="B810" s="9"/>
      <c r="C810" s="10"/>
      <c r="D810" s="8"/>
      <c r="E810" s="8"/>
      <c r="F810" s="9"/>
      <c r="G810" s="8"/>
      <c r="H810" s="8"/>
      <c r="I810" s="8"/>
      <c r="J810" s="9"/>
      <c r="K810" s="8"/>
      <c r="L810" s="8"/>
      <c r="M810" s="8"/>
      <c r="N810" s="8"/>
      <c r="O810" s="9"/>
      <c r="P810" s="9"/>
      <c r="Q810" s="23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</row>
    <row r="811" ht="12.75" customHeight="1">
      <c r="A811" s="13"/>
      <c r="B811" s="14"/>
      <c r="C811" s="15"/>
      <c r="D811" s="13"/>
      <c r="E811" s="13"/>
      <c r="F811" s="14"/>
      <c r="G811" s="13"/>
      <c r="H811" s="13"/>
      <c r="I811" s="13"/>
      <c r="J811" s="14"/>
      <c r="K811" s="13"/>
      <c r="L811" s="13"/>
      <c r="M811" s="13"/>
      <c r="N811" s="13"/>
      <c r="O811" s="14"/>
      <c r="P811" s="14"/>
      <c r="Q811" s="24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ht="12.75" customHeight="1">
      <c r="A812" s="8"/>
      <c r="B812" s="9"/>
      <c r="C812" s="10"/>
      <c r="D812" s="8"/>
      <c r="E812" s="8"/>
      <c r="F812" s="9"/>
      <c r="G812" s="8"/>
      <c r="H812" s="8"/>
      <c r="I812" s="8"/>
      <c r="J812" s="9"/>
      <c r="K812" s="8"/>
      <c r="L812" s="8"/>
      <c r="M812" s="8"/>
      <c r="N812" s="8"/>
      <c r="O812" s="9"/>
      <c r="P812" s="9"/>
      <c r="Q812" s="23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ht="12.75" customHeight="1">
      <c r="A813" s="13"/>
      <c r="B813" s="14"/>
      <c r="C813" s="15"/>
      <c r="D813" s="13"/>
      <c r="E813" s="13"/>
      <c r="F813" s="14"/>
      <c r="G813" s="13"/>
      <c r="H813" s="13"/>
      <c r="I813" s="13"/>
      <c r="J813" s="14"/>
      <c r="K813" s="13"/>
      <c r="L813" s="13"/>
      <c r="M813" s="13"/>
      <c r="N813" s="13"/>
      <c r="O813" s="14"/>
      <c r="P813" s="14"/>
      <c r="Q813" s="24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</row>
    <row r="814" ht="12.75" customHeight="1">
      <c r="A814" s="8"/>
      <c r="B814" s="9"/>
      <c r="C814" s="10"/>
      <c r="D814" s="8"/>
      <c r="E814" s="8"/>
      <c r="F814" s="9"/>
      <c r="G814" s="8"/>
      <c r="H814" s="8"/>
      <c r="I814" s="8"/>
      <c r="J814" s="9"/>
      <c r="K814" s="8"/>
      <c r="L814" s="8"/>
      <c r="M814" s="8"/>
      <c r="N814" s="8"/>
      <c r="O814" s="9"/>
      <c r="P814" s="9"/>
      <c r="Q814" s="23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ht="12.75" customHeight="1">
      <c r="A815" s="13"/>
      <c r="B815" s="14"/>
      <c r="C815" s="15"/>
      <c r="D815" s="13"/>
      <c r="E815" s="13"/>
      <c r="F815" s="14"/>
      <c r="G815" s="13"/>
      <c r="H815" s="13"/>
      <c r="I815" s="13"/>
      <c r="J815" s="14"/>
      <c r="K815" s="13"/>
      <c r="L815" s="13"/>
      <c r="M815" s="13"/>
      <c r="N815" s="13"/>
      <c r="O815" s="14"/>
      <c r="P815" s="14"/>
      <c r="Q815" s="24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</row>
    <row r="816" ht="12.75" customHeight="1">
      <c r="A816" s="8"/>
      <c r="B816" s="9"/>
      <c r="C816" s="10"/>
      <c r="D816" s="8"/>
      <c r="E816" s="8"/>
      <c r="F816" s="9"/>
      <c r="G816" s="8"/>
      <c r="H816" s="8"/>
      <c r="I816" s="8"/>
      <c r="J816" s="9"/>
      <c r="K816" s="8"/>
      <c r="L816" s="8"/>
      <c r="M816" s="8"/>
      <c r="N816" s="8"/>
      <c r="O816" s="9"/>
      <c r="P816" s="9"/>
      <c r="Q816" s="23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</row>
    <row r="817" ht="12.75" customHeight="1">
      <c r="A817" s="13"/>
      <c r="B817" s="14"/>
      <c r="C817" s="15"/>
      <c r="D817" s="13"/>
      <c r="E817" s="13"/>
      <c r="F817" s="14"/>
      <c r="G817" s="13"/>
      <c r="H817" s="13"/>
      <c r="I817" s="13"/>
      <c r="J817" s="14"/>
      <c r="K817" s="13"/>
      <c r="L817" s="13"/>
      <c r="M817" s="13"/>
      <c r="N817" s="13"/>
      <c r="O817" s="14"/>
      <c r="P817" s="14"/>
      <c r="Q817" s="24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</row>
    <row r="818" ht="12.75" customHeight="1">
      <c r="A818" s="8"/>
      <c r="B818" s="9"/>
      <c r="C818" s="10"/>
      <c r="D818" s="8"/>
      <c r="E818" s="8"/>
      <c r="F818" s="9"/>
      <c r="G818" s="8"/>
      <c r="H818" s="8"/>
      <c r="I818" s="8"/>
      <c r="J818" s="9"/>
      <c r="K818" s="8"/>
      <c r="L818" s="8"/>
      <c r="M818" s="8"/>
      <c r="N818" s="8"/>
      <c r="O818" s="9"/>
      <c r="P818" s="9"/>
      <c r="Q818" s="23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ht="12.75" customHeight="1">
      <c r="A819" s="13"/>
      <c r="B819" s="14"/>
      <c r="C819" s="15"/>
      <c r="D819" s="13"/>
      <c r="E819" s="13"/>
      <c r="F819" s="14"/>
      <c r="G819" s="13"/>
      <c r="H819" s="13"/>
      <c r="I819" s="13"/>
      <c r="J819" s="14"/>
      <c r="K819" s="13"/>
      <c r="L819" s="13"/>
      <c r="M819" s="13"/>
      <c r="N819" s="13"/>
      <c r="O819" s="14"/>
      <c r="P819" s="14"/>
      <c r="Q819" s="24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</row>
    <row r="820" ht="12.75" customHeight="1">
      <c r="A820" s="8"/>
      <c r="B820" s="9"/>
      <c r="C820" s="10"/>
      <c r="D820" s="8"/>
      <c r="E820" s="8"/>
      <c r="F820" s="9"/>
      <c r="G820" s="8"/>
      <c r="H820" s="8"/>
      <c r="I820" s="8"/>
      <c r="J820" s="9"/>
      <c r="K820" s="8"/>
      <c r="L820" s="8"/>
      <c r="M820" s="8"/>
      <c r="N820" s="8"/>
      <c r="O820" s="9"/>
      <c r="P820" s="9"/>
      <c r="Q820" s="23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ht="12.75" customHeight="1">
      <c r="A821" s="13"/>
      <c r="B821" s="14"/>
      <c r="C821" s="15"/>
      <c r="D821" s="13"/>
      <c r="E821" s="13"/>
      <c r="F821" s="14"/>
      <c r="G821" s="13"/>
      <c r="H821" s="13"/>
      <c r="I821" s="13"/>
      <c r="J821" s="14"/>
      <c r="K821" s="13"/>
      <c r="L821" s="13"/>
      <c r="M821" s="13"/>
      <c r="N821" s="13"/>
      <c r="O821" s="14"/>
      <c r="P821" s="14"/>
      <c r="Q821" s="24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ht="12.75" customHeight="1">
      <c r="A822" s="8"/>
      <c r="B822" s="9"/>
      <c r="C822" s="10"/>
      <c r="D822" s="8"/>
      <c r="E822" s="8"/>
      <c r="F822" s="9"/>
      <c r="G822" s="8"/>
      <c r="H822" s="8"/>
      <c r="I822" s="8"/>
      <c r="J822" s="9"/>
      <c r="K822" s="8"/>
      <c r="L822" s="8"/>
      <c r="M822" s="8"/>
      <c r="N822" s="8"/>
      <c r="O822" s="9"/>
      <c r="P822" s="9"/>
      <c r="Q822" s="23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ht="12.75" customHeight="1">
      <c r="A823" s="13"/>
      <c r="B823" s="14"/>
      <c r="C823" s="15"/>
      <c r="D823" s="13"/>
      <c r="E823" s="13"/>
      <c r="F823" s="14"/>
      <c r="G823" s="13"/>
      <c r="H823" s="13"/>
      <c r="I823" s="13"/>
      <c r="J823" s="14"/>
      <c r="K823" s="13"/>
      <c r="L823" s="13"/>
      <c r="M823" s="13"/>
      <c r="N823" s="13"/>
      <c r="O823" s="14"/>
      <c r="P823" s="14"/>
      <c r="Q823" s="24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ht="12.75" customHeight="1">
      <c r="A824" s="8"/>
      <c r="B824" s="9"/>
      <c r="C824" s="10"/>
      <c r="D824" s="8"/>
      <c r="E824" s="8"/>
      <c r="F824" s="9"/>
      <c r="G824" s="8"/>
      <c r="H824" s="8"/>
      <c r="I824" s="8"/>
      <c r="J824" s="9"/>
      <c r="K824" s="8"/>
      <c r="L824" s="8"/>
      <c r="M824" s="8"/>
      <c r="N824" s="8"/>
      <c r="O824" s="9"/>
      <c r="P824" s="9"/>
      <c r="Q824" s="23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</row>
    <row r="825" ht="12.75" customHeight="1">
      <c r="A825" s="13"/>
      <c r="B825" s="14"/>
      <c r="C825" s="15"/>
      <c r="D825" s="13"/>
      <c r="E825" s="13"/>
      <c r="F825" s="14"/>
      <c r="G825" s="13"/>
      <c r="H825" s="13"/>
      <c r="I825" s="13"/>
      <c r="J825" s="14"/>
      <c r="K825" s="13"/>
      <c r="L825" s="13"/>
      <c r="M825" s="13"/>
      <c r="N825" s="13"/>
      <c r="O825" s="14"/>
      <c r="P825" s="14"/>
      <c r="Q825" s="24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ht="12.75" customHeight="1">
      <c r="A826" s="8"/>
      <c r="B826" s="9"/>
      <c r="C826" s="10"/>
      <c r="D826" s="8"/>
      <c r="E826" s="8"/>
      <c r="F826" s="9"/>
      <c r="G826" s="8"/>
      <c r="H826" s="8"/>
      <c r="I826" s="8"/>
      <c r="J826" s="9"/>
      <c r="K826" s="8"/>
      <c r="L826" s="8"/>
      <c r="M826" s="8"/>
      <c r="N826" s="8"/>
      <c r="O826" s="9"/>
      <c r="P826" s="9"/>
      <c r="Q826" s="23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ht="12.75" customHeight="1">
      <c r="A827" s="13"/>
      <c r="B827" s="14"/>
      <c r="C827" s="15"/>
      <c r="D827" s="13"/>
      <c r="E827" s="13"/>
      <c r="F827" s="14"/>
      <c r="G827" s="13"/>
      <c r="H827" s="13"/>
      <c r="I827" s="13"/>
      <c r="J827" s="14"/>
      <c r="K827" s="13"/>
      <c r="L827" s="13"/>
      <c r="M827" s="13"/>
      <c r="N827" s="13"/>
      <c r="O827" s="14"/>
      <c r="P827" s="14"/>
      <c r="Q827" s="24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ht="12.75" customHeight="1">
      <c r="A828" s="8"/>
      <c r="B828" s="9"/>
      <c r="C828" s="10"/>
      <c r="D828" s="8"/>
      <c r="E828" s="8"/>
      <c r="F828" s="9"/>
      <c r="G828" s="8"/>
      <c r="H828" s="8"/>
      <c r="I828" s="8"/>
      <c r="J828" s="9"/>
      <c r="K828" s="8"/>
      <c r="L828" s="8"/>
      <c r="M828" s="8"/>
      <c r="N828" s="8"/>
      <c r="O828" s="9"/>
      <c r="P828" s="9"/>
      <c r="Q828" s="23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</row>
    <row r="829" ht="12.75" customHeight="1">
      <c r="A829" s="13"/>
      <c r="B829" s="14"/>
      <c r="C829" s="15"/>
      <c r="D829" s="13"/>
      <c r="E829" s="13"/>
      <c r="F829" s="14"/>
      <c r="G829" s="13"/>
      <c r="H829" s="13"/>
      <c r="I829" s="13"/>
      <c r="J829" s="14"/>
      <c r="K829" s="13"/>
      <c r="L829" s="13"/>
      <c r="M829" s="13"/>
      <c r="N829" s="13"/>
      <c r="O829" s="14"/>
      <c r="P829" s="14"/>
      <c r="Q829" s="24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ht="12.75" customHeight="1">
      <c r="A830" s="8"/>
      <c r="B830" s="9"/>
      <c r="C830" s="10"/>
      <c r="D830" s="8"/>
      <c r="E830" s="8"/>
      <c r="F830" s="9"/>
      <c r="G830" s="8"/>
      <c r="H830" s="8"/>
      <c r="I830" s="8"/>
      <c r="J830" s="9"/>
      <c r="K830" s="8"/>
      <c r="L830" s="8"/>
      <c r="M830" s="8"/>
      <c r="N830" s="8"/>
      <c r="O830" s="9"/>
      <c r="P830" s="9"/>
      <c r="Q830" s="23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</row>
    <row r="831" ht="12.75" customHeight="1">
      <c r="A831" s="13"/>
      <c r="B831" s="14"/>
      <c r="C831" s="15"/>
      <c r="D831" s="13"/>
      <c r="E831" s="13"/>
      <c r="F831" s="14"/>
      <c r="G831" s="13"/>
      <c r="H831" s="13"/>
      <c r="I831" s="13"/>
      <c r="J831" s="14"/>
      <c r="K831" s="13"/>
      <c r="L831" s="13"/>
      <c r="M831" s="13"/>
      <c r="N831" s="13"/>
      <c r="O831" s="14"/>
      <c r="P831" s="14"/>
      <c r="Q831" s="24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ht="12.75" customHeight="1">
      <c r="A832" s="8"/>
      <c r="B832" s="9"/>
      <c r="C832" s="10"/>
      <c r="D832" s="8"/>
      <c r="E832" s="8"/>
      <c r="F832" s="9"/>
      <c r="G832" s="8"/>
      <c r="H832" s="8"/>
      <c r="I832" s="8"/>
      <c r="J832" s="9"/>
      <c r="K832" s="8"/>
      <c r="L832" s="8"/>
      <c r="M832" s="8"/>
      <c r="N832" s="8"/>
      <c r="O832" s="9"/>
      <c r="P832" s="9"/>
      <c r="Q832" s="23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</row>
    <row r="833" ht="12.75" customHeight="1">
      <c r="A833" s="13"/>
      <c r="B833" s="14"/>
      <c r="C833" s="15"/>
      <c r="D833" s="13"/>
      <c r="E833" s="13"/>
      <c r="F833" s="14"/>
      <c r="G833" s="13"/>
      <c r="H833" s="13"/>
      <c r="I833" s="13"/>
      <c r="J833" s="14"/>
      <c r="K833" s="13"/>
      <c r="L833" s="13"/>
      <c r="M833" s="13"/>
      <c r="N833" s="13"/>
      <c r="O833" s="14"/>
      <c r="P833" s="14"/>
      <c r="Q833" s="24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ht="12.75" customHeight="1">
      <c r="A834" s="8"/>
      <c r="B834" s="9"/>
      <c r="C834" s="10"/>
      <c r="D834" s="8"/>
      <c r="E834" s="8"/>
      <c r="F834" s="9"/>
      <c r="G834" s="8"/>
      <c r="H834" s="8"/>
      <c r="I834" s="8"/>
      <c r="J834" s="9"/>
      <c r="K834" s="8"/>
      <c r="L834" s="8"/>
      <c r="M834" s="8"/>
      <c r="N834" s="8"/>
      <c r="O834" s="9"/>
      <c r="P834" s="9"/>
      <c r="Q834" s="23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ht="12.75" customHeight="1">
      <c r="A835" s="13"/>
      <c r="B835" s="14"/>
      <c r="C835" s="15"/>
      <c r="D835" s="13"/>
      <c r="E835" s="13"/>
      <c r="F835" s="14"/>
      <c r="G835" s="13"/>
      <c r="H835" s="13"/>
      <c r="I835" s="13"/>
      <c r="J835" s="14"/>
      <c r="K835" s="13"/>
      <c r="L835" s="13"/>
      <c r="M835" s="13"/>
      <c r="N835" s="13"/>
      <c r="O835" s="14"/>
      <c r="P835" s="14"/>
      <c r="Q835" s="24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ht="12.75" customHeight="1">
      <c r="A836" s="8"/>
      <c r="B836" s="9"/>
      <c r="C836" s="10"/>
      <c r="D836" s="8"/>
      <c r="E836" s="8"/>
      <c r="F836" s="9"/>
      <c r="G836" s="8"/>
      <c r="H836" s="8"/>
      <c r="I836" s="8"/>
      <c r="J836" s="9"/>
      <c r="K836" s="8"/>
      <c r="L836" s="8"/>
      <c r="M836" s="8"/>
      <c r="N836" s="8"/>
      <c r="O836" s="9"/>
      <c r="P836" s="9"/>
      <c r="Q836" s="23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ht="12.75" customHeight="1">
      <c r="A837" s="13"/>
      <c r="B837" s="14"/>
      <c r="C837" s="15"/>
      <c r="D837" s="13"/>
      <c r="E837" s="13"/>
      <c r="F837" s="14"/>
      <c r="G837" s="13"/>
      <c r="H837" s="13"/>
      <c r="I837" s="13"/>
      <c r="J837" s="14"/>
      <c r="K837" s="13"/>
      <c r="L837" s="13"/>
      <c r="M837" s="13"/>
      <c r="N837" s="13"/>
      <c r="O837" s="14"/>
      <c r="P837" s="14"/>
      <c r="Q837" s="24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ht="12.75" customHeight="1">
      <c r="A838" s="8"/>
      <c r="B838" s="9"/>
      <c r="C838" s="10"/>
      <c r="D838" s="8"/>
      <c r="E838" s="8"/>
      <c r="F838" s="9"/>
      <c r="G838" s="8"/>
      <c r="H838" s="8"/>
      <c r="I838" s="8"/>
      <c r="J838" s="9"/>
      <c r="K838" s="8"/>
      <c r="L838" s="8"/>
      <c r="M838" s="8"/>
      <c r="N838" s="8"/>
      <c r="O838" s="9"/>
      <c r="P838" s="9"/>
      <c r="Q838" s="23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</row>
    <row r="839" ht="12.75" customHeight="1">
      <c r="A839" s="13"/>
      <c r="B839" s="14"/>
      <c r="C839" s="15"/>
      <c r="D839" s="13"/>
      <c r="E839" s="13"/>
      <c r="F839" s="14"/>
      <c r="G839" s="13"/>
      <c r="H839" s="13"/>
      <c r="I839" s="13"/>
      <c r="J839" s="14"/>
      <c r="K839" s="13"/>
      <c r="L839" s="13"/>
      <c r="M839" s="13"/>
      <c r="N839" s="13"/>
      <c r="O839" s="14"/>
      <c r="P839" s="14"/>
      <c r="Q839" s="24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</row>
    <row r="840" ht="12.75" customHeight="1">
      <c r="A840" s="8"/>
      <c r="B840" s="9"/>
      <c r="C840" s="10"/>
      <c r="D840" s="8"/>
      <c r="E840" s="8"/>
      <c r="F840" s="9"/>
      <c r="G840" s="8"/>
      <c r="H840" s="8"/>
      <c r="I840" s="8"/>
      <c r="J840" s="9"/>
      <c r="K840" s="8"/>
      <c r="L840" s="8"/>
      <c r="M840" s="8"/>
      <c r="N840" s="8"/>
      <c r="O840" s="9"/>
      <c r="P840" s="9"/>
      <c r="Q840" s="23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ht="12.75" customHeight="1">
      <c r="A841" s="13"/>
      <c r="B841" s="14"/>
      <c r="C841" s="15"/>
      <c r="D841" s="13"/>
      <c r="E841" s="13"/>
      <c r="F841" s="14"/>
      <c r="G841" s="13"/>
      <c r="H841" s="13"/>
      <c r="I841" s="13"/>
      <c r="J841" s="14"/>
      <c r="K841" s="13"/>
      <c r="L841" s="13"/>
      <c r="M841" s="13"/>
      <c r="N841" s="13"/>
      <c r="O841" s="14"/>
      <c r="P841" s="14"/>
      <c r="Q841" s="24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</row>
    <row r="842" ht="12.75" customHeight="1">
      <c r="A842" s="8"/>
      <c r="B842" s="9"/>
      <c r="C842" s="10"/>
      <c r="D842" s="8"/>
      <c r="E842" s="8"/>
      <c r="F842" s="9"/>
      <c r="G842" s="8"/>
      <c r="H842" s="8"/>
      <c r="I842" s="8"/>
      <c r="J842" s="9"/>
      <c r="K842" s="8"/>
      <c r="L842" s="8"/>
      <c r="M842" s="8"/>
      <c r="N842" s="8"/>
      <c r="O842" s="9"/>
      <c r="P842" s="9"/>
      <c r="Q842" s="23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ht="12.75" customHeight="1">
      <c r="A843" s="13"/>
      <c r="B843" s="14"/>
      <c r="C843" s="15"/>
      <c r="D843" s="13"/>
      <c r="E843" s="13"/>
      <c r="F843" s="14"/>
      <c r="G843" s="13"/>
      <c r="H843" s="13"/>
      <c r="I843" s="13"/>
      <c r="J843" s="14"/>
      <c r="K843" s="13"/>
      <c r="L843" s="13"/>
      <c r="M843" s="13"/>
      <c r="N843" s="13"/>
      <c r="O843" s="14"/>
      <c r="P843" s="14"/>
      <c r="Q843" s="24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</row>
    <row r="844" ht="12.75" customHeight="1">
      <c r="A844" s="8"/>
      <c r="B844" s="9"/>
      <c r="C844" s="10"/>
      <c r="D844" s="8"/>
      <c r="E844" s="8"/>
      <c r="F844" s="9"/>
      <c r="G844" s="8"/>
      <c r="H844" s="8"/>
      <c r="I844" s="8"/>
      <c r="J844" s="9"/>
      <c r="K844" s="8"/>
      <c r="L844" s="8"/>
      <c r="M844" s="8"/>
      <c r="N844" s="8"/>
      <c r="O844" s="9"/>
      <c r="P844" s="9"/>
      <c r="Q844" s="23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</row>
    <row r="845" ht="12.75" customHeight="1">
      <c r="A845" s="13"/>
      <c r="B845" s="14"/>
      <c r="C845" s="15"/>
      <c r="D845" s="13"/>
      <c r="E845" s="13"/>
      <c r="F845" s="14"/>
      <c r="G845" s="13"/>
      <c r="H845" s="13"/>
      <c r="I845" s="13"/>
      <c r="J845" s="14"/>
      <c r="K845" s="13"/>
      <c r="L845" s="13"/>
      <c r="M845" s="13"/>
      <c r="N845" s="13"/>
      <c r="O845" s="14"/>
      <c r="P845" s="14"/>
      <c r="Q845" s="24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</row>
    <row r="846" ht="12.75" customHeight="1">
      <c r="A846" s="8"/>
      <c r="B846" s="9"/>
      <c r="C846" s="10"/>
      <c r="D846" s="8"/>
      <c r="E846" s="8"/>
      <c r="F846" s="9"/>
      <c r="G846" s="8"/>
      <c r="H846" s="8"/>
      <c r="I846" s="8"/>
      <c r="J846" s="9"/>
      <c r="K846" s="8"/>
      <c r="L846" s="8"/>
      <c r="M846" s="8"/>
      <c r="N846" s="8"/>
      <c r="O846" s="9"/>
      <c r="P846" s="9"/>
      <c r="Q846" s="23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</row>
    <row r="847" ht="12.75" customHeight="1">
      <c r="A847" s="13"/>
      <c r="B847" s="14"/>
      <c r="C847" s="15"/>
      <c r="D847" s="13"/>
      <c r="E847" s="13"/>
      <c r="F847" s="14"/>
      <c r="G847" s="13"/>
      <c r="H847" s="13"/>
      <c r="I847" s="13"/>
      <c r="J847" s="14"/>
      <c r="K847" s="13"/>
      <c r="L847" s="13"/>
      <c r="M847" s="13"/>
      <c r="N847" s="13"/>
      <c r="O847" s="14"/>
      <c r="P847" s="14"/>
      <c r="Q847" s="24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</row>
    <row r="848" ht="12.75" customHeight="1">
      <c r="A848" s="8"/>
      <c r="B848" s="9"/>
      <c r="C848" s="10"/>
      <c r="D848" s="8"/>
      <c r="E848" s="8"/>
      <c r="F848" s="9"/>
      <c r="G848" s="8"/>
      <c r="H848" s="8"/>
      <c r="I848" s="8"/>
      <c r="J848" s="9"/>
      <c r="K848" s="8"/>
      <c r="L848" s="8"/>
      <c r="M848" s="8"/>
      <c r="N848" s="8"/>
      <c r="O848" s="9"/>
      <c r="P848" s="9"/>
      <c r="Q848" s="23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ht="12.75" customHeight="1">
      <c r="A849" s="13"/>
      <c r="B849" s="14"/>
      <c r="C849" s="15"/>
      <c r="D849" s="13"/>
      <c r="E849" s="13"/>
      <c r="F849" s="14"/>
      <c r="G849" s="13"/>
      <c r="H849" s="13"/>
      <c r="I849" s="13"/>
      <c r="J849" s="14"/>
      <c r="K849" s="13"/>
      <c r="L849" s="13"/>
      <c r="M849" s="13"/>
      <c r="N849" s="13"/>
      <c r="O849" s="14"/>
      <c r="P849" s="14"/>
      <c r="Q849" s="24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ht="12.75" customHeight="1">
      <c r="A850" s="8"/>
      <c r="B850" s="9"/>
      <c r="C850" s="10"/>
      <c r="D850" s="8"/>
      <c r="E850" s="8"/>
      <c r="F850" s="9"/>
      <c r="G850" s="8"/>
      <c r="H850" s="8"/>
      <c r="I850" s="8"/>
      <c r="J850" s="9"/>
      <c r="K850" s="8"/>
      <c r="L850" s="8"/>
      <c r="M850" s="8"/>
      <c r="N850" s="8"/>
      <c r="O850" s="9"/>
      <c r="P850" s="9"/>
      <c r="Q850" s="23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ht="12.75" customHeight="1">
      <c r="A851" s="13"/>
      <c r="B851" s="14"/>
      <c r="C851" s="15"/>
      <c r="D851" s="13"/>
      <c r="E851" s="13"/>
      <c r="F851" s="14"/>
      <c r="G851" s="13"/>
      <c r="H851" s="13"/>
      <c r="I851" s="13"/>
      <c r="J851" s="14"/>
      <c r="K851" s="13"/>
      <c r="L851" s="13"/>
      <c r="M851" s="13"/>
      <c r="N851" s="13"/>
      <c r="O851" s="14"/>
      <c r="P851" s="14"/>
      <c r="Q851" s="24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ht="12.75" customHeight="1">
      <c r="A852" s="8"/>
      <c r="B852" s="9"/>
      <c r="C852" s="10"/>
      <c r="D852" s="8"/>
      <c r="E852" s="8"/>
      <c r="F852" s="9"/>
      <c r="G852" s="8"/>
      <c r="H852" s="8"/>
      <c r="I852" s="8"/>
      <c r="J852" s="9"/>
      <c r="K852" s="8"/>
      <c r="L852" s="8"/>
      <c r="M852" s="8"/>
      <c r="N852" s="8"/>
      <c r="O852" s="9"/>
      <c r="P852" s="9"/>
      <c r="Q852" s="23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ht="12.75" customHeight="1">
      <c r="A853" s="13"/>
      <c r="B853" s="14"/>
      <c r="C853" s="15"/>
      <c r="D853" s="13"/>
      <c r="E853" s="13"/>
      <c r="F853" s="14"/>
      <c r="G853" s="13"/>
      <c r="H853" s="13"/>
      <c r="I853" s="13"/>
      <c r="J853" s="14"/>
      <c r="K853" s="13"/>
      <c r="L853" s="13"/>
      <c r="M853" s="13"/>
      <c r="N853" s="13"/>
      <c r="O853" s="14"/>
      <c r="P853" s="14"/>
      <c r="Q853" s="24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ht="12.75" customHeight="1">
      <c r="A854" s="8"/>
      <c r="B854" s="9"/>
      <c r="C854" s="10"/>
      <c r="D854" s="8"/>
      <c r="E854" s="8"/>
      <c r="F854" s="9"/>
      <c r="G854" s="8"/>
      <c r="H854" s="8"/>
      <c r="I854" s="8"/>
      <c r="J854" s="9"/>
      <c r="K854" s="8"/>
      <c r="L854" s="8"/>
      <c r="M854" s="8"/>
      <c r="N854" s="8"/>
      <c r="O854" s="9"/>
      <c r="P854" s="9"/>
      <c r="Q854" s="23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</row>
    <row r="855" ht="12.75" customHeight="1">
      <c r="A855" s="13"/>
      <c r="B855" s="14"/>
      <c r="C855" s="15"/>
      <c r="D855" s="13"/>
      <c r="E855" s="13"/>
      <c r="F855" s="14"/>
      <c r="G855" s="13"/>
      <c r="H855" s="13"/>
      <c r="I855" s="13"/>
      <c r="J855" s="14"/>
      <c r="K855" s="13"/>
      <c r="L855" s="13"/>
      <c r="M855" s="13"/>
      <c r="N855" s="13"/>
      <c r="O855" s="14"/>
      <c r="P855" s="14"/>
      <c r="Q855" s="24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ht="12.75" customHeight="1">
      <c r="A856" s="8"/>
      <c r="B856" s="9"/>
      <c r="C856" s="10"/>
      <c r="D856" s="8"/>
      <c r="E856" s="8"/>
      <c r="F856" s="9"/>
      <c r="G856" s="8"/>
      <c r="H856" s="8"/>
      <c r="I856" s="8"/>
      <c r="J856" s="9"/>
      <c r="K856" s="8"/>
      <c r="L856" s="8"/>
      <c r="M856" s="8"/>
      <c r="N856" s="8"/>
      <c r="O856" s="9"/>
      <c r="P856" s="9"/>
      <c r="Q856" s="23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</row>
    <row r="857" ht="12.75" customHeight="1">
      <c r="A857" s="13"/>
      <c r="B857" s="14"/>
      <c r="C857" s="15"/>
      <c r="D857" s="13"/>
      <c r="E857" s="13"/>
      <c r="F857" s="14"/>
      <c r="G857" s="13"/>
      <c r="H857" s="13"/>
      <c r="I857" s="13"/>
      <c r="J857" s="14"/>
      <c r="K857" s="13"/>
      <c r="L857" s="13"/>
      <c r="M857" s="13"/>
      <c r="N857" s="13"/>
      <c r="O857" s="14"/>
      <c r="P857" s="14"/>
      <c r="Q857" s="24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</row>
    <row r="858" ht="12.75" customHeight="1">
      <c r="A858" s="8"/>
      <c r="B858" s="9"/>
      <c r="C858" s="10"/>
      <c r="D858" s="8"/>
      <c r="E858" s="8"/>
      <c r="F858" s="9"/>
      <c r="G858" s="8"/>
      <c r="H858" s="8"/>
      <c r="I858" s="8"/>
      <c r="J858" s="9"/>
      <c r="K858" s="8"/>
      <c r="L858" s="8"/>
      <c r="M858" s="8"/>
      <c r="N858" s="8"/>
      <c r="O858" s="9"/>
      <c r="P858" s="9"/>
      <c r="Q858" s="23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</row>
    <row r="859" ht="12.75" customHeight="1">
      <c r="A859" s="13"/>
      <c r="B859" s="14"/>
      <c r="C859" s="15"/>
      <c r="D859" s="13"/>
      <c r="E859" s="13"/>
      <c r="F859" s="14"/>
      <c r="G859" s="13"/>
      <c r="H859" s="13"/>
      <c r="I859" s="13"/>
      <c r="J859" s="14"/>
      <c r="K859" s="13"/>
      <c r="L859" s="13"/>
      <c r="M859" s="13"/>
      <c r="N859" s="13"/>
      <c r="O859" s="14"/>
      <c r="P859" s="14"/>
      <c r="Q859" s="24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ht="12.75" customHeight="1">
      <c r="A860" s="8"/>
      <c r="B860" s="9"/>
      <c r="C860" s="10"/>
      <c r="D860" s="8"/>
      <c r="E860" s="8"/>
      <c r="F860" s="9"/>
      <c r="G860" s="8"/>
      <c r="H860" s="8"/>
      <c r="I860" s="8"/>
      <c r="J860" s="9"/>
      <c r="K860" s="8"/>
      <c r="L860" s="8"/>
      <c r="M860" s="8"/>
      <c r="N860" s="8"/>
      <c r="O860" s="9"/>
      <c r="P860" s="9"/>
      <c r="Q860" s="23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</row>
    <row r="861" ht="12.75" customHeight="1">
      <c r="A861" s="13"/>
      <c r="B861" s="14"/>
      <c r="C861" s="15"/>
      <c r="D861" s="13"/>
      <c r="E861" s="13"/>
      <c r="F861" s="14"/>
      <c r="G861" s="13"/>
      <c r="H861" s="13"/>
      <c r="I861" s="13"/>
      <c r="J861" s="14"/>
      <c r="K861" s="13"/>
      <c r="L861" s="13"/>
      <c r="M861" s="13"/>
      <c r="N861" s="13"/>
      <c r="O861" s="14"/>
      <c r="P861" s="14"/>
      <c r="Q861" s="24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</row>
    <row r="862" ht="12.75" customHeight="1">
      <c r="A862" s="8"/>
      <c r="B862" s="9"/>
      <c r="C862" s="10"/>
      <c r="D862" s="8"/>
      <c r="E862" s="8"/>
      <c r="F862" s="9"/>
      <c r="G862" s="8"/>
      <c r="H862" s="8"/>
      <c r="I862" s="8"/>
      <c r="J862" s="9"/>
      <c r="K862" s="8"/>
      <c r="L862" s="8"/>
      <c r="M862" s="8"/>
      <c r="N862" s="8"/>
      <c r="O862" s="9"/>
      <c r="P862" s="9"/>
      <c r="Q862" s="23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</row>
    <row r="863" ht="12.75" customHeight="1">
      <c r="A863" s="13"/>
      <c r="B863" s="14"/>
      <c r="C863" s="15"/>
      <c r="D863" s="13"/>
      <c r="E863" s="13"/>
      <c r="F863" s="14"/>
      <c r="G863" s="13"/>
      <c r="H863" s="13"/>
      <c r="I863" s="13"/>
      <c r="J863" s="14"/>
      <c r="K863" s="13"/>
      <c r="L863" s="13"/>
      <c r="M863" s="13"/>
      <c r="N863" s="13"/>
      <c r="O863" s="14"/>
      <c r="P863" s="14"/>
      <c r="Q863" s="24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</row>
    <row r="864" ht="12.75" customHeight="1">
      <c r="A864" s="8"/>
      <c r="B864" s="9"/>
      <c r="C864" s="10"/>
      <c r="D864" s="8"/>
      <c r="E864" s="8"/>
      <c r="F864" s="9"/>
      <c r="G864" s="8"/>
      <c r="H864" s="8"/>
      <c r="I864" s="8"/>
      <c r="J864" s="9"/>
      <c r="K864" s="8"/>
      <c r="L864" s="8"/>
      <c r="M864" s="8"/>
      <c r="N864" s="8"/>
      <c r="O864" s="9"/>
      <c r="P864" s="9"/>
      <c r="Q864" s="23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ht="12.75" customHeight="1">
      <c r="A865" s="13"/>
      <c r="B865" s="14"/>
      <c r="C865" s="15"/>
      <c r="D865" s="13"/>
      <c r="E865" s="13"/>
      <c r="F865" s="14"/>
      <c r="G865" s="13"/>
      <c r="H865" s="13"/>
      <c r="I865" s="13"/>
      <c r="J865" s="14"/>
      <c r="K865" s="13"/>
      <c r="L865" s="13"/>
      <c r="M865" s="13"/>
      <c r="N865" s="13"/>
      <c r="O865" s="14"/>
      <c r="P865" s="14"/>
      <c r="Q865" s="24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ht="12.75" customHeight="1">
      <c r="A866" s="8"/>
      <c r="B866" s="9"/>
      <c r="C866" s="10"/>
      <c r="D866" s="8"/>
      <c r="E866" s="8"/>
      <c r="F866" s="9"/>
      <c r="G866" s="8"/>
      <c r="H866" s="8"/>
      <c r="I866" s="8"/>
      <c r="J866" s="9"/>
      <c r="K866" s="8"/>
      <c r="L866" s="8"/>
      <c r="M866" s="8"/>
      <c r="N866" s="8"/>
      <c r="O866" s="9"/>
      <c r="P866" s="9"/>
      <c r="Q866" s="23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</row>
    <row r="867" ht="12.75" customHeight="1">
      <c r="A867" s="13"/>
      <c r="B867" s="14"/>
      <c r="C867" s="15"/>
      <c r="D867" s="13"/>
      <c r="E867" s="13"/>
      <c r="F867" s="14"/>
      <c r="G867" s="13"/>
      <c r="H867" s="13"/>
      <c r="I867" s="13"/>
      <c r="J867" s="14"/>
      <c r="K867" s="13"/>
      <c r="L867" s="13"/>
      <c r="M867" s="13"/>
      <c r="N867" s="13"/>
      <c r="O867" s="14"/>
      <c r="P867" s="14"/>
      <c r="Q867" s="24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ht="12.75" customHeight="1">
      <c r="A868" s="8"/>
      <c r="B868" s="9"/>
      <c r="C868" s="10"/>
      <c r="D868" s="8"/>
      <c r="E868" s="8"/>
      <c r="F868" s="9"/>
      <c r="G868" s="8"/>
      <c r="H868" s="8"/>
      <c r="I868" s="8"/>
      <c r="J868" s="9"/>
      <c r="K868" s="8"/>
      <c r="L868" s="8"/>
      <c r="M868" s="8"/>
      <c r="N868" s="8"/>
      <c r="O868" s="9"/>
      <c r="P868" s="9"/>
      <c r="Q868" s="23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</row>
    <row r="869" ht="12.75" customHeight="1">
      <c r="A869" s="13"/>
      <c r="B869" s="14"/>
      <c r="C869" s="15"/>
      <c r="D869" s="13"/>
      <c r="E869" s="13"/>
      <c r="F869" s="14"/>
      <c r="G869" s="13"/>
      <c r="H869" s="13"/>
      <c r="I869" s="13"/>
      <c r="J869" s="14"/>
      <c r="K869" s="13"/>
      <c r="L869" s="13"/>
      <c r="M869" s="13"/>
      <c r="N869" s="13"/>
      <c r="O869" s="14"/>
      <c r="P869" s="14"/>
      <c r="Q869" s="24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</row>
    <row r="870" ht="12.75" customHeight="1">
      <c r="A870" s="8"/>
      <c r="B870" s="9"/>
      <c r="C870" s="10"/>
      <c r="D870" s="8"/>
      <c r="E870" s="8"/>
      <c r="F870" s="9"/>
      <c r="G870" s="8"/>
      <c r="H870" s="8"/>
      <c r="I870" s="8"/>
      <c r="J870" s="9"/>
      <c r="K870" s="8"/>
      <c r="L870" s="8"/>
      <c r="M870" s="8"/>
      <c r="N870" s="8"/>
      <c r="O870" s="9"/>
      <c r="P870" s="9"/>
      <c r="Q870" s="23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</row>
    <row r="871" ht="12.75" customHeight="1">
      <c r="A871" s="13"/>
      <c r="B871" s="14"/>
      <c r="C871" s="15"/>
      <c r="D871" s="13"/>
      <c r="E871" s="13"/>
      <c r="F871" s="14"/>
      <c r="G871" s="13"/>
      <c r="H871" s="13"/>
      <c r="I871" s="13"/>
      <c r="J871" s="14"/>
      <c r="K871" s="13"/>
      <c r="L871" s="13"/>
      <c r="M871" s="13"/>
      <c r="N871" s="13"/>
      <c r="O871" s="14"/>
      <c r="P871" s="14"/>
      <c r="Q871" s="24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ht="12.75" customHeight="1">
      <c r="A872" s="8"/>
      <c r="B872" s="9"/>
      <c r="C872" s="10"/>
      <c r="D872" s="8"/>
      <c r="E872" s="8"/>
      <c r="F872" s="9"/>
      <c r="G872" s="8"/>
      <c r="H872" s="8"/>
      <c r="I872" s="8"/>
      <c r="J872" s="9"/>
      <c r="K872" s="8"/>
      <c r="L872" s="8"/>
      <c r="M872" s="8"/>
      <c r="N872" s="8"/>
      <c r="O872" s="9"/>
      <c r="P872" s="9"/>
      <c r="Q872" s="23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</row>
    <row r="873" ht="12.75" customHeight="1">
      <c r="A873" s="13"/>
      <c r="B873" s="14"/>
      <c r="C873" s="15"/>
      <c r="D873" s="13"/>
      <c r="E873" s="13"/>
      <c r="F873" s="14"/>
      <c r="G873" s="13"/>
      <c r="H873" s="13"/>
      <c r="I873" s="13"/>
      <c r="J873" s="14"/>
      <c r="K873" s="13"/>
      <c r="L873" s="13"/>
      <c r="M873" s="13"/>
      <c r="N873" s="13"/>
      <c r="O873" s="14"/>
      <c r="P873" s="14"/>
      <c r="Q873" s="24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ht="12.75" customHeight="1">
      <c r="A874" s="8"/>
      <c r="B874" s="9"/>
      <c r="C874" s="10"/>
      <c r="D874" s="8"/>
      <c r="E874" s="8"/>
      <c r="F874" s="9"/>
      <c r="G874" s="8"/>
      <c r="H874" s="8"/>
      <c r="I874" s="8"/>
      <c r="J874" s="9"/>
      <c r="K874" s="8"/>
      <c r="L874" s="8"/>
      <c r="M874" s="8"/>
      <c r="N874" s="8"/>
      <c r="O874" s="9"/>
      <c r="P874" s="9"/>
      <c r="Q874" s="23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ht="12.75" customHeight="1">
      <c r="A875" s="13"/>
      <c r="B875" s="14"/>
      <c r="C875" s="15"/>
      <c r="D875" s="13"/>
      <c r="E875" s="13"/>
      <c r="F875" s="14"/>
      <c r="G875" s="13"/>
      <c r="H875" s="13"/>
      <c r="I875" s="13"/>
      <c r="J875" s="14"/>
      <c r="K875" s="13"/>
      <c r="L875" s="13"/>
      <c r="M875" s="13"/>
      <c r="N875" s="13"/>
      <c r="O875" s="14"/>
      <c r="P875" s="14"/>
      <c r="Q875" s="24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ht="12.75" customHeight="1">
      <c r="A876" s="8"/>
      <c r="B876" s="9"/>
      <c r="C876" s="10"/>
      <c r="D876" s="8"/>
      <c r="E876" s="8"/>
      <c r="F876" s="9"/>
      <c r="G876" s="8"/>
      <c r="H876" s="8"/>
      <c r="I876" s="8"/>
      <c r="J876" s="9"/>
      <c r="K876" s="8"/>
      <c r="L876" s="8"/>
      <c r="M876" s="8"/>
      <c r="N876" s="8"/>
      <c r="O876" s="9"/>
      <c r="P876" s="9"/>
      <c r="Q876" s="23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ht="12.75" customHeight="1">
      <c r="A877" s="13"/>
      <c r="B877" s="14"/>
      <c r="C877" s="15"/>
      <c r="D877" s="13"/>
      <c r="E877" s="13"/>
      <c r="F877" s="14"/>
      <c r="G877" s="13"/>
      <c r="H877" s="13"/>
      <c r="I877" s="13"/>
      <c r="J877" s="14"/>
      <c r="K877" s="13"/>
      <c r="L877" s="13"/>
      <c r="M877" s="13"/>
      <c r="N877" s="13"/>
      <c r="O877" s="14"/>
      <c r="P877" s="14"/>
      <c r="Q877" s="24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</row>
    <row r="878" ht="12.75" customHeight="1">
      <c r="A878" s="8"/>
      <c r="B878" s="9"/>
      <c r="C878" s="10"/>
      <c r="D878" s="8"/>
      <c r="E878" s="8"/>
      <c r="F878" s="9"/>
      <c r="G878" s="8"/>
      <c r="H878" s="8"/>
      <c r="I878" s="8"/>
      <c r="J878" s="9"/>
      <c r="K878" s="8"/>
      <c r="L878" s="8"/>
      <c r="M878" s="8"/>
      <c r="N878" s="8"/>
      <c r="O878" s="9"/>
      <c r="P878" s="9"/>
      <c r="Q878" s="23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ht="12.75" customHeight="1">
      <c r="A879" s="13"/>
      <c r="B879" s="14"/>
      <c r="C879" s="15"/>
      <c r="D879" s="13"/>
      <c r="E879" s="13"/>
      <c r="F879" s="14"/>
      <c r="G879" s="13"/>
      <c r="H879" s="13"/>
      <c r="I879" s="13"/>
      <c r="J879" s="14"/>
      <c r="K879" s="13"/>
      <c r="L879" s="13"/>
      <c r="M879" s="13"/>
      <c r="N879" s="13"/>
      <c r="O879" s="14"/>
      <c r="P879" s="14"/>
      <c r="Q879" s="24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ht="12.75" customHeight="1">
      <c r="A880" s="8"/>
      <c r="B880" s="9"/>
      <c r="C880" s="10"/>
      <c r="D880" s="8"/>
      <c r="E880" s="8"/>
      <c r="F880" s="9"/>
      <c r="G880" s="8"/>
      <c r="H880" s="8"/>
      <c r="I880" s="8"/>
      <c r="J880" s="9"/>
      <c r="K880" s="8"/>
      <c r="L880" s="8"/>
      <c r="M880" s="8"/>
      <c r="N880" s="8"/>
      <c r="O880" s="9"/>
      <c r="P880" s="9"/>
      <c r="Q880" s="23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ht="12.75" customHeight="1">
      <c r="A881" s="13"/>
      <c r="B881" s="14"/>
      <c r="C881" s="15"/>
      <c r="D881" s="13"/>
      <c r="E881" s="13"/>
      <c r="F881" s="14"/>
      <c r="G881" s="13"/>
      <c r="H881" s="13"/>
      <c r="I881" s="13"/>
      <c r="J881" s="14"/>
      <c r="K881" s="13"/>
      <c r="L881" s="13"/>
      <c r="M881" s="13"/>
      <c r="N881" s="13"/>
      <c r="O881" s="14"/>
      <c r="P881" s="14"/>
      <c r="Q881" s="24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ht="12.75" customHeight="1">
      <c r="A882" s="8"/>
      <c r="B882" s="9"/>
      <c r="C882" s="10"/>
      <c r="D882" s="8"/>
      <c r="E882" s="8"/>
      <c r="F882" s="9"/>
      <c r="G882" s="8"/>
      <c r="H882" s="8"/>
      <c r="I882" s="8"/>
      <c r="J882" s="9"/>
      <c r="K882" s="8"/>
      <c r="L882" s="8"/>
      <c r="M882" s="8"/>
      <c r="N882" s="8"/>
      <c r="O882" s="9"/>
      <c r="P882" s="9"/>
      <c r="Q882" s="23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ht="12.75" customHeight="1">
      <c r="A883" s="13"/>
      <c r="B883" s="14"/>
      <c r="C883" s="15"/>
      <c r="D883" s="13"/>
      <c r="E883" s="13"/>
      <c r="F883" s="14"/>
      <c r="G883" s="13"/>
      <c r="H883" s="13"/>
      <c r="I883" s="13"/>
      <c r="J883" s="14"/>
      <c r="K883" s="13"/>
      <c r="L883" s="13"/>
      <c r="M883" s="13"/>
      <c r="N883" s="13"/>
      <c r="O883" s="14"/>
      <c r="P883" s="14"/>
      <c r="Q883" s="24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</row>
    <row r="884" ht="12.75" customHeight="1">
      <c r="A884" s="8"/>
      <c r="B884" s="9"/>
      <c r="C884" s="10"/>
      <c r="D884" s="8"/>
      <c r="E884" s="8"/>
      <c r="F884" s="9"/>
      <c r="G884" s="8"/>
      <c r="H884" s="8"/>
      <c r="I884" s="8"/>
      <c r="J884" s="9"/>
      <c r="K884" s="8"/>
      <c r="L884" s="8"/>
      <c r="M884" s="8"/>
      <c r="N884" s="8"/>
      <c r="O884" s="9"/>
      <c r="P884" s="9"/>
      <c r="Q884" s="23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ht="12.75" customHeight="1">
      <c r="A885" s="13"/>
      <c r="B885" s="14"/>
      <c r="C885" s="15"/>
      <c r="D885" s="13"/>
      <c r="E885" s="13"/>
      <c r="F885" s="14"/>
      <c r="G885" s="13"/>
      <c r="H885" s="13"/>
      <c r="I885" s="13"/>
      <c r="J885" s="14"/>
      <c r="K885" s="13"/>
      <c r="L885" s="13"/>
      <c r="M885" s="13"/>
      <c r="N885" s="13"/>
      <c r="O885" s="14"/>
      <c r="P885" s="14"/>
      <c r="Q885" s="24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</row>
    <row r="886" ht="12.75" customHeight="1">
      <c r="A886" s="8"/>
      <c r="B886" s="9"/>
      <c r="C886" s="10"/>
      <c r="D886" s="8"/>
      <c r="E886" s="8"/>
      <c r="F886" s="9"/>
      <c r="G886" s="8"/>
      <c r="H886" s="8"/>
      <c r="I886" s="8"/>
      <c r="J886" s="9"/>
      <c r="K886" s="8"/>
      <c r="L886" s="8"/>
      <c r="M886" s="8"/>
      <c r="N886" s="8"/>
      <c r="O886" s="9"/>
      <c r="P886" s="9"/>
      <c r="Q886" s="23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ht="12.75" customHeight="1">
      <c r="A887" s="13"/>
      <c r="B887" s="14"/>
      <c r="C887" s="15"/>
      <c r="D887" s="13"/>
      <c r="E887" s="13"/>
      <c r="F887" s="14"/>
      <c r="G887" s="13"/>
      <c r="H887" s="13"/>
      <c r="I887" s="13"/>
      <c r="J887" s="14"/>
      <c r="K887" s="13"/>
      <c r="L887" s="13"/>
      <c r="M887" s="13"/>
      <c r="N887" s="13"/>
      <c r="O887" s="14"/>
      <c r="P887" s="14"/>
      <c r="Q887" s="24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ht="12.75" customHeight="1">
      <c r="A888" s="8"/>
      <c r="B888" s="9"/>
      <c r="C888" s="10"/>
      <c r="D888" s="8"/>
      <c r="E888" s="8"/>
      <c r="F888" s="9"/>
      <c r="G888" s="8"/>
      <c r="H888" s="8"/>
      <c r="I888" s="8"/>
      <c r="J888" s="9"/>
      <c r="K888" s="8"/>
      <c r="L888" s="8"/>
      <c r="M888" s="8"/>
      <c r="N888" s="8"/>
      <c r="O888" s="9"/>
      <c r="P888" s="9"/>
      <c r="Q888" s="23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ht="12.75" customHeight="1">
      <c r="A889" s="13"/>
      <c r="B889" s="14"/>
      <c r="C889" s="15"/>
      <c r="D889" s="13"/>
      <c r="E889" s="13"/>
      <c r="F889" s="14"/>
      <c r="G889" s="13"/>
      <c r="H889" s="13"/>
      <c r="I889" s="13"/>
      <c r="J889" s="14"/>
      <c r="K889" s="13"/>
      <c r="L889" s="13"/>
      <c r="M889" s="13"/>
      <c r="N889" s="13"/>
      <c r="O889" s="14"/>
      <c r="P889" s="14"/>
      <c r="Q889" s="24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ht="12.75" customHeight="1">
      <c r="A890" s="8"/>
      <c r="B890" s="9"/>
      <c r="C890" s="10"/>
      <c r="D890" s="8"/>
      <c r="E890" s="8"/>
      <c r="F890" s="9"/>
      <c r="G890" s="8"/>
      <c r="H890" s="8"/>
      <c r="I890" s="8"/>
      <c r="J890" s="9"/>
      <c r="K890" s="8"/>
      <c r="L890" s="8"/>
      <c r="M890" s="8"/>
      <c r="N890" s="8"/>
      <c r="O890" s="9"/>
      <c r="P890" s="9"/>
      <c r="Q890" s="23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ht="12.75" customHeight="1">
      <c r="A891" s="13"/>
      <c r="B891" s="14"/>
      <c r="C891" s="15"/>
      <c r="D891" s="13"/>
      <c r="E891" s="13"/>
      <c r="F891" s="14"/>
      <c r="G891" s="13"/>
      <c r="H891" s="13"/>
      <c r="I891" s="13"/>
      <c r="J891" s="14"/>
      <c r="K891" s="13"/>
      <c r="L891" s="13"/>
      <c r="M891" s="13"/>
      <c r="N891" s="13"/>
      <c r="O891" s="14"/>
      <c r="P891" s="14"/>
      <c r="Q891" s="24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</row>
    <row r="892" ht="12.75" customHeight="1">
      <c r="A892" s="8"/>
      <c r="B892" s="9"/>
      <c r="C892" s="10"/>
      <c r="D892" s="8"/>
      <c r="E892" s="8"/>
      <c r="F892" s="9"/>
      <c r="G892" s="8"/>
      <c r="H892" s="8"/>
      <c r="I892" s="8"/>
      <c r="J892" s="9"/>
      <c r="K892" s="8"/>
      <c r="L892" s="8"/>
      <c r="M892" s="8"/>
      <c r="N892" s="8"/>
      <c r="O892" s="9"/>
      <c r="P892" s="9"/>
      <c r="Q892" s="23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</row>
    <row r="893" ht="12.75" customHeight="1">
      <c r="A893" s="13"/>
      <c r="B893" s="14"/>
      <c r="C893" s="15"/>
      <c r="D893" s="13"/>
      <c r="E893" s="13"/>
      <c r="F893" s="14"/>
      <c r="G893" s="13"/>
      <c r="H893" s="13"/>
      <c r="I893" s="13"/>
      <c r="J893" s="14"/>
      <c r="K893" s="13"/>
      <c r="L893" s="13"/>
      <c r="M893" s="13"/>
      <c r="N893" s="13"/>
      <c r="O893" s="14"/>
      <c r="P893" s="14"/>
      <c r="Q893" s="24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ht="12.75" customHeight="1">
      <c r="A894" s="8"/>
      <c r="B894" s="9"/>
      <c r="C894" s="10"/>
      <c r="D894" s="8"/>
      <c r="E894" s="8"/>
      <c r="F894" s="9"/>
      <c r="G894" s="8"/>
      <c r="H894" s="8"/>
      <c r="I894" s="8"/>
      <c r="J894" s="9"/>
      <c r="K894" s="8"/>
      <c r="L894" s="8"/>
      <c r="M894" s="8"/>
      <c r="N894" s="8"/>
      <c r="O894" s="9"/>
      <c r="P894" s="9"/>
      <c r="Q894" s="23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</row>
    <row r="895" ht="12.75" customHeight="1">
      <c r="A895" s="13"/>
      <c r="B895" s="14"/>
      <c r="C895" s="15"/>
      <c r="D895" s="13"/>
      <c r="E895" s="13"/>
      <c r="F895" s="14"/>
      <c r="G895" s="13"/>
      <c r="H895" s="13"/>
      <c r="I895" s="13"/>
      <c r="J895" s="14"/>
      <c r="K895" s="13"/>
      <c r="L895" s="13"/>
      <c r="M895" s="13"/>
      <c r="N895" s="13"/>
      <c r="O895" s="14"/>
      <c r="P895" s="14"/>
      <c r="Q895" s="24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ht="12.75" customHeight="1">
      <c r="A896" s="8"/>
      <c r="B896" s="9"/>
      <c r="C896" s="10"/>
      <c r="D896" s="8"/>
      <c r="E896" s="8"/>
      <c r="F896" s="9"/>
      <c r="G896" s="8"/>
      <c r="H896" s="8"/>
      <c r="I896" s="8"/>
      <c r="J896" s="9"/>
      <c r="K896" s="8"/>
      <c r="L896" s="8"/>
      <c r="M896" s="8"/>
      <c r="N896" s="8"/>
      <c r="O896" s="9"/>
      <c r="P896" s="9"/>
      <c r="Q896" s="23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</row>
    <row r="897" ht="12.75" customHeight="1">
      <c r="A897" s="13"/>
      <c r="B897" s="14"/>
      <c r="C897" s="15"/>
      <c r="D897" s="13"/>
      <c r="E897" s="13"/>
      <c r="F897" s="14"/>
      <c r="G897" s="13"/>
      <c r="H897" s="13"/>
      <c r="I897" s="13"/>
      <c r="J897" s="14"/>
      <c r="K897" s="13"/>
      <c r="L897" s="13"/>
      <c r="M897" s="13"/>
      <c r="N897" s="13"/>
      <c r="O897" s="14"/>
      <c r="P897" s="14"/>
      <c r="Q897" s="24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</row>
    <row r="898" ht="12.75" customHeight="1">
      <c r="A898" s="8"/>
      <c r="B898" s="9"/>
      <c r="C898" s="10"/>
      <c r="D898" s="8"/>
      <c r="E898" s="8"/>
      <c r="F898" s="9"/>
      <c r="G898" s="8"/>
      <c r="H898" s="8"/>
      <c r="I898" s="8"/>
      <c r="J898" s="9"/>
      <c r="K898" s="8"/>
      <c r="L898" s="8"/>
      <c r="M898" s="8"/>
      <c r="N898" s="8"/>
      <c r="O898" s="9"/>
      <c r="P898" s="9"/>
      <c r="Q898" s="23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</row>
    <row r="899" ht="12.75" customHeight="1">
      <c r="A899" s="13"/>
      <c r="B899" s="14"/>
      <c r="C899" s="15"/>
      <c r="D899" s="13"/>
      <c r="E899" s="13"/>
      <c r="F899" s="14"/>
      <c r="G899" s="13"/>
      <c r="H899" s="13"/>
      <c r="I899" s="13"/>
      <c r="J899" s="14"/>
      <c r="K899" s="13"/>
      <c r="L899" s="13"/>
      <c r="M899" s="13"/>
      <c r="N899" s="13"/>
      <c r="O899" s="14"/>
      <c r="P899" s="14"/>
      <c r="Q899" s="24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</row>
    <row r="900" ht="12.75" customHeight="1">
      <c r="A900" s="8"/>
      <c r="B900" s="9"/>
      <c r="C900" s="10"/>
      <c r="D900" s="8"/>
      <c r="E900" s="8"/>
      <c r="F900" s="9"/>
      <c r="G900" s="8"/>
      <c r="H900" s="8"/>
      <c r="I900" s="8"/>
      <c r="J900" s="9"/>
      <c r="K900" s="8"/>
      <c r="L900" s="8"/>
      <c r="M900" s="8"/>
      <c r="N900" s="8"/>
      <c r="O900" s="9"/>
      <c r="P900" s="9"/>
      <c r="Q900" s="23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</row>
    <row r="901" ht="12.75" customHeight="1">
      <c r="A901" s="13"/>
      <c r="B901" s="14"/>
      <c r="C901" s="15"/>
      <c r="D901" s="13"/>
      <c r="E901" s="13"/>
      <c r="F901" s="14"/>
      <c r="G901" s="13"/>
      <c r="H901" s="13"/>
      <c r="I901" s="13"/>
      <c r="J901" s="14"/>
      <c r="K901" s="13"/>
      <c r="L901" s="13"/>
      <c r="M901" s="13"/>
      <c r="N901" s="13"/>
      <c r="O901" s="14"/>
      <c r="P901" s="14"/>
      <c r="Q901" s="24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ht="12.75" customHeight="1">
      <c r="A902" s="8"/>
      <c r="B902" s="9"/>
      <c r="C902" s="10"/>
      <c r="D902" s="8"/>
      <c r="E902" s="8"/>
      <c r="F902" s="9"/>
      <c r="G902" s="8"/>
      <c r="H902" s="8"/>
      <c r="I902" s="8"/>
      <c r="J902" s="9"/>
      <c r="K902" s="8"/>
      <c r="L902" s="8"/>
      <c r="M902" s="8"/>
      <c r="N902" s="8"/>
      <c r="O902" s="9"/>
      <c r="P902" s="9"/>
      <c r="Q902" s="23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ht="12.75" customHeight="1">
      <c r="A903" s="13"/>
      <c r="B903" s="14"/>
      <c r="C903" s="15"/>
      <c r="D903" s="13"/>
      <c r="E903" s="13"/>
      <c r="F903" s="14"/>
      <c r="G903" s="13"/>
      <c r="H903" s="13"/>
      <c r="I903" s="13"/>
      <c r="J903" s="14"/>
      <c r="K903" s="13"/>
      <c r="L903" s="13"/>
      <c r="M903" s="13"/>
      <c r="N903" s="13"/>
      <c r="O903" s="14"/>
      <c r="P903" s="14"/>
      <c r="Q903" s="24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ht="12.75" customHeight="1">
      <c r="A904" s="8"/>
      <c r="B904" s="9"/>
      <c r="C904" s="10"/>
      <c r="D904" s="8"/>
      <c r="E904" s="8"/>
      <c r="F904" s="9"/>
      <c r="G904" s="8"/>
      <c r="H904" s="8"/>
      <c r="I904" s="8"/>
      <c r="J904" s="9"/>
      <c r="K904" s="8"/>
      <c r="L904" s="8"/>
      <c r="M904" s="8"/>
      <c r="N904" s="8"/>
      <c r="O904" s="9"/>
      <c r="P904" s="9"/>
      <c r="Q904" s="23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ht="12.75" customHeight="1">
      <c r="A905" s="13"/>
      <c r="B905" s="14"/>
      <c r="C905" s="15"/>
      <c r="D905" s="13"/>
      <c r="E905" s="13"/>
      <c r="F905" s="14"/>
      <c r="G905" s="13"/>
      <c r="H905" s="13"/>
      <c r="I905" s="13"/>
      <c r="J905" s="14"/>
      <c r="K905" s="13"/>
      <c r="L905" s="13"/>
      <c r="M905" s="13"/>
      <c r="N905" s="13"/>
      <c r="O905" s="14"/>
      <c r="P905" s="14"/>
      <c r="Q905" s="24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ht="12.75" customHeight="1">
      <c r="A906" s="8"/>
      <c r="B906" s="9"/>
      <c r="C906" s="10"/>
      <c r="D906" s="8"/>
      <c r="E906" s="8"/>
      <c r="F906" s="9"/>
      <c r="G906" s="8"/>
      <c r="H906" s="8"/>
      <c r="I906" s="8"/>
      <c r="J906" s="9"/>
      <c r="K906" s="8"/>
      <c r="L906" s="8"/>
      <c r="M906" s="8"/>
      <c r="N906" s="8"/>
      <c r="O906" s="9"/>
      <c r="P906" s="9"/>
      <c r="Q906" s="23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ht="12.75" customHeight="1">
      <c r="A907" s="13"/>
      <c r="B907" s="14"/>
      <c r="C907" s="15"/>
      <c r="D907" s="13"/>
      <c r="E907" s="13"/>
      <c r="F907" s="14"/>
      <c r="G907" s="13"/>
      <c r="H907" s="13"/>
      <c r="I907" s="13"/>
      <c r="J907" s="14"/>
      <c r="K907" s="13"/>
      <c r="L907" s="13"/>
      <c r="M907" s="13"/>
      <c r="N907" s="13"/>
      <c r="O907" s="14"/>
      <c r="P907" s="14"/>
      <c r="Q907" s="24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</row>
    <row r="908" ht="12.75" customHeight="1">
      <c r="A908" s="8"/>
      <c r="B908" s="9"/>
      <c r="C908" s="10"/>
      <c r="D908" s="8"/>
      <c r="E908" s="8"/>
      <c r="F908" s="9"/>
      <c r="G908" s="8"/>
      <c r="H908" s="8"/>
      <c r="I908" s="8"/>
      <c r="J908" s="9"/>
      <c r="K908" s="8"/>
      <c r="L908" s="8"/>
      <c r="M908" s="8"/>
      <c r="N908" s="8"/>
      <c r="O908" s="9"/>
      <c r="P908" s="9"/>
      <c r="Q908" s="23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ht="12.75" customHeight="1">
      <c r="A909" s="13"/>
      <c r="B909" s="14"/>
      <c r="C909" s="15"/>
      <c r="D909" s="13"/>
      <c r="E909" s="13"/>
      <c r="F909" s="14"/>
      <c r="G909" s="13"/>
      <c r="H909" s="13"/>
      <c r="I909" s="13"/>
      <c r="J909" s="14"/>
      <c r="K909" s="13"/>
      <c r="L909" s="13"/>
      <c r="M909" s="13"/>
      <c r="N909" s="13"/>
      <c r="O909" s="14"/>
      <c r="P909" s="14"/>
      <c r="Q909" s="24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</row>
    <row r="910" ht="12.75" customHeight="1">
      <c r="A910" s="8"/>
      <c r="B910" s="9"/>
      <c r="C910" s="10"/>
      <c r="D910" s="8"/>
      <c r="E910" s="8"/>
      <c r="F910" s="9"/>
      <c r="G910" s="8"/>
      <c r="H910" s="8"/>
      <c r="I910" s="8"/>
      <c r="J910" s="9"/>
      <c r="K910" s="8"/>
      <c r="L910" s="8"/>
      <c r="M910" s="8"/>
      <c r="N910" s="8"/>
      <c r="O910" s="9"/>
      <c r="P910" s="9"/>
      <c r="Q910" s="23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</row>
    <row r="911" ht="12.75" customHeight="1">
      <c r="A911" s="13"/>
      <c r="B911" s="14"/>
      <c r="C911" s="15"/>
      <c r="D911" s="13"/>
      <c r="E911" s="13"/>
      <c r="F911" s="14"/>
      <c r="G911" s="13"/>
      <c r="H911" s="13"/>
      <c r="I911" s="13"/>
      <c r="J911" s="14"/>
      <c r="K911" s="13"/>
      <c r="L911" s="13"/>
      <c r="M911" s="13"/>
      <c r="N911" s="13"/>
      <c r="O911" s="14"/>
      <c r="P911" s="14"/>
      <c r="Q911" s="24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</row>
    <row r="912" ht="12.75" customHeight="1">
      <c r="A912" s="8"/>
      <c r="B912" s="9"/>
      <c r="C912" s="10"/>
      <c r="D912" s="8"/>
      <c r="E912" s="8"/>
      <c r="F912" s="9"/>
      <c r="G912" s="8"/>
      <c r="H912" s="8"/>
      <c r="I912" s="8"/>
      <c r="J912" s="9"/>
      <c r="K912" s="8"/>
      <c r="L912" s="8"/>
      <c r="M912" s="8"/>
      <c r="N912" s="8"/>
      <c r="O912" s="9"/>
      <c r="P912" s="9"/>
      <c r="Q912" s="23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ht="12.75" customHeight="1">
      <c r="A913" s="13"/>
      <c r="B913" s="14"/>
      <c r="C913" s="15"/>
      <c r="D913" s="13"/>
      <c r="E913" s="13"/>
      <c r="F913" s="14"/>
      <c r="G913" s="13"/>
      <c r="H913" s="13"/>
      <c r="I913" s="13"/>
      <c r="J913" s="14"/>
      <c r="K913" s="13"/>
      <c r="L913" s="13"/>
      <c r="M913" s="13"/>
      <c r="N913" s="13"/>
      <c r="O913" s="14"/>
      <c r="P913" s="14"/>
      <c r="Q913" s="24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</row>
    <row r="914" ht="12.75" customHeight="1">
      <c r="A914" s="8"/>
      <c r="B914" s="9"/>
      <c r="C914" s="10"/>
      <c r="D914" s="8"/>
      <c r="E914" s="8"/>
      <c r="F914" s="9"/>
      <c r="G914" s="8"/>
      <c r="H914" s="8"/>
      <c r="I914" s="8"/>
      <c r="J914" s="9"/>
      <c r="K914" s="8"/>
      <c r="L914" s="8"/>
      <c r="M914" s="8"/>
      <c r="N914" s="8"/>
      <c r="O914" s="9"/>
      <c r="P914" s="9"/>
      <c r="Q914" s="23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</row>
    <row r="915" ht="12.75" customHeight="1">
      <c r="A915" s="13"/>
      <c r="B915" s="14"/>
      <c r="C915" s="15"/>
      <c r="D915" s="13"/>
      <c r="E915" s="13"/>
      <c r="F915" s="14"/>
      <c r="G915" s="13"/>
      <c r="H915" s="13"/>
      <c r="I915" s="13"/>
      <c r="J915" s="14"/>
      <c r="K915" s="13"/>
      <c r="L915" s="13"/>
      <c r="M915" s="13"/>
      <c r="N915" s="13"/>
      <c r="O915" s="14"/>
      <c r="P915" s="14"/>
      <c r="Q915" s="24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</row>
    <row r="916" ht="12.75" customHeight="1">
      <c r="A916" s="8"/>
      <c r="B916" s="9"/>
      <c r="C916" s="10"/>
      <c r="D916" s="8"/>
      <c r="E916" s="8"/>
      <c r="F916" s="9"/>
      <c r="G916" s="8"/>
      <c r="H916" s="8"/>
      <c r="I916" s="8"/>
      <c r="J916" s="9"/>
      <c r="K916" s="8"/>
      <c r="L916" s="8"/>
      <c r="M916" s="8"/>
      <c r="N916" s="8"/>
      <c r="O916" s="9"/>
      <c r="P916" s="9"/>
      <c r="Q916" s="23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</row>
    <row r="917" ht="12.75" customHeight="1">
      <c r="A917" s="13"/>
      <c r="B917" s="14"/>
      <c r="C917" s="15"/>
      <c r="D917" s="13"/>
      <c r="E917" s="13"/>
      <c r="F917" s="14"/>
      <c r="G917" s="13"/>
      <c r="H917" s="13"/>
      <c r="I917" s="13"/>
      <c r="J917" s="14"/>
      <c r="K917" s="13"/>
      <c r="L917" s="13"/>
      <c r="M917" s="13"/>
      <c r="N917" s="13"/>
      <c r="O917" s="14"/>
      <c r="P917" s="14"/>
      <c r="Q917" s="24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ht="12.75" customHeight="1">
      <c r="A918" s="8"/>
      <c r="B918" s="9"/>
      <c r="C918" s="10"/>
      <c r="D918" s="8"/>
      <c r="E918" s="8"/>
      <c r="F918" s="9"/>
      <c r="G918" s="8"/>
      <c r="H918" s="8"/>
      <c r="I918" s="8"/>
      <c r="J918" s="9"/>
      <c r="K918" s="8"/>
      <c r="L918" s="8"/>
      <c r="M918" s="8"/>
      <c r="N918" s="8"/>
      <c r="O918" s="9"/>
      <c r="P918" s="9"/>
      <c r="Q918" s="23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ht="12.75" customHeight="1">
      <c r="A919" s="13"/>
      <c r="B919" s="14"/>
      <c r="C919" s="15"/>
      <c r="D919" s="13"/>
      <c r="E919" s="13"/>
      <c r="F919" s="14"/>
      <c r="G919" s="13"/>
      <c r="H919" s="13"/>
      <c r="I919" s="13"/>
      <c r="J919" s="14"/>
      <c r="K919" s="13"/>
      <c r="L919" s="13"/>
      <c r="M919" s="13"/>
      <c r="N919" s="13"/>
      <c r="O919" s="14"/>
      <c r="P919" s="14"/>
      <c r="Q919" s="24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</row>
    <row r="920" ht="12.75" customHeight="1">
      <c r="A920" s="8"/>
      <c r="B920" s="9"/>
      <c r="C920" s="10"/>
      <c r="D920" s="8"/>
      <c r="E920" s="8"/>
      <c r="F920" s="9"/>
      <c r="G920" s="8"/>
      <c r="H920" s="8"/>
      <c r="I920" s="8"/>
      <c r="J920" s="9"/>
      <c r="K920" s="8"/>
      <c r="L920" s="8"/>
      <c r="M920" s="8"/>
      <c r="N920" s="8"/>
      <c r="O920" s="9"/>
      <c r="P920" s="9"/>
      <c r="Q920" s="23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ht="12.75" customHeight="1">
      <c r="A921" s="13"/>
      <c r="B921" s="14"/>
      <c r="C921" s="15"/>
      <c r="D921" s="13"/>
      <c r="E921" s="13"/>
      <c r="F921" s="14"/>
      <c r="G921" s="13"/>
      <c r="H921" s="13"/>
      <c r="I921" s="13"/>
      <c r="J921" s="14"/>
      <c r="K921" s="13"/>
      <c r="L921" s="13"/>
      <c r="M921" s="13"/>
      <c r="N921" s="13"/>
      <c r="O921" s="14"/>
      <c r="P921" s="14"/>
      <c r="Q921" s="24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</row>
    <row r="922" ht="12.75" customHeight="1">
      <c r="A922" s="8"/>
      <c r="B922" s="9"/>
      <c r="C922" s="10"/>
      <c r="D922" s="8"/>
      <c r="E922" s="8"/>
      <c r="F922" s="9"/>
      <c r="G922" s="8"/>
      <c r="H922" s="8"/>
      <c r="I922" s="8"/>
      <c r="J922" s="9"/>
      <c r="K922" s="8"/>
      <c r="L922" s="8"/>
      <c r="M922" s="8"/>
      <c r="N922" s="8"/>
      <c r="O922" s="9"/>
      <c r="P922" s="9"/>
      <c r="Q922" s="23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</row>
    <row r="923" ht="12.75" customHeight="1">
      <c r="A923" s="13"/>
      <c r="B923" s="14"/>
      <c r="C923" s="15"/>
      <c r="D923" s="13"/>
      <c r="E923" s="13"/>
      <c r="F923" s="14"/>
      <c r="G923" s="13"/>
      <c r="H923" s="13"/>
      <c r="I923" s="13"/>
      <c r="J923" s="14"/>
      <c r="K923" s="13"/>
      <c r="L923" s="13"/>
      <c r="M923" s="13"/>
      <c r="N923" s="13"/>
      <c r="O923" s="14"/>
      <c r="P923" s="14"/>
      <c r="Q923" s="24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</row>
    <row r="924" ht="12.75" customHeight="1">
      <c r="A924" s="8"/>
      <c r="B924" s="9"/>
      <c r="C924" s="10"/>
      <c r="D924" s="8"/>
      <c r="E924" s="8"/>
      <c r="F924" s="9"/>
      <c r="G924" s="8"/>
      <c r="H924" s="8"/>
      <c r="I924" s="8"/>
      <c r="J924" s="9"/>
      <c r="K924" s="8"/>
      <c r="L924" s="8"/>
      <c r="M924" s="8"/>
      <c r="N924" s="8"/>
      <c r="O924" s="9"/>
      <c r="P924" s="9"/>
      <c r="Q924" s="23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ht="12.75" customHeight="1">
      <c r="A925" s="13"/>
      <c r="B925" s="14"/>
      <c r="C925" s="15"/>
      <c r="D925" s="13"/>
      <c r="E925" s="13"/>
      <c r="F925" s="14"/>
      <c r="G925" s="13"/>
      <c r="H925" s="13"/>
      <c r="I925" s="13"/>
      <c r="J925" s="14"/>
      <c r="K925" s="13"/>
      <c r="L925" s="13"/>
      <c r="M925" s="13"/>
      <c r="N925" s="13"/>
      <c r="O925" s="14"/>
      <c r="P925" s="14"/>
      <c r="Q925" s="24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ht="12.75" customHeight="1">
      <c r="A926" s="8"/>
      <c r="B926" s="9"/>
      <c r="C926" s="10"/>
      <c r="D926" s="8"/>
      <c r="E926" s="8"/>
      <c r="F926" s="9"/>
      <c r="G926" s="8"/>
      <c r="H926" s="8"/>
      <c r="I926" s="8"/>
      <c r="J926" s="9"/>
      <c r="K926" s="8"/>
      <c r="L926" s="8"/>
      <c r="M926" s="8"/>
      <c r="N926" s="8"/>
      <c r="O926" s="9"/>
      <c r="P926" s="9"/>
      <c r="Q926" s="23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ht="12.75" customHeight="1">
      <c r="A927" s="13"/>
      <c r="B927" s="14"/>
      <c r="C927" s="15"/>
      <c r="D927" s="13"/>
      <c r="E927" s="13"/>
      <c r="F927" s="14"/>
      <c r="G927" s="13"/>
      <c r="H927" s="13"/>
      <c r="I927" s="13"/>
      <c r="J927" s="14"/>
      <c r="K927" s="13"/>
      <c r="L927" s="13"/>
      <c r="M927" s="13"/>
      <c r="N927" s="13"/>
      <c r="O927" s="14"/>
      <c r="P927" s="14"/>
      <c r="Q927" s="24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ht="12.75" customHeight="1">
      <c r="A928" s="8"/>
      <c r="B928" s="9"/>
      <c r="C928" s="10"/>
      <c r="D928" s="8"/>
      <c r="E928" s="8"/>
      <c r="F928" s="9"/>
      <c r="G928" s="8"/>
      <c r="H928" s="8"/>
      <c r="I928" s="8"/>
      <c r="J928" s="9"/>
      <c r="K928" s="8"/>
      <c r="L928" s="8"/>
      <c r="M928" s="8"/>
      <c r="N928" s="8"/>
      <c r="O928" s="9"/>
      <c r="P928" s="9"/>
      <c r="Q928" s="23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ht="12.75" customHeight="1">
      <c r="A929" s="13"/>
      <c r="B929" s="14"/>
      <c r="C929" s="15"/>
      <c r="D929" s="13"/>
      <c r="E929" s="13"/>
      <c r="F929" s="14"/>
      <c r="G929" s="13"/>
      <c r="H929" s="13"/>
      <c r="I929" s="13"/>
      <c r="J929" s="14"/>
      <c r="K929" s="13"/>
      <c r="L929" s="13"/>
      <c r="M929" s="13"/>
      <c r="N929" s="13"/>
      <c r="O929" s="14"/>
      <c r="P929" s="14"/>
      <c r="Q929" s="24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ht="12.75" customHeight="1">
      <c r="A930" s="8"/>
      <c r="B930" s="9"/>
      <c r="C930" s="10"/>
      <c r="D930" s="8"/>
      <c r="E930" s="8"/>
      <c r="F930" s="9"/>
      <c r="G930" s="8"/>
      <c r="H930" s="8"/>
      <c r="I930" s="8"/>
      <c r="J930" s="9"/>
      <c r="K930" s="8"/>
      <c r="L930" s="8"/>
      <c r="M930" s="8"/>
      <c r="N930" s="8"/>
      <c r="O930" s="9"/>
      <c r="P930" s="9"/>
      <c r="Q930" s="23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</row>
    <row r="931" ht="12.75" customHeight="1">
      <c r="A931" s="13"/>
      <c r="B931" s="14"/>
      <c r="C931" s="15"/>
      <c r="D931" s="13"/>
      <c r="E931" s="13"/>
      <c r="F931" s="14"/>
      <c r="G931" s="13"/>
      <c r="H931" s="13"/>
      <c r="I931" s="13"/>
      <c r="J931" s="14"/>
      <c r="K931" s="13"/>
      <c r="L931" s="13"/>
      <c r="M931" s="13"/>
      <c r="N931" s="13"/>
      <c r="O931" s="14"/>
      <c r="P931" s="14"/>
      <c r="Q931" s="24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ht="12.75" customHeight="1">
      <c r="A932" s="8"/>
      <c r="B932" s="9"/>
      <c r="C932" s="10"/>
      <c r="D932" s="8"/>
      <c r="E932" s="8"/>
      <c r="F932" s="9"/>
      <c r="G932" s="8"/>
      <c r="H932" s="8"/>
      <c r="I932" s="8"/>
      <c r="J932" s="9"/>
      <c r="K932" s="8"/>
      <c r="L932" s="8"/>
      <c r="M932" s="8"/>
      <c r="N932" s="8"/>
      <c r="O932" s="9"/>
      <c r="P932" s="9"/>
      <c r="Q932" s="23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ht="12.75" customHeight="1">
      <c r="A933" s="13"/>
      <c r="B933" s="14"/>
      <c r="C933" s="15"/>
      <c r="D933" s="13"/>
      <c r="E933" s="13"/>
      <c r="F933" s="14"/>
      <c r="G933" s="13"/>
      <c r="H933" s="13"/>
      <c r="I933" s="13"/>
      <c r="J933" s="14"/>
      <c r="K933" s="13"/>
      <c r="L933" s="13"/>
      <c r="M933" s="13"/>
      <c r="N933" s="13"/>
      <c r="O933" s="14"/>
      <c r="P933" s="14"/>
      <c r="Q933" s="24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ht="12.75" customHeight="1">
      <c r="A934" s="8"/>
      <c r="B934" s="9"/>
      <c r="C934" s="10"/>
      <c r="D934" s="8"/>
      <c r="E934" s="8"/>
      <c r="F934" s="9"/>
      <c r="G934" s="8"/>
      <c r="H934" s="8"/>
      <c r="I934" s="8"/>
      <c r="J934" s="9"/>
      <c r="K934" s="8"/>
      <c r="L934" s="8"/>
      <c r="M934" s="8"/>
      <c r="N934" s="8"/>
      <c r="O934" s="9"/>
      <c r="P934" s="9"/>
      <c r="Q934" s="23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</row>
    <row r="935" ht="12.75" customHeight="1">
      <c r="A935" s="13"/>
      <c r="B935" s="14"/>
      <c r="C935" s="15"/>
      <c r="D935" s="13"/>
      <c r="E935" s="13"/>
      <c r="F935" s="14"/>
      <c r="G935" s="13"/>
      <c r="H935" s="13"/>
      <c r="I935" s="13"/>
      <c r="J935" s="14"/>
      <c r="K935" s="13"/>
      <c r="L935" s="13"/>
      <c r="M935" s="13"/>
      <c r="N935" s="13"/>
      <c r="O935" s="14"/>
      <c r="P935" s="14"/>
      <c r="Q935" s="24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ht="12.75" customHeight="1">
      <c r="A936" s="8"/>
      <c r="B936" s="9"/>
      <c r="C936" s="10"/>
      <c r="D936" s="8"/>
      <c r="E936" s="8"/>
      <c r="F936" s="9"/>
      <c r="G936" s="8"/>
      <c r="H936" s="8"/>
      <c r="I936" s="8"/>
      <c r="J936" s="9"/>
      <c r="K936" s="8"/>
      <c r="L936" s="8"/>
      <c r="M936" s="8"/>
      <c r="N936" s="8"/>
      <c r="O936" s="9"/>
      <c r="P936" s="9"/>
      <c r="Q936" s="23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</row>
    <row r="937" ht="12.75" customHeight="1">
      <c r="A937" s="13"/>
      <c r="B937" s="14"/>
      <c r="C937" s="15"/>
      <c r="D937" s="13"/>
      <c r="E937" s="13"/>
      <c r="F937" s="14"/>
      <c r="G937" s="13"/>
      <c r="H937" s="13"/>
      <c r="I937" s="13"/>
      <c r="J937" s="14"/>
      <c r="K937" s="13"/>
      <c r="L937" s="13"/>
      <c r="M937" s="13"/>
      <c r="N937" s="13"/>
      <c r="O937" s="14"/>
      <c r="P937" s="14"/>
      <c r="Q937" s="24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ht="12.75" customHeight="1">
      <c r="A938" s="8"/>
      <c r="B938" s="9"/>
      <c r="C938" s="10"/>
      <c r="D938" s="8"/>
      <c r="E938" s="8"/>
      <c r="F938" s="9"/>
      <c r="G938" s="8"/>
      <c r="H938" s="8"/>
      <c r="I938" s="8"/>
      <c r="J938" s="9"/>
      <c r="K938" s="8"/>
      <c r="L938" s="8"/>
      <c r="M938" s="8"/>
      <c r="N938" s="8"/>
      <c r="O938" s="9"/>
      <c r="P938" s="9"/>
      <c r="Q938" s="23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</row>
    <row r="939" ht="12.75" customHeight="1">
      <c r="A939" s="13"/>
      <c r="B939" s="14"/>
      <c r="C939" s="15"/>
      <c r="D939" s="13"/>
      <c r="E939" s="13"/>
      <c r="F939" s="14"/>
      <c r="G939" s="13"/>
      <c r="H939" s="13"/>
      <c r="I939" s="13"/>
      <c r="J939" s="14"/>
      <c r="K939" s="13"/>
      <c r="L939" s="13"/>
      <c r="M939" s="13"/>
      <c r="N939" s="13"/>
      <c r="O939" s="14"/>
      <c r="P939" s="14"/>
      <c r="Q939" s="24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ht="12.75" customHeight="1">
      <c r="A940" s="8"/>
      <c r="B940" s="9"/>
      <c r="C940" s="10"/>
      <c r="D940" s="8"/>
      <c r="E940" s="8"/>
      <c r="F940" s="9"/>
      <c r="G940" s="8"/>
      <c r="H940" s="8"/>
      <c r="I940" s="8"/>
      <c r="J940" s="9"/>
      <c r="K940" s="8"/>
      <c r="L940" s="8"/>
      <c r="M940" s="8"/>
      <c r="N940" s="8"/>
      <c r="O940" s="9"/>
      <c r="P940" s="9"/>
      <c r="Q940" s="23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ht="12.75" customHeight="1">
      <c r="A941" s="13"/>
      <c r="B941" s="14"/>
      <c r="C941" s="15"/>
      <c r="D941" s="13"/>
      <c r="E941" s="13"/>
      <c r="F941" s="14"/>
      <c r="G941" s="13"/>
      <c r="H941" s="13"/>
      <c r="I941" s="13"/>
      <c r="J941" s="14"/>
      <c r="K941" s="13"/>
      <c r="L941" s="13"/>
      <c r="M941" s="13"/>
      <c r="N941" s="13"/>
      <c r="O941" s="14"/>
      <c r="P941" s="14"/>
      <c r="Q941" s="24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ht="12.75" customHeight="1">
      <c r="A942" s="8"/>
      <c r="B942" s="9"/>
      <c r="C942" s="10"/>
      <c r="D942" s="8"/>
      <c r="E942" s="8"/>
      <c r="F942" s="9"/>
      <c r="G942" s="8"/>
      <c r="H942" s="8"/>
      <c r="I942" s="8"/>
      <c r="J942" s="9"/>
      <c r="K942" s="8"/>
      <c r="L942" s="8"/>
      <c r="M942" s="8"/>
      <c r="N942" s="8"/>
      <c r="O942" s="9"/>
      <c r="P942" s="9"/>
      <c r="Q942" s="23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ht="12.75" customHeight="1">
      <c r="A943" s="13"/>
      <c r="B943" s="14"/>
      <c r="C943" s="15"/>
      <c r="D943" s="13"/>
      <c r="E943" s="13"/>
      <c r="F943" s="14"/>
      <c r="G943" s="13"/>
      <c r="H943" s="13"/>
      <c r="I943" s="13"/>
      <c r="J943" s="14"/>
      <c r="K943" s="13"/>
      <c r="L943" s="13"/>
      <c r="M943" s="13"/>
      <c r="N943" s="13"/>
      <c r="O943" s="14"/>
      <c r="P943" s="14"/>
      <c r="Q943" s="24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ht="12.75" customHeight="1">
      <c r="A944" s="8"/>
      <c r="B944" s="9"/>
      <c r="C944" s="10"/>
      <c r="D944" s="8"/>
      <c r="E944" s="8"/>
      <c r="F944" s="9"/>
      <c r="G944" s="8"/>
      <c r="H944" s="8"/>
      <c r="I944" s="8"/>
      <c r="J944" s="9"/>
      <c r="K944" s="8"/>
      <c r="L944" s="8"/>
      <c r="M944" s="8"/>
      <c r="N944" s="8"/>
      <c r="O944" s="9"/>
      <c r="P944" s="9"/>
      <c r="Q944" s="23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</row>
    <row r="945" ht="12.75" customHeight="1">
      <c r="A945" s="13"/>
      <c r="B945" s="14"/>
      <c r="C945" s="15"/>
      <c r="D945" s="13"/>
      <c r="E945" s="13"/>
      <c r="F945" s="14"/>
      <c r="G945" s="13"/>
      <c r="H945" s="13"/>
      <c r="I945" s="13"/>
      <c r="J945" s="14"/>
      <c r="K945" s="13"/>
      <c r="L945" s="13"/>
      <c r="M945" s="13"/>
      <c r="N945" s="13"/>
      <c r="O945" s="14"/>
      <c r="P945" s="14"/>
      <c r="Q945" s="24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</row>
    <row r="946" ht="12.75" customHeight="1">
      <c r="A946" s="8"/>
      <c r="B946" s="9"/>
      <c r="C946" s="10"/>
      <c r="D946" s="8"/>
      <c r="E946" s="8"/>
      <c r="F946" s="9"/>
      <c r="G946" s="8"/>
      <c r="H946" s="8"/>
      <c r="I946" s="8"/>
      <c r="J946" s="9"/>
      <c r="K946" s="8"/>
      <c r="L946" s="8"/>
      <c r="M946" s="8"/>
      <c r="N946" s="8"/>
      <c r="O946" s="9"/>
      <c r="P946" s="9"/>
      <c r="Q946" s="23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ht="12.75" customHeight="1">
      <c r="A947" s="13"/>
      <c r="B947" s="14"/>
      <c r="C947" s="15"/>
      <c r="D947" s="13"/>
      <c r="E947" s="13"/>
      <c r="F947" s="14"/>
      <c r="G947" s="13"/>
      <c r="H947" s="13"/>
      <c r="I947" s="13"/>
      <c r="J947" s="14"/>
      <c r="K947" s="13"/>
      <c r="L947" s="13"/>
      <c r="M947" s="13"/>
      <c r="N947" s="13"/>
      <c r="O947" s="14"/>
      <c r="P947" s="14"/>
      <c r="Q947" s="24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</row>
    <row r="948" ht="12.75" customHeight="1">
      <c r="A948" s="8"/>
      <c r="B948" s="9"/>
      <c r="C948" s="10"/>
      <c r="D948" s="8"/>
      <c r="E948" s="8"/>
      <c r="F948" s="9"/>
      <c r="G948" s="8"/>
      <c r="H948" s="8"/>
      <c r="I948" s="8"/>
      <c r="J948" s="9"/>
      <c r="K948" s="8"/>
      <c r="L948" s="8"/>
      <c r="M948" s="8"/>
      <c r="N948" s="8"/>
      <c r="O948" s="9"/>
      <c r="P948" s="9"/>
      <c r="Q948" s="23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ht="12.75" customHeight="1">
      <c r="A949" s="13"/>
      <c r="B949" s="14"/>
      <c r="C949" s="15"/>
      <c r="D949" s="13"/>
      <c r="E949" s="13"/>
      <c r="F949" s="14"/>
      <c r="G949" s="13"/>
      <c r="H949" s="13"/>
      <c r="I949" s="13"/>
      <c r="J949" s="14"/>
      <c r="K949" s="13"/>
      <c r="L949" s="13"/>
      <c r="M949" s="13"/>
      <c r="N949" s="13"/>
      <c r="O949" s="14"/>
      <c r="P949" s="14"/>
      <c r="Q949" s="24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</row>
    <row r="950" ht="12.75" customHeight="1">
      <c r="A950" s="8"/>
      <c r="B950" s="9"/>
      <c r="C950" s="10"/>
      <c r="D950" s="8"/>
      <c r="E950" s="8"/>
      <c r="F950" s="9"/>
      <c r="G950" s="8"/>
      <c r="H950" s="8"/>
      <c r="I950" s="8"/>
      <c r="J950" s="9"/>
      <c r="K950" s="8"/>
      <c r="L950" s="8"/>
      <c r="M950" s="8"/>
      <c r="N950" s="8"/>
      <c r="O950" s="9"/>
      <c r="P950" s="9"/>
      <c r="Q950" s="23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</row>
    <row r="951" ht="12.75" customHeight="1">
      <c r="A951" s="13"/>
      <c r="B951" s="14"/>
      <c r="C951" s="15"/>
      <c r="D951" s="13"/>
      <c r="E951" s="13"/>
      <c r="F951" s="14"/>
      <c r="G951" s="13"/>
      <c r="H951" s="13"/>
      <c r="I951" s="13"/>
      <c r="J951" s="14"/>
      <c r="K951" s="13"/>
      <c r="L951" s="13"/>
      <c r="M951" s="13"/>
      <c r="N951" s="13"/>
      <c r="O951" s="14"/>
      <c r="P951" s="14"/>
      <c r="Q951" s="24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</row>
    <row r="952" ht="12.75" customHeight="1">
      <c r="A952" s="8"/>
      <c r="B952" s="9"/>
      <c r="C952" s="10"/>
      <c r="D952" s="8"/>
      <c r="E952" s="8"/>
      <c r="F952" s="9"/>
      <c r="G952" s="8"/>
      <c r="H952" s="8"/>
      <c r="I952" s="8"/>
      <c r="J952" s="9"/>
      <c r="K952" s="8"/>
      <c r="L952" s="8"/>
      <c r="M952" s="8"/>
      <c r="N952" s="8"/>
      <c r="O952" s="9"/>
      <c r="P952" s="9"/>
      <c r="Q952" s="23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</row>
    <row r="953" ht="12.75" customHeight="1">
      <c r="A953" s="13"/>
      <c r="B953" s="14"/>
      <c r="C953" s="15"/>
      <c r="D953" s="13"/>
      <c r="E953" s="13"/>
      <c r="F953" s="14"/>
      <c r="G953" s="13"/>
      <c r="H953" s="13"/>
      <c r="I953" s="13"/>
      <c r="J953" s="14"/>
      <c r="K953" s="13"/>
      <c r="L953" s="13"/>
      <c r="M953" s="13"/>
      <c r="N953" s="13"/>
      <c r="O953" s="14"/>
      <c r="P953" s="14"/>
      <c r="Q953" s="24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</row>
    <row r="954" ht="12.75" customHeight="1">
      <c r="A954" s="8"/>
      <c r="B954" s="9"/>
      <c r="C954" s="10"/>
      <c r="D954" s="8"/>
      <c r="E954" s="8"/>
      <c r="F954" s="9"/>
      <c r="G954" s="8"/>
      <c r="H954" s="8"/>
      <c r="I954" s="8"/>
      <c r="J954" s="9"/>
      <c r="K954" s="8"/>
      <c r="L954" s="8"/>
      <c r="M954" s="8"/>
      <c r="N954" s="8"/>
      <c r="O954" s="9"/>
      <c r="P954" s="9"/>
      <c r="Q954" s="23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ht="12.75" customHeight="1">
      <c r="A955" s="13"/>
      <c r="B955" s="14"/>
      <c r="C955" s="15"/>
      <c r="D955" s="13"/>
      <c r="E955" s="13"/>
      <c r="F955" s="14"/>
      <c r="G955" s="13"/>
      <c r="H955" s="13"/>
      <c r="I955" s="13"/>
      <c r="J955" s="14"/>
      <c r="K955" s="13"/>
      <c r="L955" s="13"/>
      <c r="M955" s="13"/>
      <c r="N955" s="13"/>
      <c r="O955" s="14"/>
      <c r="P955" s="14"/>
      <c r="Q955" s="24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ht="12.75" customHeight="1">
      <c r="A956" s="8"/>
      <c r="B956" s="9"/>
      <c r="C956" s="10"/>
      <c r="D956" s="8"/>
      <c r="E956" s="8"/>
      <c r="F956" s="9"/>
      <c r="G956" s="8"/>
      <c r="H956" s="8"/>
      <c r="I956" s="8"/>
      <c r="J956" s="9"/>
      <c r="K956" s="8"/>
      <c r="L956" s="8"/>
      <c r="M956" s="8"/>
      <c r="N956" s="8"/>
      <c r="O956" s="9"/>
      <c r="P956" s="9"/>
      <c r="Q956" s="23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ht="12.75" customHeight="1">
      <c r="A957" s="13"/>
      <c r="B957" s="14"/>
      <c r="C957" s="15"/>
      <c r="D957" s="13"/>
      <c r="E957" s="13"/>
      <c r="F957" s="14"/>
      <c r="G957" s="13"/>
      <c r="H957" s="13"/>
      <c r="I957" s="13"/>
      <c r="J957" s="14"/>
      <c r="K957" s="13"/>
      <c r="L957" s="13"/>
      <c r="M957" s="13"/>
      <c r="N957" s="13"/>
      <c r="O957" s="14"/>
      <c r="P957" s="14"/>
      <c r="Q957" s="24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ht="12.75" customHeight="1">
      <c r="A958" s="8"/>
      <c r="B958" s="9"/>
      <c r="C958" s="10"/>
      <c r="D958" s="8"/>
      <c r="E958" s="8"/>
      <c r="F958" s="9"/>
      <c r="G958" s="8"/>
      <c r="H958" s="8"/>
      <c r="I958" s="8"/>
      <c r="J958" s="9"/>
      <c r="K958" s="8"/>
      <c r="L958" s="8"/>
      <c r="M958" s="8"/>
      <c r="N958" s="8"/>
      <c r="O958" s="9"/>
      <c r="P958" s="9"/>
      <c r="Q958" s="23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ht="12.75" customHeight="1">
      <c r="A959" s="13"/>
      <c r="B959" s="14"/>
      <c r="C959" s="15"/>
      <c r="D959" s="13"/>
      <c r="E959" s="13"/>
      <c r="F959" s="14"/>
      <c r="G959" s="13"/>
      <c r="H959" s="13"/>
      <c r="I959" s="13"/>
      <c r="J959" s="14"/>
      <c r="K959" s="13"/>
      <c r="L959" s="13"/>
      <c r="M959" s="13"/>
      <c r="N959" s="13"/>
      <c r="O959" s="14"/>
      <c r="P959" s="14"/>
      <c r="Q959" s="24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ht="12.75" customHeight="1">
      <c r="A960" s="8"/>
      <c r="B960" s="9"/>
      <c r="C960" s="10"/>
      <c r="D960" s="8"/>
      <c r="E960" s="8"/>
      <c r="F960" s="9"/>
      <c r="G960" s="8"/>
      <c r="H960" s="8"/>
      <c r="I960" s="8"/>
      <c r="J960" s="9"/>
      <c r="K960" s="8"/>
      <c r="L960" s="8"/>
      <c r="M960" s="8"/>
      <c r="N960" s="8"/>
      <c r="O960" s="9"/>
      <c r="P960" s="9"/>
      <c r="Q960" s="23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</row>
    <row r="961" ht="12.75" customHeight="1">
      <c r="A961" s="13"/>
      <c r="B961" s="14"/>
      <c r="C961" s="15"/>
      <c r="D961" s="13"/>
      <c r="E961" s="13"/>
      <c r="F961" s="14"/>
      <c r="G961" s="13"/>
      <c r="H961" s="13"/>
      <c r="I961" s="13"/>
      <c r="J961" s="14"/>
      <c r="K961" s="13"/>
      <c r="L961" s="13"/>
      <c r="M961" s="13"/>
      <c r="N961" s="13"/>
      <c r="O961" s="14"/>
      <c r="P961" s="14"/>
      <c r="Q961" s="24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ht="12.75" customHeight="1">
      <c r="A962" s="8"/>
      <c r="B962" s="9"/>
      <c r="C962" s="10"/>
      <c r="D962" s="8"/>
      <c r="E962" s="8"/>
      <c r="F962" s="9"/>
      <c r="G962" s="8"/>
      <c r="H962" s="8"/>
      <c r="I962" s="8"/>
      <c r="J962" s="9"/>
      <c r="K962" s="8"/>
      <c r="L962" s="8"/>
      <c r="M962" s="8"/>
      <c r="N962" s="8"/>
      <c r="O962" s="9"/>
      <c r="P962" s="9"/>
      <c r="Q962" s="23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</row>
    <row r="963" ht="12.75" customHeight="1">
      <c r="A963" s="13"/>
      <c r="B963" s="14"/>
      <c r="C963" s="15"/>
      <c r="D963" s="13"/>
      <c r="E963" s="13"/>
      <c r="F963" s="14"/>
      <c r="G963" s="13"/>
      <c r="H963" s="13"/>
      <c r="I963" s="13"/>
      <c r="J963" s="14"/>
      <c r="K963" s="13"/>
      <c r="L963" s="13"/>
      <c r="M963" s="13"/>
      <c r="N963" s="13"/>
      <c r="O963" s="14"/>
      <c r="P963" s="14"/>
      <c r="Q963" s="24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</row>
    <row r="964" ht="12.75" customHeight="1">
      <c r="A964" s="8"/>
      <c r="B964" s="9"/>
      <c r="C964" s="10"/>
      <c r="D964" s="8"/>
      <c r="E964" s="8"/>
      <c r="F964" s="9"/>
      <c r="G964" s="8"/>
      <c r="H964" s="8"/>
      <c r="I964" s="8"/>
      <c r="J964" s="9"/>
      <c r="K964" s="8"/>
      <c r="L964" s="8"/>
      <c r="M964" s="8"/>
      <c r="N964" s="8"/>
      <c r="O964" s="9"/>
      <c r="P964" s="9"/>
      <c r="Q964" s="23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</row>
    <row r="965" ht="12.75" customHeight="1">
      <c r="A965" s="13"/>
      <c r="B965" s="14"/>
      <c r="C965" s="15"/>
      <c r="D965" s="13"/>
      <c r="E965" s="13"/>
      <c r="F965" s="14"/>
      <c r="G965" s="13"/>
      <c r="H965" s="13"/>
      <c r="I965" s="13"/>
      <c r="J965" s="14"/>
      <c r="K965" s="13"/>
      <c r="L965" s="13"/>
      <c r="M965" s="13"/>
      <c r="N965" s="13"/>
      <c r="O965" s="14"/>
      <c r="P965" s="14"/>
      <c r="Q965" s="24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ht="12.75" customHeight="1">
      <c r="A966" s="8"/>
      <c r="B966" s="9"/>
      <c r="C966" s="10"/>
      <c r="D966" s="8"/>
      <c r="E966" s="8"/>
      <c r="F966" s="9"/>
      <c r="G966" s="8"/>
      <c r="H966" s="8"/>
      <c r="I966" s="8"/>
      <c r="J966" s="9"/>
      <c r="K966" s="8"/>
      <c r="L966" s="8"/>
      <c r="M966" s="8"/>
      <c r="N966" s="8"/>
      <c r="O966" s="9"/>
      <c r="P966" s="9"/>
      <c r="Q966" s="23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</row>
    <row r="967" ht="12.75" customHeight="1">
      <c r="A967" s="13"/>
      <c r="B967" s="14"/>
      <c r="C967" s="15"/>
      <c r="D967" s="13"/>
      <c r="E967" s="13"/>
      <c r="F967" s="14"/>
      <c r="G967" s="13"/>
      <c r="H967" s="13"/>
      <c r="I967" s="13"/>
      <c r="J967" s="14"/>
      <c r="K967" s="13"/>
      <c r="L967" s="13"/>
      <c r="M967" s="13"/>
      <c r="N967" s="13"/>
      <c r="O967" s="14"/>
      <c r="P967" s="14"/>
      <c r="Q967" s="24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</row>
    <row r="968" ht="12.75" customHeight="1">
      <c r="A968" s="8"/>
      <c r="B968" s="9"/>
      <c r="C968" s="10"/>
      <c r="D968" s="8"/>
      <c r="E968" s="8"/>
      <c r="F968" s="9"/>
      <c r="G968" s="8"/>
      <c r="H968" s="8"/>
      <c r="I968" s="8"/>
      <c r="J968" s="9"/>
      <c r="K968" s="8"/>
      <c r="L968" s="8"/>
      <c r="M968" s="8"/>
      <c r="N968" s="8"/>
      <c r="O968" s="9"/>
      <c r="P968" s="9"/>
      <c r="Q968" s="23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</row>
    <row r="969" ht="12.75" customHeight="1">
      <c r="A969" s="13"/>
      <c r="B969" s="14"/>
      <c r="C969" s="15"/>
      <c r="D969" s="13"/>
      <c r="E969" s="13"/>
      <c r="F969" s="14"/>
      <c r="G969" s="13"/>
      <c r="H969" s="13"/>
      <c r="I969" s="13"/>
      <c r="J969" s="14"/>
      <c r="K969" s="13"/>
      <c r="L969" s="13"/>
      <c r="M969" s="13"/>
      <c r="N969" s="13"/>
      <c r="O969" s="14"/>
      <c r="P969" s="14"/>
      <c r="Q969" s="24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</row>
    <row r="970" ht="12.75" customHeight="1">
      <c r="A970" s="8"/>
      <c r="B970" s="9"/>
      <c r="C970" s="10"/>
      <c r="D970" s="8"/>
      <c r="E970" s="8"/>
      <c r="F970" s="9"/>
      <c r="G970" s="8"/>
      <c r="H970" s="8"/>
      <c r="I970" s="8"/>
      <c r="J970" s="9"/>
      <c r="K970" s="8"/>
      <c r="L970" s="8"/>
      <c r="M970" s="8"/>
      <c r="N970" s="8"/>
      <c r="O970" s="9"/>
      <c r="P970" s="9"/>
      <c r="Q970" s="23"/>
      <c r="R970" s="12"/>
      <c r="S970" s="12"/>
      <c r="AB970" s="12"/>
      <c r="AC970" s="12"/>
      <c r="AD970" s="12"/>
      <c r="AE970" s="12"/>
      <c r="AF970" s="12"/>
      <c r="AG970" s="12"/>
      <c r="AH970" s="12"/>
    </row>
    <row r="971" ht="12.75" customHeight="1">
      <c r="A971" s="13"/>
      <c r="B971" s="14"/>
      <c r="C971" s="15"/>
      <c r="D971" s="13"/>
      <c r="E971" s="13"/>
      <c r="F971" s="14"/>
      <c r="G971" s="13"/>
      <c r="H971" s="13"/>
      <c r="I971" s="13"/>
      <c r="J971" s="14"/>
      <c r="K971" s="13"/>
      <c r="L971" s="13"/>
      <c r="M971" s="13"/>
      <c r="N971" s="13"/>
      <c r="O971" s="14"/>
      <c r="P971" s="14"/>
      <c r="Q971" s="24"/>
      <c r="R971" s="12"/>
      <c r="S971" s="12"/>
      <c r="AB971" s="12"/>
      <c r="AC971" s="12"/>
      <c r="AD971" s="12"/>
      <c r="AE971" s="12"/>
      <c r="AF971" s="12"/>
      <c r="AG971" s="12"/>
      <c r="AH971" s="12"/>
    </row>
    <row r="972" ht="12.75" customHeight="1">
      <c r="A972" s="8"/>
      <c r="B972" s="9"/>
      <c r="C972" s="10"/>
      <c r="D972" s="8"/>
      <c r="E972" s="8"/>
      <c r="F972" s="9"/>
      <c r="G972" s="8"/>
      <c r="H972" s="8"/>
      <c r="I972" s="8"/>
      <c r="J972" s="9"/>
      <c r="K972" s="8"/>
      <c r="L972" s="8"/>
      <c r="M972" s="8"/>
      <c r="N972" s="8"/>
      <c r="O972" s="9"/>
      <c r="P972" s="9"/>
      <c r="Q972" s="23"/>
      <c r="R972" s="12"/>
      <c r="S972" s="12"/>
      <c r="AB972" s="12"/>
      <c r="AC972" s="12"/>
      <c r="AD972" s="12"/>
      <c r="AE972" s="12"/>
      <c r="AF972" s="12"/>
      <c r="AG972" s="12"/>
      <c r="AH972" s="12"/>
    </row>
    <row r="973" ht="12.75" customHeight="1">
      <c r="A973" s="13"/>
      <c r="B973" s="14"/>
      <c r="C973" s="15"/>
      <c r="D973" s="13"/>
      <c r="E973" s="13"/>
      <c r="F973" s="14"/>
      <c r="G973" s="13"/>
      <c r="H973" s="13"/>
      <c r="I973" s="13"/>
      <c r="J973" s="14"/>
      <c r="K973" s="13"/>
      <c r="L973" s="13"/>
      <c r="M973" s="13"/>
      <c r="N973" s="13"/>
      <c r="O973" s="14"/>
      <c r="P973" s="14"/>
      <c r="Q973" s="24"/>
      <c r="R973" s="12"/>
      <c r="S973" s="12"/>
      <c r="AB973" s="12"/>
      <c r="AC973" s="12"/>
      <c r="AD973" s="12"/>
      <c r="AE973" s="12"/>
      <c r="AF973" s="12"/>
      <c r="AG973" s="12"/>
      <c r="AH973" s="12"/>
    </row>
    <row r="974" ht="12.75" customHeight="1">
      <c r="A974" s="8"/>
      <c r="B974" s="9"/>
      <c r="C974" s="10"/>
      <c r="D974" s="8"/>
      <c r="E974" s="8"/>
      <c r="F974" s="9"/>
      <c r="G974" s="8"/>
      <c r="H974" s="8"/>
      <c r="I974" s="8"/>
      <c r="J974" s="9"/>
      <c r="K974" s="8"/>
      <c r="L974" s="8"/>
      <c r="M974" s="8"/>
      <c r="N974" s="8"/>
      <c r="O974" s="9"/>
      <c r="P974" s="9"/>
      <c r="Q974" s="23"/>
      <c r="R974" s="12"/>
      <c r="S974" s="12"/>
      <c r="AB974" s="12"/>
      <c r="AC974" s="12"/>
      <c r="AD974" s="12"/>
      <c r="AE974" s="12"/>
      <c r="AF974" s="12"/>
      <c r="AG974" s="12"/>
      <c r="AH974" s="12"/>
    </row>
    <row r="975" ht="12.75" customHeight="1">
      <c r="A975" s="13"/>
      <c r="B975" s="14"/>
      <c r="C975" s="15"/>
      <c r="D975" s="13"/>
      <c r="E975" s="13"/>
      <c r="F975" s="14"/>
      <c r="G975" s="13"/>
      <c r="H975" s="13"/>
      <c r="I975" s="13"/>
      <c r="J975" s="14"/>
      <c r="K975" s="13"/>
      <c r="L975" s="13"/>
      <c r="M975" s="13"/>
      <c r="N975" s="13"/>
      <c r="O975" s="14"/>
      <c r="P975" s="14"/>
      <c r="Q975" s="24"/>
      <c r="R975" s="12"/>
      <c r="S975" s="12"/>
      <c r="AB975" s="12"/>
      <c r="AC975" s="12"/>
      <c r="AD975" s="12"/>
      <c r="AE975" s="12"/>
      <c r="AF975" s="12"/>
      <c r="AG975" s="12"/>
      <c r="AH975" s="12"/>
    </row>
    <row r="976" ht="12.75" customHeight="1">
      <c r="A976" s="8"/>
      <c r="B976" s="9"/>
      <c r="C976" s="10"/>
      <c r="D976" s="8"/>
      <c r="E976" s="8"/>
      <c r="F976" s="9"/>
      <c r="G976" s="8"/>
      <c r="H976" s="8"/>
      <c r="I976" s="8"/>
      <c r="J976" s="9"/>
      <c r="K976" s="8"/>
      <c r="L976" s="8"/>
      <c r="M976" s="8"/>
      <c r="N976" s="8"/>
      <c r="O976" s="9"/>
      <c r="P976" s="9"/>
      <c r="Q976" s="23"/>
      <c r="R976" s="12"/>
      <c r="S976" s="12"/>
      <c r="AB976" s="12"/>
      <c r="AC976" s="12"/>
      <c r="AD976" s="12"/>
      <c r="AE976" s="12"/>
      <c r="AF976" s="12"/>
      <c r="AG976" s="12"/>
      <c r="AH976" s="12"/>
    </row>
    <row r="977" ht="12.75" customHeight="1">
      <c r="A977" s="13"/>
      <c r="B977" s="14"/>
      <c r="C977" s="15"/>
      <c r="D977" s="13"/>
      <c r="E977" s="13"/>
      <c r="F977" s="14"/>
      <c r="G977" s="13"/>
      <c r="H977" s="13"/>
      <c r="I977" s="13"/>
      <c r="J977" s="14"/>
      <c r="K977" s="13"/>
      <c r="L977" s="13"/>
      <c r="M977" s="13"/>
      <c r="N977" s="13"/>
      <c r="O977" s="14"/>
      <c r="P977" s="14"/>
      <c r="Q977" s="24"/>
      <c r="R977" s="12"/>
      <c r="S977" s="12"/>
      <c r="AB977" s="12"/>
      <c r="AC977" s="12"/>
      <c r="AD977" s="12"/>
      <c r="AE977" s="12"/>
      <c r="AF977" s="12"/>
      <c r="AG977" s="12"/>
      <c r="AH977" s="12"/>
    </row>
    <row r="978" ht="12.75" customHeight="1">
      <c r="A978" s="8"/>
      <c r="B978" s="9"/>
      <c r="C978" s="10"/>
      <c r="D978" s="8"/>
      <c r="E978" s="8"/>
      <c r="F978" s="9"/>
      <c r="G978" s="8"/>
      <c r="H978" s="8"/>
      <c r="I978" s="8"/>
      <c r="J978" s="9"/>
      <c r="K978" s="8"/>
      <c r="L978" s="8"/>
      <c r="M978" s="8"/>
      <c r="N978" s="8"/>
      <c r="O978" s="9"/>
      <c r="P978" s="9"/>
      <c r="Q978" s="23"/>
      <c r="R978" s="12"/>
      <c r="S978" s="12"/>
      <c r="AB978" s="12"/>
      <c r="AC978" s="12"/>
      <c r="AD978" s="12"/>
      <c r="AE978" s="12"/>
      <c r="AF978" s="12"/>
      <c r="AG978" s="12"/>
      <c r="AH978" s="12"/>
    </row>
    <row r="979" ht="12.75" customHeight="1">
      <c r="A979" s="13"/>
      <c r="B979" s="14"/>
      <c r="C979" s="15"/>
      <c r="D979" s="13"/>
      <c r="E979" s="13"/>
      <c r="F979" s="14"/>
      <c r="G979" s="13"/>
      <c r="H979" s="13"/>
      <c r="I979" s="13"/>
      <c r="J979" s="14"/>
      <c r="K979" s="13"/>
      <c r="L979" s="13"/>
      <c r="M979" s="13"/>
      <c r="N979" s="13"/>
      <c r="O979" s="14"/>
      <c r="P979" s="14"/>
      <c r="Q979" s="24"/>
      <c r="R979" s="12"/>
      <c r="S979" s="12"/>
      <c r="AB979" s="12"/>
      <c r="AC979" s="12"/>
      <c r="AD979" s="12"/>
      <c r="AE979" s="12"/>
      <c r="AF979" s="12"/>
      <c r="AG979" s="12"/>
      <c r="AH979" s="12"/>
    </row>
    <row r="980" ht="12.75" customHeight="1">
      <c r="A980" s="8"/>
      <c r="B980" s="9"/>
      <c r="C980" s="10"/>
      <c r="D980" s="8"/>
      <c r="E980" s="8"/>
      <c r="F980" s="9"/>
      <c r="G980" s="8"/>
      <c r="H980" s="8"/>
      <c r="I980" s="8"/>
      <c r="J980" s="9"/>
      <c r="K980" s="8"/>
      <c r="L980" s="8"/>
      <c r="M980" s="8"/>
      <c r="N980" s="8"/>
      <c r="O980" s="9"/>
      <c r="P980" s="9"/>
      <c r="Q980" s="23"/>
      <c r="R980" s="12"/>
      <c r="S980" s="12"/>
      <c r="AB980" s="12"/>
      <c r="AC980" s="12"/>
      <c r="AD980" s="12"/>
      <c r="AE980" s="12"/>
      <c r="AF980" s="12"/>
      <c r="AG980" s="12"/>
      <c r="AH980" s="12"/>
    </row>
    <row r="981" ht="12.75" customHeight="1">
      <c r="A981" s="13"/>
      <c r="B981" s="14"/>
      <c r="C981" s="15"/>
      <c r="D981" s="13"/>
      <c r="E981" s="13"/>
      <c r="F981" s="14"/>
      <c r="G981" s="13"/>
      <c r="H981" s="13"/>
      <c r="I981" s="13"/>
      <c r="J981" s="14"/>
      <c r="K981" s="13"/>
      <c r="L981" s="13"/>
      <c r="M981" s="13"/>
      <c r="N981" s="13"/>
      <c r="O981" s="14"/>
      <c r="P981" s="14"/>
      <c r="Q981" s="24"/>
      <c r="R981" s="12"/>
      <c r="S981" s="12"/>
      <c r="AB981" s="12"/>
      <c r="AC981" s="12"/>
      <c r="AD981" s="12"/>
      <c r="AE981" s="12"/>
      <c r="AF981" s="12"/>
      <c r="AG981" s="12"/>
      <c r="AH981" s="12"/>
    </row>
    <row r="982" ht="12.75" customHeight="1">
      <c r="A982" s="8"/>
      <c r="B982" s="9"/>
      <c r="C982" s="10"/>
      <c r="D982" s="8"/>
      <c r="E982" s="8"/>
      <c r="F982" s="9"/>
      <c r="G982" s="8"/>
      <c r="H982" s="8"/>
      <c r="I982" s="8"/>
      <c r="J982" s="9"/>
      <c r="K982" s="8"/>
      <c r="L982" s="8"/>
      <c r="M982" s="8"/>
      <c r="N982" s="8"/>
      <c r="O982" s="9"/>
      <c r="P982" s="9"/>
      <c r="Q982" s="23"/>
      <c r="R982" s="12"/>
      <c r="S982" s="12"/>
      <c r="AB982" s="12"/>
      <c r="AC982" s="12"/>
      <c r="AD982" s="12"/>
      <c r="AE982" s="12"/>
      <c r="AF982" s="12"/>
      <c r="AG982" s="12"/>
      <c r="AH982" s="12"/>
    </row>
    <row r="983" ht="12.75" customHeight="1">
      <c r="A983" s="13"/>
      <c r="B983" s="14"/>
      <c r="C983" s="15"/>
      <c r="D983" s="13"/>
      <c r="E983" s="13"/>
      <c r="F983" s="14"/>
      <c r="G983" s="13"/>
      <c r="H983" s="13"/>
      <c r="I983" s="13"/>
      <c r="J983" s="14"/>
      <c r="K983" s="13"/>
      <c r="L983" s="13"/>
      <c r="M983" s="13"/>
      <c r="N983" s="13"/>
      <c r="O983" s="14"/>
      <c r="P983" s="14"/>
      <c r="Q983" s="24"/>
      <c r="R983" s="12"/>
      <c r="S983" s="12"/>
      <c r="AB983" s="12"/>
      <c r="AC983" s="12"/>
      <c r="AD983" s="12"/>
      <c r="AE983" s="12"/>
      <c r="AF983" s="12"/>
      <c r="AG983" s="12"/>
      <c r="AH983" s="12"/>
    </row>
    <row r="984" ht="12.75" customHeight="1">
      <c r="A984" s="8"/>
      <c r="B984" s="9"/>
      <c r="C984" s="10"/>
      <c r="D984" s="8"/>
      <c r="E984" s="8"/>
      <c r="F984" s="9"/>
      <c r="G984" s="8"/>
      <c r="H984" s="8"/>
      <c r="I984" s="8"/>
      <c r="J984" s="9"/>
      <c r="K984" s="8"/>
      <c r="L984" s="8"/>
      <c r="M984" s="8"/>
      <c r="N984" s="8"/>
      <c r="O984" s="9"/>
      <c r="P984" s="9"/>
      <c r="Q984" s="23"/>
      <c r="R984" s="12"/>
      <c r="S984" s="12"/>
      <c r="AB984" s="12"/>
      <c r="AC984" s="12"/>
      <c r="AD984" s="12"/>
      <c r="AE984" s="12"/>
      <c r="AF984" s="12"/>
      <c r="AG984" s="12"/>
      <c r="AH984" s="12"/>
    </row>
    <row r="985" ht="12.75" customHeight="1">
      <c r="A985" s="13"/>
      <c r="B985" s="14"/>
      <c r="C985" s="15"/>
      <c r="D985" s="13"/>
      <c r="E985" s="13"/>
      <c r="F985" s="14"/>
      <c r="G985" s="13"/>
      <c r="H985" s="13"/>
      <c r="I985" s="13"/>
      <c r="J985" s="14"/>
      <c r="K985" s="13"/>
      <c r="L985" s="13"/>
      <c r="M985" s="13"/>
      <c r="N985" s="13"/>
      <c r="O985" s="14"/>
      <c r="P985" s="14"/>
      <c r="Q985" s="24"/>
      <c r="R985" s="12"/>
      <c r="S985" s="12"/>
      <c r="AB985" s="12"/>
      <c r="AC985" s="12"/>
      <c r="AD985" s="12"/>
      <c r="AE985" s="12"/>
      <c r="AF985" s="12"/>
      <c r="AG985" s="12"/>
      <c r="AH985" s="12"/>
    </row>
    <row r="986" ht="12.75" customHeight="1">
      <c r="A986" s="8"/>
      <c r="B986" s="9"/>
      <c r="C986" s="10"/>
      <c r="D986" s="8"/>
      <c r="E986" s="8"/>
      <c r="F986" s="9"/>
      <c r="G986" s="8"/>
      <c r="H986" s="8"/>
      <c r="I986" s="8"/>
      <c r="J986" s="9"/>
      <c r="K986" s="8"/>
      <c r="L986" s="8"/>
      <c r="M986" s="8"/>
      <c r="N986" s="8"/>
      <c r="O986" s="9"/>
      <c r="P986" s="9"/>
      <c r="Q986" s="23"/>
      <c r="R986" s="12"/>
      <c r="S986" s="12"/>
      <c r="AB986" s="12"/>
      <c r="AC986" s="12"/>
      <c r="AD986" s="12"/>
      <c r="AE986" s="12"/>
      <c r="AF986" s="12"/>
      <c r="AG986" s="12"/>
      <c r="AH986" s="12"/>
    </row>
    <row r="987" ht="12.75" customHeight="1">
      <c r="A987" s="13"/>
      <c r="B987" s="14"/>
      <c r="C987" s="15"/>
      <c r="D987" s="13"/>
      <c r="E987" s="13"/>
      <c r="F987" s="14"/>
      <c r="G987" s="13"/>
      <c r="H987" s="13"/>
      <c r="I987" s="13"/>
      <c r="J987" s="14"/>
      <c r="K987" s="13"/>
      <c r="L987" s="13"/>
      <c r="M987" s="13"/>
      <c r="N987" s="13"/>
      <c r="O987" s="14"/>
      <c r="P987" s="14"/>
      <c r="Q987" s="24"/>
      <c r="R987" s="12"/>
      <c r="S987" s="12"/>
      <c r="AB987" s="12"/>
      <c r="AC987" s="12"/>
      <c r="AD987" s="12"/>
      <c r="AE987" s="12"/>
      <c r="AF987" s="12"/>
      <c r="AG987" s="12"/>
      <c r="AH987" s="12"/>
    </row>
    <row r="988" ht="12.75" customHeight="1">
      <c r="A988" s="8"/>
      <c r="B988" s="9"/>
      <c r="C988" s="10"/>
      <c r="D988" s="8"/>
      <c r="E988" s="8"/>
      <c r="F988" s="9"/>
      <c r="G988" s="8"/>
      <c r="H988" s="8"/>
      <c r="I988" s="8"/>
      <c r="J988" s="9"/>
      <c r="K988" s="8"/>
      <c r="L988" s="8"/>
      <c r="M988" s="8"/>
      <c r="N988" s="8"/>
      <c r="O988" s="9"/>
      <c r="P988" s="9"/>
      <c r="Q988" s="23"/>
      <c r="R988" s="12"/>
      <c r="S988" s="12"/>
      <c r="AB988" s="12"/>
      <c r="AC988" s="12"/>
      <c r="AD988" s="12"/>
      <c r="AE988" s="12"/>
      <c r="AF988" s="12"/>
      <c r="AG988" s="12"/>
      <c r="AH988" s="12"/>
    </row>
    <row r="989" ht="12.75" customHeight="1">
      <c r="A989" s="13"/>
      <c r="B989" s="14"/>
      <c r="C989" s="15"/>
      <c r="D989" s="13"/>
      <c r="E989" s="13"/>
      <c r="F989" s="14"/>
      <c r="G989" s="13"/>
      <c r="H989" s="13"/>
      <c r="I989" s="13"/>
      <c r="J989" s="14"/>
      <c r="K989" s="13"/>
      <c r="L989" s="13"/>
      <c r="M989" s="13"/>
      <c r="N989" s="13"/>
      <c r="O989" s="14"/>
      <c r="P989" s="14"/>
      <c r="Q989" s="24"/>
      <c r="R989" s="12"/>
      <c r="S989" s="12"/>
      <c r="AB989" s="12"/>
      <c r="AC989" s="12"/>
      <c r="AD989" s="12"/>
      <c r="AE989" s="12"/>
      <c r="AF989" s="12"/>
      <c r="AG989" s="12"/>
      <c r="AH989" s="12"/>
    </row>
    <row r="990" ht="12.75" customHeight="1">
      <c r="A990" s="8"/>
      <c r="B990" s="9"/>
      <c r="C990" s="10"/>
      <c r="D990" s="8"/>
      <c r="E990" s="8"/>
      <c r="F990" s="9"/>
      <c r="G990" s="8"/>
      <c r="H990" s="8"/>
      <c r="I990" s="8"/>
      <c r="J990" s="9"/>
      <c r="K990" s="8"/>
      <c r="L990" s="8"/>
      <c r="M990" s="8"/>
      <c r="N990" s="8"/>
      <c r="O990" s="9"/>
      <c r="P990" s="9"/>
      <c r="Q990" s="23"/>
      <c r="R990" s="12"/>
      <c r="S990" s="12"/>
      <c r="AB990" s="12"/>
      <c r="AC990" s="12"/>
      <c r="AD990" s="12"/>
      <c r="AE990" s="12"/>
      <c r="AF990" s="12"/>
      <c r="AG990" s="12"/>
      <c r="AH990" s="12"/>
    </row>
    <row r="991" ht="12.75" customHeight="1">
      <c r="A991" s="13"/>
      <c r="B991" s="14"/>
      <c r="C991" s="15"/>
      <c r="D991" s="13"/>
      <c r="E991" s="13"/>
      <c r="F991" s="14"/>
      <c r="G991" s="13"/>
      <c r="H991" s="13"/>
      <c r="I991" s="13"/>
      <c r="J991" s="14"/>
      <c r="K991" s="13"/>
      <c r="L991" s="13"/>
      <c r="M991" s="13"/>
      <c r="N991" s="13"/>
      <c r="O991" s="14"/>
      <c r="P991" s="14"/>
      <c r="Q991" s="24"/>
      <c r="R991" s="12"/>
      <c r="S991" s="12"/>
      <c r="AB991" s="12"/>
      <c r="AC991" s="12"/>
      <c r="AD991" s="12"/>
      <c r="AE991" s="12"/>
      <c r="AF991" s="12"/>
      <c r="AG991" s="12"/>
      <c r="AH991" s="12"/>
    </row>
    <row r="992" ht="12.75" customHeight="1">
      <c r="A992" s="8"/>
      <c r="B992" s="9"/>
      <c r="C992" s="10"/>
      <c r="D992" s="8"/>
      <c r="E992" s="8"/>
      <c r="F992" s="9"/>
      <c r="G992" s="8"/>
      <c r="H992" s="8"/>
      <c r="I992" s="8"/>
      <c r="J992" s="9"/>
      <c r="K992" s="8"/>
      <c r="L992" s="8"/>
      <c r="M992" s="8"/>
      <c r="N992" s="8"/>
      <c r="O992" s="9"/>
      <c r="P992" s="9"/>
      <c r="Q992" s="23"/>
      <c r="R992" s="12"/>
      <c r="S992" s="12"/>
      <c r="AB992" s="12"/>
      <c r="AC992" s="12"/>
      <c r="AD992" s="12"/>
      <c r="AE992" s="12"/>
      <c r="AF992" s="12"/>
      <c r="AG992" s="12"/>
      <c r="AH992" s="12"/>
    </row>
    <row r="993" ht="12.75" customHeight="1">
      <c r="A993" s="13"/>
      <c r="B993" s="14"/>
      <c r="C993" s="15"/>
      <c r="D993" s="13"/>
      <c r="E993" s="13"/>
      <c r="F993" s="14"/>
      <c r="G993" s="13"/>
      <c r="H993" s="13"/>
      <c r="I993" s="13"/>
      <c r="J993" s="14"/>
      <c r="K993" s="13"/>
      <c r="L993" s="13"/>
      <c r="M993" s="13"/>
      <c r="N993" s="13"/>
      <c r="O993" s="14"/>
      <c r="P993" s="14"/>
      <c r="Q993" s="24"/>
      <c r="R993" s="12"/>
      <c r="S993" s="12"/>
      <c r="AB993" s="12"/>
      <c r="AC993" s="12"/>
      <c r="AD993" s="12"/>
      <c r="AE993" s="12"/>
      <c r="AF993" s="12"/>
      <c r="AG993" s="12"/>
      <c r="AH993" s="12"/>
    </row>
    <row r="994" ht="12.75" customHeight="1">
      <c r="A994" s="8"/>
      <c r="B994" s="9"/>
      <c r="C994" s="10"/>
      <c r="D994" s="8"/>
      <c r="E994" s="8"/>
      <c r="F994" s="9"/>
      <c r="G994" s="8"/>
      <c r="H994" s="8"/>
      <c r="I994" s="8"/>
      <c r="J994" s="9"/>
      <c r="K994" s="8"/>
      <c r="L994" s="8"/>
      <c r="M994" s="8"/>
      <c r="N994" s="8"/>
      <c r="O994" s="9"/>
      <c r="P994" s="9"/>
      <c r="Q994" s="23"/>
      <c r="R994" s="12"/>
      <c r="S994" s="12"/>
      <c r="AB994" s="12"/>
      <c r="AC994" s="12"/>
      <c r="AD994" s="12"/>
      <c r="AE994" s="12"/>
      <c r="AF994" s="12"/>
      <c r="AG994" s="12"/>
      <c r="AH994" s="12"/>
    </row>
    <row r="995" ht="12.75" customHeight="1">
      <c r="A995" s="13"/>
      <c r="B995" s="14"/>
      <c r="C995" s="15"/>
      <c r="D995" s="13"/>
      <c r="E995" s="13"/>
      <c r="F995" s="14"/>
      <c r="G995" s="13"/>
      <c r="H995" s="13"/>
      <c r="I995" s="13"/>
      <c r="J995" s="14"/>
      <c r="K995" s="13"/>
      <c r="L995" s="13"/>
      <c r="M995" s="13"/>
      <c r="N995" s="13"/>
      <c r="O995" s="14"/>
      <c r="P995" s="14"/>
      <c r="Q995" s="24"/>
      <c r="R995" s="12"/>
      <c r="S995" s="12"/>
      <c r="AB995" s="12"/>
      <c r="AC995" s="12"/>
      <c r="AD995" s="12"/>
      <c r="AE995" s="12"/>
      <c r="AF995" s="12"/>
      <c r="AG995" s="12"/>
      <c r="AH995" s="12"/>
    </row>
    <row r="996" ht="12.75" customHeight="1">
      <c r="A996" s="8"/>
      <c r="B996" s="9"/>
      <c r="C996" s="10"/>
      <c r="D996" s="8"/>
      <c r="E996" s="8"/>
      <c r="F996" s="9"/>
      <c r="G996" s="8"/>
      <c r="H996" s="8"/>
      <c r="I996" s="8"/>
      <c r="J996" s="9"/>
      <c r="K996" s="8"/>
      <c r="L996" s="8"/>
      <c r="M996" s="8"/>
      <c r="N996" s="8"/>
      <c r="O996" s="9"/>
      <c r="P996" s="9"/>
      <c r="Q996" s="23"/>
      <c r="R996" s="12"/>
      <c r="S996" s="12"/>
      <c r="AB996" s="12"/>
      <c r="AC996" s="12"/>
      <c r="AD996" s="12"/>
      <c r="AE996" s="12"/>
      <c r="AF996" s="12"/>
      <c r="AG996" s="12"/>
      <c r="AH996" s="12"/>
    </row>
    <row r="997" ht="12.75" customHeight="1">
      <c r="A997" s="13"/>
      <c r="B997" s="14"/>
      <c r="C997" s="15"/>
      <c r="D997" s="13"/>
      <c r="E997" s="13"/>
      <c r="F997" s="14"/>
      <c r="G997" s="13"/>
      <c r="H997" s="13"/>
      <c r="I997" s="13"/>
      <c r="J997" s="14"/>
      <c r="K997" s="13"/>
      <c r="L997" s="13"/>
      <c r="M997" s="13"/>
      <c r="N997" s="13"/>
      <c r="O997" s="14"/>
      <c r="P997" s="14"/>
      <c r="Q997" s="24"/>
      <c r="R997" s="12"/>
      <c r="S997" s="12"/>
      <c r="AB997" s="12"/>
      <c r="AC997" s="12"/>
      <c r="AD997" s="12"/>
      <c r="AE997" s="12"/>
      <c r="AF997" s="12"/>
      <c r="AG997" s="12"/>
      <c r="AH997" s="12"/>
    </row>
    <row r="998" ht="12.75" customHeight="1">
      <c r="A998" s="8"/>
      <c r="B998" s="9"/>
      <c r="C998" s="10"/>
      <c r="D998" s="8"/>
      <c r="E998" s="8"/>
      <c r="F998" s="9"/>
      <c r="G998" s="8"/>
      <c r="H998" s="8"/>
      <c r="I998" s="8"/>
      <c r="J998" s="9"/>
      <c r="K998" s="8"/>
      <c r="L998" s="8"/>
      <c r="M998" s="8"/>
      <c r="N998" s="8"/>
      <c r="O998" s="9"/>
      <c r="P998" s="9"/>
      <c r="Q998" s="23"/>
      <c r="R998" s="12"/>
      <c r="S998" s="12"/>
      <c r="AB998" s="12"/>
      <c r="AC998" s="12"/>
      <c r="AD998" s="12"/>
      <c r="AE998" s="12"/>
      <c r="AF998" s="12"/>
      <c r="AG998" s="12"/>
      <c r="AH998" s="12"/>
    </row>
    <row r="999" ht="12.75" customHeight="1">
      <c r="A999" s="13"/>
      <c r="B999" s="14"/>
      <c r="C999" s="15"/>
      <c r="D999" s="13"/>
      <c r="E999" s="13"/>
      <c r="F999" s="14"/>
      <c r="G999" s="13"/>
      <c r="H999" s="13"/>
      <c r="I999" s="13"/>
      <c r="J999" s="14"/>
      <c r="K999" s="13"/>
      <c r="L999" s="13"/>
      <c r="M999" s="13"/>
      <c r="N999" s="13"/>
      <c r="O999" s="14"/>
      <c r="P999" s="14"/>
      <c r="Q999" s="24"/>
      <c r="R999" s="12"/>
      <c r="S999" s="12"/>
      <c r="AB999" s="12"/>
      <c r="AC999" s="12"/>
      <c r="AD999" s="12"/>
      <c r="AE999" s="12"/>
      <c r="AF999" s="12"/>
      <c r="AG999" s="12"/>
      <c r="AH999" s="12"/>
    </row>
    <row r="1000" ht="12.75" customHeight="1">
      <c r="A1000" s="8"/>
      <c r="B1000" s="9"/>
      <c r="C1000" s="10"/>
      <c r="D1000" s="8"/>
      <c r="E1000" s="8"/>
      <c r="F1000" s="9"/>
      <c r="G1000" s="8"/>
      <c r="H1000" s="8"/>
      <c r="I1000" s="8"/>
      <c r="J1000" s="9"/>
      <c r="K1000" s="8"/>
      <c r="L1000" s="8"/>
      <c r="M1000" s="8"/>
      <c r="N1000" s="8"/>
      <c r="O1000" s="9"/>
      <c r="P1000" s="9"/>
      <c r="Q1000" s="23"/>
      <c r="R1000" s="12"/>
      <c r="S1000" s="12"/>
      <c r="AB1000" s="12"/>
      <c r="AC1000" s="12"/>
      <c r="AD1000" s="12"/>
      <c r="AE1000" s="12"/>
      <c r="AF1000" s="12"/>
      <c r="AG1000" s="12"/>
      <c r="AH1000" s="12"/>
    </row>
  </sheetData>
  <autoFilter ref="$A$1:$Q$501"/>
  <customSheetViews>
    <customSheetView guid="{61C2983D-9210-489D-BCE5-F38E68294438}" filter="1" showAutoFilter="1">
      <autoFilter ref="$A$1:$Q$501"/>
    </customSheetView>
  </customSheetView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8.57"/>
    <col customWidth="1" min="3" max="3" width="10.71"/>
    <col customWidth="1" min="4" max="4" width="15.43"/>
    <col customWidth="1" min="5" max="5" width="10.71"/>
    <col customWidth="1" min="6" max="6" width="8.0"/>
    <col customWidth="1" min="7" max="7" width="11.0"/>
    <col customWidth="1" min="8" max="8" width="6.0"/>
    <col customWidth="1" min="9" max="9" width="16.29"/>
    <col customWidth="1" min="10" max="10" width="11.57"/>
    <col customWidth="1" min="11" max="11" width="11.71"/>
    <col customWidth="1" min="12" max="12" width="17.29"/>
    <col customWidth="1" min="13" max="13" width="11.14"/>
    <col customWidth="1" min="14" max="14" width="17.57"/>
    <col customWidth="1" min="15" max="15" width="10.43"/>
    <col customWidth="1" min="16" max="16" width="11.86"/>
    <col customWidth="1" min="17" max="17" width="16.57"/>
  </cols>
  <sheetData>
    <row r="1">
      <c r="A1" s="25"/>
      <c r="B1" s="26" t="s">
        <v>0</v>
      </c>
      <c r="C1" s="27" t="s">
        <v>1</v>
      </c>
      <c r="D1" s="28" t="s">
        <v>2</v>
      </c>
      <c r="E1" s="29" t="s">
        <v>3</v>
      </c>
      <c r="F1" s="29" t="s">
        <v>4</v>
      </c>
      <c r="G1" s="27" t="s">
        <v>5</v>
      </c>
      <c r="H1" s="29" t="s">
        <v>6</v>
      </c>
      <c r="I1" s="29" t="s">
        <v>7</v>
      </c>
      <c r="J1" s="29" t="s">
        <v>8</v>
      </c>
      <c r="K1" s="27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7" t="s">
        <v>14</v>
      </c>
      <c r="Q1" s="30" t="s">
        <v>15</v>
      </c>
    </row>
    <row r="2">
      <c r="A2" s="31"/>
      <c r="B2" s="32">
        <v>1069465.0</v>
      </c>
      <c r="C2" s="33">
        <v>5000.0</v>
      </c>
      <c r="D2" s="34">
        <v>0.0190524</v>
      </c>
      <c r="E2" s="35" t="s">
        <v>19</v>
      </c>
      <c r="F2" s="35">
        <v>8.9</v>
      </c>
      <c r="G2" s="33">
        <v>158.77</v>
      </c>
      <c r="H2" s="35" t="s">
        <v>44</v>
      </c>
      <c r="I2" s="35" t="s">
        <v>79</v>
      </c>
      <c r="J2" s="35" t="s">
        <v>22</v>
      </c>
      <c r="K2" s="33">
        <v>100000.0</v>
      </c>
      <c r="L2" s="35" t="s">
        <v>30</v>
      </c>
      <c r="M2" s="35" t="s">
        <v>31</v>
      </c>
      <c r="N2" s="35" t="s">
        <v>50</v>
      </c>
      <c r="O2" s="35" t="s">
        <v>99</v>
      </c>
      <c r="P2" s="33">
        <v>5021.37</v>
      </c>
      <c r="Q2" s="36">
        <v>158.77</v>
      </c>
    </row>
    <row r="3">
      <c r="A3" s="31"/>
      <c r="B3" s="32">
        <v>1068111.0</v>
      </c>
      <c r="C3" s="33">
        <v>11100.0</v>
      </c>
      <c r="D3" s="34">
        <v>0.09975219512195123</v>
      </c>
      <c r="E3" s="35" t="s">
        <v>19</v>
      </c>
      <c r="F3" s="35">
        <v>6.62</v>
      </c>
      <c r="G3" s="33">
        <v>340.82</v>
      </c>
      <c r="H3" s="35" t="s">
        <v>44</v>
      </c>
      <c r="I3" s="35" t="s">
        <v>21</v>
      </c>
      <c r="J3" s="35" t="s">
        <v>22</v>
      </c>
      <c r="K3" s="33">
        <v>41000.0</v>
      </c>
      <c r="L3" s="35" t="s">
        <v>23</v>
      </c>
      <c r="M3" s="35" t="s">
        <v>31</v>
      </c>
      <c r="N3" s="35" t="s">
        <v>25</v>
      </c>
      <c r="O3" s="35" t="s">
        <v>92</v>
      </c>
      <c r="P3" s="33">
        <v>8120.14</v>
      </c>
      <c r="Q3" s="36">
        <v>340.82</v>
      </c>
    </row>
    <row r="4">
      <c r="A4" s="31"/>
      <c r="B4" s="32">
        <v>1067644.0</v>
      </c>
      <c r="C4" s="33">
        <v>2500.0</v>
      </c>
      <c r="D4" s="34">
        <v>0.07778</v>
      </c>
      <c r="E4" s="35" t="s">
        <v>19</v>
      </c>
      <c r="F4" s="35">
        <v>7.51</v>
      </c>
      <c r="G4" s="33">
        <v>77.78</v>
      </c>
      <c r="H4" s="35" t="s">
        <v>44</v>
      </c>
      <c r="I4" s="35" t="s">
        <v>60</v>
      </c>
      <c r="J4" s="35" t="s">
        <v>122</v>
      </c>
      <c r="K4" s="33">
        <v>12000.0</v>
      </c>
      <c r="L4" s="35" t="s">
        <v>30</v>
      </c>
      <c r="M4" s="35" t="s">
        <v>31</v>
      </c>
      <c r="N4" s="35" t="s">
        <v>50</v>
      </c>
      <c r="O4" s="35" t="s">
        <v>42</v>
      </c>
      <c r="P4" s="33">
        <v>1838.88</v>
      </c>
      <c r="Q4" s="36">
        <v>77.78</v>
      </c>
    </row>
    <row r="5">
      <c r="A5" s="31"/>
      <c r="B5" s="32">
        <v>1066766.0</v>
      </c>
      <c r="C5" s="33">
        <v>7200.0</v>
      </c>
      <c r="D5" s="34">
        <v>0.03975705882352941</v>
      </c>
      <c r="E5" s="35" t="s">
        <v>19</v>
      </c>
      <c r="F5" s="35">
        <v>7.9</v>
      </c>
      <c r="G5" s="33">
        <v>225.29</v>
      </c>
      <c r="H5" s="35" t="s">
        <v>44</v>
      </c>
      <c r="I5" s="35" t="s">
        <v>21</v>
      </c>
      <c r="J5" s="35" t="s">
        <v>48</v>
      </c>
      <c r="K5" s="33">
        <v>68000.0</v>
      </c>
      <c r="L5" s="35" t="s">
        <v>30</v>
      </c>
      <c r="M5" s="35" t="s">
        <v>31</v>
      </c>
      <c r="N5" s="35" t="s">
        <v>50</v>
      </c>
      <c r="O5" s="35" t="s">
        <v>33</v>
      </c>
      <c r="P5" s="33">
        <v>7730.87</v>
      </c>
      <c r="Q5" s="36">
        <v>225.29</v>
      </c>
    </row>
    <row r="6">
      <c r="A6" s="31"/>
      <c r="B6" s="32">
        <v>1066162.0</v>
      </c>
      <c r="C6" s="33">
        <v>12000.0</v>
      </c>
      <c r="D6" s="34">
        <v>0.057156</v>
      </c>
      <c r="E6" s="35" t="s">
        <v>19</v>
      </c>
      <c r="F6" s="35">
        <v>8.9</v>
      </c>
      <c r="G6" s="33">
        <v>381.04</v>
      </c>
      <c r="H6" s="35" t="s">
        <v>44</v>
      </c>
      <c r="I6" s="35" t="s">
        <v>21</v>
      </c>
      <c r="J6" s="35" t="s">
        <v>94</v>
      </c>
      <c r="K6" s="33">
        <v>80000.0</v>
      </c>
      <c r="L6" s="35" t="s">
        <v>34</v>
      </c>
      <c r="M6" s="35" t="s">
        <v>31</v>
      </c>
      <c r="N6" s="35" t="s">
        <v>41</v>
      </c>
      <c r="O6" s="35" t="s">
        <v>42</v>
      </c>
      <c r="P6" s="33">
        <v>10411.4</v>
      </c>
      <c r="Q6" s="36">
        <v>381.04</v>
      </c>
    </row>
    <row r="7">
      <c r="A7" s="31"/>
      <c r="B7" s="32">
        <v>1066071.0</v>
      </c>
      <c r="C7" s="33">
        <v>14000.0</v>
      </c>
      <c r="D7" s="34">
        <v>0.11528157894736842</v>
      </c>
      <c r="E7" s="35" t="s">
        <v>19</v>
      </c>
      <c r="F7" s="35">
        <v>7.9</v>
      </c>
      <c r="G7" s="33">
        <v>438.07</v>
      </c>
      <c r="H7" s="35" t="s">
        <v>44</v>
      </c>
      <c r="I7" s="35" t="s">
        <v>60</v>
      </c>
      <c r="J7" s="35" t="s">
        <v>22</v>
      </c>
      <c r="K7" s="33">
        <v>45600.0</v>
      </c>
      <c r="L7" s="35" t="s">
        <v>34</v>
      </c>
      <c r="M7" s="35" t="s">
        <v>31</v>
      </c>
      <c r="N7" s="35" t="s">
        <v>50</v>
      </c>
      <c r="O7" s="35" t="s">
        <v>119</v>
      </c>
      <c r="P7" s="33">
        <v>6130.32</v>
      </c>
      <c r="Q7" s="36">
        <v>438.07</v>
      </c>
    </row>
    <row r="8">
      <c r="A8" s="31"/>
      <c r="B8" s="32">
        <v>1065254.0</v>
      </c>
      <c r="C8" s="33">
        <v>24000.0</v>
      </c>
      <c r="D8" s="34">
        <v>0.07856494845360826</v>
      </c>
      <c r="E8" s="35" t="s">
        <v>19</v>
      </c>
      <c r="F8" s="35">
        <v>8.9</v>
      </c>
      <c r="G8" s="33">
        <v>762.08</v>
      </c>
      <c r="H8" s="35" t="s">
        <v>44</v>
      </c>
      <c r="I8" s="35" t="s">
        <v>79</v>
      </c>
      <c r="J8" s="35" t="s">
        <v>22</v>
      </c>
      <c r="K8" s="33">
        <v>116400.0</v>
      </c>
      <c r="L8" s="35" t="s">
        <v>23</v>
      </c>
      <c r="M8" s="35" t="s">
        <v>31</v>
      </c>
      <c r="N8" s="35" t="s">
        <v>32</v>
      </c>
      <c r="O8" s="35" t="s">
        <v>87</v>
      </c>
      <c r="P8" s="33">
        <v>8649.71</v>
      </c>
      <c r="Q8" s="36">
        <v>762.08</v>
      </c>
    </row>
    <row r="9">
      <c r="A9" s="31"/>
      <c r="B9" s="32">
        <v>1062248.0</v>
      </c>
      <c r="C9" s="33">
        <v>9750.0</v>
      </c>
      <c r="D9" s="34">
        <v>0.10400228571428571</v>
      </c>
      <c r="E9" s="35" t="s">
        <v>19</v>
      </c>
      <c r="F9" s="35">
        <v>7.51</v>
      </c>
      <c r="G9" s="33">
        <v>303.34</v>
      </c>
      <c r="H9" s="35" t="s">
        <v>44</v>
      </c>
      <c r="I9" s="35" t="s">
        <v>21</v>
      </c>
      <c r="J9" s="35" t="s">
        <v>61</v>
      </c>
      <c r="K9" s="33">
        <v>35000.0</v>
      </c>
      <c r="L9" s="35" t="s">
        <v>34</v>
      </c>
      <c r="M9" s="35" t="s">
        <v>31</v>
      </c>
      <c r="N9" s="35" t="s">
        <v>50</v>
      </c>
      <c r="O9" s="35" t="s">
        <v>129</v>
      </c>
      <c r="P9" s="33">
        <v>5150.83</v>
      </c>
      <c r="Q9" s="36">
        <v>303.34</v>
      </c>
    </row>
    <row r="10">
      <c r="A10" s="31"/>
      <c r="B10" s="32">
        <v>1064636.0</v>
      </c>
      <c r="C10" s="33">
        <v>12000.0</v>
      </c>
      <c r="D10" s="34">
        <v>0.14289000000000002</v>
      </c>
      <c r="E10" s="35" t="s">
        <v>19</v>
      </c>
      <c r="F10" s="35">
        <v>8.9</v>
      </c>
      <c r="G10" s="33">
        <v>381.04</v>
      </c>
      <c r="H10" s="35" t="s">
        <v>44</v>
      </c>
      <c r="I10" s="35" t="s">
        <v>21</v>
      </c>
      <c r="J10" s="35" t="s">
        <v>48</v>
      </c>
      <c r="K10" s="33">
        <v>32000.0</v>
      </c>
      <c r="L10" s="35" t="s">
        <v>30</v>
      </c>
      <c r="M10" s="35" t="s">
        <v>31</v>
      </c>
      <c r="N10" s="35" t="s">
        <v>50</v>
      </c>
      <c r="O10" s="35" t="s">
        <v>46</v>
      </c>
      <c r="P10" s="33">
        <v>8740.16</v>
      </c>
      <c r="Q10" s="36">
        <v>381.04</v>
      </c>
    </row>
    <row r="11">
      <c r="A11" s="31"/>
      <c r="B11" s="32">
        <v>1064608.0</v>
      </c>
      <c r="C11" s="33">
        <v>6000.0</v>
      </c>
      <c r="D11" s="34">
        <v>0.04841643398484244</v>
      </c>
      <c r="E11" s="35" t="s">
        <v>27</v>
      </c>
      <c r="F11" s="35">
        <v>7.9</v>
      </c>
      <c r="G11" s="33">
        <v>121.38</v>
      </c>
      <c r="H11" s="35" t="s">
        <v>44</v>
      </c>
      <c r="I11" s="35" t="s">
        <v>21</v>
      </c>
      <c r="J11" s="35" t="s">
        <v>29</v>
      </c>
      <c r="K11" s="33">
        <v>30084.0</v>
      </c>
      <c r="L11" s="35" t="s">
        <v>23</v>
      </c>
      <c r="M11" s="35" t="s">
        <v>31</v>
      </c>
      <c r="N11" s="35" t="s">
        <v>50</v>
      </c>
      <c r="O11" s="35" t="s">
        <v>96</v>
      </c>
      <c r="P11" s="33">
        <v>3662.31</v>
      </c>
      <c r="Q11" s="36">
        <v>121.38</v>
      </c>
    </row>
    <row r="12">
      <c r="A12" s="31"/>
      <c r="B12" s="32">
        <v>1057424.0</v>
      </c>
      <c r="C12" s="33">
        <v>16000.0</v>
      </c>
      <c r="D12" s="34">
        <v>0.11779999999999999</v>
      </c>
      <c r="E12" s="35" t="s">
        <v>19</v>
      </c>
      <c r="F12" s="35">
        <v>7.9</v>
      </c>
      <c r="G12" s="33">
        <v>500.65</v>
      </c>
      <c r="H12" s="35" t="s">
        <v>44</v>
      </c>
      <c r="I12" s="35" t="s">
        <v>21</v>
      </c>
      <c r="J12" s="35" t="s">
        <v>45</v>
      </c>
      <c r="K12" s="33">
        <v>51000.0</v>
      </c>
      <c r="L12" s="35" t="s">
        <v>30</v>
      </c>
      <c r="M12" s="35" t="s">
        <v>31</v>
      </c>
      <c r="N12" s="35" t="s">
        <v>50</v>
      </c>
      <c r="O12" s="35" t="s">
        <v>26</v>
      </c>
      <c r="P12" s="33">
        <v>11928.62</v>
      </c>
      <c r="Q12" s="36">
        <v>500.65</v>
      </c>
    </row>
    <row r="13">
      <c r="A13" s="31"/>
      <c r="B13" s="32">
        <v>1063421.0</v>
      </c>
      <c r="C13" s="33">
        <v>8000.0</v>
      </c>
      <c r="D13" s="34">
        <v>0.03882821654558238</v>
      </c>
      <c r="E13" s="35" t="s">
        <v>27</v>
      </c>
      <c r="F13" s="35">
        <v>8.9</v>
      </c>
      <c r="G13" s="33">
        <v>165.68</v>
      </c>
      <c r="H13" s="35" t="s">
        <v>44</v>
      </c>
      <c r="I13" s="35" t="s">
        <v>21</v>
      </c>
      <c r="J13" s="35" t="s">
        <v>45</v>
      </c>
      <c r="K13" s="33">
        <v>51204.0</v>
      </c>
      <c r="L13" s="35" t="s">
        <v>34</v>
      </c>
      <c r="M13" s="35" t="s">
        <v>31</v>
      </c>
      <c r="N13" s="35" t="s">
        <v>50</v>
      </c>
      <c r="O13" s="35" t="s">
        <v>91</v>
      </c>
      <c r="P13" s="33">
        <v>4639.04</v>
      </c>
      <c r="Q13" s="36">
        <v>34.32</v>
      </c>
    </row>
    <row r="14">
      <c r="A14" s="37" t="s">
        <v>132</v>
      </c>
      <c r="B14" s="38"/>
      <c r="C14" s="39">
        <f t="shared" ref="C14:D14" si="1">AVERAGE(C2:C13)</f>
        <v>10629.16667</v>
      </c>
      <c r="D14" s="40">
        <f t="shared" si="1"/>
        <v>0.07827342647</v>
      </c>
      <c r="E14" s="41"/>
      <c r="F14" s="41"/>
      <c r="G14" s="41"/>
      <c r="H14" s="41"/>
      <c r="I14" s="41"/>
      <c r="J14" s="41"/>
      <c r="K14" s="39">
        <f>AVERAGE(K2:K13)</f>
        <v>55190.66667</v>
      </c>
      <c r="L14" s="41"/>
      <c r="M14" s="41"/>
      <c r="N14" s="41"/>
      <c r="O14" s="41"/>
      <c r="P14" s="41"/>
      <c r="Q14" s="41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8.57"/>
    <col customWidth="1" min="3" max="3" width="11.86"/>
    <col customWidth="1" min="4" max="4" width="10.71"/>
    <col customWidth="1" min="5" max="5" width="11.86"/>
    <col customWidth="1" min="6" max="7" width="13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1.0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1.86"/>
    <col customWidth="1" min="2" max="2" width="16.71"/>
    <col customWidth="1" min="3" max="3" width="32.71"/>
  </cols>
  <sheetData>
    <row r="1">
      <c r="E1" s="22"/>
    </row>
    <row r="2">
      <c r="E2" s="22"/>
    </row>
    <row r="3">
      <c r="E3" s="22"/>
    </row>
    <row r="4">
      <c r="E4" s="22"/>
    </row>
    <row r="5">
      <c r="E5" s="22"/>
    </row>
    <row r="6">
      <c r="E6" s="22"/>
    </row>
    <row r="7">
      <c r="E7" s="22"/>
    </row>
    <row r="8">
      <c r="E8" s="22"/>
    </row>
    <row r="9">
      <c r="E9" s="22"/>
    </row>
    <row r="10">
      <c r="B10" s="22"/>
      <c r="C10" s="22"/>
      <c r="D10" s="22"/>
      <c r="E10" s="22"/>
    </row>
    <row r="11">
      <c r="B11" s="22"/>
      <c r="C11" s="22"/>
      <c r="D11" s="22"/>
      <c r="E11" s="22"/>
    </row>
    <row r="12">
      <c r="B12" s="22"/>
      <c r="C12" s="22"/>
      <c r="D12" s="22"/>
      <c r="E12" s="22"/>
    </row>
    <row r="13">
      <c r="B13" s="22"/>
      <c r="C13" s="22"/>
      <c r="D13" s="22"/>
      <c r="E13" s="22"/>
    </row>
    <row r="14">
      <c r="B14" s="22"/>
      <c r="C14" s="22"/>
      <c r="D14" s="22"/>
      <c r="E14" s="22"/>
    </row>
    <row r="15">
      <c r="B15" s="22"/>
      <c r="C15" s="22"/>
      <c r="D15" s="22"/>
      <c r="E15" s="22"/>
    </row>
    <row r="16">
      <c r="B16" s="22"/>
      <c r="C16" s="22"/>
      <c r="D16" s="22"/>
      <c r="E16" s="22"/>
    </row>
    <row r="17">
      <c r="B17" s="22"/>
      <c r="C17" s="22"/>
      <c r="D17" s="22"/>
      <c r="E17" s="22"/>
    </row>
    <row r="18">
      <c r="B18" s="22"/>
      <c r="C18" s="22"/>
      <c r="D18" s="22"/>
      <c r="E18" s="22"/>
    </row>
    <row r="19">
      <c r="B19" s="22"/>
      <c r="C19" s="22"/>
      <c r="D19" s="22"/>
      <c r="E19" s="22"/>
    </row>
    <row r="20">
      <c r="B20" s="22"/>
      <c r="C20" s="22"/>
      <c r="D20" s="22"/>
      <c r="E20" s="22"/>
    </row>
    <row r="21">
      <c r="B21" s="22"/>
      <c r="C21" s="22"/>
      <c r="D21" s="22"/>
      <c r="E21" s="22"/>
    </row>
    <row r="22">
      <c r="B22" s="22"/>
      <c r="C22" s="22"/>
      <c r="D22" s="22"/>
      <c r="E22" s="22"/>
    </row>
    <row r="23">
      <c r="B23" s="22"/>
      <c r="C23" s="22"/>
      <c r="D23" s="22"/>
      <c r="E23" s="22"/>
    </row>
    <row r="24">
      <c r="B24" s="22"/>
      <c r="C24" s="22"/>
      <c r="D24" s="22"/>
      <c r="E24" s="22"/>
    </row>
    <row r="25">
      <c r="B25" s="22"/>
      <c r="C25" s="22"/>
      <c r="D25" s="22"/>
      <c r="E25" s="22"/>
    </row>
    <row r="26">
      <c r="B26" s="22"/>
      <c r="C26" s="22"/>
      <c r="D26" s="22"/>
      <c r="E26" s="22"/>
    </row>
    <row r="27">
      <c r="B27" s="22"/>
      <c r="C27" s="22"/>
      <c r="D27" s="22"/>
      <c r="E27" s="22"/>
    </row>
    <row r="28">
      <c r="B28" s="22"/>
      <c r="C28" s="22"/>
      <c r="D28" s="22"/>
      <c r="E28" s="22"/>
    </row>
    <row r="29">
      <c r="B29" s="22"/>
      <c r="C29" s="22"/>
      <c r="D29" s="22"/>
      <c r="E29" s="22"/>
    </row>
    <row r="30">
      <c r="B30" s="22"/>
      <c r="C30" s="22"/>
      <c r="D30" s="22"/>
      <c r="E30" s="22"/>
    </row>
    <row r="31">
      <c r="B31" s="22"/>
      <c r="C31" s="22"/>
      <c r="D31" s="22"/>
      <c r="E31" s="22"/>
    </row>
    <row r="32">
      <c r="B32" s="22"/>
      <c r="C32" s="22"/>
      <c r="D32" s="22"/>
      <c r="E32" s="22"/>
    </row>
    <row r="33">
      <c r="B33" s="22"/>
      <c r="C33" s="22"/>
      <c r="D33" s="22"/>
      <c r="E33" s="22"/>
    </row>
    <row r="34">
      <c r="B34" s="22"/>
      <c r="C34" s="22"/>
      <c r="D34" s="22"/>
      <c r="E34" s="22"/>
    </row>
    <row r="35">
      <c r="B35" s="22"/>
      <c r="C35" s="22"/>
      <c r="D35" s="22"/>
      <c r="E35" s="22"/>
    </row>
    <row r="36">
      <c r="B36" s="22"/>
      <c r="C36" s="22"/>
      <c r="D36" s="22"/>
      <c r="E36" s="22"/>
    </row>
    <row r="37">
      <c r="B37" s="22"/>
      <c r="C37" s="22"/>
      <c r="D37" s="22"/>
      <c r="E37" s="22"/>
    </row>
    <row r="38">
      <c r="B38" s="22"/>
      <c r="C38" s="22"/>
      <c r="D38" s="22"/>
      <c r="E38" s="22"/>
    </row>
    <row r="39">
      <c r="B39" s="22"/>
      <c r="C39" s="22"/>
      <c r="D39" s="22"/>
      <c r="E39" s="22"/>
    </row>
    <row r="40">
      <c r="B40" s="22"/>
      <c r="C40" s="22"/>
      <c r="D40" s="22"/>
      <c r="E40" s="22"/>
    </row>
    <row r="41">
      <c r="B41" s="22"/>
      <c r="C41" s="22"/>
      <c r="D41" s="22"/>
      <c r="E41" s="22"/>
    </row>
    <row r="42">
      <c r="B42" s="22"/>
      <c r="C42" s="22"/>
      <c r="D42" s="22"/>
      <c r="E42" s="22"/>
    </row>
    <row r="43">
      <c r="B43" s="22"/>
      <c r="C43" s="22"/>
      <c r="D43" s="22"/>
      <c r="E43" s="22"/>
    </row>
    <row r="44">
      <c r="B44" s="22"/>
      <c r="C44" s="22"/>
      <c r="D44" s="22"/>
      <c r="E44" s="22"/>
    </row>
    <row r="45">
      <c r="B45" s="22"/>
      <c r="C45" s="22"/>
      <c r="D45" s="22"/>
      <c r="E45" s="22"/>
    </row>
    <row r="46">
      <c r="B46" s="22"/>
      <c r="C46" s="22"/>
      <c r="D46" s="22"/>
      <c r="E46" s="22"/>
    </row>
    <row r="47">
      <c r="B47" s="22"/>
      <c r="C47" s="22"/>
      <c r="D47" s="22"/>
      <c r="E47" s="22"/>
    </row>
    <row r="48">
      <c r="B48" s="22"/>
      <c r="C48" s="22"/>
      <c r="D48" s="22"/>
      <c r="E48" s="22"/>
    </row>
    <row r="49">
      <c r="B49" s="22"/>
      <c r="C49" s="22"/>
      <c r="D49" s="22"/>
      <c r="E49" s="22"/>
    </row>
    <row r="50">
      <c r="B50" s="22"/>
      <c r="C50" s="22"/>
      <c r="D50" s="22"/>
      <c r="E50" s="22"/>
    </row>
    <row r="51">
      <c r="B51" s="22"/>
      <c r="C51" s="22"/>
      <c r="D51" s="22"/>
      <c r="E51" s="22"/>
    </row>
    <row r="52">
      <c r="B52" s="22"/>
      <c r="C52" s="22"/>
      <c r="D52" s="22"/>
      <c r="E52" s="22"/>
    </row>
    <row r="53">
      <c r="B53" s="22"/>
      <c r="C53" s="22"/>
      <c r="D53" s="22"/>
      <c r="E53" s="22"/>
    </row>
    <row r="54">
      <c r="B54" s="22"/>
      <c r="C54" s="22"/>
      <c r="D54" s="22"/>
      <c r="E54" s="22"/>
    </row>
    <row r="55">
      <c r="B55" s="22"/>
      <c r="C55" s="22"/>
      <c r="D55" s="22"/>
      <c r="E55" s="22"/>
    </row>
    <row r="56">
      <c r="B56" s="22"/>
      <c r="C56" s="22"/>
      <c r="D56" s="22"/>
      <c r="E56" s="22"/>
    </row>
    <row r="57">
      <c r="B57" s="22"/>
      <c r="C57" s="22"/>
      <c r="D57" s="22"/>
      <c r="E57" s="22"/>
    </row>
    <row r="58">
      <c r="B58" s="22"/>
      <c r="C58" s="22"/>
      <c r="D58" s="22"/>
      <c r="E58" s="22"/>
    </row>
    <row r="59">
      <c r="B59" s="22"/>
      <c r="C59" s="22"/>
      <c r="D59" s="22"/>
      <c r="E59" s="22"/>
    </row>
    <row r="60">
      <c r="B60" s="22"/>
      <c r="C60" s="22"/>
      <c r="D60" s="22"/>
      <c r="E60" s="22"/>
    </row>
    <row r="61">
      <c r="B61" s="22"/>
      <c r="C61" s="22"/>
      <c r="D61" s="22"/>
      <c r="E61" s="22"/>
    </row>
    <row r="62">
      <c r="B62" s="22"/>
      <c r="C62" s="22"/>
      <c r="D62" s="22"/>
      <c r="E62" s="22"/>
    </row>
    <row r="63">
      <c r="B63" s="22"/>
      <c r="C63" s="22"/>
      <c r="D63" s="22"/>
      <c r="E63" s="22"/>
    </row>
    <row r="64">
      <c r="B64" s="22"/>
      <c r="C64" s="22"/>
      <c r="D64" s="22"/>
      <c r="E64" s="22"/>
    </row>
    <row r="65">
      <c r="B65" s="22"/>
      <c r="C65" s="22"/>
      <c r="D65" s="22"/>
      <c r="E65" s="22"/>
    </row>
    <row r="66">
      <c r="B66" s="22"/>
      <c r="C66" s="22"/>
      <c r="D66" s="22"/>
      <c r="E66" s="22"/>
    </row>
    <row r="67">
      <c r="B67" s="22"/>
      <c r="C67" s="22"/>
      <c r="D67" s="22"/>
      <c r="E67" s="22"/>
    </row>
    <row r="68">
      <c r="B68" s="22"/>
      <c r="C68" s="22"/>
      <c r="D68" s="22"/>
      <c r="E68" s="22"/>
    </row>
    <row r="69">
      <c r="B69" s="22"/>
      <c r="C69" s="22"/>
      <c r="D69" s="22"/>
      <c r="E69" s="22"/>
    </row>
    <row r="70">
      <c r="B70" s="22"/>
      <c r="C70" s="22"/>
      <c r="D70" s="22"/>
      <c r="E70" s="22"/>
    </row>
    <row r="71">
      <c r="B71" s="22"/>
      <c r="C71" s="22"/>
      <c r="D71" s="22"/>
      <c r="E71" s="22"/>
    </row>
    <row r="72">
      <c r="B72" s="22"/>
      <c r="C72" s="22"/>
      <c r="D72" s="22"/>
      <c r="E72" s="22"/>
    </row>
    <row r="73">
      <c r="B73" s="22"/>
      <c r="C73" s="22"/>
      <c r="D73" s="22"/>
      <c r="E73" s="22"/>
    </row>
    <row r="74">
      <c r="B74" s="22"/>
      <c r="C74" s="22"/>
      <c r="D74" s="22"/>
      <c r="E74" s="22"/>
    </row>
    <row r="75">
      <c r="B75" s="22"/>
      <c r="C75" s="22"/>
      <c r="D75" s="22"/>
      <c r="E75" s="22"/>
    </row>
    <row r="76">
      <c r="B76" s="22"/>
      <c r="C76" s="22"/>
      <c r="D76" s="22"/>
      <c r="E76" s="22"/>
    </row>
    <row r="77">
      <c r="B77" s="22"/>
      <c r="C77" s="22"/>
      <c r="D77" s="22"/>
      <c r="E77" s="22"/>
    </row>
    <row r="78">
      <c r="B78" s="22"/>
      <c r="C78" s="22"/>
      <c r="D78" s="22"/>
      <c r="E78" s="22"/>
    </row>
    <row r="79">
      <c r="B79" s="22"/>
      <c r="C79" s="22"/>
      <c r="D79" s="22"/>
      <c r="E79" s="22"/>
    </row>
    <row r="80">
      <c r="B80" s="22"/>
      <c r="C80" s="22"/>
      <c r="D80" s="22"/>
      <c r="E80" s="22"/>
    </row>
    <row r="81">
      <c r="B81" s="22"/>
      <c r="C81" s="22"/>
      <c r="D81" s="22"/>
      <c r="E81" s="22"/>
    </row>
    <row r="82">
      <c r="B82" s="22"/>
      <c r="C82" s="22"/>
      <c r="D82" s="22"/>
      <c r="E82" s="22"/>
    </row>
    <row r="83">
      <c r="B83" s="22"/>
      <c r="C83" s="22"/>
      <c r="D83" s="22"/>
      <c r="E83" s="22"/>
    </row>
    <row r="84">
      <c r="B84" s="22"/>
      <c r="C84" s="22"/>
      <c r="D84" s="22"/>
      <c r="E84" s="22"/>
    </row>
    <row r="85">
      <c r="B85" s="22"/>
      <c r="C85" s="22"/>
      <c r="D85" s="22"/>
      <c r="E85" s="22"/>
    </row>
    <row r="86">
      <c r="B86" s="22"/>
      <c r="C86" s="22"/>
      <c r="D86" s="22"/>
      <c r="E86" s="22"/>
    </row>
    <row r="87">
      <c r="B87" s="22"/>
      <c r="C87" s="22"/>
      <c r="D87" s="22"/>
      <c r="E87" s="22"/>
    </row>
    <row r="88">
      <c r="B88" s="22"/>
      <c r="C88" s="22"/>
      <c r="D88" s="22"/>
      <c r="E88" s="22"/>
    </row>
    <row r="89">
      <c r="B89" s="22"/>
      <c r="C89" s="22"/>
      <c r="D89" s="22"/>
      <c r="E89" s="22"/>
    </row>
    <row r="90">
      <c r="B90" s="22"/>
      <c r="C90" s="22"/>
      <c r="D90" s="22"/>
      <c r="E90" s="22"/>
    </row>
    <row r="91">
      <c r="B91" s="22"/>
      <c r="C91" s="22"/>
      <c r="D91" s="22"/>
      <c r="E91" s="22"/>
    </row>
    <row r="92">
      <c r="B92" s="22"/>
      <c r="C92" s="22"/>
      <c r="D92" s="22"/>
      <c r="E92" s="22"/>
    </row>
    <row r="93">
      <c r="B93" s="22"/>
      <c r="C93" s="22"/>
      <c r="D93" s="22"/>
      <c r="E93" s="22"/>
    </row>
    <row r="94">
      <c r="B94" s="22"/>
      <c r="C94" s="22"/>
      <c r="D94" s="22"/>
      <c r="E94" s="22"/>
    </row>
    <row r="95">
      <c r="B95" s="22"/>
      <c r="C95" s="22"/>
      <c r="D95" s="22"/>
      <c r="E95" s="22"/>
    </row>
    <row r="96">
      <c r="B96" s="22"/>
      <c r="C96" s="22"/>
      <c r="D96" s="22"/>
      <c r="E96" s="22"/>
    </row>
    <row r="97">
      <c r="B97" s="22"/>
      <c r="C97" s="22"/>
      <c r="D97" s="22"/>
      <c r="E97" s="22"/>
    </row>
    <row r="98">
      <c r="B98" s="22"/>
      <c r="C98" s="22"/>
      <c r="D98" s="22"/>
      <c r="E98" s="22"/>
    </row>
    <row r="99">
      <c r="B99" s="22"/>
      <c r="C99" s="22"/>
      <c r="D99" s="22"/>
      <c r="E99" s="22"/>
    </row>
    <row r="100">
      <c r="B100" s="22"/>
      <c r="C100" s="22"/>
      <c r="D100" s="22"/>
      <c r="E100" s="22"/>
    </row>
    <row r="101">
      <c r="B101" s="22"/>
      <c r="C101" s="22"/>
      <c r="D101" s="22"/>
      <c r="E101" s="22"/>
    </row>
    <row r="102">
      <c r="B102" s="22"/>
      <c r="C102" s="22"/>
      <c r="D102" s="22"/>
      <c r="E102" s="22"/>
    </row>
    <row r="103">
      <c r="B103" s="22"/>
      <c r="C103" s="22"/>
      <c r="D103" s="22"/>
      <c r="E103" s="22"/>
    </row>
    <row r="104">
      <c r="B104" s="22"/>
      <c r="C104" s="22"/>
      <c r="D104" s="22"/>
      <c r="E104" s="22"/>
    </row>
    <row r="105">
      <c r="B105" s="22"/>
      <c r="C105" s="22"/>
      <c r="D105" s="22"/>
      <c r="E105" s="22"/>
    </row>
    <row r="106">
      <c r="B106" s="22"/>
      <c r="C106" s="22"/>
      <c r="D106" s="22"/>
      <c r="E106" s="22"/>
    </row>
    <row r="107">
      <c r="B107" s="22"/>
      <c r="C107" s="22"/>
      <c r="D107" s="22"/>
      <c r="E107" s="22"/>
    </row>
    <row r="108">
      <c r="B108" s="22"/>
      <c r="C108" s="22"/>
      <c r="D108" s="22"/>
      <c r="E108" s="22"/>
    </row>
    <row r="109">
      <c r="B109" s="22"/>
      <c r="C109" s="22"/>
      <c r="D109" s="22"/>
      <c r="E109" s="22"/>
    </row>
    <row r="110">
      <c r="B110" s="22"/>
      <c r="C110" s="22"/>
      <c r="D110" s="22"/>
      <c r="E110" s="22"/>
    </row>
    <row r="111">
      <c r="B111" s="22"/>
      <c r="C111" s="22"/>
      <c r="D111" s="22"/>
      <c r="E111" s="22"/>
    </row>
    <row r="112">
      <c r="B112" s="22"/>
      <c r="C112" s="22"/>
      <c r="D112" s="22"/>
      <c r="E112" s="22"/>
    </row>
    <row r="113">
      <c r="B113" s="22"/>
      <c r="C113" s="22"/>
      <c r="D113" s="22"/>
      <c r="E113" s="22"/>
    </row>
    <row r="114">
      <c r="B114" s="22"/>
      <c r="C114" s="22"/>
      <c r="D114" s="22"/>
      <c r="E114" s="22"/>
    </row>
    <row r="115">
      <c r="B115" s="22"/>
      <c r="C115" s="22"/>
      <c r="D115" s="22"/>
      <c r="E115" s="22"/>
    </row>
    <row r="116">
      <c r="B116" s="22"/>
      <c r="C116" s="22"/>
      <c r="D116" s="22"/>
      <c r="E116" s="22"/>
    </row>
    <row r="117">
      <c r="B117" s="22"/>
      <c r="C117" s="22"/>
      <c r="D117" s="22"/>
      <c r="E117" s="22"/>
    </row>
    <row r="118">
      <c r="B118" s="22"/>
      <c r="C118" s="22"/>
      <c r="D118" s="22"/>
      <c r="E118" s="22"/>
    </row>
    <row r="119">
      <c r="B119" s="22"/>
      <c r="C119" s="22"/>
      <c r="D119" s="22"/>
      <c r="E119" s="22"/>
    </row>
    <row r="120">
      <c r="B120" s="22"/>
      <c r="C120" s="22"/>
      <c r="D120" s="22"/>
      <c r="E120" s="22"/>
    </row>
    <row r="121">
      <c r="B121" s="22"/>
      <c r="C121" s="22"/>
      <c r="D121" s="22"/>
      <c r="E121" s="22"/>
    </row>
    <row r="122">
      <c r="B122" s="22"/>
      <c r="C122" s="22"/>
      <c r="D122" s="22"/>
      <c r="E122" s="22"/>
    </row>
    <row r="123">
      <c r="B123" s="22"/>
      <c r="C123" s="22"/>
      <c r="D123" s="22"/>
      <c r="E123" s="22"/>
    </row>
    <row r="124">
      <c r="B124" s="22"/>
      <c r="C124" s="22"/>
      <c r="D124" s="22"/>
      <c r="E124" s="22"/>
    </row>
    <row r="125">
      <c r="B125" s="22"/>
      <c r="C125" s="22"/>
      <c r="D125" s="22"/>
      <c r="E125" s="22"/>
    </row>
    <row r="126">
      <c r="B126" s="22"/>
      <c r="C126" s="22"/>
      <c r="D126" s="22"/>
      <c r="E126" s="22"/>
    </row>
    <row r="127">
      <c r="B127" s="22"/>
      <c r="C127" s="22"/>
      <c r="D127" s="22"/>
      <c r="E127" s="22"/>
    </row>
    <row r="128">
      <c r="B128" s="22"/>
      <c r="C128" s="22"/>
      <c r="D128" s="22"/>
      <c r="E128" s="22"/>
    </row>
    <row r="129">
      <c r="B129" s="22"/>
      <c r="C129" s="22"/>
      <c r="D129" s="22"/>
      <c r="E129" s="22"/>
    </row>
    <row r="130">
      <c r="B130" s="22"/>
      <c r="C130" s="22"/>
      <c r="D130" s="22"/>
      <c r="E130" s="22"/>
    </row>
    <row r="131">
      <c r="B131" s="22"/>
      <c r="C131" s="22"/>
      <c r="D131" s="22"/>
      <c r="E131" s="22"/>
    </row>
    <row r="132">
      <c r="B132" s="22"/>
      <c r="C132" s="22"/>
      <c r="D132" s="22"/>
      <c r="E132" s="22"/>
    </row>
    <row r="133">
      <c r="B133" s="22"/>
      <c r="C133" s="22"/>
      <c r="D133" s="22"/>
      <c r="E133" s="22"/>
    </row>
    <row r="134">
      <c r="B134" s="22"/>
      <c r="C134" s="22"/>
      <c r="D134" s="22"/>
      <c r="E134" s="22"/>
    </row>
    <row r="135">
      <c r="B135" s="22"/>
      <c r="C135" s="22"/>
      <c r="D135" s="22"/>
      <c r="E135" s="22"/>
    </row>
    <row r="136">
      <c r="B136" s="22"/>
      <c r="C136" s="22"/>
      <c r="D136" s="22"/>
      <c r="E136" s="22"/>
    </row>
    <row r="137">
      <c r="B137" s="22"/>
      <c r="C137" s="22"/>
      <c r="D137" s="22"/>
      <c r="E137" s="22"/>
    </row>
    <row r="138">
      <c r="B138" s="22"/>
      <c r="C138" s="22"/>
      <c r="D138" s="22"/>
      <c r="E138" s="22"/>
    </row>
    <row r="139">
      <c r="B139" s="22"/>
      <c r="C139" s="22"/>
      <c r="D139" s="22"/>
      <c r="E139" s="22"/>
    </row>
    <row r="140">
      <c r="B140" s="22"/>
      <c r="C140" s="22"/>
      <c r="D140" s="22"/>
      <c r="E140" s="22"/>
    </row>
    <row r="141">
      <c r="B141" s="22"/>
      <c r="C141" s="22"/>
      <c r="D141" s="22"/>
      <c r="E141" s="22"/>
    </row>
    <row r="142">
      <c r="B142" s="22"/>
      <c r="C142" s="22"/>
      <c r="D142" s="22"/>
      <c r="E142" s="22"/>
    </row>
    <row r="143">
      <c r="B143" s="22"/>
      <c r="C143" s="22"/>
      <c r="D143" s="22"/>
      <c r="E143" s="22"/>
    </row>
    <row r="144">
      <c r="B144" s="22"/>
      <c r="C144" s="22"/>
      <c r="D144" s="22"/>
      <c r="E144" s="22"/>
    </row>
    <row r="145">
      <c r="B145" s="22"/>
      <c r="C145" s="22"/>
      <c r="D145" s="22"/>
      <c r="E145" s="22"/>
    </row>
    <row r="146">
      <c r="B146" s="22"/>
      <c r="C146" s="22"/>
      <c r="D146" s="22"/>
      <c r="E146" s="22"/>
    </row>
    <row r="147">
      <c r="B147" s="22"/>
      <c r="C147" s="22"/>
      <c r="D147" s="22"/>
      <c r="E147" s="22"/>
    </row>
    <row r="148">
      <c r="B148" s="22"/>
      <c r="C148" s="22"/>
      <c r="D148" s="22"/>
      <c r="E148" s="22"/>
    </row>
    <row r="149">
      <c r="B149" s="22"/>
      <c r="C149" s="22"/>
      <c r="D149" s="22"/>
      <c r="E149" s="22"/>
    </row>
    <row r="150">
      <c r="B150" s="22"/>
      <c r="C150" s="22"/>
      <c r="D150" s="22"/>
      <c r="E150" s="22"/>
    </row>
    <row r="151">
      <c r="B151" s="22"/>
      <c r="C151" s="22"/>
      <c r="D151" s="22"/>
      <c r="E151" s="22"/>
    </row>
    <row r="152">
      <c r="B152" s="22"/>
      <c r="C152" s="22"/>
      <c r="D152" s="22"/>
      <c r="E152" s="22"/>
    </row>
    <row r="153">
      <c r="B153" s="22"/>
      <c r="C153" s="22"/>
      <c r="D153" s="22"/>
      <c r="E153" s="22"/>
    </row>
    <row r="154">
      <c r="B154" s="22"/>
      <c r="C154" s="22"/>
      <c r="D154" s="22"/>
      <c r="E154" s="22"/>
    </row>
    <row r="155">
      <c r="B155" s="22"/>
      <c r="C155" s="22"/>
      <c r="D155" s="22"/>
      <c r="E155" s="22"/>
    </row>
    <row r="156">
      <c r="B156" s="22"/>
      <c r="C156" s="22"/>
      <c r="D156" s="22"/>
      <c r="E156" s="22"/>
    </row>
    <row r="157">
      <c r="B157" s="22"/>
      <c r="C157" s="22"/>
      <c r="D157" s="22"/>
      <c r="E157" s="22"/>
    </row>
    <row r="158">
      <c r="B158" s="22"/>
      <c r="C158" s="22"/>
      <c r="D158" s="22"/>
      <c r="E158" s="22"/>
    </row>
    <row r="159">
      <c r="B159" s="22"/>
      <c r="C159" s="22"/>
      <c r="D159" s="22"/>
      <c r="E159" s="22"/>
    </row>
    <row r="160">
      <c r="B160" s="22"/>
      <c r="C160" s="22"/>
      <c r="D160" s="22"/>
      <c r="E160" s="22"/>
    </row>
    <row r="161">
      <c r="B161" s="22"/>
      <c r="C161" s="22"/>
      <c r="D161" s="22"/>
      <c r="E161" s="22"/>
    </row>
    <row r="162">
      <c r="B162" s="22"/>
      <c r="C162" s="22"/>
      <c r="D162" s="22"/>
      <c r="E162" s="22"/>
    </row>
    <row r="163">
      <c r="B163" s="22"/>
      <c r="C163" s="22"/>
      <c r="D163" s="22"/>
      <c r="E163" s="22"/>
    </row>
    <row r="164">
      <c r="B164" s="22"/>
      <c r="C164" s="22"/>
      <c r="D164" s="22"/>
      <c r="E164" s="22"/>
    </row>
    <row r="165">
      <c r="B165" s="22"/>
      <c r="C165" s="22"/>
      <c r="D165" s="22"/>
      <c r="E165" s="22"/>
    </row>
    <row r="166">
      <c r="B166" s="22"/>
      <c r="C166" s="22"/>
      <c r="D166" s="22"/>
      <c r="E166" s="22"/>
    </row>
    <row r="167">
      <c r="B167" s="22"/>
      <c r="C167" s="22"/>
      <c r="D167" s="22"/>
      <c r="E167" s="22"/>
    </row>
    <row r="168">
      <c r="B168" s="22"/>
      <c r="C168" s="22"/>
      <c r="D168" s="22"/>
      <c r="E168" s="22"/>
    </row>
    <row r="169">
      <c r="B169" s="22"/>
      <c r="C169" s="22"/>
      <c r="D169" s="22"/>
      <c r="E169" s="22"/>
    </row>
    <row r="170">
      <c r="B170" s="22"/>
      <c r="C170" s="22"/>
      <c r="D170" s="22"/>
      <c r="E170" s="22"/>
    </row>
    <row r="171">
      <c r="B171" s="22"/>
      <c r="C171" s="22"/>
      <c r="D171" s="22"/>
      <c r="E171" s="22"/>
    </row>
    <row r="172">
      <c r="B172" s="22"/>
      <c r="C172" s="22"/>
      <c r="D172" s="22"/>
      <c r="E172" s="22"/>
    </row>
    <row r="173">
      <c r="B173" s="22"/>
      <c r="C173" s="22"/>
      <c r="D173" s="22"/>
      <c r="E173" s="22"/>
    </row>
    <row r="174">
      <c r="B174" s="22"/>
      <c r="C174" s="22"/>
      <c r="D174" s="22"/>
      <c r="E174" s="22"/>
    </row>
    <row r="175">
      <c r="B175" s="22"/>
      <c r="C175" s="22"/>
      <c r="D175" s="22"/>
      <c r="E175" s="22"/>
    </row>
    <row r="176">
      <c r="B176" s="22"/>
      <c r="C176" s="22"/>
      <c r="D176" s="22"/>
      <c r="E176" s="22"/>
    </row>
    <row r="177">
      <c r="B177" s="22"/>
      <c r="C177" s="22"/>
      <c r="D177" s="22"/>
      <c r="E177" s="22"/>
    </row>
    <row r="178">
      <c r="B178" s="22"/>
      <c r="C178" s="22"/>
      <c r="D178" s="22"/>
      <c r="E178" s="22"/>
    </row>
    <row r="179">
      <c r="B179" s="22"/>
      <c r="C179" s="22"/>
      <c r="D179" s="22"/>
      <c r="E179" s="22"/>
    </row>
    <row r="180">
      <c r="B180" s="22"/>
      <c r="C180" s="22"/>
      <c r="D180" s="22"/>
      <c r="E180" s="22"/>
    </row>
    <row r="181">
      <c r="B181" s="22"/>
      <c r="C181" s="22"/>
      <c r="D181" s="22"/>
      <c r="E181" s="22"/>
    </row>
    <row r="182">
      <c r="B182" s="22"/>
      <c r="C182" s="22"/>
      <c r="D182" s="22"/>
      <c r="E182" s="22"/>
    </row>
    <row r="183">
      <c r="B183" s="22"/>
      <c r="C183" s="22"/>
      <c r="D183" s="22"/>
      <c r="E183" s="22"/>
    </row>
    <row r="184">
      <c r="B184" s="22"/>
      <c r="C184" s="22"/>
      <c r="D184" s="22"/>
      <c r="E184" s="22"/>
    </row>
    <row r="185">
      <c r="B185" s="22"/>
      <c r="C185" s="22"/>
      <c r="D185" s="22"/>
      <c r="E185" s="22"/>
    </row>
    <row r="186">
      <c r="B186" s="22"/>
      <c r="C186" s="22"/>
      <c r="D186" s="22"/>
      <c r="E186" s="22"/>
    </row>
    <row r="187">
      <c r="B187" s="22"/>
      <c r="C187" s="22"/>
      <c r="D187" s="22"/>
      <c r="E187" s="22"/>
    </row>
    <row r="188">
      <c r="B188" s="22"/>
      <c r="C188" s="22"/>
      <c r="D188" s="22"/>
      <c r="E188" s="22"/>
    </row>
    <row r="189">
      <c r="B189" s="22"/>
      <c r="C189" s="22"/>
      <c r="D189" s="22"/>
      <c r="E189" s="22"/>
    </row>
    <row r="190">
      <c r="B190" s="22"/>
      <c r="C190" s="22"/>
      <c r="D190" s="22"/>
      <c r="E190" s="22"/>
    </row>
    <row r="191">
      <c r="B191" s="22"/>
      <c r="C191" s="22"/>
      <c r="D191" s="22"/>
      <c r="E191" s="22"/>
    </row>
    <row r="192">
      <c r="B192" s="22"/>
      <c r="C192" s="22"/>
      <c r="D192" s="22"/>
      <c r="E192" s="22"/>
    </row>
    <row r="193">
      <c r="B193" s="22"/>
      <c r="C193" s="22"/>
      <c r="D193" s="22"/>
      <c r="E193" s="22"/>
    </row>
    <row r="194">
      <c r="B194" s="22"/>
      <c r="C194" s="22"/>
      <c r="D194" s="22"/>
      <c r="E194" s="22"/>
    </row>
    <row r="195">
      <c r="B195" s="22"/>
      <c r="C195" s="22"/>
      <c r="D195" s="22"/>
      <c r="E195" s="22"/>
    </row>
    <row r="196">
      <c r="B196" s="22"/>
      <c r="C196" s="22"/>
      <c r="D196" s="22"/>
      <c r="E196" s="22"/>
    </row>
    <row r="197">
      <c r="B197" s="22"/>
      <c r="C197" s="22"/>
      <c r="D197" s="22"/>
      <c r="E197" s="22"/>
    </row>
    <row r="198">
      <c r="B198" s="22"/>
      <c r="C198" s="22"/>
      <c r="D198" s="22"/>
      <c r="E198" s="22"/>
    </row>
    <row r="199">
      <c r="B199" s="22"/>
      <c r="C199" s="22"/>
      <c r="D199" s="22"/>
      <c r="E199" s="22"/>
    </row>
    <row r="200">
      <c r="B200" s="22"/>
      <c r="C200" s="22"/>
      <c r="D200" s="22"/>
      <c r="E200" s="22"/>
    </row>
    <row r="201">
      <c r="B201" s="22"/>
      <c r="C201" s="22"/>
      <c r="D201" s="22"/>
      <c r="E201" s="22"/>
    </row>
    <row r="202">
      <c r="B202" s="22"/>
      <c r="C202" s="22"/>
      <c r="D202" s="22"/>
      <c r="E202" s="22"/>
    </row>
    <row r="203">
      <c r="B203" s="22"/>
      <c r="C203" s="22"/>
      <c r="D203" s="22"/>
      <c r="E203" s="22"/>
    </row>
    <row r="204">
      <c r="B204" s="22"/>
      <c r="C204" s="22"/>
      <c r="D204" s="22"/>
      <c r="E204" s="22"/>
    </row>
    <row r="205">
      <c r="B205" s="22"/>
      <c r="C205" s="22"/>
      <c r="D205" s="22"/>
      <c r="E205" s="22"/>
    </row>
    <row r="206">
      <c r="B206" s="22"/>
      <c r="C206" s="22"/>
      <c r="D206" s="22"/>
      <c r="E206" s="22"/>
    </row>
    <row r="207">
      <c r="B207" s="22"/>
      <c r="C207" s="22"/>
      <c r="D207" s="22"/>
      <c r="E207" s="22"/>
    </row>
    <row r="208">
      <c r="B208" s="22"/>
      <c r="C208" s="22"/>
      <c r="D208" s="22"/>
      <c r="E208" s="22"/>
    </row>
    <row r="209">
      <c r="B209" s="22"/>
      <c r="C209" s="22"/>
      <c r="D209" s="22"/>
      <c r="E209" s="22"/>
    </row>
    <row r="210">
      <c r="B210" s="22"/>
      <c r="C210" s="22"/>
      <c r="D210" s="22"/>
      <c r="E210" s="22"/>
    </row>
    <row r="211">
      <c r="B211" s="22"/>
      <c r="C211" s="22"/>
      <c r="D211" s="22"/>
      <c r="E211" s="22"/>
    </row>
    <row r="212">
      <c r="B212" s="22"/>
      <c r="C212" s="22"/>
      <c r="D212" s="22"/>
      <c r="E212" s="22"/>
    </row>
    <row r="213">
      <c r="B213" s="22"/>
      <c r="C213" s="22"/>
      <c r="D213" s="22"/>
      <c r="E213" s="22"/>
    </row>
    <row r="214">
      <c r="B214" s="22"/>
      <c r="C214" s="22"/>
      <c r="D214" s="22"/>
      <c r="E214" s="22"/>
    </row>
    <row r="215">
      <c r="B215" s="22"/>
      <c r="C215" s="22"/>
      <c r="D215" s="22"/>
      <c r="E215" s="22"/>
    </row>
    <row r="216">
      <c r="B216" s="22"/>
      <c r="C216" s="22"/>
      <c r="D216" s="22"/>
      <c r="E216" s="22"/>
    </row>
    <row r="217">
      <c r="B217" s="22"/>
      <c r="C217" s="22"/>
      <c r="D217" s="22"/>
      <c r="E217" s="22"/>
    </row>
    <row r="218">
      <c r="B218" s="22"/>
      <c r="C218" s="22"/>
      <c r="D218" s="22"/>
      <c r="E218" s="22"/>
    </row>
    <row r="219">
      <c r="B219" s="22"/>
      <c r="C219" s="22"/>
      <c r="D219" s="22"/>
      <c r="E219" s="22"/>
    </row>
    <row r="220">
      <c r="B220" s="22"/>
      <c r="C220" s="22"/>
      <c r="D220" s="22"/>
      <c r="E220" s="22"/>
    </row>
    <row r="221">
      <c r="B221" s="22"/>
      <c r="C221" s="22"/>
      <c r="D221" s="22"/>
      <c r="E221" s="22"/>
    </row>
    <row r="222">
      <c r="B222" s="22"/>
      <c r="C222" s="22"/>
      <c r="D222" s="22"/>
      <c r="E222" s="22"/>
    </row>
    <row r="223">
      <c r="B223" s="22"/>
      <c r="C223" s="22"/>
      <c r="D223" s="22"/>
      <c r="E223" s="22"/>
    </row>
    <row r="224">
      <c r="B224" s="22"/>
      <c r="C224" s="22"/>
      <c r="D224" s="22"/>
      <c r="E224" s="22"/>
    </row>
    <row r="225">
      <c r="B225" s="22"/>
      <c r="C225" s="22"/>
      <c r="D225" s="22"/>
      <c r="E225" s="22"/>
    </row>
    <row r="226">
      <c r="B226" s="22"/>
      <c r="C226" s="22"/>
      <c r="D226" s="22"/>
      <c r="E226" s="22"/>
    </row>
    <row r="227">
      <c r="B227" s="22"/>
      <c r="C227" s="22"/>
      <c r="D227" s="22"/>
      <c r="E227" s="22"/>
    </row>
    <row r="228">
      <c r="B228" s="22"/>
      <c r="C228" s="22"/>
      <c r="D228" s="22"/>
      <c r="E228" s="22"/>
    </row>
    <row r="229">
      <c r="B229" s="22"/>
      <c r="C229" s="22"/>
      <c r="D229" s="22"/>
      <c r="E229" s="22"/>
    </row>
    <row r="230">
      <c r="B230" s="22"/>
      <c r="C230" s="22"/>
      <c r="D230" s="22"/>
      <c r="E230" s="22"/>
    </row>
    <row r="231">
      <c r="B231" s="22"/>
      <c r="C231" s="22"/>
      <c r="D231" s="22"/>
      <c r="E231" s="22"/>
    </row>
    <row r="232">
      <c r="B232" s="22"/>
      <c r="C232" s="22"/>
      <c r="D232" s="22"/>
      <c r="E232" s="22"/>
    </row>
    <row r="233">
      <c r="B233" s="22"/>
      <c r="C233" s="22"/>
      <c r="D233" s="22"/>
      <c r="E233" s="22"/>
    </row>
    <row r="234">
      <c r="B234" s="22"/>
      <c r="C234" s="22"/>
      <c r="D234" s="22"/>
      <c r="E234" s="22"/>
    </row>
    <row r="235">
      <c r="B235" s="22"/>
      <c r="C235" s="22"/>
      <c r="D235" s="22"/>
      <c r="E235" s="22"/>
    </row>
    <row r="236">
      <c r="B236" s="22"/>
      <c r="C236" s="22"/>
      <c r="D236" s="22"/>
      <c r="E236" s="22"/>
    </row>
    <row r="237">
      <c r="B237" s="22"/>
      <c r="C237" s="22"/>
      <c r="D237" s="22"/>
      <c r="E237" s="22"/>
    </row>
    <row r="238">
      <c r="B238" s="22"/>
      <c r="C238" s="22"/>
      <c r="D238" s="22"/>
      <c r="E238" s="22"/>
    </row>
    <row r="239">
      <c r="B239" s="22"/>
      <c r="C239" s="22"/>
      <c r="D239" s="22"/>
      <c r="E239" s="22"/>
    </row>
    <row r="240">
      <c r="B240" s="22"/>
      <c r="C240" s="22"/>
      <c r="D240" s="22"/>
      <c r="E240" s="22"/>
    </row>
    <row r="241">
      <c r="B241" s="22"/>
      <c r="C241" s="22"/>
      <c r="D241" s="22"/>
      <c r="E241" s="22"/>
    </row>
    <row r="242">
      <c r="B242" s="22"/>
      <c r="C242" s="22"/>
      <c r="D242" s="22"/>
      <c r="E242" s="22"/>
    </row>
    <row r="243">
      <c r="B243" s="22"/>
      <c r="C243" s="22"/>
      <c r="D243" s="22"/>
      <c r="E243" s="22"/>
    </row>
    <row r="244">
      <c r="B244" s="22"/>
      <c r="C244" s="22"/>
      <c r="D244" s="22"/>
      <c r="E244" s="22"/>
    </row>
    <row r="245">
      <c r="B245" s="22"/>
      <c r="C245" s="22"/>
      <c r="D245" s="22"/>
      <c r="E245" s="22"/>
    </row>
    <row r="246">
      <c r="B246" s="22"/>
      <c r="C246" s="22"/>
      <c r="D246" s="22"/>
      <c r="E246" s="22"/>
    </row>
    <row r="247">
      <c r="B247" s="22"/>
      <c r="C247" s="22"/>
      <c r="D247" s="22"/>
      <c r="E247" s="22"/>
    </row>
    <row r="248">
      <c r="B248" s="22"/>
      <c r="C248" s="22"/>
      <c r="D248" s="22"/>
      <c r="E248" s="22"/>
    </row>
    <row r="249">
      <c r="B249" s="22"/>
      <c r="C249" s="22"/>
      <c r="D249" s="22"/>
      <c r="E249" s="22"/>
    </row>
    <row r="250">
      <c r="B250" s="22"/>
      <c r="C250" s="22"/>
      <c r="D250" s="22"/>
      <c r="E250" s="22"/>
    </row>
    <row r="251">
      <c r="B251" s="22"/>
      <c r="C251" s="22"/>
      <c r="D251" s="22"/>
      <c r="E251" s="22"/>
    </row>
    <row r="252">
      <c r="B252" s="22"/>
      <c r="C252" s="22"/>
      <c r="D252" s="22"/>
      <c r="E252" s="22"/>
    </row>
    <row r="253">
      <c r="B253" s="22"/>
      <c r="C253" s="22"/>
      <c r="D253" s="22"/>
      <c r="E253" s="22"/>
    </row>
    <row r="254">
      <c r="B254" s="22"/>
      <c r="C254" s="22"/>
      <c r="D254" s="22"/>
      <c r="E254" s="22"/>
    </row>
    <row r="255">
      <c r="B255" s="22"/>
      <c r="C255" s="22"/>
      <c r="D255" s="22"/>
      <c r="E255" s="22"/>
    </row>
    <row r="256">
      <c r="B256" s="22"/>
      <c r="C256" s="22"/>
      <c r="D256" s="22"/>
      <c r="E256" s="22"/>
    </row>
    <row r="257">
      <c r="B257" s="22"/>
      <c r="C257" s="22"/>
      <c r="D257" s="22"/>
      <c r="E257" s="22"/>
    </row>
    <row r="258">
      <c r="B258" s="22"/>
      <c r="C258" s="22"/>
      <c r="D258" s="22"/>
      <c r="E258" s="22"/>
    </row>
    <row r="259">
      <c r="B259" s="22"/>
      <c r="C259" s="22"/>
      <c r="D259" s="22"/>
      <c r="E259" s="22"/>
    </row>
    <row r="260">
      <c r="B260" s="22"/>
      <c r="C260" s="22"/>
      <c r="D260" s="22"/>
      <c r="E260" s="22"/>
    </row>
    <row r="261">
      <c r="B261" s="22"/>
      <c r="C261" s="22"/>
      <c r="D261" s="22"/>
      <c r="E261" s="22"/>
    </row>
    <row r="262">
      <c r="B262" s="22"/>
      <c r="C262" s="22"/>
      <c r="D262" s="22"/>
      <c r="E262" s="22"/>
    </row>
    <row r="263">
      <c r="B263" s="22"/>
      <c r="C263" s="22"/>
      <c r="D263" s="22"/>
      <c r="E263" s="22"/>
    </row>
    <row r="264">
      <c r="B264" s="22"/>
      <c r="C264" s="22"/>
      <c r="D264" s="22"/>
      <c r="E264" s="22"/>
    </row>
    <row r="265">
      <c r="B265" s="22"/>
      <c r="C265" s="22"/>
      <c r="D265" s="22"/>
      <c r="E265" s="22"/>
    </row>
    <row r="266">
      <c r="B266" s="22"/>
      <c r="C266" s="22"/>
      <c r="D266" s="22"/>
      <c r="E266" s="22"/>
    </row>
    <row r="267">
      <c r="B267" s="22"/>
      <c r="C267" s="22"/>
      <c r="D267" s="22"/>
      <c r="E267" s="22"/>
    </row>
    <row r="268">
      <c r="B268" s="22"/>
      <c r="C268" s="22"/>
      <c r="D268" s="22"/>
      <c r="E268" s="22"/>
    </row>
    <row r="269">
      <c r="B269" s="22"/>
      <c r="C269" s="22"/>
      <c r="D269" s="22"/>
      <c r="E269" s="22"/>
    </row>
    <row r="270">
      <c r="B270" s="22"/>
      <c r="C270" s="22"/>
      <c r="D270" s="22"/>
      <c r="E270" s="22"/>
    </row>
    <row r="271">
      <c r="B271" s="22"/>
      <c r="C271" s="22"/>
      <c r="D271" s="22"/>
      <c r="E271" s="22"/>
    </row>
    <row r="272">
      <c r="B272" s="22"/>
      <c r="C272" s="22"/>
      <c r="D272" s="22"/>
      <c r="E272" s="22"/>
    </row>
    <row r="273">
      <c r="B273" s="22"/>
      <c r="C273" s="22"/>
      <c r="D273" s="22"/>
      <c r="E273" s="22"/>
    </row>
    <row r="274">
      <c r="B274" s="22"/>
      <c r="C274" s="22"/>
      <c r="D274" s="22"/>
      <c r="E274" s="22"/>
    </row>
    <row r="275">
      <c r="B275" s="22"/>
      <c r="C275" s="22"/>
      <c r="D275" s="22"/>
      <c r="E275" s="22"/>
    </row>
    <row r="276">
      <c r="B276" s="22"/>
      <c r="C276" s="22"/>
      <c r="D276" s="22"/>
      <c r="E276" s="22"/>
    </row>
    <row r="277">
      <c r="B277" s="22"/>
      <c r="C277" s="22"/>
      <c r="D277" s="22"/>
      <c r="E277" s="22"/>
    </row>
    <row r="278">
      <c r="B278" s="22"/>
      <c r="C278" s="22"/>
      <c r="D278" s="22"/>
      <c r="E278" s="22"/>
    </row>
    <row r="279">
      <c r="B279" s="22"/>
      <c r="C279" s="22"/>
      <c r="D279" s="22"/>
      <c r="E279" s="22"/>
    </row>
    <row r="280">
      <c r="B280" s="22"/>
      <c r="C280" s="22"/>
      <c r="D280" s="22"/>
      <c r="E280" s="22"/>
    </row>
    <row r="281">
      <c r="B281" s="22"/>
      <c r="C281" s="22"/>
      <c r="D281" s="22"/>
      <c r="E281" s="22"/>
    </row>
    <row r="282">
      <c r="B282" s="22"/>
      <c r="C282" s="22"/>
      <c r="D282" s="22"/>
      <c r="E282" s="22"/>
    </row>
    <row r="283">
      <c r="B283" s="22"/>
      <c r="C283" s="22"/>
      <c r="D283" s="22"/>
      <c r="E283" s="22"/>
    </row>
    <row r="284">
      <c r="B284" s="22"/>
      <c r="C284" s="22"/>
      <c r="D284" s="22"/>
      <c r="E284" s="22"/>
    </row>
    <row r="285">
      <c r="B285" s="22"/>
      <c r="C285" s="22"/>
      <c r="D285" s="22"/>
      <c r="E285" s="22"/>
    </row>
    <row r="286">
      <c r="B286" s="22"/>
      <c r="C286" s="22"/>
      <c r="D286" s="22"/>
      <c r="E286" s="22"/>
    </row>
    <row r="287">
      <c r="B287" s="22"/>
      <c r="C287" s="22"/>
      <c r="D287" s="22"/>
      <c r="E287" s="22"/>
    </row>
    <row r="288">
      <c r="B288" s="22"/>
      <c r="C288" s="22"/>
      <c r="D288" s="22"/>
      <c r="E288" s="22"/>
    </row>
    <row r="289">
      <c r="B289" s="22"/>
      <c r="C289" s="22"/>
      <c r="D289" s="22"/>
      <c r="E289" s="22"/>
    </row>
    <row r="290">
      <c r="B290" s="22"/>
      <c r="C290" s="22"/>
      <c r="D290" s="22"/>
      <c r="E290" s="22"/>
    </row>
    <row r="291">
      <c r="B291" s="22"/>
      <c r="C291" s="22"/>
      <c r="D291" s="22"/>
      <c r="E291" s="22"/>
    </row>
    <row r="292">
      <c r="B292" s="22"/>
      <c r="C292" s="22"/>
      <c r="D292" s="22"/>
      <c r="E292" s="22"/>
    </row>
    <row r="293">
      <c r="B293" s="22"/>
      <c r="C293" s="22"/>
      <c r="D293" s="22"/>
      <c r="E293" s="22"/>
    </row>
    <row r="294">
      <c r="B294" s="22"/>
      <c r="C294" s="22"/>
      <c r="D294" s="22"/>
      <c r="E294" s="22"/>
    </row>
    <row r="295">
      <c r="B295" s="22"/>
      <c r="C295" s="22"/>
      <c r="D295" s="22"/>
      <c r="E295" s="22"/>
    </row>
    <row r="296">
      <c r="B296" s="22"/>
      <c r="C296" s="22"/>
      <c r="D296" s="22"/>
      <c r="E296" s="22"/>
    </row>
    <row r="297">
      <c r="B297" s="22"/>
      <c r="C297" s="22"/>
      <c r="D297" s="22"/>
      <c r="E297" s="22"/>
    </row>
    <row r="298">
      <c r="B298" s="22"/>
      <c r="C298" s="22"/>
      <c r="D298" s="22"/>
      <c r="E298" s="22"/>
    </row>
    <row r="299">
      <c r="B299" s="22"/>
      <c r="C299" s="22"/>
      <c r="D299" s="22"/>
      <c r="E299" s="22"/>
    </row>
    <row r="300">
      <c r="B300" s="22"/>
      <c r="C300" s="22"/>
      <c r="D300" s="22"/>
      <c r="E300" s="22"/>
    </row>
    <row r="301">
      <c r="B301" s="22"/>
      <c r="C301" s="22"/>
      <c r="D301" s="22"/>
      <c r="E301" s="22"/>
    </row>
    <row r="302">
      <c r="B302" s="22"/>
      <c r="C302" s="22"/>
      <c r="D302" s="22"/>
      <c r="E302" s="22"/>
    </row>
    <row r="303">
      <c r="B303" s="22"/>
      <c r="C303" s="22"/>
      <c r="D303" s="22"/>
      <c r="E303" s="22"/>
    </row>
    <row r="304">
      <c r="B304" s="22"/>
      <c r="C304" s="22"/>
      <c r="D304" s="22"/>
      <c r="E304" s="22"/>
    </row>
    <row r="305">
      <c r="B305" s="22"/>
      <c r="C305" s="22"/>
      <c r="D305" s="22"/>
      <c r="E305" s="22"/>
    </row>
    <row r="306">
      <c r="B306" s="22"/>
      <c r="C306" s="22"/>
      <c r="D306" s="22"/>
      <c r="E306" s="22"/>
    </row>
    <row r="307">
      <c r="B307" s="22"/>
      <c r="C307" s="22"/>
      <c r="D307" s="22"/>
      <c r="E307" s="22"/>
    </row>
    <row r="308">
      <c r="B308" s="22"/>
      <c r="C308" s="22"/>
      <c r="D308" s="22"/>
      <c r="E308" s="22"/>
    </row>
    <row r="309">
      <c r="B309" s="22"/>
      <c r="C309" s="22"/>
      <c r="D309" s="22"/>
      <c r="E309" s="22"/>
    </row>
    <row r="310">
      <c r="B310" s="22"/>
      <c r="C310" s="22"/>
      <c r="D310" s="22"/>
      <c r="E310" s="22"/>
    </row>
    <row r="311">
      <c r="B311" s="22"/>
      <c r="C311" s="22"/>
      <c r="D311" s="22"/>
      <c r="E311" s="22"/>
    </row>
    <row r="312">
      <c r="B312" s="22"/>
      <c r="C312" s="22"/>
      <c r="D312" s="22"/>
      <c r="E312" s="22"/>
    </row>
    <row r="313">
      <c r="B313" s="22"/>
      <c r="C313" s="22"/>
      <c r="D313" s="22"/>
      <c r="E313" s="22"/>
    </row>
    <row r="314">
      <c r="B314" s="22"/>
      <c r="C314" s="22"/>
      <c r="D314" s="22"/>
      <c r="E314" s="22"/>
    </row>
    <row r="315">
      <c r="B315" s="22"/>
      <c r="C315" s="22"/>
      <c r="D315" s="22"/>
      <c r="E315" s="22"/>
    </row>
    <row r="316">
      <c r="B316" s="22"/>
      <c r="C316" s="22"/>
      <c r="D316" s="22"/>
      <c r="E316" s="22"/>
    </row>
    <row r="317">
      <c r="B317" s="22"/>
      <c r="C317" s="22"/>
      <c r="D317" s="22"/>
      <c r="E317" s="22"/>
    </row>
    <row r="318">
      <c r="B318" s="22"/>
      <c r="C318" s="22"/>
      <c r="D318" s="22"/>
      <c r="E318" s="22"/>
    </row>
    <row r="319">
      <c r="B319" s="22"/>
      <c r="C319" s="22"/>
      <c r="D319" s="22"/>
      <c r="E319" s="22"/>
    </row>
    <row r="320">
      <c r="B320" s="22"/>
      <c r="C320" s="22"/>
      <c r="D320" s="22"/>
      <c r="E320" s="22"/>
    </row>
    <row r="321">
      <c r="B321" s="22"/>
      <c r="C321" s="22"/>
      <c r="D321" s="22"/>
      <c r="E321" s="22"/>
    </row>
    <row r="322">
      <c r="B322" s="22"/>
      <c r="C322" s="22"/>
      <c r="D322" s="22"/>
      <c r="E322" s="22"/>
    </row>
    <row r="323">
      <c r="B323" s="22"/>
      <c r="C323" s="22"/>
      <c r="D323" s="22"/>
      <c r="E323" s="22"/>
    </row>
    <row r="324">
      <c r="B324" s="22"/>
      <c r="C324" s="22"/>
      <c r="D324" s="22"/>
      <c r="E324" s="22"/>
    </row>
    <row r="325">
      <c r="B325" s="22"/>
      <c r="C325" s="22"/>
      <c r="D325" s="22"/>
      <c r="E325" s="22"/>
    </row>
    <row r="326">
      <c r="B326" s="22"/>
      <c r="C326" s="22"/>
      <c r="D326" s="22"/>
      <c r="E326" s="22"/>
    </row>
    <row r="327">
      <c r="B327" s="22"/>
      <c r="C327" s="22"/>
      <c r="D327" s="22"/>
      <c r="E327" s="22"/>
    </row>
    <row r="328">
      <c r="B328" s="22"/>
      <c r="C328" s="22"/>
      <c r="D328" s="22"/>
      <c r="E328" s="22"/>
    </row>
    <row r="329">
      <c r="B329" s="22"/>
      <c r="C329" s="22"/>
      <c r="D329" s="22"/>
      <c r="E329" s="22"/>
    </row>
    <row r="330">
      <c r="B330" s="22"/>
      <c r="C330" s="22"/>
      <c r="D330" s="22"/>
      <c r="E330" s="22"/>
    </row>
    <row r="331">
      <c r="B331" s="22"/>
      <c r="C331" s="22"/>
      <c r="D331" s="22"/>
      <c r="E331" s="22"/>
    </row>
    <row r="332">
      <c r="B332" s="22"/>
      <c r="C332" s="22"/>
      <c r="D332" s="22"/>
      <c r="E332" s="22"/>
    </row>
    <row r="333">
      <c r="B333" s="22"/>
      <c r="C333" s="22"/>
      <c r="D333" s="22"/>
      <c r="E333" s="22"/>
    </row>
    <row r="334">
      <c r="B334" s="22"/>
      <c r="C334" s="22"/>
      <c r="D334" s="22"/>
      <c r="E334" s="22"/>
    </row>
    <row r="335">
      <c r="B335" s="22"/>
      <c r="C335" s="22"/>
      <c r="D335" s="22"/>
      <c r="E335" s="22"/>
    </row>
    <row r="336">
      <c r="B336" s="22"/>
      <c r="C336" s="22"/>
      <c r="D336" s="22"/>
      <c r="E336" s="22"/>
    </row>
    <row r="337">
      <c r="B337" s="22"/>
      <c r="C337" s="22"/>
      <c r="D337" s="22"/>
      <c r="E337" s="22"/>
    </row>
    <row r="338">
      <c r="B338" s="22"/>
      <c r="C338" s="22"/>
      <c r="D338" s="22"/>
      <c r="E338" s="22"/>
    </row>
    <row r="339">
      <c r="B339" s="22"/>
      <c r="C339" s="22"/>
      <c r="D339" s="22"/>
      <c r="E339" s="22"/>
    </row>
    <row r="340">
      <c r="B340" s="22"/>
      <c r="C340" s="22"/>
      <c r="D340" s="22"/>
      <c r="E340" s="22"/>
    </row>
    <row r="341">
      <c r="B341" s="22"/>
      <c r="C341" s="22"/>
      <c r="D341" s="22"/>
      <c r="E341" s="22"/>
    </row>
    <row r="342">
      <c r="B342" s="22"/>
      <c r="C342" s="22"/>
      <c r="D342" s="22"/>
      <c r="E342" s="22"/>
    </row>
    <row r="343">
      <c r="B343" s="22"/>
      <c r="C343" s="22"/>
      <c r="D343" s="22"/>
      <c r="E343" s="22"/>
    </row>
    <row r="344">
      <c r="B344" s="22"/>
      <c r="C344" s="22"/>
      <c r="D344" s="22"/>
      <c r="E344" s="22"/>
    </row>
    <row r="345">
      <c r="B345" s="22"/>
      <c r="C345" s="22"/>
      <c r="D345" s="22"/>
      <c r="E345" s="22"/>
    </row>
    <row r="346">
      <c r="B346" s="22"/>
      <c r="C346" s="22"/>
      <c r="D346" s="22"/>
      <c r="E346" s="22"/>
    </row>
    <row r="347">
      <c r="B347" s="22"/>
      <c r="C347" s="22"/>
      <c r="D347" s="22"/>
      <c r="E347" s="22"/>
    </row>
    <row r="348">
      <c r="B348" s="22"/>
      <c r="C348" s="22"/>
      <c r="D348" s="22"/>
      <c r="E348" s="22"/>
    </row>
    <row r="349">
      <c r="B349" s="22"/>
      <c r="C349" s="22"/>
      <c r="D349" s="22"/>
      <c r="E349" s="22"/>
    </row>
    <row r="350">
      <c r="B350" s="22"/>
      <c r="C350" s="22"/>
      <c r="D350" s="22"/>
      <c r="E350" s="22"/>
    </row>
    <row r="351">
      <c r="B351" s="22"/>
      <c r="C351" s="22"/>
      <c r="D351" s="22"/>
      <c r="E351" s="22"/>
    </row>
    <row r="352">
      <c r="B352" s="22"/>
      <c r="C352" s="22"/>
      <c r="D352" s="22"/>
      <c r="E352" s="22"/>
    </row>
    <row r="353">
      <c r="B353" s="22"/>
      <c r="C353" s="22"/>
      <c r="D353" s="22"/>
      <c r="E353" s="22"/>
    </row>
    <row r="354">
      <c r="B354" s="22"/>
      <c r="C354" s="22"/>
      <c r="D354" s="22"/>
      <c r="E354" s="22"/>
    </row>
    <row r="355">
      <c r="B355" s="22"/>
      <c r="C355" s="22"/>
      <c r="D355" s="22"/>
      <c r="E355" s="22"/>
    </row>
    <row r="356">
      <c r="B356" s="22"/>
      <c r="C356" s="22"/>
      <c r="D356" s="22"/>
      <c r="E356" s="22"/>
    </row>
    <row r="357">
      <c r="B357" s="22"/>
      <c r="C357" s="22"/>
      <c r="D357" s="22"/>
      <c r="E357" s="22"/>
    </row>
    <row r="358">
      <c r="B358" s="22"/>
      <c r="C358" s="22"/>
      <c r="D358" s="22"/>
      <c r="E358" s="22"/>
    </row>
    <row r="359">
      <c r="B359" s="22"/>
      <c r="C359" s="22"/>
      <c r="D359" s="22"/>
      <c r="E359" s="22"/>
    </row>
    <row r="360">
      <c r="B360" s="22"/>
      <c r="C360" s="22"/>
      <c r="D360" s="22"/>
      <c r="E360" s="22"/>
    </row>
    <row r="361">
      <c r="B361" s="22"/>
      <c r="C361" s="22"/>
      <c r="D361" s="22"/>
      <c r="E361" s="22"/>
    </row>
    <row r="362">
      <c r="B362" s="22"/>
      <c r="C362" s="22"/>
      <c r="D362" s="22"/>
      <c r="E362" s="22"/>
    </row>
    <row r="363">
      <c r="B363" s="22"/>
      <c r="C363" s="22"/>
      <c r="D363" s="22"/>
      <c r="E363" s="22"/>
    </row>
    <row r="364">
      <c r="B364" s="22"/>
      <c r="C364" s="22"/>
      <c r="D364" s="22"/>
      <c r="E364" s="22"/>
    </row>
    <row r="365">
      <c r="B365" s="22"/>
      <c r="C365" s="22"/>
      <c r="D365" s="22"/>
      <c r="E365" s="22"/>
    </row>
    <row r="366">
      <c r="B366" s="22"/>
      <c r="C366" s="22"/>
      <c r="D366" s="22"/>
      <c r="E366" s="22"/>
    </row>
    <row r="367">
      <c r="B367" s="22"/>
      <c r="C367" s="22"/>
      <c r="D367" s="22"/>
      <c r="E367" s="22"/>
    </row>
    <row r="368">
      <c r="B368" s="22"/>
      <c r="C368" s="22"/>
      <c r="D368" s="22"/>
      <c r="E368" s="22"/>
    </row>
    <row r="369">
      <c r="B369" s="22"/>
      <c r="C369" s="22"/>
      <c r="D369" s="22"/>
      <c r="E369" s="22"/>
    </row>
    <row r="370">
      <c r="B370" s="22"/>
      <c r="C370" s="22"/>
      <c r="D370" s="22"/>
      <c r="E370" s="22"/>
    </row>
    <row r="371">
      <c r="B371" s="22"/>
      <c r="C371" s="22"/>
      <c r="D371" s="22"/>
      <c r="E371" s="22"/>
    </row>
    <row r="372">
      <c r="B372" s="22"/>
      <c r="C372" s="22"/>
      <c r="D372" s="22"/>
      <c r="E372" s="22"/>
    </row>
    <row r="373">
      <c r="B373" s="22"/>
      <c r="C373" s="22"/>
      <c r="D373" s="22"/>
      <c r="E373" s="22"/>
    </row>
    <row r="374">
      <c r="B374" s="22"/>
      <c r="C374" s="22"/>
      <c r="D374" s="22"/>
      <c r="E374" s="22"/>
    </row>
    <row r="375">
      <c r="B375" s="22"/>
      <c r="C375" s="22"/>
      <c r="D375" s="22"/>
      <c r="E375" s="22"/>
    </row>
    <row r="376">
      <c r="B376" s="22"/>
      <c r="C376" s="22"/>
      <c r="D376" s="22"/>
      <c r="E376" s="22"/>
    </row>
    <row r="377">
      <c r="B377" s="22"/>
      <c r="C377" s="22"/>
      <c r="D377" s="22"/>
      <c r="E377" s="22"/>
    </row>
    <row r="378">
      <c r="B378" s="22"/>
      <c r="C378" s="22"/>
      <c r="D378" s="22"/>
      <c r="E378" s="22"/>
    </row>
    <row r="379">
      <c r="B379" s="22"/>
      <c r="C379" s="22"/>
      <c r="D379" s="22"/>
      <c r="E379" s="22"/>
    </row>
    <row r="380">
      <c r="B380" s="22"/>
      <c r="C380" s="22"/>
      <c r="D380" s="22"/>
      <c r="E380" s="22"/>
    </row>
    <row r="381">
      <c r="B381" s="22"/>
      <c r="C381" s="22"/>
      <c r="D381" s="22"/>
      <c r="E381" s="22"/>
    </row>
    <row r="382">
      <c r="B382" s="22"/>
      <c r="C382" s="22"/>
      <c r="D382" s="22"/>
      <c r="E382" s="22"/>
    </row>
    <row r="383">
      <c r="B383" s="22"/>
      <c r="C383" s="22"/>
      <c r="D383" s="22"/>
      <c r="E383" s="22"/>
    </row>
    <row r="384">
      <c r="B384" s="22"/>
      <c r="C384" s="22"/>
      <c r="D384" s="22"/>
      <c r="E384" s="22"/>
    </row>
    <row r="385">
      <c r="B385" s="22"/>
      <c r="C385" s="22"/>
      <c r="D385" s="22"/>
      <c r="E385" s="22"/>
    </row>
    <row r="386">
      <c r="B386" s="22"/>
      <c r="C386" s="22"/>
      <c r="D386" s="22"/>
      <c r="E386" s="22"/>
    </row>
    <row r="387">
      <c r="B387" s="22"/>
      <c r="C387" s="22"/>
      <c r="D387" s="22"/>
      <c r="E387" s="22"/>
    </row>
    <row r="388">
      <c r="B388" s="22"/>
      <c r="C388" s="22"/>
      <c r="D388" s="22"/>
      <c r="E388" s="22"/>
    </row>
    <row r="389">
      <c r="B389" s="22"/>
      <c r="C389" s="22"/>
      <c r="D389" s="22"/>
      <c r="E389" s="22"/>
    </row>
    <row r="390">
      <c r="B390" s="22"/>
      <c r="C390" s="22"/>
      <c r="D390" s="22"/>
      <c r="E390" s="22"/>
    </row>
    <row r="391">
      <c r="B391" s="22"/>
      <c r="C391" s="22"/>
      <c r="D391" s="22"/>
      <c r="E391" s="22"/>
    </row>
    <row r="392">
      <c r="B392" s="22"/>
      <c r="C392" s="22"/>
      <c r="D392" s="22"/>
      <c r="E392" s="22"/>
    </row>
    <row r="393">
      <c r="B393" s="22"/>
      <c r="C393" s="22"/>
      <c r="D393" s="22"/>
      <c r="E393" s="22"/>
    </row>
    <row r="394">
      <c r="B394" s="22"/>
      <c r="C394" s="22"/>
      <c r="D394" s="22"/>
      <c r="E394" s="22"/>
    </row>
    <row r="395">
      <c r="B395" s="22"/>
      <c r="C395" s="22"/>
      <c r="D395" s="22"/>
      <c r="E395" s="22"/>
    </row>
    <row r="396">
      <c r="B396" s="22"/>
      <c r="C396" s="22"/>
      <c r="D396" s="22"/>
      <c r="E396" s="22"/>
    </row>
    <row r="397">
      <c r="B397" s="22"/>
      <c r="C397" s="22"/>
      <c r="D397" s="22"/>
      <c r="E397" s="22"/>
    </row>
    <row r="398">
      <c r="B398" s="22"/>
      <c r="C398" s="22"/>
      <c r="D398" s="22"/>
      <c r="E398" s="22"/>
    </row>
    <row r="399">
      <c r="B399" s="22"/>
      <c r="C399" s="22"/>
      <c r="D399" s="22"/>
      <c r="E399" s="22"/>
    </row>
    <row r="400">
      <c r="B400" s="22"/>
      <c r="C400" s="22"/>
      <c r="D400" s="22"/>
      <c r="E400" s="22"/>
    </row>
    <row r="401">
      <c r="B401" s="22"/>
      <c r="C401" s="22"/>
      <c r="D401" s="22"/>
      <c r="E401" s="22"/>
    </row>
    <row r="402">
      <c r="B402" s="22"/>
      <c r="C402" s="22"/>
      <c r="D402" s="22"/>
      <c r="E402" s="22"/>
    </row>
    <row r="403">
      <c r="B403" s="22"/>
      <c r="C403" s="22"/>
      <c r="D403" s="22"/>
      <c r="E403" s="22"/>
    </row>
    <row r="404">
      <c r="B404" s="22"/>
      <c r="C404" s="22"/>
      <c r="D404" s="22"/>
      <c r="E404" s="22"/>
    </row>
    <row r="405">
      <c r="B405" s="22"/>
      <c r="C405" s="22"/>
      <c r="D405" s="22"/>
      <c r="E405" s="22"/>
    </row>
    <row r="406">
      <c r="B406" s="22"/>
      <c r="C406" s="22"/>
      <c r="D406" s="22"/>
      <c r="E406" s="22"/>
    </row>
    <row r="407">
      <c r="B407" s="22"/>
      <c r="C407" s="22"/>
      <c r="D407" s="22"/>
      <c r="E407" s="22"/>
    </row>
    <row r="408">
      <c r="B408" s="22"/>
      <c r="C408" s="22"/>
      <c r="D408" s="22"/>
      <c r="E408" s="22"/>
    </row>
    <row r="409">
      <c r="B409" s="22"/>
      <c r="C409" s="22"/>
      <c r="D409" s="22"/>
      <c r="E409" s="22"/>
    </row>
    <row r="410">
      <c r="B410" s="22"/>
      <c r="C410" s="22"/>
      <c r="D410" s="22"/>
      <c r="E410" s="22"/>
    </row>
    <row r="411">
      <c r="B411" s="22"/>
      <c r="C411" s="22"/>
      <c r="D411" s="22"/>
      <c r="E411" s="22"/>
    </row>
    <row r="412">
      <c r="B412" s="22"/>
      <c r="C412" s="22"/>
      <c r="D412" s="22"/>
      <c r="E412" s="22"/>
    </row>
    <row r="413">
      <c r="B413" s="22"/>
      <c r="C413" s="22"/>
      <c r="D413" s="22"/>
      <c r="E413" s="22"/>
    </row>
    <row r="414">
      <c r="B414" s="22"/>
      <c r="C414" s="22"/>
      <c r="D414" s="22"/>
      <c r="E414" s="22"/>
    </row>
    <row r="415">
      <c r="B415" s="22"/>
      <c r="C415" s="22"/>
      <c r="D415" s="22"/>
      <c r="E415" s="22"/>
    </row>
    <row r="416">
      <c r="B416" s="22"/>
      <c r="C416" s="22"/>
      <c r="D416" s="22"/>
      <c r="E416" s="22"/>
    </row>
    <row r="417">
      <c r="B417" s="22"/>
      <c r="C417" s="22"/>
      <c r="D417" s="22"/>
      <c r="E417" s="22"/>
    </row>
    <row r="418">
      <c r="B418" s="22"/>
      <c r="C418" s="22"/>
      <c r="D418" s="22"/>
      <c r="E418" s="22"/>
    </row>
    <row r="419">
      <c r="B419" s="22"/>
      <c r="C419" s="22"/>
      <c r="D419" s="22"/>
      <c r="E419" s="22"/>
    </row>
    <row r="420">
      <c r="B420" s="22"/>
      <c r="C420" s="22"/>
      <c r="D420" s="22"/>
      <c r="E420" s="22"/>
    </row>
    <row r="421">
      <c r="B421" s="22"/>
      <c r="C421" s="22"/>
      <c r="D421" s="22"/>
      <c r="E421" s="22"/>
    </row>
    <row r="422">
      <c r="B422" s="22"/>
      <c r="C422" s="22"/>
      <c r="D422" s="22"/>
      <c r="E422" s="22"/>
    </row>
    <row r="423">
      <c r="B423" s="22"/>
      <c r="C423" s="22"/>
      <c r="D423" s="22"/>
      <c r="E423" s="22"/>
    </row>
    <row r="424">
      <c r="B424" s="22"/>
      <c r="C424" s="22"/>
      <c r="D424" s="22"/>
      <c r="E424" s="22"/>
    </row>
    <row r="425">
      <c r="B425" s="22"/>
      <c r="C425" s="22"/>
      <c r="D425" s="22"/>
      <c r="E425" s="22"/>
    </row>
    <row r="426">
      <c r="B426" s="22"/>
      <c r="C426" s="22"/>
      <c r="D426" s="22"/>
      <c r="E426" s="22"/>
    </row>
    <row r="427">
      <c r="B427" s="22"/>
      <c r="C427" s="22"/>
      <c r="D427" s="22"/>
      <c r="E427" s="22"/>
    </row>
    <row r="428">
      <c r="B428" s="22"/>
      <c r="C428" s="22"/>
      <c r="D428" s="22"/>
      <c r="E428" s="22"/>
    </row>
    <row r="429">
      <c r="B429" s="22"/>
      <c r="C429" s="22"/>
      <c r="D429" s="22"/>
      <c r="E429" s="22"/>
    </row>
    <row r="430">
      <c r="B430" s="22"/>
      <c r="C430" s="22"/>
      <c r="D430" s="22"/>
      <c r="E430" s="22"/>
    </row>
    <row r="431">
      <c r="B431" s="22"/>
      <c r="C431" s="22"/>
      <c r="D431" s="22"/>
      <c r="E431" s="22"/>
    </row>
    <row r="432">
      <c r="B432" s="22"/>
      <c r="C432" s="22"/>
      <c r="D432" s="22"/>
      <c r="E432" s="22"/>
    </row>
    <row r="433">
      <c r="B433" s="22"/>
      <c r="C433" s="22"/>
      <c r="D433" s="22"/>
      <c r="E433" s="22"/>
    </row>
    <row r="434">
      <c r="B434" s="22"/>
      <c r="C434" s="22"/>
      <c r="D434" s="22"/>
      <c r="E434" s="22"/>
    </row>
    <row r="435">
      <c r="B435" s="22"/>
      <c r="C435" s="22"/>
      <c r="D435" s="22"/>
      <c r="E435" s="22"/>
    </row>
    <row r="436">
      <c r="B436" s="22"/>
      <c r="C436" s="22"/>
      <c r="D436" s="22"/>
      <c r="E436" s="22"/>
    </row>
    <row r="437">
      <c r="B437" s="22"/>
      <c r="C437" s="22"/>
      <c r="D437" s="22"/>
      <c r="E437" s="22"/>
    </row>
    <row r="438">
      <c r="B438" s="22"/>
      <c r="C438" s="22"/>
      <c r="D438" s="22"/>
      <c r="E438" s="22"/>
    </row>
    <row r="439">
      <c r="B439" s="22"/>
      <c r="C439" s="22"/>
      <c r="D439" s="22"/>
      <c r="E439" s="22"/>
    </row>
    <row r="440">
      <c r="B440" s="22"/>
      <c r="C440" s="22"/>
      <c r="D440" s="22"/>
      <c r="E440" s="22"/>
    </row>
    <row r="441">
      <c r="B441" s="22"/>
      <c r="C441" s="22"/>
      <c r="D441" s="22"/>
      <c r="E441" s="22"/>
    </row>
    <row r="442">
      <c r="B442" s="22"/>
      <c r="C442" s="22"/>
      <c r="D442" s="22"/>
      <c r="E442" s="22"/>
    </row>
    <row r="443">
      <c r="B443" s="22"/>
      <c r="C443" s="22"/>
      <c r="D443" s="22"/>
      <c r="E443" s="22"/>
    </row>
    <row r="444">
      <c r="B444" s="22"/>
      <c r="C444" s="22"/>
      <c r="D444" s="22"/>
      <c r="E444" s="22"/>
    </row>
    <row r="445">
      <c r="B445" s="22"/>
      <c r="C445" s="22"/>
      <c r="D445" s="22"/>
      <c r="E445" s="22"/>
    </row>
    <row r="446">
      <c r="B446" s="22"/>
      <c r="C446" s="22"/>
      <c r="D446" s="22"/>
      <c r="E446" s="22"/>
    </row>
    <row r="447">
      <c r="B447" s="22"/>
      <c r="C447" s="22"/>
      <c r="D447" s="22"/>
      <c r="E447" s="22"/>
    </row>
    <row r="448">
      <c r="B448" s="22"/>
      <c r="C448" s="22"/>
      <c r="D448" s="22"/>
      <c r="E448" s="22"/>
    </row>
    <row r="449">
      <c r="B449" s="22"/>
      <c r="C449" s="22"/>
      <c r="D449" s="22"/>
      <c r="E449" s="22"/>
    </row>
    <row r="450">
      <c r="B450" s="22"/>
      <c r="C450" s="22"/>
      <c r="D450" s="22"/>
      <c r="E450" s="22"/>
    </row>
    <row r="451">
      <c r="B451" s="22"/>
      <c r="C451" s="22"/>
      <c r="D451" s="22"/>
      <c r="E451" s="22"/>
    </row>
    <row r="452">
      <c r="B452" s="22"/>
      <c r="C452" s="22"/>
      <c r="D452" s="22"/>
      <c r="E452" s="22"/>
    </row>
    <row r="453">
      <c r="B453" s="22"/>
      <c r="C453" s="22"/>
      <c r="D453" s="22"/>
      <c r="E453" s="22"/>
    </row>
    <row r="454">
      <c r="B454" s="22"/>
      <c r="C454" s="22"/>
      <c r="D454" s="22"/>
      <c r="E454" s="22"/>
    </row>
    <row r="455">
      <c r="B455" s="22"/>
      <c r="C455" s="22"/>
      <c r="D455" s="22"/>
      <c r="E455" s="22"/>
    </row>
    <row r="456">
      <c r="B456" s="22"/>
      <c r="C456" s="22"/>
      <c r="D456" s="22"/>
      <c r="E456" s="22"/>
    </row>
    <row r="457">
      <c r="B457" s="22"/>
      <c r="C457" s="22"/>
      <c r="D457" s="22"/>
      <c r="E457" s="22"/>
    </row>
    <row r="458">
      <c r="B458" s="22"/>
      <c r="C458" s="22"/>
      <c r="D458" s="22"/>
      <c r="E458" s="22"/>
    </row>
    <row r="459">
      <c r="B459" s="22"/>
      <c r="C459" s="22"/>
      <c r="D459" s="22"/>
      <c r="E459" s="22"/>
    </row>
    <row r="460">
      <c r="B460" s="22"/>
      <c r="C460" s="22"/>
      <c r="D460" s="22"/>
      <c r="E460" s="22"/>
    </row>
    <row r="461">
      <c r="B461" s="22"/>
      <c r="C461" s="22"/>
      <c r="D461" s="22"/>
      <c r="E461" s="22"/>
    </row>
    <row r="462">
      <c r="B462" s="22"/>
      <c r="C462" s="22"/>
      <c r="D462" s="22"/>
      <c r="E462" s="22"/>
    </row>
    <row r="463">
      <c r="B463" s="22"/>
      <c r="C463" s="22"/>
      <c r="D463" s="22"/>
      <c r="E463" s="22"/>
    </row>
    <row r="464">
      <c r="B464" s="22"/>
      <c r="C464" s="22"/>
      <c r="D464" s="22"/>
      <c r="E464" s="22"/>
    </row>
    <row r="465">
      <c r="B465" s="22"/>
      <c r="C465" s="22"/>
      <c r="D465" s="22"/>
      <c r="E465" s="22"/>
    </row>
    <row r="466">
      <c r="B466" s="22"/>
      <c r="C466" s="22"/>
      <c r="D466" s="22"/>
      <c r="E466" s="22"/>
    </row>
    <row r="467">
      <c r="B467" s="22"/>
      <c r="C467" s="22"/>
      <c r="D467" s="22"/>
      <c r="E467" s="22"/>
    </row>
    <row r="468">
      <c r="B468" s="22"/>
      <c r="C468" s="22"/>
      <c r="D468" s="22"/>
      <c r="E468" s="22"/>
    </row>
    <row r="469">
      <c r="B469" s="22"/>
      <c r="C469" s="22"/>
      <c r="D469" s="22"/>
      <c r="E469" s="22"/>
    </row>
    <row r="470">
      <c r="B470" s="22"/>
      <c r="C470" s="22"/>
      <c r="D470" s="22"/>
      <c r="E470" s="22"/>
    </row>
    <row r="471">
      <c r="B471" s="22"/>
      <c r="C471" s="22"/>
      <c r="D471" s="22"/>
      <c r="E471" s="22"/>
    </row>
    <row r="472">
      <c r="B472" s="22"/>
      <c r="C472" s="22"/>
      <c r="D472" s="22"/>
      <c r="E472" s="22"/>
    </row>
    <row r="473">
      <c r="B473" s="22"/>
      <c r="C473" s="22"/>
      <c r="D473" s="22"/>
      <c r="E473" s="22"/>
    </row>
    <row r="474">
      <c r="B474" s="22"/>
      <c r="C474" s="22"/>
      <c r="D474" s="22"/>
      <c r="E474" s="22"/>
    </row>
    <row r="475">
      <c r="B475" s="22"/>
      <c r="C475" s="22"/>
      <c r="D475" s="22"/>
      <c r="E475" s="22"/>
    </row>
    <row r="476">
      <c r="B476" s="22"/>
      <c r="C476" s="22"/>
      <c r="D476" s="22"/>
      <c r="E476" s="22"/>
    </row>
    <row r="477">
      <c r="B477" s="22"/>
      <c r="C477" s="22"/>
      <c r="D477" s="22"/>
      <c r="E477" s="22"/>
    </row>
    <row r="478">
      <c r="B478" s="22"/>
      <c r="C478" s="22"/>
      <c r="D478" s="22"/>
      <c r="E478" s="22"/>
    </row>
    <row r="479">
      <c r="B479" s="22"/>
      <c r="C479" s="22"/>
      <c r="D479" s="22"/>
      <c r="E479" s="22"/>
    </row>
    <row r="480">
      <c r="B480" s="22"/>
      <c r="C480" s="22"/>
      <c r="D480" s="22"/>
      <c r="E480" s="22"/>
    </row>
    <row r="481">
      <c r="B481" s="22"/>
      <c r="C481" s="22"/>
      <c r="D481" s="22"/>
      <c r="E481" s="22"/>
    </row>
    <row r="482">
      <c r="B482" s="22"/>
      <c r="C482" s="22"/>
      <c r="D482" s="22"/>
      <c r="E482" s="22"/>
    </row>
    <row r="483">
      <c r="B483" s="22"/>
      <c r="C483" s="22"/>
      <c r="D483" s="22"/>
      <c r="E483" s="22"/>
    </row>
    <row r="484">
      <c r="B484" s="22"/>
      <c r="C484" s="22"/>
      <c r="D484" s="22"/>
      <c r="E484" s="22"/>
    </row>
    <row r="485">
      <c r="B485" s="22"/>
      <c r="C485" s="22"/>
      <c r="D485" s="22"/>
      <c r="E485" s="22"/>
    </row>
    <row r="486">
      <c r="B486" s="22"/>
      <c r="C486" s="22"/>
      <c r="D486" s="22"/>
      <c r="E486" s="22"/>
    </row>
    <row r="487">
      <c r="B487" s="22"/>
      <c r="C487" s="22"/>
      <c r="D487" s="22"/>
      <c r="E487" s="22"/>
    </row>
    <row r="488">
      <c r="B488" s="22"/>
      <c r="C488" s="22"/>
      <c r="D488" s="22"/>
      <c r="E488" s="22"/>
    </row>
    <row r="489">
      <c r="B489" s="22"/>
      <c r="C489" s="22"/>
      <c r="D489" s="22"/>
      <c r="E489" s="22"/>
    </row>
    <row r="490">
      <c r="B490" s="22"/>
      <c r="C490" s="22"/>
      <c r="D490" s="22"/>
      <c r="E490" s="22"/>
    </row>
    <row r="491">
      <c r="B491" s="22"/>
      <c r="C491" s="22"/>
      <c r="D491" s="22"/>
      <c r="E491" s="22"/>
    </row>
    <row r="492">
      <c r="B492" s="22"/>
      <c r="C492" s="22"/>
      <c r="D492" s="22"/>
      <c r="E492" s="22"/>
    </row>
    <row r="493">
      <c r="B493" s="22"/>
      <c r="C493" s="22"/>
      <c r="D493" s="22"/>
      <c r="E493" s="22"/>
    </row>
    <row r="494">
      <c r="B494" s="22"/>
      <c r="C494" s="22"/>
      <c r="D494" s="22"/>
      <c r="E494" s="22"/>
    </row>
    <row r="495">
      <c r="B495" s="22"/>
      <c r="C495" s="22"/>
      <c r="D495" s="22"/>
      <c r="E495" s="22"/>
    </row>
    <row r="496">
      <c r="B496" s="22"/>
      <c r="C496" s="22"/>
      <c r="D496" s="22"/>
      <c r="E496" s="22"/>
    </row>
    <row r="497">
      <c r="B497" s="22"/>
      <c r="C497" s="22"/>
      <c r="D497" s="22"/>
      <c r="E497" s="22"/>
    </row>
    <row r="498">
      <c r="B498" s="22"/>
      <c r="C498" s="22"/>
      <c r="D498" s="22"/>
      <c r="E498" s="22"/>
    </row>
    <row r="499">
      <c r="B499" s="22"/>
      <c r="C499" s="22"/>
      <c r="D499" s="22"/>
      <c r="E499" s="22"/>
    </row>
    <row r="500">
      <c r="B500" s="22"/>
      <c r="C500" s="22"/>
      <c r="D500" s="22"/>
      <c r="E500" s="22"/>
    </row>
    <row r="501">
      <c r="B501" s="22"/>
      <c r="C501" s="22"/>
      <c r="D501" s="22"/>
      <c r="E501" s="22"/>
    </row>
    <row r="502">
      <c r="B502" s="22"/>
      <c r="C502" s="22"/>
      <c r="D502" s="22"/>
      <c r="E502" s="22"/>
    </row>
    <row r="503">
      <c r="B503" s="22"/>
      <c r="C503" s="22"/>
      <c r="D503" s="22"/>
      <c r="E503" s="22"/>
    </row>
    <row r="504">
      <c r="B504" s="22"/>
      <c r="C504" s="22"/>
      <c r="D504" s="22"/>
      <c r="E504" s="22"/>
    </row>
    <row r="505">
      <c r="B505" s="22"/>
      <c r="C505" s="22"/>
      <c r="D505" s="22"/>
      <c r="E505" s="22"/>
    </row>
    <row r="506">
      <c r="B506" s="22"/>
      <c r="C506" s="22"/>
      <c r="D506" s="22"/>
      <c r="E506" s="22"/>
    </row>
    <row r="507">
      <c r="B507" s="22"/>
      <c r="C507" s="22"/>
      <c r="D507" s="22"/>
      <c r="E507" s="22"/>
    </row>
    <row r="508">
      <c r="B508" s="22"/>
      <c r="C508" s="22"/>
      <c r="D508" s="22"/>
      <c r="E508" s="22"/>
    </row>
    <row r="509">
      <c r="B509" s="22"/>
      <c r="C509" s="22"/>
      <c r="D509" s="22"/>
      <c r="E509" s="22"/>
    </row>
    <row r="510">
      <c r="B510" s="22"/>
      <c r="C510" s="22"/>
      <c r="D510" s="22"/>
      <c r="E510" s="22"/>
    </row>
    <row r="511">
      <c r="B511" s="22"/>
      <c r="C511" s="22"/>
      <c r="D511" s="22"/>
      <c r="E511" s="22"/>
    </row>
    <row r="512">
      <c r="B512" s="22"/>
      <c r="C512" s="22"/>
      <c r="D512" s="22"/>
      <c r="E512" s="22"/>
    </row>
    <row r="513">
      <c r="B513" s="22"/>
      <c r="C513" s="22"/>
      <c r="D513" s="22"/>
      <c r="E513" s="22"/>
    </row>
    <row r="514">
      <c r="B514" s="22"/>
      <c r="C514" s="22"/>
      <c r="D514" s="22"/>
      <c r="E514" s="22"/>
    </row>
    <row r="515">
      <c r="B515" s="22"/>
      <c r="C515" s="22"/>
      <c r="D515" s="22"/>
      <c r="E515" s="22"/>
    </row>
    <row r="516">
      <c r="B516" s="22"/>
      <c r="C516" s="22"/>
      <c r="D516" s="22"/>
      <c r="E516" s="22"/>
    </row>
    <row r="517">
      <c r="B517" s="22"/>
      <c r="C517" s="22"/>
      <c r="D517" s="22"/>
      <c r="E517" s="22"/>
    </row>
    <row r="518">
      <c r="B518" s="22"/>
      <c r="C518" s="22"/>
      <c r="D518" s="22"/>
      <c r="E518" s="22"/>
    </row>
    <row r="519">
      <c r="B519" s="22"/>
      <c r="C519" s="22"/>
      <c r="D519" s="22"/>
      <c r="E519" s="22"/>
    </row>
    <row r="520">
      <c r="B520" s="22"/>
      <c r="C520" s="22"/>
      <c r="D520" s="22"/>
      <c r="E520" s="22"/>
    </row>
    <row r="521">
      <c r="B521" s="22"/>
      <c r="C521" s="22"/>
      <c r="D521" s="22"/>
      <c r="E521" s="22"/>
    </row>
    <row r="522">
      <c r="B522" s="22"/>
      <c r="C522" s="22"/>
      <c r="D522" s="22"/>
      <c r="E522" s="22"/>
    </row>
    <row r="523">
      <c r="B523" s="22"/>
      <c r="C523" s="22"/>
      <c r="D523" s="22"/>
      <c r="E523" s="22"/>
    </row>
    <row r="524">
      <c r="B524" s="22"/>
      <c r="C524" s="22"/>
      <c r="D524" s="22"/>
      <c r="E524" s="22"/>
    </row>
    <row r="525">
      <c r="B525" s="22"/>
      <c r="C525" s="22"/>
      <c r="D525" s="22"/>
      <c r="E525" s="22"/>
    </row>
    <row r="526">
      <c r="B526" s="22"/>
      <c r="C526" s="22"/>
      <c r="D526" s="22"/>
      <c r="E526" s="22"/>
    </row>
    <row r="527">
      <c r="B527" s="22"/>
      <c r="C527" s="22"/>
      <c r="D527" s="22"/>
      <c r="E527" s="22"/>
    </row>
    <row r="528">
      <c r="B528" s="22"/>
      <c r="C528" s="22"/>
      <c r="D528" s="22"/>
      <c r="E528" s="22"/>
    </row>
    <row r="529">
      <c r="B529" s="22"/>
      <c r="C529" s="22"/>
      <c r="D529" s="22"/>
      <c r="E529" s="22"/>
    </row>
    <row r="530">
      <c r="B530" s="22"/>
      <c r="C530" s="22"/>
      <c r="D530" s="22"/>
      <c r="E530" s="22"/>
    </row>
    <row r="531">
      <c r="B531" s="22"/>
      <c r="C531" s="22"/>
      <c r="D531" s="22"/>
      <c r="E531" s="22"/>
    </row>
    <row r="532">
      <c r="B532" s="22"/>
      <c r="C532" s="22"/>
      <c r="D532" s="22"/>
      <c r="E532" s="22"/>
    </row>
    <row r="533">
      <c r="B533" s="22"/>
      <c r="C533" s="22"/>
      <c r="D533" s="22"/>
      <c r="E533" s="22"/>
    </row>
    <row r="534">
      <c r="B534" s="22"/>
      <c r="C534" s="22"/>
      <c r="D534" s="22"/>
      <c r="E534" s="22"/>
    </row>
    <row r="535">
      <c r="B535" s="22"/>
      <c r="C535" s="22"/>
      <c r="D535" s="22"/>
      <c r="E535" s="22"/>
    </row>
    <row r="536">
      <c r="B536" s="22"/>
      <c r="C536" s="22"/>
      <c r="D536" s="22"/>
      <c r="E536" s="22"/>
    </row>
    <row r="537">
      <c r="B537" s="22"/>
      <c r="C537" s="22"/>
      <c r="D537" s="22"/>
      <c r="E537" s="22"/>
    </row>
    <row r="538">
      <c r="B538" s="22"/>
      <c r="C538" s="22"/>
      <c r="D538" s="22"/>
      <c r="E538" s="22"/>
    </row>
    <row r="539">
      <c r="B539" s="22"/>
      <c r="C539" s="22"/>
      <c r="D539" s="22"/>
      <c r="E539" s="22"/>
    </row>
    <row r="540">
      <c r="B540" s="22"/>
      <c r="C540" s="22"/>
      <c r="D540" s="22"/>
      <c r="E540" s="22"/>
    </row>
    <row r="541">
      <c r="B541" s="22"/>
      <c r="C541" s="22"/>
      <c r="D541" s="22"/>
      <c r="E541" s="22"/>
    </row>
    <row r="542">
      <c r="B542" s="22"/>
      <c r="C542" s="22"/>
      <c r="D542" s="22"/>
      <c r="E542" s="22"/>
    </row>
    <row r="543">
      <c r="B543" s="22"/>
      <c r="C543" s="22"/>
      <c r="D543" s="22"/>
      <c r="E543" s="22"/>
    </row>
    <row r="544">
      <c r="B544" s="22"/>
      <c r="C544" s="22"/>
      <c r="D544" s="22"/>
      <c r="E544" s="22"/>
    </row>
    <row r="545">
      <c r="B545" s="22"/>
      <c r="C545" s="22"/>
      <c r="D545" s="22"/>
      <c r="E545" s="22"/>
    </row>
    <row r="546">
      <c r="B546" s="22"/>
      <c r="C546" s="22"/>
      <c r="D546" s="22"/>
      <c r="E546" s="22"/>
    </row>
    <row r="547">
      <c r="B547" s="22"/>
      <c r="C547" s="22"/>
      <c r="D547" s="22"/>
      <c r="E547" s="22"/>
    </row>
    <row r="548">
      <c r="B548" s="22"/>
      <c r="C548" s="22"/>
      <c r="D548" s="22"/>
      <c r="E548" s="22"/>
    </row>
    <row r="549">
      <c r="B549" s="22"/>
      <c r="C549" s="22"/>
      <c r="D549" s="22"/>
      <c r="E549" s="22"/>
    </row>
    <row r="550">
      <c r="B550" s="22"/>
      <c r="C550" s="22"/>
      <c r="D550" s="22"/>
      <c r="E550" s="22"/>
    </row>
    <row r="551">
      <c r="B551" s="22"/>
      <c r="C551" s="22"/>
      <c r="D551" s="22"/>
      <c r="E551" s="22"/>
    </row>
    <row r="552">
      <c r="B552" s="22"/>
      <c r="C552" s="22"/>
      <c r="D552" s="22"/>
      <c r="E552" s="22"/>
    </row>
    <row r="553">
      <c r="B553" s="22"/>
      <c r="C553" s="22"/>
      <c r="D553" s="22"/>
      <c r="E553" s="22"/>
    </row>
    <row r="554">
      <c r="B554" s="22"/>
      <c r="C554" s="22"/>
      <c r="D554" s="22"/>
      <c r="E554" s="22"/>
    </row>
    <row r="555">
      <c r="B555" s="22"/>
      <c r="C555" s="22"/>
      <c r="D555" s="22"/>
      <c r="E555" s="22"/>
    </row>
    <row r="556">
      <c r="B556" s="22"/>
      <c r="C556" s="22"/>
      <c r="D556" s="22"/>
      <c r="E556" s="22"/>
    </row>
    <row r="557">
      <c r="B557" s="22"/>
      <c r="C557" s="22"/>
      <c r="D557" s="22"/>
      <c r="E557" s="22"/>
    </row>
    <row r="558">
      <c r="B558" s="22"/>
      <c r="C558" s="22"/>
      <c r="D558" s="22"/>
      <c r="E558" s="22"/>
    </row>
    <row r="559">
      <c r="B559" s="22"/>
      <c r="C559" s="22"/>
      <c r="D559" s="22"/>
      <c r="E559" s="22"/>
    </row>
    <row r="560">
      <c r="B560" s="22"/>
      <c r="C560" s="22"/>
      <c r="D560" s="22"/>
      <c r="E560" s="22"/>
    </row>
    <row r="561">
      <c r="B561" s="22"/>
      <c r="C561" s="22"/>
      <c r="D561" s="22"/>
      <c r="E561" s="22"/>
    </row>
    <row r="562">
      <c r="B562" s="22"/>
      <c r="C562" s="22"/>
      <c r="D562" s="22"/>
      <c r="E562" s="22"/>
    </row>
    <row r="563">
      <c r="B563" s="22"/>
      <c r="C563" s="22"/>
      <c r="D563" s="22"/>
      <c r="E563" s="22"/>
    </row>
    <row r="564">
      <c r="B564" s="22"/>
      <c r="C564" s="22"/>
      <c r="D564" s="22"/>
      <c r="E564" s="22"/>
    </row>
    <row r="565">
      <c r="B565" s="22"/>
      <c r="C565" s="22"/>
      <c r="D565" s="22"/>
      <c r="E565" s="22"/>
    </row>
    <row r="566">
      <c r="B566" s="22"/>
      <c r="C566" s="22"/>
      <c r="D566" s="22"/>
      <c r="E566" s="22"/>
    </row>
    <row r="567">
      <c r="B567" s="22"/>
      <c r="C567" s="22"/>
      <c r="D567" s="22"/>
      <c r="E567" s="22"/>
    </row>
    <row r="568">
      <c r="B568" s="22"/>
      <c r="C568" s="22"/>
      <c r="D568" s="22"/>
      <c r="E568" s="22"/>
    </row>
    <row r="569">
      <c r="B569" s="22"/>
      <c r="C569" s="22"/>
      <c r="D569" s="22"/>
      <c r="E569" s="22"/>
    </row>
    <row r="570">
      <c r="B570" s="22"/>
      <c r="C570" s="22"/>
      <c r="D570" s="22"/>
      <c r="E570" s="22"/>
    </row>
    <row r="571">
      <c r="B571" s="22"/>
      <c r="C571" s="22"/>
      <c r="D571" s="22"/>
      <c r="E571" s="22"/>
    </row>
    <row r="572">
      <c r="B572" s="22"/>
      <c r="C572" s="22"/>
      <c r="D572" s="22"/>
      <c r="E572" s="22"/>
    </row>
    <row r="573">
      <c r="B573" s="22"/>
      <c r="C573" s="22"/>
      <c r="D573" s="22"/>
      <c r="E573" s="22"/>
    </row>
    <row r="574">
      <c r="B574" s="22"/>
      <c r="C574" s="22"/>
      <c r="D574" s="22"/>
      <c r="E574" s="22"/>
    </row>
    <row r="575">
      <c r="B575" s="22"/>
      <c r="C575" s="22"/>
      <c r="D575" s="22"/>
      <c r="E575" s="22"/>
    </row>
    <row r="576">
      <c r="B576" s="22"/>
      <c r="C576" s="22"/>
      <c r="D576" s="22"/>
      <c r="E576" s="22"/>
    </row>
    <row r="577">
      <c r="B577" s="22"/>
      <c r="C577" s="22"/>
      <c r="D577" s="22"/>
      <c r="E577" s="22"/>
    </row>
    <row r="578">
      <c r="B578" s="22"/>
      <c r="C578" s="22"/>
      <c r="D578" s="22"/>
      <c r="E578" s="22"/>
    </row>
    <row r="579">
      <c r="B579" s="22"/>
      <c r="C579" s="22"/>
      <c r="D579" s="22"/>
      <c r="E579" s="22"/>
    </row>
    <row r="580">
      <c r="B580" s="22"/>
      <c r="C580" s="22"/>
      <c r="D580" s="22"/>
      <c r="E580" s="22"/>
    </row>
    <row r="581">
      <c r="B581" s="22"/>
      <c r="C581" s="22"/>
      <c r="D581" s="22"/>
      <c r="E581" s="22"/>
    </row>
    <row r="582">
      <c r="B582" s="22"/>
      <c r="C582" s="22"/>
      <c r="D582" s="22"/>
      <c r="E582" s="22"/>
    </row>
    <row r="583">
      <c r="B583" s="22"/>
      <c r="C583" s="22"/>
      <c r="D583" s="22"/>
      <c r="E583" s="22"/>
    </row>
    <row r="584">
      <c r="B584" s="22"/>
      <c r="C584" s="22"/>
      <c r="D584" s="22"/>
      <c r="E584" s="22"/>
    </row>
    <row r="585">
      <c r="B585" s="22"/>
      <c r="C585" s="22"/>
      <c r="D585" s="22"/>
      <c r="E585" s="22"/>
    </row>
    <row r="586">
      <c r="B586" s="22"/>
      <c r="C586" s="22"/>
      <c r="D586" s="22"/>
      <c r="E586" s="22"/>
    </row>
    <row r="587">
      <c r="B587" s="22"/>
      <c r="C587" s="22"/>
      <c r="D587" s="22"/>
      <c r="E587" s="22"/>
    </row>
    <row r="588">
      <c r="B588" s="22"/>
      <c r="C588" s="22"/>
      <c r="D588" s="22"/>
      <c r="E588" s="22"/>
    </row>
    <row r="589">
      <c r="B589" s="22"/>
      <c r="C589" s="22"/>
      <c r="D589" s="22"/>
      <c r="E589" s="22"/>
    </row>
    <row r="590">
      <c r="B590" s="22"/>
      <c r="C590" s="22"/>
      <c r="D590" s="22"/>
      <c r="E590" s="22"/>
    </row>
    <row r="591">
      <c r="B591" s="22"/>
      <c r="C591" s="22"/>
      <c r="D591" s="22"/>
      <c r="E591" s="22"/>
    </row>
    <row r="592">
      <c r="B592" s="22"/>
      <c r="C592" s="22"/>
      <c r="D592" s="22"/>
      <c r="E592" s="22"/>
    </row>
    <row r="593">
      <c r="B593" s="22"/>
      <c r="C593" s="22"/>
      <c r="D593" s="22"/>
      <c r="E593" s="22"/>
    </row>
    <row r="594">
      <c r="B594" s="22"/>
      <c r="C594" s="22"/>
      <c r="D594" s="22"/>
      <c r="E594" s="22"/>
    </row>
    <row r="595">
      <c r="B595" s="22"/>
      <c r="C595" s="22"/>
      <c r="D595" s="22"/>
      <c r="E595" s="22"/>
    </row>
    <row r="596">
      <c r="B596" s="22"/>
      <c r="C596" s="22"/>
      <c r="D596" s="22"/>
      <c r="E596" s="22"/>
    </row>
    <row r="597">
      <c r="B597" s="22"/>
      <c r="C597" s="22"/>
      <c r="D597" s="22"/>
      <c r="E597" s="22"/>
    </row>
    <row r="598">
      <c r="B598" s="22"/>
      <c r="C598" s="22"/>
      <c r="D598" s="22"/>
      <c r="E598" s="22"/>
    </row>
    <row r="599">
      <c r="B599" s="22"/>
      <c r="C599" s="22"/>
      <c r="D599" s="22"/>
      <c r="E599" s="22"/>
    </row>
    <row r="600">
      <c r="B600" s="22"/>
      <c r="C600" s="22"/>
      <c r="D600" s="22"/>
      <c r="E600" s="22"/>
    </row>
    <row r="601">
      <c r="B601" s="22"/>
      <c r="C601" s="22"/>
      <c r="D601" s="22"/>
      <c r="E601" s="22"/>
    </row>
    <row r="602">
      <c r="B602" s="22"/>
      <c r="C602" s="22"/>
      <c r="D602" s="22"/>
      <c r="E602" s="22"/>
    </row>
    <row r="603">
      <c r="B603" s="22"/>
      <c r="C603" s="22"/>
      <c r="D603" s="22"/>
      <c r="E603" s="22"/>
    </row>
    <row r="604">
      <c r="B604" s="22"/>
      <c r="C604" s="22"/>
      <c r="D604" s="22"/>
      <c r="E604" s="22"/>
    </row>
    <row r="605">
      <c r="B605" s="22"/>
      <c r="C605" s="22"/>
      <c r="D605" s="22"/>
      <c r="E605" s="22"/>
    </row>
    <row r="606">
      <c r="B606" s="22"/>
      <c r="C606" s="22"/>
      <c r="D606" s="22"/>
      <c r="E606" s="22"/>
    </row>
    <row r="607">
      <c r="B607" s="22"/>
      <c r="C607" s="22"/>
      <c r="D607" s="22"/>
      <c r="E607" s="22"/>
    </row>
    <row r="608">
      <c r="B608" s="22"/>
      <c r="C608" s="22"/>
      <c r="D608" s="22"/>
      <c r="E608" s="22"/>
    </row>
    <row r="609">
      <c r="B609" s="22"/>
      <c r="C609" s="22"/>
      <c r="D609" s="22"/>
      <c r="E609" s="22"/>
    </row>
    <row r="610">
      <c r="B610" s="22"/>
      <c r="C610" s="22"/>
      <c r="D610" s="22"/>
      <c r="E610" s="22"/>
    </row>
    <row r="611">
      <c r="B611" s="22"/>
      <c r="C611" s="22"/>
      <c r="D611" s="22"/>
      <c r="E611" s="22"/>
    </row>
    <row r="612">
      <c r="B612" s="22"/>
      <c r="C612" s="22"/>
      <c r="D612" s="22"/>
      <c r="E612" s="22"/>
    </row>
    <row r="613">
      <c r="B613" s="22"/>
      <c r="C613" s="22"/>
      <c r="D613" s="22"/>
      <c r="E613" s="22"/>
    </row>
    <row r="614">
      <c r="B614" s="22"/>
      <c r="C614" s="22"/>
      <c r="D614" s="22"/>
      <c r="E614" s="22"/>
    </row>
    <row r="615">
      <c r="B615" s="22"/>
      <c r="C615" s="22"/>
      <c r="D615" s="22"/>
      <c r="E615" s="22"/>
    </row>
    <row r="616">
      <c r="B616" s="22"/>
      <c r="C616" s="22"/>
      <c r="D616" s="22"/>
      <c r="E616" s="22"/>
    </row>
    <row r="617">
      <c r="B617" s="22"/>
      <c r="C617" s="22"/>
      <c r="D617" s="22"/>
      <c r="E617" s="22"/>
    </row>
    <row r="618">
      <c r="B618" s="22"/>
      <c r="C618" s="22"/>
      <c r="D618" s="22"/>
      <c r="E618" s="22"/>
    </row>
    <row r="619">
      <c r="B619" s="22"/>
      <c r="C619" s="22"/>
      <c r="D619" s="22"/>
      <c r="E619" s="22"/>
    </row>
    <row r="620">
      <c r="B620" s="22"/>
      <c r="C620" s="22"/>
      <c r="D620" s="22"/>
      <c r="E620" s="22"/>
    </row>
    <row r="621">
      <c r="B621" s="22"/>
      <c r="C621" s="22"/>
      <c r="D621" s="22"/>
      <c r="E621" s="22"/>
    </row>
    <row r="622">
      <c r="B622" s="22"/>
      <c r="C622" s="22"/>
      <c r="D622" s="22"/>
      <c r="E622" s="22"/>
    </row>
    <row r="623">
      <c r="B623" s="22"/>
      <c r="C623" s="22"/>
      <c r="D623" s="22"/>
      <c r="E623" s="22"/>
    </row>
    <row r="624">
      <c r="B624" s="22"/>
      <c r="C624" s="22"/>
      <c r="D624" s="22"/>
      <c r="E624" s="22"/>
    </row>
    <row r="625">
      <c r="B625" s="22"/>
      <c r="C625" s="22"/>
      <c r="D625" s="22"/>
      <c r="E625" s="22"/>
    </row>
    <row r="626">
      <c r="B626" s="22"/>
      <c r="C626" s="22"/>
      <c r="D626" s="22"/>
      <c r="E626" s="22"/>
    </row>
    <row r="627">
      <c r="B627" s="22"/>
      <c r="C627" s="22"/>
      <c r="D627" s="22"/>
      <c r="E627" s="22"/>
    </row>
    <row r="628">
      <c r="B628" s="22"/>
      <c r="C628" s="22"/>
      <c r="D628" s="22"/>
      <c r="E628" s="22"/>
    </row>
    <row r="629">
      <c r="B629" s="22"/>
      <c r="C629" s="22"/>
      <c r="D629" s="22"/>
      <c r="E629" s="22"/>
    </row>
    <row r="630">
      <c r="B630" s="22"/>
      <c r="C630" s="22"/>
      <c r="D630" s="22"/>
      <c r="E630" s="22"/>
    </row>
    <row r="631">
      <c r="B631" s="22"/>
      <c r="C631" s="22"/>
      <c r="D631" s="22"/>
      <c r="E631" s="22"/>
    </row>
    <row r="632">
      <c r="B632" s="22"/>
      <c r="C632" s="22"/>
      <c r="D632" s="22"/>
      <c r="E632" s="22"/>
    </row>
    <row r="633">
      <c r="B633" s="22"/>
      <c r="C633" s="22"/>
      <c r="D633" s="22"/>
      <c r="E633" s="22"/>
    </row>
    <row r="634">
      <c r="B634" s="22"/>
      <c r="C634" s="22"/>
      <c r="D634" s="22"/>
      <c r="E634" s="22"/>
    </row>
    <row r="635">
      <c r="B635" s="22"/>
      <c r="C635" s="22"/>
      <c r="D635" s="22"/>
      <c r="E635" s="22"/>
    </row>
    <row r="636">
      <c r="B636" s="22"/>
      <c r="C636" s="22"/>
      <c r="D636" s="22"/>
      <c r="E636" s="22"/>
    </row>
    <row r="637">
      <c r="B637" s="22"/>
      <c r="C637" s="22"/>
      <c r="D637" s="22"/>
      <c r="E637" s="22"/>
    </row>
    <row r="638">
      <c r="B638" s="22"/>
      <c r="C638" s="22"/>
      <c r="D638" s="22"/>
      <c r="E638" s="22"/>
    </row>
    <row r="639">
      <c r="B639" s="22"/>
      <c r="C639" s="22"/>
      <c r="D639" s="22"/>
      <c r="E639" s="22"/>
    </row>
    <row r="640">
      <c r="B640" s="22"/>
      <c r="C640" s="22"/>
      <c r="D640" s="22"/>
      <c r="E640" s="22"/>
    </row>
    <row r="641">
      <c r="B641" s="22"/>
      <c r="C641" s="22"/>
      <c r="D641" s="22"/>
      <c r="E641" s="22"/>
    </row>
    <row r="642">
      <c r="B642" s="22"/>
      <c r="C642" s="22"/>
      <c r="D642" s="22"/>
      <c r="E642" s="22"/>
    </row>
    <row r="643">
      <c r="B643" s="22"/>
      <c r="C643" s="22"/>
      <c r="D643" s="22"/>
      <c r="E643" s="22"/>
    </row>
    <row r="644">
      <c r="B644" s="22"/>
      <c r="C644" s="22"/>
      <c r="D644" s="22"/>
      <c r="E644" s="22"/>
    </row>
    <row r="645">
      <c r="B645" s="22"/>
      <c r="C645" s="22"/>
      <c r="D645" s="22"/>
      <c r="E645" s="22"/>
    </row>
    <row r="646">
      <c r="B646" s="22"/>
      <c r="C646" s="22"/>
      <c r="D646" s="22"/>
      <c r="E646" s="22"/>
    </row>
    <row r="647">
      <c r="B647" s="22"/>
      <c r="C647" s="22"/>
      <c r="D647" s="22"/>
      <c r="E647" s="22"/>
    </row>
    <row r="648">
      <c r="B648" s="22"/>
      <c r="C648" s="22"/>
      <c r="D648" s="22"/>
      <c r="E648" s="22"/>
    </row>
    <row r="649">
      <c r="B649" s="22"/>
      <c r="C649" s="22"/>
      <c r="D649" s="22"/>
      <c r="E649" s="22"/>
    </row>
    <row r="650">
      <c r="B650" s="22"/>
      <c r="C650" s="22"/>
      <c r="D650" s="22"/>
      <c r="E650" s="22"/>
    </row>
    <row r="651">
      <c r="B651" s="22"/>
      <c r="C651" s="22"/>
      <c r="D651" s="22"/>
      <c r="E651" s="22"/>
    </row>
    <row r="652">
      <c r="B652" s="22"/>
      <c r="C652" s="22"/>
      <c r="D652" s="22"/>
      <c r="E652" s="22"/>
    </row>
    <row r="653">
      <c r="B653" s="22"/>
      <c r="C653" s="22"/>
      <c r="D653" s="22"/>
      <c r="E653" s="22"/>
    </row>
    <row r="654">
      <c r="B654" s="22"/>
      <c r="C654" s="22"/>
      <c r="D654" s="22"/>
      <c r="E654" s="22"/>
    </row>
    <row r="655">
      <c r="B655" s="22"/>
      <c r="C655" s="22"/>
      <c r="D655" s="22"/>
      <c r="E655" s="22"/>
    </row>
    <row r="656">
      <c r="B656" s="22"/>
      <c r="C656" s="22"/>
      <c r="D656" s="22"/>
      <c r="E656" s="22"/>
    </row>
    <row r="657">
      <c r="B657" s="22"/>
      <c r="C657" s="22"/>
      <c r="D657" s="22"/>
      <c r="E657" s="22"/>
    </row>
    <row r="658">
      <c r="B658" s="22"/>
      <c r="C658" s="22"/>
      <c r="D658" s="22"/>
      <c r="E658" s="22"/>
    </row>
    <row r="659">
      <c r="B659" s="22"/>
      <c r="C659" s="22"/>
      <c r="D659" s="22"/>
      <c r="E659" s="22"/>
    </row>
    <row r="660">
      <c r="B660" s="22"/>
      <c r="C660" s="22"/>
      <c r="D660" s="22"/>
      <c r="E660" s="22"/>
    </row>
    <row r="661">
      <c r="B661" s="22"/>
      <c r="C661" s="22"/>
      <c r="D661" s="22"/>
      <c r="E661" s="22"/>
    </row>
    <row r="662">
      <c r="B662" s="22"/>
      <c r="C662" s="22"/>
      <c r="D662" s="22"/>
      <c r="E662" s="22"/>
    </row>
    <row r="663">
      <c r="B663" s="22"/>
      <c r="C663" s="22"/>
      <c r="D663" s="22"/>
      <c r="E663" s="22"/>
    </row>
    <row r="664">
      <c r="B664" s="22"/>
      <c r="C664" s="22"/>
      <c r="D664" s="22"/>
      <c r="E664" s="22"/>
    </row>
    <row r="665">
      <c r="B665" s="22"/>
      <c r="C665" s="22"/>
      <c r="D665" s="22"/>
      <c r="E665" s="22"/>
    </row>
    <row r="666">
      <c r="B666" s="22"/>
      <c r="C666" s="22"/>
      <c r="D666" s="22"/>
      <c r="E666" s="22"/>
    </row>
    <row r="667">
      <c r="B667" s="22"/>
      <c r="C667" s="22"/>
      <c r="D667" s="22"/>
      <c r="E667" s="22"/>
    </row>
    <row r="668">
      <c r="B668" s="22"/>
      <c r="C668" s="22"/>
      <c r="D668" s="22"/>
      <c r="E668" s="22"/>
    </row>
    <row r="669">
      <c r="B669" s="22"/>
      <c r="C669" s="22"/>
      <c r="D669" s="22"/>
      <c r="E669" s="22"/>
    </row>
    <row r="670">
      <c r="B670" s="22"/>
      <c r="C670" s="22"/>
      <c r="D670" s="22"/>
      <c r="E670" s="22"/>
    </row>
    <row r="671">
      <c r="B671" s="22"/>
      <c r="C671" s="22"/>
      <c r="D671" s="22"/>
      <c r="E671" s="22"/>
    </row>
    <row r="672">
      <c r="B672" s="22"/>
      <c r="C672" s="22"/>
      <c r="D672" s="22"/>
      <c r="E672" s="22"/>
    </row>
    <row r="673">
      <c r="B673" s="22"/>
      <c r="C673" s="22"/>
      <c r="D673" s="22"/>
      <c r="E673" s="22"/>
    </row>
    <row r="674">
      <c r="B674" s="22"/>
      <c r="C674" s="22"/>
      <c r="D674" s="22"/>
      <c r="E674" s="22"/>
    </row>
    <row r="675">
      <c r="B675" s="22"/>
      <c r="C675" s="22"/>
      <c r="D675" s="22"/>
      <c r="E675" s="22"/>
    </row>
    <row r="676">
      <c r="B676" s="22"/>
      <c r="C676" s="22"/>
      <c r="D676" s="22"/>
      <c r="E676" s="22"/>
    </row>
    <row r="677">
      <c r="B677" s="22"/>
      <c r="C677" s="22"/>
      <c r="D677" s="22"/>
      <c r="E677" s="22"/>
    </row>
    <row r="678">
      <c r="B678" s="22"/>
      <c r="C678" s="22"/>
      <c r="D678" s="22"/>
      <c r="E678" s="22"/>
    </row>
    <row r="679">
      <c r="B679" s="22"/>
      <c r="C679" s="22"/>
      <c r="D679" s="22"/>
      <c r="E679" s="22"/>
    </row>
    <row r="680">
      <c r="B680" s="22"/>
      <c r="C680" s="22"/>
      <c r="D680" s="22"/>
      <c r="E680" s="22"/>
    </row>
    <row r="681">
      <c r="B681" s="22"/>
      <c r="C681" s="22"/>
      <c r="D681" s="22"/>
      <c r="E681" s="22"/>
    </row>
    <row r="682">
      <c r="B682" s="22"/>
      <c r="C682" s="22"/>
      <c r="D682" s="22"/>
      <c r="E682" s="22"/>
    </row>
    <row r="683">
      <c r="B683" s="22"/>
      <c r="C683" s="22"/>
      <c r="D683" s="22"/>
      <c r="E683" s="22"/>
    </row>
    <row r="684">
      <c r="B684" s="22"/>
      <c r="C684" s="22"/>
      <c r="D684" s="22"/>
      <c r="E684" s="22"/>
    </row>
    <row r="685">
      <c r="B685" s="22"/>
      <c r="C685" s="22"/>
      <c r="D685" s="22"/>
      <c r="E685" s="22"/>
    </row>
    <row r="686">
      <c r="B686" s="22"/>
      <c r="C686" s="22"/>
      <c r="D686" s="22"/>
      <c r="E686" s="22"/>
    </row>
    <row r="687">
      <c r="B687" s="22"/>
      <c r="C687" s="22"/>
      <c r="D687" s="22"/>
      <c r="E687" s="22"/>
    </row>
    <row r="688">
      <c r="B688" s="22"/>
      <c r="C688" s="22"/>
      <c r="D688" s="22"/>
      <c r="E688" s="22"/>
    </row>
    <row r="689">
      <c r="B689" s="22"/>
      <c r="C689" s="22"/>
      <c r="D689" s="22"/>
      <c r="E689" s="22"/>
    </row>
    <row r="690">
      <c r="B690" s="22"/>
      <c r="C690" s="22"/>
      <c r="D690" s="22"/>
      <c r="E690" s="22"/>
    </row>
    <row r="691">
      <c r="B691" s="22"/>
      <c r="C691" s="22"/>
      <c r="D691" s="22"/>
      <c r="E691" s="22"/>
    </row>
    <row r="692">
      <c r="B692" s="22"/>
      <c r="C692" s="22"/>
      <c r="D692" s="22"/>
      <c r="E692" s="22"/>
    </row>
    <row r="693">
      <c r="B693" s="22"/>
      <c r="C693" s="22"/>
      <c r="D693" s="22"/>
      <c r="E693" s="22"/>
    </row>
    <row r="694">
      <c r="B694" s="22"/>
      <c r="C694" s="22"/>
      <c r="D694" s="22"/>
      <c r="E694" s="22"/>
    </row>
    <row r="695">
      <c r="B695" s="22"/>
      <c r="C695" s="22"/>
      <c r="D695" s="22"/>
      <c r="E695" s="22"/>
    </row>
    <row r="696">
      <c r="B696" s="22"/>
      <c r="C696" s="22"/>
      <c r="D696" s="22"/>
      <c r="E696" s="22"/>
    </row>
    <row r="697">
      <c r="B697" s="22"/>
      <c r="C697" s="22"/>
      <c r="D697" s="22"/>
      <c r="E697" s="22"/>
    </row>
    <row r="698">
      <c r="B698" s="22"/>
      <c r="C698" s="22"/>
      <c r="D698" s="22"/>
      <c r="E698" s="22"/>
    </row>
    <row r="699">
      <c r="B699" s="22"/>
      <c r="C699" s="22"/>
      <c r="D699" s="22"/>
      <c r="E699" s="22"/>
    </row>
    <row r="700">
      <c r="B700" s="22"/>
      <c r="C700" s="22"/>
      <c r="D700" s="22"/>
      <c r="E700" s="22"/>
    </row>
    <row r="701">
      <c r="B701" s="22"/>
      <c r="C701" s="22"/>
      <c r="D701" s="22"/>
      <c r="E701" s="22"/>
    </row>
    <row r="702">
      <c r="B702" s="22"/>
      <c r="C702" s="22"/>
      <c r="D702" s="22"/>
      <c r="E702" s="22"/>
    </row>
    <row r="703">
      <c r="B703" s="22"/>
      <c r="C703" s="22"/>
      <c r="D703" s="22"/>
      <c r="E703" s="22"/>
    </row>
    <row r="704">
      <c r="B704" s="22"/>
      <c r="C704" s="22"/>
      <c r="D704" s="22"/>
      <c r="E704" s="22"/>
    </row>
    <row r="705">
      <c r="B705" s="22"/>
      <c r="C705" s="22"/>
      <c r="D705" s="22"/>
      <c r="E705" s="22"/>
    </row>
    <row r="706">
      <c r="B706" s="22"/>
      <c r="C706" s="22"/>
      <c r="D706" s="22"/>
      <c r="E706" s="22"/>
    </row>
    <row r="707">
      <c r="B707" s="22"/>
      <c r="C707" s="22"/>
      <c r="D707" s="22"/>
      <c r="E707" s="22"/>
    </row>
    <row r="708">
      <c r="B708" s="22"/>
      <c r="C708" s="22"/>
      <c r="D708" s="22"/>
      <c r="E708" s="22"/>
    </row>
    <row r="709">
      <c r="B709" s="22"/>
      <c r="C709" s="22"/>
      <c r="D709" s="22"/>
      <c r="E709" s="22"/>
    </row>
    <row r="710">
      <c r="B710" s="22"/>
      <c r="C710" s="22"/>
      <c r="D710" s="22"/>
      <c r="E710" s="22"/>
    </row>
    <row r="711">
      <c r="B711" s="22"/>
      <c r="C711" s="22"/>
      <c r="D711" s="22"/>
      <c r="E711" s="22"/>
    </row>
    <row r="712">
      <c r="B712" s="22"/>
      <c r="C712" s="22"/>
      <c r="D712" s="22"/>
      <c r="E712" s="22"/>
    </row>
    <row r="713">
      <c r="B713" s="22"/>
      <c r="C713" s="22"/>
      <c r="D713" s="22"/>
      <c r="E713" s="22"/>
    </row>
    <row r="714">
      <c r="B714" s="22"/>
      <c r="C714" s="22"/>
      <c r="D714" s="22"/>
      <c r="E714" s="22"/>
    </row>
    <row r="715">
      <c r="B715" s="22"/>
      <c r="C715" s="22"/>
      <c r="D715" s="22"/>
      <c r="E715" s="22"/>
    </row>
    <row r="716">
      <c r="B716" s="22"/>
      <c r="C716" s="22"/>
      <c r="D716" s="22"/>
      <c r="E716" s="22"/>
    </row>
    <row r="717">
      <c r="B717" s="22"/>
      <c r="C717" s="22"/>
      <c r="D717" s="22"/>
      <c r="E717" s="22"/>
    </row>
    <row r="718">
      <c r="B718" s="22"/>
      <c r="C718" s="22"/>
      <c r="D718" s="22"/>
      <c r="E718" s="22"/>
    </row>
    <row r="719">
      <c r="B719" s="22"/>
      <c r="C719" s="22"/>
      <c r="D719" s="22"/>
      <c r="E719" s="22"/>
    </row>
    <row r="720">
      <c r="B720" s="22"/>
      <c r="C720" s="22"/>
      <c r="D720" s="22"/>
      <c r="E720" s="22"/>
    </row>
    <row r="721">
      <c r="B721" s="22"/>
      <c r="C721" s="22"/>
      <c r="D721" s="22"/>
      <c r="E721" s="22"/>
    </row>
    <row r="722">
      <c r="B722" s="22"/>
      <c r="C722" s="22"/>
      <c r="D722" s="22"/>
      <c r="E722" s="22"/>
    </row>
    <row r="723">
      <c r="B723" s="22"/>
      <c r="C723" s="22"/>
      <c r="D723" s="22"/>
      <c r="E723" s="22"/>
    </row>
    <row r="724">
      <c r="B724" s="22"/>
      <c r="C724" s="22"/>
      <c r="D724" s="22"/>
      <c r="E724" s="22"/>
    </row>
    <row r="725">
      <c r="B725" s="22"/>
      <c r="C725" s="22"/>
      <c r="D725" s="22"/>
      <c r="E725" s="22"/>
    </row>
    <row r="726">
      <c r="B726" s="22"/>
      <c r="C726" s="22"/>
      <c r="D726" s="22"/>
      <c r="E726" s="22"/>
    </row>
    <row r="727">
      <c r="B727" s="22"/>
      <c r="C727" s="22"/>
      <c r="D727" s="22"/>
      <c r="E727" s="22"/>
    </row>
    <row r="728">
      <c r="B728" s="22"/>
      <c r="C728" s="22"/>
      <c r="D728" s="22"/>
      <c r="E728" s="22"/>
    </row>
    <row r="729">
      <c r="B729" s="22"/>
      <c r="C729" s="22"/>
      <c r="D729" s="22"/>
      <c r="E729" s="22"/>
    </row>
    <row r="730">
      <c r="B730" s="22"/>
      <c r="C730" s="22"/>
      <c r="D730" s="22"/>
      <c r="E730" s="22"/>
    </row>
    <row r="731">
      <c r="B731" s="22"/>
      <c r="C731" s="22"/>
      <c r="D731" s="22"/>
      <c r="E731" s="22"/>
    </row>
    <row r="732">
      <c r="B732" s="22"/>
      <c r="C732" s="22"/>
      <c r="D732" s="22"/>
      <c r="E732" s="22"/>
    </row>
    <row r="733">
      <c r="B733" s="22"/>
      <c r="C733" s="22"/>
      <c r="D733" s="22"/>
      <c r="E733" s="22"/>
    </row>
    <row r="734">
      <c r="B734" s="22"/>
      <c r="C734" s="22"/>
      <c r="D734" s="22"/>
      <c r="E734" s="22"/>
    </row>
    <row r="735">
      <c r="B735" s="22"/>
      <c r="C735" s="22"/>
      <c r="D735" s="22"/>
      <c r="E735" s="22"/>
    </row>
    <row r="736">
      <c r="B736" s="22"/>
      <c r="C736" s="22"/>
      <c r="D736" s="22"/>
      <c r="E736" s="22"/>
    </row>
    <row r="737">
      <c r="B737" s="22"/>
      <c r="C737" s="22"/>
      <c r="D737" s="22"/>
      <c r="E737" s="22"/>
    </row>
    <row r="738">
      <c r="B738" s="22"/>
      <c r="C738" s="22"/>
      <c r="D738" s="22"/>
      <c r="E738" s="22"/>
    </row>
    <row r="739">
      <c r="B739" s="22"/>
      <c r="C739" s="22"/>
      <c r="D739" s="22"/>
      <c r="E739" s="22"/>
    </row>
    <row r="740">
      <c r="B740" s="22"/>
      <c r="C740" s="22"/>
      <c r="D740" s="22"/>
      <c r="E740" s="22"/>
    </row>
    <row r="741">
      <c r="B741" s="22"/>
      <c r="C741" s="22"/>
      <c r="D741" s="22"/>
      <c r="E741" s="22"/>
    </row>
    <row r="742">
      <c r="B742" s="22"/>
      <c r="C742" s="22"/>
      <c r="D742" s="22"/>
      <c r="E742" s="22"/>
    </row>
    <row r="743">
      <c r="B743" s="22"/>
      <c r="C743" s="22"/>
      <c r="D743" s="22"/>
      <c r="E743" s="22"/>
    </row>
    <row r="744">
      <c r="B744" s="22"/>
      <c r="C744" s="22"/>
      <c r="D744" s="22"/>
      <c r="E744" s="22"/>
    </row>
    <row r="745">
      <c r="B745" s="22"/>
      <c r="C745" s="22"/>
      <c r="D745" s="22"/>
      <c r="E745" s="22"/>
    </row>
    <row r="746">
      <c r="B746" s="22"/>
      <c r="C746" s="22"/>
      <c r="D746" s="22"/>
      <c r="E746" s="22"/>
    </row>
    <row r="747">
      <c r="B747" s="22"/>
      <c r="C747" s="22"/>
      <c r="D747" s="22"/>
      <c r="E747" s="22"/>
    </row>
    <row r="748">
      <c r="B748" s="22"/>
      <c r="C748" s="22"/>
      <c r="D748" s="22"/>
      <c r="E748" s="22"/>
    </row>
    <row r="749">
      <c r="B749" s="22"/>
      <c r="C749" s="22"/>
      <c r="D749" s="22"/>
      <c r="E749" s="22"/>
    </row>
    <row r="750">
      <c r="B750" s="22"/>
      <c r="C750" s="22"/>
      <c r="D750" s="22"/>
      <c r="E750" s="22"/>
    </row>
    <row r="751">
      <c r="B751" s="22"/>
      <c r="C751" s="22"/>
      <c r="D751" s="22"/>
      <c r="E751" s="22"/>
    </row>
    <row r="752">
      <c r="B752" s="22"/>
      <c r="C752" s="22"/>
      <c r="D752" s="22"/>
      <c r="E752" s="22"/>
    </row>
    <row r="753">
      <c r="B753" s="22"/>
      <c r="C753" s="22"/>
      <c r="D753" s="22"/>
      <c r="E753" s="22"/>
    </row>
    <row r="754">
      <c r="B754" s="22"/>
      <c r="C754" s="22"/>
      <c r="D754" s="22"/>
      <c r="E754" s="22"/>
    </row>
    <row r="755">
      <c r="B755" s="22"/>
      <c r="C755" s="22"/>
      <c r="D755" s="22"/>
      <c r="E755" s="22"/>
    </row>
    <row r="756">
      <c r="B756" s="22"/>
      <c r="C756" s="22"/>
      <c r="D756" s="22"/>
      <c r="E756" s="22"/>
    </row>
    <row r="757">
      <c r="B757" s="22"/>
      <c r="C757" s="22"/>
      <c r="D757" s="22"/>
      <c r="E757" s="22"/>
    </row>
    <row r="758">
      <c r="B758" s="22"/>
      <c r="C758" s="22"/>
      <c r="D758" s="22"/>
      <c r="E758" s="22"/>
    </row>
    <row r="759">
      <c r="B759" s="22"/>
      <c r="C759" s="22"/>
      <c r="D759" s="22"/>
      <c r="E759" s="22"/>
    </row>
    <row r="760">
      <c r="B760" s="22"/>
      <c r="C760" s="22"/>
      <c r="D760" s="22"/>
      <c r="E760" s="22"/>
    </row>
    <row r="761">
      <c r="B761" s="22"/>
      <c r="C761" s="22"/>
      <c r="D761" s="22"/>
      <c r="E761" s="22"/>
    </row>
    <row r="762">
      <c r="B762" s="22"/>
      <c r="C762" s="22"/>
      <c r="D762" s="22"/>
      <c r="E762" s="22"/>
    </row>
    <row r="763">
      <c r="B763" s="22"/>
      <c r="C763" s="22"/>
      <c r="D763" s="22"/>
      <c r="E763" s="22"/>
    </row>
    <row r="764">
      <c r="B764" s="22"/>
      <c r="C764" s="22"/>
      <c r="D764" s="22"/>
      <c r="E764" s="22"/>
    </row>
    <row r="765">
      <c r="B765" s="22"/>
      <c r="C765" s="22"/>
      <c r="D765" s="22"/>
      <c r="E765" s="22"/>
    </row>
    <row r="766">
      <c r="B766" s="22"/>
      <c r="C766" s="22"/>
      <c r="D766" s="22"/>
      <c r="E766" s="22"/>
    </row>
    <row r="767">
      <c r="B767" s="22"/>
      <c r="C767" s="22"/>
      <c r="D767" s="22"/>
      <c r="E767" s="22"/>
    </row>
    <row r="768">
      <c r="B768" s="22"/>
      <c r="C768" s="22"/>
      <c r="D768" s="22"/>
      <c r="E768" s="22"/>
    </row>
    <row r="769">
      <c r="B769" s="22"/>
      <c r="C769" s="22"/>
      <c r="D769" s="22"/>
      <c r="E769" s="22"/>
    </row>
    <row r="770">
      <c r="B770" s="22"/>
      <c r="C770" s="22"/>
      <c r="D770" s="22"/>
      <c r="E770" s="22"/>
    </row>
    <row r="771">
      <c r="B771" s="22"/>
      <c r="C771" s="22"/>
      <c r="D771" s="22"/>
      <c r="E771" s="22"/>
    </row>
    <row r="772">
      <c r="B772" s="22"/>
      <c r="C772" s="22"/>
      <c r="D772" s="22"/>
      <c r="E772" s="22"/>
    </row>
    <row r="773">
      <c r="B773" s="22"/>
      <c r="C773" s="22"/>
      <c r="D773" s="22"/>
      <c r="E773" s="22"/>
    </row>
    <row r="774">
      <c r="B774" s="22"/>
      <c r="C774" s="22"/>
      <c r="D774" s="22"/>
      <c r="E774" s="22"/>
    </row>
    <row r="775">
      <c r="B775" s="22"/>
      <c r="C775" s="22"/>
      <c r="D775" s="22"/>
      <c r="E775" s="22"/>
    </row>
    <row r="776">
      <c r="B776" s="22"/>
      <c r="C776" s="22"/>
      <c r="D776" s="22"/>
      <c r="E776" s="22"/>
    </row>
    <row r="777">
      <c r="B777" s="22"/>
      <c r="C777" s="22"/>
      <c r="D777" s="22"/>
      <c r="E777" s="22"/>
    </row>
    <row r="778">
      <c r="B778" s="22"/>
      <c r="C778" s="22"/>
      <c r="D778" s="22"/>
      <c r="E778" s="22"/>
    </row>
    <row r="779">
      <c r="B779" s="22"/>
      <c r="C779" s="22"/>
      <c r="D779" s="22"/>
      <c r="E779" s="22"/>
    </row>
    <row r="780">
      <c r="B780" s="22"/>
      <c r="C780" s="22"/>
      <c r="D780" s="22"/>
      <c r="E780" s="22"/>
    </row>
    <row r="781">
      <c r="B781" s="22"/>
      <c r="C781" s="22"/>
      <c r="D781" s="22"/>
      <c r="E781" s="22"/>
    </row>
    <row r="782">
      <c r="B782" s="22"/>
      <c r="C782" s="22"/>
      <c r="D782" s="22"/>
      <c r="E782" s="22"/>
    </row>
    <row r="783">
      <c r="B783" s="22"/>
      <c r="C783" s="22"/>
      <c r="D783" s="22"/>
      <c r="E783" s="22"/>
    </row>
    <row r="784">
      <c r="B784" s="22"/>
      <c r="C784" s="22"/>
      <c r="D784" s="22"/>
      <c r="E784" s="22"/>
    </row>
    <row r="785">
      <c r="B785" s="22"/>
      <c r="C785" s="22"/>
      <c r="D785" s="22"/>
      <c r="E785" s="22"/>
    </row>
    <row r="786">
      <c r="B786" s="22"/>
      <c r="C786" s="22"/>
      <c r="D786" s="22"/>
      <c r="E786" s="22"/>
    </row>
    <row r="787">
      <c r="B787" s="22"/>
      <c r="C787" s="22"/>
      <c r="D787" s="22"/>
      <c r="E787" s="22"/>
    </row>
    <row r="788">
      <c r="B788" s="22"/>
      <c r="C788" s="22"/>
      <c r="D788" s="22"/>
      <c r="E788" s="22"/>
    </row>
    <row r="789">
      <c r="B789" s="22"/>
      <c r="C789" s="22"/>
      <c r="D789" s="22"/>
      <c r="E789" s="22"/>
    </row>
    <row r="790">
      <c r="B790" s="22"/>
      <c r="C790" s="22"/>
      <c r="D790" s="22"/>
      <c r="E790" s="22"/>
    </row>
    <row r="791">
      <c r="B791" s="22"/>
      <c r="C791" s="22"/>
      <c r="D791" s="22"/>
      <c r="E791" s="22"/>
    </row>
    <row r="792">
      <c r="B792" s="22"/>
      <c r="C792" s="22"/>
      <c r="D792" s="22"/>
      <c r="E792" s="22"/>
    </row>
    <row r="793">
      <c r="B793" s="22"/>
      <c r="C793" s="22"/>
      <c r="D793" s="22"/>
      <c r="E793" s="22"/>
    </row>
    <row r="794">
      <c r="B794" s="22"/>
      <c r="C794" s="22"/>
      <c r="D794" s="22"/>
      <c r="E794" s="22"/>
    </row>
    <row r="795">
      <c r="B795" s="22"/>
      <c r="C795" s="22"/>
      <c r="D795" s="22"/>
      <c r="E795" s="22"/>
    </row>
    <row r="796">
      <c r="B796" s="22"/>
      <c r="C796" s="22"/>
      <c r="D796" s="22"/>
      <c r="E796" s="22"/>
    </row>
    <row r="797">
      <c r="B797" s="22"/>
      <c r="C797" s="22"/>
      <c r="D797" s="22"/>
      <c r="E797" s="22"/>
    </row>
    <row r="798">
      <c r="B798" s="22"/>
      <c r="C798" s="22"/>
      <c r="D798" s="22"/>
      <c r="E798" s="22"/>
    </row>
    <row r="799">
      <c r="B799" s="22"/>
      <c r="C799" s="22"/>
      <c r="D799" s="22"/>
      <c r="E799" s="22"/>
    </row>
    <row r="800">
      <c r="B800" s="22"/>
      <c r="C800" s="22"/>
      <c r="D800" s="22"/>
      <c r="E800" s="22"/>
    </row>
    <row r="801">
      <c r="B801" s="22"/>
      <c r="C801" s="22"/>
      <c r="D801" s="22"/>
      <c r="E801" s="22"/>
    </row>
    <row r="802">
      <c r="B802" s="22"/>
      <c r="C802" s="22"/>
      <c r="D802" s="22"/>
      <c r="E802" s="22"/>
    </row>
    <row r="803">
      <c r="B803" s="22"/>
      <c r="C803" s="22"/>
      <c r="D803" s="22"/>
      <c r="E803" s="22"/>
    </row>
    <row r="804">
      <c r="B804" s="22"/>
      <c r="C804" s="22"/>
      <c r="D804" s="22"/>
      <c r="E804" s="22"/>
    </row>
    <row r="805">
      <c r="B805" s="22"/>
      <c r="C805" s="22"/>
      <c r="D805" s="22"/>
      <c r="E805" s="22"/>
    </row>
    <row r="806">
      <c r="B806" s="22"/>
      <c r="C806" s="22"/>
      <c r="D806" s="22"/>
      <c r="E806" s="22"/>
    </row>
    <row r="807">
      <c r="B807" s="22"/>
      <c r="C807" s="22"/>
      <c r="D807" s="22"/>
      <c r="E807" s="22"/>
    </row>
    <row r="808">
      <c r="B808" s="22"/>
      <c r="C808" s="22"/>
      <c r="D808" s="22"/>
      <c r="E808" s="22"/>
    </row>
    <row r="809">
      <c r="B809" s="22"/>
      <c r="C809" s="22"/>
      <c r="D809" s="22"/>
      <c r="E809" s="22"/>
    </row>
    <row r="810">
      <c r="B810" s="22"/>
      <c r="C810" s="22"/>
      <c r="D810" s="22"/>
      <c r="E810" s="22"/>
    </row>
    <row r="811">
      <c r="B811" s="22"/>
      <c r="C811" s="22"/>
      <c r="D811" s="22"/>
      <c r="E811" s="22"/>
    </row>
    <row r="812">
      <c r="B812" s="22"/>
      <c r="C812" s="22"/>
      <c r="D812" s="22"/>
      <c r="E812" s="22"/>
    </row>
    <row r="813">
      <c r="B813" s="22"/>
      <c r="C813" s="22"/>
      <c r="D813" s="22"/>
      <c r="E813" s="22"/>
    </row>
    <row r="814">
      <c r="B814" s="22"/>
      <c r="C814" s="22"/>
      <c r="D814" s="22"/>
      <c r="E814" s="22"/>
    </row>
    <row r="815">
      <c r="B815" s="22"/>
      <c r="C815" s="22"/>
      <c r="D815" s="22"/>
      <c r="E815" s="22"/>
    </row>
    <row r="816">
      <c r="B816" s="22"/>
      <c r="C816" s="22"/>
      <c r="D816" s="22"/>
      <c r="E816" s="22"/>
    </row>
    <row r="817">
      <c r="B817" s="22"/>
      <c r="C817" s="22"/>
      <c r="D817" s="22"/>
      <c r="E817" s="22"/>
    </row>
    <row r="818">
      <c r="B818" s="22"/>
      <c r="C818" s="22"/>
      <c r="D818" s="22"/>
      <c r="E818" s="22"/>
    </row>
    <row r="819">
      <c r="B819" s="22"/>
      <c r="C819" s="22"/>
      <c r="D819" s="22"/>
      <c r="E819" s="22"/>
    </row>
    <row r="820">
      <c r="B820" s="22"/>
      <c r="C820" s="22"/>
      <c r="D820" s="22"/>
      <c r="E820" s="22"/>
    </row>
    <row r="821">
      <c r="B821" s="22"/>
      <c r="C821" s="22"/>
      <c r="D821" s="22"/>
      <c r="E821" s="22"/>
    </row>
    <row r="822">
      <c r="B822" s="22"/>
      <c r="C822" s="22"/>
      <c r="D822" s="22"/>
      <c r="E822" s="22"/>
    </row>
    <row r="823">
      <c r="B823" s="22"/>
      <c r="C823" s="22"/>
      <c r="D823" s="22"/>
      <c r="E823" s="22"/>
    </row>
    <row r="824">
      <c r="B824" s="22"/>
      <c r="C824" s="22"/>
      <c r="D824" s="22"/>
      <c r="E824" s="22"/>
    </row>
    <row r="825">
      <c r="B825" s="22"/>
      <c r="C825" s="22"/>
      <c r="D825" s="22"/>
      <c r="E825" s="22"/>
    </row>
    <row r="826">
      <c r="B826" s="22"/>
      <c r="C826" s="22"/>
      <c r="D826" s="22"/>
      <c r="E826" s="22"/>
    </row>
    <row r="827">
      <c r="B827" s="22"/>
      <c r="C827" s="22"/>
      <c r="D827" s="22"/>
      <c r="E827" s="22"/>
    </row>
    <row r="828">
      <c r="B828" s="22"/>
      <c r="C828" s="22"/>
      <c r="D828" s="22"/>
      <c r="E828" s="22"/>
    </row>
    <row r="829">
      <c r="B829" s="22"/>
      <c r="C829" s="22"/>
      <c r="D829" s="22"/>
      <c r="E829" s="22"/>
    </row>
    <row r="830">
      <c r="B830" s="22"/>
      <c r="C830" s="22"/>
      <c r="D830" s="22"/>
      <c r="E830" s="22"/>
    </row>
    <row r="831">
      <c r="B831" s="22"/>
      <c r="C831" s="22"/>
      <c r="D831" s="22"/>
      <c r="E831" s="22"/>
    </row>
    <row r="832">
      <c r="B832" s="22"/>
      <c r="C832" s="22"/>
      <c r="D832" s="22"/>
      <c r="E832" s="22"/>
    </row>
    <row r="833">
      <c r="B833" s="22"/>
      <c r="C833" s="22"/>
      <c r="D833" s="22"/>
      <c r="E833" s="22"/>
    </row>
    <row r="834">
      <c r="B834" s="22"/>
      <c r="C834" s="22"/>
      <c r="D834" s="22"/>
      <c r="E834" s="22"/>
    </row>
    <row r="835">
      <c r="B835" s="22"/>
      <c r="C835" s="22"/>
      <c r="D835" s="22"/>
      <c r="E835" s="22"/>
    </row>
    <row r="836">
      <c r="B836" s="22"/>
      <c r="C836" s="22"/>
      <c r="D836" s="22"/>
      <c r="E836" s="22"/>
    </row>
    <row r="837">
      <c r="B837" s="22"/>
      <c r="C837" s="22"/>
      <c r="D837" s="22"/>
      <c r="E837" s="22"/>
    </row>
    <row r="838">
      <c r="B838" s="22"/>
      <c r="C838" s="22"/>
      <c r="D838" s="22"/>
      <c r="E838" s="22"/>
    </row>
    <row r="839">
      <c r="B839" s="22"/>
      <c r="C839" s="22"/>
      <c r="D839" s="22"/>
      <c r="E839" s="22"/>
    </row>
    <row r="840">
      <c r="B840" s="22"/>
      <c r="C840" s="22"/>
      <c r="D840" s="22"/>
      <c r="E840" s="22"/>
    </row>
    <row r="841">
      <c r="B841" s="22"/>
      <c r="C841" s="22"/>
      <c r="D841" s="22"/>
      <c r="E841" s="22"/>
    </row>
    <row r="842">
      <c r="B842" s="22"/>
      <c r="C842" s="22"/>
      <c r="D842" s="22"/>
      <c r="E842" s="22"/>
    </row>
    <row r="843">
      <c r="B843" s="22"/>
      <c r="C843" s="22"/>
      <c r="D843" s="22"/>
      <c r="E843" s="22"/>
    </row>
    <row r="844">
      <c r="B844" s="22"/>
      <c r="C844" s="22"/>
      <c r="D844" s="22"/>
      <c r="E844" s="22"/>
    </row>
    <row r="845">
      <c r="B845" s="22"/>
      <c r="C845" s="22"/>
      <c r="D845" s="22"/>
      <c r="E845" s="22"/>
    </row>
    <row r="846">
      <c r="B846" s="22"/>
      <c r="C846" s="22"/>
      <c r="D846" s="22"/>
      <c r="E846" s="22"/>
    </row>
    <row r="847">
      <c r="B847" s="22"/>
      <c r="C847" s="22"/>
      <c r="D847" s="22"/>
      <c r="E847" s="22"/>
    </row>
    <row r="848">
      <c r="B848" s="22"/>
      <c r="C848" s="22"/>
      <c r="D848" s="22"/>
      <c r="E848" s="22"/>
    </row>
    <row r="849">
      <c r="B849" s="22"/>
      <c r="C849" s="22"/>
      <c r="D849" s="22"/>
      <c r="E849" s="22"/>
    </row>
    <row r="850">
      <c r="B850" s="22"/>
      <c r="C850" s="22"/>
      <c r="D850" s="22"/>
      <c r="E850" s="22"/>
    </row>
    <row r="851">
      <c r="B851" s="22"/>
      <c r="C851" s="22"/>
      <c r="D851" s="22"/>
      <c r="E851" s="22"/>
    </row>
    <row r="852">
      <c r="B852" s="22"/>
      <c r="C852" s="22"/>
      <c r="D852" s="22"/>
      <c r="E852" s="22"/>
    </row>
    <row r="853">
      <c r="B853" s="22"/>
      <c r="C853" s="22"/>
      <c r="D853" s="22"/>
      <c r="E853" s="22"/>
    </row>
    <row r="854">
      <c r="B854" s="22"/>
      <c r="C854" s="22"/>
      <c r="D854" s="22"/>
      <c r="E854" s="22"/>
    </row>
    <row r="855">
      <c r="B855" s="22"/>
      <c r="C855" s="22"/>
      <c r="D855" s="22"/>
      <c r="E855" s="22"/>
    </row>
    <row r="856">
      <c r="B856" s="22"/>
      <c r="C856" s="22"/>
      <c r="D856" s="22"/>
      <c r="E856" s="22"/>
    </row>
    <row r="857">
      <c r="B857" s="22"/>
      <c r="C857" s="22"/>
      <c r="D857" s="22"/>
      <c r="E857" s="22"/>
    </row>
    <row r="858">
      <c r="B858" s="22"/>
      <c r="C858" s="22"/>
      <c r="D858" s="22"/>
      <c r="E858" s="22"/>
    </row>
    <row r="859">
      <c r="B859" s="22"/>
      <c r="C859" s="22"/>
      <c r="D859" s="22"/>
      <c r="E859" s="22"/>
    </row>
    <row r="860">
      <c r="B860" s="22"/>
      <c r="C860" s="22"/>
      <c r="D860" s="22"/>
      <c r="E860" s="22"/>
    </row>
    <row r="861">
      <c r="B861" s="22"/>
      <c r="C861" s="22"/>
      <c r="D861" s="22"/>
      <c r="E861" s="22"/>
    </row>
    <row r="862">
      <c r="B862" s="22"/>
      <c r="C862" s="22"/>
      <c r="D862" s="22"/>
      <c r="E862" s="22"/>
    </row>
    <row r="863">
      <c r="B863" s="22"/>
      <c r="C863" s="22"/>
      <c r="D863" s="22"/>
      <c r="E863" s="22"/>
    </row>
    <row r="864">
      <c r="B864" s="22"/>
      <c r="C864" s="22"/>
      <c r="D864" s="22"/>
      <c r="E864" s="22"/>
    </row>
    <row r="865">
      <c r="B865" s="22"/>
      <c r="C865" s="22"/>
      <c r="D865" s="22"/>
      <c r="E865" s="22"/>
    </row>
    <row r="866">
      <c r="B866" s="22"/>
      <c r="C866" s="22"/>
      <c r="D866" s="22"/>
      <c r="E866" s="22"/>
    </row>
    <row r="867">
      <c r="B867" s="22"/>
      <c r="C867" s="22"/>
      <c r="D867" s="22"/>
      <c r="E867" s="22"/>
    </row>
    <row r="868">
      <c r="B868" s="22"/>
      <c r="C868" s="22"/>
      <c r="D868" s="22"/>
      <c r="E868" s="22"/>
    </row>
    <row r="869">
      <c r="B869" s="22"/>
      <c r="C869" s="22"/>
      <c r="D869" s="22"/>
      <c r="E869" s="22"/>
    </row>
    <row r="870">
      <c r="B870" s="22"/>
      <c r="C870" s="22"/>
      <c r="D870" s="22"/>
      <c r="E870" s="22"/>
    </row>
    <row r="871">
      <c r="B871" s="22"/>
      <c r="C871" s="22"/>
      <c r="D871" s="22"/>
      <c r="E871" s="22"/>
    </row>
    <row r="872">
      <c r="B872" s="22"/>
      <c r="C872" s="22"/>
      <c r="D872" s="22"/>
      <c r="E872" s="22"/>
    </row>
    <row r="873">
      <c r="B873" s="22"/>
      <c r="C873" s="22"/>
      <c r="D873" s="22"/>
      <c r="E873" s="22"/>
    </row>
    <row r="874">
      <c r="B874" s="22"/>
      <c r="C874" s="22"/>
      <c r="D874" s="22"/>
      <c r="E874" s="22"/>
    </row>
    <row r="875">
      <c r="B875" s="22"/>
      <c r="C875" s="22"/>
      <c r="D875" s="22"/>
      <c r="E875" s="22"/>
    </row>
    <row r="876">
      <c r="B876" s="22"/>
      <c r="C876" s="22"/>
      <c r="D876" s="22"/>
      <c r="E876" s="22"/>
    </row>
    <row r="877">
      <c r="B877" s="22"/>
      <c r="C877" s="22"/>
      <c r="D877" s="22"/>
      <c r="E877" s="22"/>
    </row>
    <row r="878">
      <c r="B878" s="22"/>
      <c r="C878" s="22"/>
      <c r="D878" s="22"/>
      <c r="E878" s="22"/>
    </row>
    <row r="879">
      <c r="B879" s="22"/>
      <c r="C879" s="22"/>
      <c r="D879" s="22"/>
      <c r="E879" s="22"/>
    </row>
    <row r="880">
      <c r="B880" s="22"/>
      <c r="C880" s="22"/>
      <c r="D880" s="22"/>
      <c r="E880" s="22"/>
    </row>
    <row r="881">
      <c r="B881" s="22"/>
      <c r="C881" s="22"/>
      <c r="D881" s="22"/>
      <c r="E881" s="22"/>
    </row>
    <row r="882">
      <c r="B882" s="22"/>
      <c r="C882" s="22"/>
      <c r="D882" s="22"/>
      <c r="E882" s="22"/>
    </row>
    <row r="883">
      <c r="B883" s="22"/>
      <c r="C883" s="22"/>
      <c r="D883" s="22"/>
      <c r="E883" s="22"/>
    </row>
    <row r="884">
      <c r="B884" s="22"/>
      <c r="C884" s="22"/>
      <c r="D884" s="22"/>
      <c r="E884" s="22"/>
    </row>
    <row r="885">
      <c r="B885" s="22"/>
      <c r="C885" s="22"/>
      <c r="D885" s="22"/>
      <c r="E885" s="22"/>
    </row>
    <row r="886">
      <c r="B886" s="22"/>
      <c r="C886" s="22"/>
      <c r="D886" s="22"/>
      <c r="E886" s="22"/>
    </row>
    <row r="887">
      <c r="B887" s="22"/>
      <c r="C887" s="22"/>
      <c r="D887" s="22"/>
      <c r="E887" s="22"/>
    </row>
    <row r="888">
      <c r="B888" s="22"/>
      <c r="C888" s="22"/>
      <c r="D888" s="22"/>
      <c r="E888" s="22"/>
    </row>
    <row r="889">
      <c r="B889" s="22"/>
      <c r="C889" s="22"/>
      <c r="D889" s="22"/>
      <c r="E889" s="22"/>
    </row>
    <row r="890">
      <c r="B890" s="22"/>
      <c r="C890" s="22"/>
      <c r="D890" s="22"/>
      <c r="E890" s="22"/>
    </row>
    <row r="891">
      <c r="B891" s="22"/>
      <c r="C891" s="22"/>
      <c r="D891" s="22"/>
      <c r="E891" s="22"/>
    </row>
    <row r="892">
      <c r="B892" s="22"/>
      <c r="C892" s="22"/>
      <c r="D892" s="22"/>
      <c r="E892" s="22"/>
    </row>
    <row r="893">
      <c r="B893" s="22"/>
      <c r="C893" s="22"/>
      <c r="D893" s="22"/>
      <c r="E893" s="22"/>
    </row>
    <row r="894">
      <c r="B894" s="22"/>
      <c r="C894" s="22"/>
      <c r="D894" s="22"/>
      <c r="E894" s="22"/>
    </row>
    <row r="895">
      <c r="B895" s="22"/>
      <c r="C895" s="22"/>
      <c r="D895" s="22"/>
      <c r="E895" s="22"/>
    </row>
    <row r="896">
      <c r="B896" s="22"/>
      <c r="C896" s="22"/>
      <c r="D896" s="22"/>
      <c r="E896" s="22"/>
    </row>
    <row r="897">
      <c r="B897" s="22"/>
      <c r="C897" s="22"/>
      <c r="D897" s="22"/>
      <c r="E897" s="22"/>
    </row>
    <row r="898">
      <c r="B898" s="22"/>
      <c r="C898" s="22"/>
      <c r="D898" s="22"/>
      <c r="E898" s="22"/>
    </row>
    <row r="899">
      <c r="B899" s="22"/>
      <c r="C899" s="22"/>
      <c r="D899" s="22"/>
      <c r="E899" s="22"/>
    </row>
    <row r="900">
      <c r="B900" s="22"/>
      <c r="C900" s="22"/>
      <c r="D900" s="22"/>
      <c r="E900" s="22"/>
    </row>
    <row r="901">
      <c r="B901" s="22"/>
      <c r="C901" s="22"/>
      <c r="D901" s="22"/>
      <c r="E901" s="22"/>
    </row>
    <row r="902">
      <c r="B902" s="22"/>
      <c r="C902" s="22"/>
      <c r="D902" s="22"/>
      <c r="E902" s="22"/>
    </row>
    <row r="903">
      <c r="B903" s="22"/>
      <c r="C903" s="22"/>
      <c r="D903" s="22"/>
      <c r="E903" s="22"/>
    </row>
    <row r="904">
      <c r="B904" s="22"/>
      <c r="C904" s="22"/>
      <c r="D904" s="22"/>
      <c r="E904" s="22"/>
    </row>
    <row r="905">
      <c r="B905" s="22"/>
      <c r="C905" s="22"/>
      <c r="D905" s="22"/>
      <c r="E905" s="22"/>
    </row>
    <row r="906">
      <c r="B906" s="22"/>
      <c r="C906" s="22"/>
      <c r="D906" s="22"/>
      <c r="E906" s="22"/>
    </row>
    <row r="907">
      <c r="B907" s="22"/>
      <c r="C907" s="22"/>
      <c r="D907" s="22"/>
      <c r="E907" s="22"/>
    </row>
    <row r="908">
      <c r="B908" s="22"/>
      <c r="C908" s="22"/>
      <c r="D908" s="22"/>
      <c r="E908" s="22"/>
    </row>
    <row r="909">
      <c r="B909" s="22"/>
      <c r="C909" s="22"/>
      <c r="D909" s="22"/>
      <c r="E909" s="22"/>
    </row>
    <row r="910">
      <c r="B910" s="22"/>
      <c r="C910" s="22"/>
      <c r="D910" s="22"/>
      <c r="E910" s="22"/>
    </row>
    <row r="911">
      <c r="B911" s="22"/>
      <c r="C911" s="22"/>
      <c r="D911" s="22"/>
      <c r="E911" s="22"/>
    </row>
    <row r="912">
      <c r="B912" s="22"/>
      <c r="C912" s="22"/>
      <c r="D912" s="22"/>
      <c r="E912" s="22"/>
    </row>
    <row r="913">
      <c r="B913" s="22"/>
      <c r="C913" s="22"/>
      <c r="D913" s="22"/>
      <c r="E913" s="22"/>
    </row>
    <row r="914">
      <c r="B914" s="22"/>
      <c r="C914" s="22"/>
      <c r="D914" s="22"/>
      <c r="E914" s="22"/>
    </row>
    <row r="915">
      <c r="B915" s="22"/>
      <c r="C915" s="22"/>
      <c r="D915" s="22"/>
      <c r="E915" s="22"/>
    </row>
    <row r="916">
      <c r="B916" s="22"/>
      <c r="C916" s="22"/>
      <c r="D916" s="22"/>
      <c r="E916" s="22"/>
    </row>
    <row r="917">
      <c r="B917" s="22"/>
      <c r="C917" s="22"/>
      <c r="D917" s="22"/>
      <c r="E917" s="22"/>
    </row>
    <row r="918">
      <c r="B918" s="22"/>
      <c r="C918" s="22"/>
      <c r="D918" s="22"/>
      <c r="E918" s="22"/>
    </row>
    <row r="919">
      <c r="B919" s="22"/>
      <c r="C919" s="22"/>
      <c r="D919" s="22"/>
      <c r="E919" s="22"/>
    </row>
    <row r="920">
      <c r="B920" s="22"/>
      <c r="C920" s="22"/>
      <c r="D920" s="22"/>
      <c r="E920" s="22"/>
    </row>
    <row r="921">
      <c r="B921" s="22"/>
      <c r="C921" s="22"/>
      <c r="D921" s="22"/>
      <c r="E921" s="22"/>
    </row>
    <row r="922">
      <c r="B922" s="22"/>
      <c r="C922" s="22"/>
      <c r="D922" s="22"/>
      <c r="E922" s="22"/>
    </row>
    <row r="923">
      <c r="B923" s="22"/>
      <c r="C923" s="22"/>
      <c r="D923" s="22"/>
      <c r="E923" s="22"/>
    </row>
    <row r="924">
      <c r="B924" s="22"/>
      <c r="C924" s="22"/>
      <c r="D924" s="22"/>
      <c r="E924" s="22"/>
    </row>
    <row r="925">
      <c r="B925" s="22"/>
      <c r="C925" s="22"/>
      <c r="D925" s="22"/>
      <c r="E925" s="22"/>
    </row>
    <row r="926">
      <c r="B926" s="22"/>
      <c r="C926" s="22"/>
      <c r="D926" s="22"/>
      <c r="E926" s="22"/>
    </row>
    <row r="927">
      <c r="B927" s="22"/>
      <c r="C927" s="22"/>
      <c r="D927" s="22"/>
      <c r="E927" s="22"/>
    </row>
    <row r="928">
      <c r="B928" s="22"/>
      <c r="C928" s="22"/>
      <c r="D928" s="22"/>
      <c r="E928" s="22"/>
    </row>
    <row r="929">
      <c r="B929" s="22"/>
      <c r="C929" s="22"/>
      <c r="D929" s="22"/>
      <c r="E929" s="22"/>
    </row>
    <row r="930">
      <c r="B930" s="22"/>
      <c r="C930" s="22"/>
      <c r="D930" s="22"/>
      <c r="E930" s="22"/>
    </row>
    <row r="931">
      <c r="B931" s="22"/>
      <c r="C931" s="22"/>
      <c r="D931" s="22"/>
      <c r="E931" s="22"/>
    </row>
    <row r="932">
      <c r="B932" s="22"/>
      <c r="C932" s="22"/>
      <c r="D932" s="22"/>
      <c r="E932" s="22"/>
    </row>
    <row r="933">
      <c r="B933" s="22"/>
      <c r="C933" s="22"/>
      <c r="D933" s="22"/>
      <c r="E933" s="22"/>
    </row>
    <row r="934">
      <c r="B934" s="22"/>
      <c r="C934" s="22"/>
      <c r="D934" s="22"/>
      <c r="E934" s="22"/>
    </row>
    <row r="935">
      <c r="B935" s="22"/>
      <c r="C935" s="22"/>
      <c r="D935" s="22"/>
      <c r="E935" s="22"/>
    </row>
    <row r="936">
      <c r="B936" s="22"/>
      <c r="C936" s="22"/>
      <c r="D936" s="22"/>
      <c r="E936" s="22"/>
    </row>
    <row r="937">
      <c r="B937" s="22"/>
      <c r="C937" s="22"/>
      <c r="D937" s="22"/>
      <c r="E937" s="22"/>
    </row>
    <row r="938">
      <c r="B938" s="22"/>
      <c r="C938" s="22"/>
      <c r="D938" s="22"/>
      <c r="E938" s="22"/>
    </row>
    <row r="939">
      <c r="B939" s="22"/>
      <c r="C939" s="22"/>
      <c r="D939" s="22"/>
      <c r="E939" s="22"/>
    </row>
    <row r="940">
      <c r="B940" s="22"/>
      <c r="C940" s="22"/>
      <c r="D940" s="22"/>
      <c r="E940" s="22"/>
    </row>
    <row r="941">
      <c r="B941" s="22"/>
      <c r="C941" s="22"/>
      <c r="D941" s="22"/>
      <c r="E941" s="22"/>
    </row>
    <row r="942">
      <c r="B942" s="22"/>
      <c r="C942" s="22"/>
      <c r="D942" s="22"/>
      <c r="E942" s="22"/>
    </row>
    <row r="943">
      <c r="B943" s="22"/>
      <c r="C943" s="22"/>
      <c r="D943" s="22"/>
      <c r="E943" s="22"/>
    </row>
    <row r="944">
      <c r="B944" s="22"/>
      <c r="C944" s="22"/>
      <c r="D944" s="22"/>
      <c r="E944" s="22"/>
    </row>
    <row r="945">
      <c r="B945" s="22"/>
      <c r="C945" s="22"/>
      <c r="D945" s="22"/>
      <c r="E945" s="22"/>
    </row>
    <row r="946">
      <c r="B946" s="22"/>
      <c r="C946" s="22"/>
      <c r="D946" s="22"/>
      <c r="E946" s="22"/>
    </row>
    <row r="947">
      <c r="B947" s="22"/>
      <c r="C947" s="22"/>
      <c r="D947" s="22"/>
      <c r="E947" s="22"/>
    </row>
    <row r="948">
      <c r="B948" s="22"/>
      <c r="C948" s="22"/>
      <c r="D948" s="22"/>
      <c r="E948" s="22"/>
    </row>
    <row r="949">
      <c r="B949" s="22"/>
      <c r="C949" s="22"/>
      <c r="D949" s="22"/>
      <c r="E949" s="22"/>
    </row>
    <row r="950">
      <c r="B950" s="22"/>
      <c r="C950" s="22"/>
      <c r="D950" s="22"/>
      <c r="E950" s="22"/>
    </row>
    <row r="951">
      <c r="B951" s="22"/>
      <c r="C951" s="22"/>
      <c r="D951" s="22"/>
      <c r="E951" s="22"/>
    </row>
    <row r="952">
      <c r="B952" s="22"/>
      <c r="C952" s="22"/>
      <c r="D952" s="22"/>
      <c r="E952" s="22"/>
    </row>
    <row r="953">
      <c r="B953" s="22"/>
      <c r="C953" s="22"/>
      <c r="D953" s="22"/>
      <c r="E953" s="22"/>
    </row>
    <row r="954">
      <c r="B954" s="22"/>
      <c r="C954" s="22"/>
      <c r="D954" s="22"/>
      <c r="E954" s="22"/>
    </row>
    <row r="955">
      <c r="B955" s="22"/>
      <c r="C955" s="22"/>
      <c r="D955" s="22"/>
      <c r="E955" s="22"/>
    </row>
    <row r="956">
      <c r="B956" s="22"/>
      <c r="C956" s="22"/>
      <c r="D956" s="22"/>
      <c r="E956" s="22"/>
    </row>
    <row r="957">
      <c r="B957" s="22"/>
      <c r="C957" s="22"/>
      <c r="D957" s="22"/>
      <c r="E957" s="22"/>
    </row>
    <row r="958">
      <c r="B958" s="22"/>
      <c r="C958" s="22"/>
      <c r="D958" s="22"/>
      <c r="E958" s="22"/>
    </row>
    <row r="959">
      <c r="B959" s="22"/>
      <c r="C959" s="22"/>
      <c r="D959" s="22"/>
      <c r="E959" s="22"/>
    </row>
    <row r="960">
      <c r="B960" s="22"/>
      <c r="C960" s="22"/>
      <c r="D960" s="22"/>
      <c r="E960" s="22"/>
    </row>
    <row r="961">
      <c r="B961" s="22"/>
      <c r="C961" s="22"/>
      <c r="D961" s="22"/>
      <c r="E961" s="22"/>
    </row>
    <row r="962">
      <c r="B962" s="22"/>
      <c r="C962" s="22"/>
      <c r="D962" s="22"/>
      <c r="E962" s="22"/>
    </row>
    <row r="963">
      <c r="B963" s="22"/>
      <c r="C963" s="22"/>
      <c r="D963" s="22"/>
      <c r="E963" s="22"/>
    </row>
    <row r="964">
      <c r="B964" s="22"/>
      <c r="C964" s="22"/>
      <c r="D964" s="22"/>
      <c r="E964" s="22"/>
    </row>
    <row r="965">
      <c r="B965" s="22"/>
      <c r="C965" s="22"/>
      <c r="D965" s="22"/>
      <c r="E965" s="22"/>
    </row>
    <row r="966">
      <c r="B966" s="22"/>
      <c r="C966" s="22"/>
      <c r="D966" s="22"/>
      <c r="E966" s="22"/>
    </row>
    <row r="967">
      <c r="B967" s="22"/>
      <c r="C967" s="22"/>
      <c r="D967" s="22"/>
      <c r="E967" s="22"/>
    </row>
    <row r="968">
      <c r="B968" s="22"/>
      <c r="C968" s="22"/>
      <c r="D968" s="22"/>
      <c r="E968" s="22"/>
    </row>
    <row r="969">
      <c r="B969" s="22"/>
      <c r="C969" s="22"/>
      <c r="D969" s="22"/>
      <c r="E969" s="22"/>
    </row>
    <row r="970">
      <c r="B970" s="22"/>
      <c r="C970" s="22"/>
      <c r="D970" s="22"/>
      <c r="E970" s="22"/>
    </row>
    <row r="971">
      <c r="B971" s="22"/>
      <c r="C971" s="22"/>
      <c r="D971" s="22"/>
      <c r="E971" s="22"/>
    </row>
    <row r="972">
      <c r="B972" s="22"/>
      <c r="C972" s="22"/>
      <c r="D972" s="22"/>
      <c r="E972" s="22"/>
    </row>
    <row r="973">
      <c r="B973" s="22"/>
      <c r="C973" s="22"/>
      <c r="D973" s="22"/>
      <c r="E973" s="22"/>
    </row>
    <row r="974">
      <c r="B974" s="22"/>
      <c r="C974" s="22"/>
      <c r="D974" s="22"/>
      <c r="E974" s="22"/>
    </row>
    <row r="975">
      <c r="B975" s="22"/>
      <c r="C975" s="22"/>
      <c r="D975" s="22"/>
      <c r="E975" s="22"/>
    </row>
    <row r="976">
      <c r="B976" s="22"/>
      <c r="C976" s="22"/>
      <c r="D976" s="22"/>
      <c r="E976" s="22"/>
    </row>
    <row r="977">
      <c r="B977" s="22"/>
      <c r="C977" s="22"/>
      <c r="D977" s="22"/>
      <c r="E977" s="22"/>
    </row>
    <row r="978">
      <c r="B978" s="22"/>
      <c r="C978" s="22"/>
      <c r="D978" s="22"/>
      <c r="E978" s="22"/>
    </row>
    <row r="979">
      <c r="B979" s="22"/>
      <c r="C979" s="22"/>
      <c r="D979" s="22"/>
      <c r="E979" s="22"/>
    </row>
    <row r="980">
      <c r="B980" s="22"/>
      <c r="C980" s="22"/>
      <c r="D980" s="22"/>
      <c r="E980" s="22"/>
    </row>
    <row r="981">
      <c r="B981" s="22"/>
      <c r="C981" s="22"/>
      <c r="D981" s="22"/>
      <c r="E981" s="22"/>
    </row>
    <row r="982">
      <c r="B982" s="22"/>
      <c r="C982" s="22"/>
      <c r="D982" s="22"/>
      <c r="E982" s="22"/>
    </row>
    <row r="983">
      <c r="B983" s="22"/>
      <c r="C983" s="22"/>
      <c r="D983" s="22"/>
      <c r="E983" s="22"/>
    </row>
    <row r="984">
      <c r="B984" s="22"/>
      <c r="C984" s="22"/>
      <c r="D984" s="22"/>
      <c r="E984" s="22"/>
    </row>
    <row r="985">
      <c r="B985" s="22"/>
      <c r="C985" s="22"/>
      <c r="D985" s="22"/>
      <c r="E985" s="22"/>
    </row>
    <row r="986">
      <c r="B986" s="22"/>
      <c r="C986" s="22"/>
      <c r="D986" s="22"/>
      <c r="E986" s="22"/>
    </row>
    <row r="987">
      <c r="B987" s="22"/>
      <c r="C987" s="22"/>
      <c r="D987" s="22"/>
      <c r="E987" s="22"/>
    </row>
    <row r="988">
      <c r="B988" s="22"/>
      <c r="C988" s="22"/>
      <c r="D988" s="22"/>
      <c r="E988" s="22"/>
    </row>
    <row r="989">
      <c r="B989" s="22"/>
      <c r="C989" s="22"/>
      <c r="D989" s="22"/>
      <c r="E989" s="22"/>
    </row>
    <row r="990">
      <c r="B990" s="22"/>
      <c r="C990" s="22"/>
      <c r="D990" s="22"/>
      <c r="E990" s="22"/>
    </row>
    <row r="991">
      <c r="B991" s="22"/>
      <c r="C991" s="22"/>
      <c r="D991" s="22"/>
      <c r="E991" s="22"/>
    </row>
    <row r="992">
      <c r="B992" s="22"/>
      <c r="C992" s="22"/>
      <c r="D992" s="22"/>
      <c r="E992" s="22"/>
    </row>
    <row r="993">
      <c r="B993" s="22"/>
      <c r="C993" s="22"/>
      <c r="D993" s="22"/>
      <c r="E993" s="22"/>
    </row>
    <row r="994">
      <c r="B994" s="22"/>
      <c r="C994" s="22"/>
      <c r="D994" s="22"/>
      <c r="E994" s="22"/>
    </row>
    <row r="995">
      <c r="B995" s="22"/>
      <c r="C995" s="22"/>
      <c r="D995" s="22"/>
      <c r="E995" s="22"/>
    </row>
    <row r="996">
      <c r="B996" s="22"/>
      <c r="C996" s="22"/>
      <c r="D996" s="22"/>
      <c r="E996" s="22"/>
    </row>
    <row r="997">
      <c r="B997" s="22"/>
      <c r="C997" s="22"/>
      <c r="D997" s="22"/>
      <c r="E997" s="22"/>
    </row>
    <row r="998">
      <c r="B998" s="22"/>
      <c r="C998" s="22"/>
      <c r="D998" s="22"/>
      <c r="E998" s="22"/>
    </row>
    <row r="999">
      <c r="B999" s="22"/>
      <c r="C999" s="22"/>
      <c r="D999" s="22"/>
      <c r="E999" s="22"/>
    </row>
    <row r="1000">
      <c r="B1000" s="22"/>
      <c r="C1000" s="22"/>
      <c r="D1000" s="22"/>
      <c r="E1000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1.57"/>
    <col customWidth="1" min="3" max="3" width="16.29"/>
    <col customWidth="1" min="4" max="4" width="10.57"/>
    <col customWidth="1" min="5" max="5" width="8.14"/>
    <col customWidth="1" min="6" max="6" width="11.43"/>
    <col customWidth="1" min="7" max="7" width="6.29"/>
    <col customWidth="1" min="8" max="8" width="12.0"/>
    <col customWidth="1" min="9" max="9" width="12.86"/>
    <col customWidth="1" min="10" max="10" width="18.86"/>
    <col customWidth="1" min="11" max="11" width="11.71"/>
    <col customWidth="1" min="12" max="12" width="18.86"/>
    <col customWidth="1" min="13" max="13" width="11.43"/>
    <col customWidth="1" min="14" max="14" width="12.14"/>
    <col customWidth="1" min="15" max="15" width="16.86"/>
    <col customWidth="1" min="16" max="16" width="13.29"/>
    <col customWidth="1" min="17" max="17" width="17.43"/>
    <col customWidth="1" min="18" max="18" width="8.14"/>
    <col customWidth="1" min="19" max="19" width="1.43"/>
    <col customWidth="1" min="20" max="20" width="17.86"/>
    <col customWidth="1" min="21" max="21" width="22.57"/>
    <col customWidth="1" min="22" max="22" width="17.14"/>
    <col customWidth="1" min="23" max="23" width="22.57"/>
    <col customWidth="1" min="24" max="24" width="13.43"/>
    <col customWidth="1" min="25" max="29" width="8.71"/>
  </cols>
  <sheetData>
    <row r="1" ht="12.75" customHeight="1">
      <c r="A1" s="43" t="s">
        <v>0</v>
      </c>
      <c r="B1" s="44" t="s">
        <v>1</v>
      </c>
      <c r="C1" s="45" t="s">
        <v>2</v>
      </c>
      <c r="D1" s="43" t="s">
        <v>3</v>
      </c>
      <c r="E1" s="43" t="s">
        <v>4</v>
      </c>
      <c r="F1" s="44" t="s">
        <v>5</v>
      </c>
      <c r="G1" s="43" t="s">
        <v>6</v>
      </c>
      <c r="H1" s="43" t="s">
        <v>8</v>
      </c>
      <c r="I1" s="44" t="s">
        <v>9</v>
      </c>
      <c r="J1" s="43" t="s">
        <v>10</v>
      </c>
      <c r="K1" s="43" t="s">
        <v>11</v>
      </c>
      <c r="L1" s="43" t="s">
        <v>12</v>
      </c>
      <c r="M1" s="43" t="s">
        <v>13</v>
      </c>
      <c r="N1" s="44" t="s">
        <v>14</v>
      </c>
      <c r="O1" s="44" t="s">
        <v>15</v>
      </c>
      <c r="P1" s="46" t="s">
        <v>133</v>
      </c>
      <c r="Q1" s="47" t="s">
        <v>134</v>
      </c>
      <c r="R1" s="48" t="s">
        <v>135</v>
      </c>
      <c r="S1" s="49"/>
      <c r="T1" s="48" t="s">
        <v>136</v>
      </c>
      <c r="U1" s="50" t="s">
        <v>137</v>
      </c>
      <c r="V1" s="48" t="s">
        <v>138</v>
      </c>
      <c r="W1" s="51" t="s">
        <v>137</v>
      </c>
      <c r="Y1" s="12"/>
      <c r="Z1" s="12"/>
      <c r="AA1" s="12"/>
      <c r="AB1" s="12"/>
      <c r="AC1" s="12"/>
    </row>
    <row r="2" ht="12.75" customHeight="1">
      <c r="A2" s="52">
        <v>1077501.0</v>
      </c>
      <c r="B2" s="53">
        <v>5000.0</v>
      </c>
      <c r="C2" s="54">
        <f t="shared" ref="C2:C501" si="1">F2/(I2/12)</f>
        <v>0.081435</v>
      </c>
      <c r="D2" s="52" t="s">
        <v>19</v>
      </c>
      <c r="E2" s="52">
        <v>10.65</v>
      </c>
      <c r="F2" s="53">
        <v>162.87</v>
      </c>
      <c r="G2" s="52" t="s">
        <v>20</v>
      </c>
      <c r="H2" s="52" t="s">
        <v>22</v>
      </c>
      <c r="I2" s="53">
        <v>24000.0</v>
      </c>
      <c r="J2" s="52" t="s">
        <v>23</v>
      </c>
      <c r="K2" s="52" t="s">
        <v>24</v>
      </c>
      <c r="L2" s="52" t="s">
        <v>25</v>
      </c>
      <c r="M2" s="52" t="s">
        <v>26</v>
      </c>
      <c r="N2" s="53">
        <v>5861.07141425</v>
      </c>
      <c r="O2" s="53">
        <v>171.62</v>
      </c>
      <c r="P2" s="55">
        <v>43101.0</v>
      </c>
      <c r="Q2" s="56" t="str">
        <f>IFERROR(__xludf.DUMMYFUNCTION("UNIQUE(L2:L501)"),"credit_card")</f>
        <v>credit_card</v>
      </c>
      <c r="R2" s="56">
        <f>COUNTIF(Purpose_Range,L2)</f>
        <v>116</v>
      </c>
      <c r="S2" s="56"/>
      <c r="T2" s="57" t="s">
        <v>139</v>
      </c>
      <c r="U2" s="57" t="s">
        <v>134</v>
      </c>
      <c r="V2" s="58" t="s">
        <v>139</v>
      </c>
      <c r="W2" s="57" t="s">
        <v>140</v>
      </c>
      <c r="X2" s="12"/>
      <c r="Y2" s="12"/>
      <c r="Z2" s="12"/>
      <c r="AA2" s="12"/>
      <c r="AB2" s="12"/>
      <c r="AC2" s="12"/>
    </row>
    <row r="3" ht="12.75" customHeight="1">
      <c r="A3" s="52">
        <v>1077430.0</v>
      </c>
      <c r="B3" s="53">
        <v>2500.0</v>
      </c>
      <c r="C3" s="54">
        <f t="shared" si="1"/>
        <v>0.023932</v>
      </c>
      <c r="D3" s="52" t="s">
        <v>27</v>
      </c>
      <c r="E3" s="52">
        <v>15.27</v>
      </c>
      <c r="F3" s="53">
        <v>59.83</v>
      </c>
      <c r="G3" s="52" t="s">
        <v>28</v>
      </c>
      <c r="H3" s="52" t="s">
        <v>29</v>
      </c>
      <c r="I3" s="53">
        <v>30000.0</v>
      </c>
      <c r="J3" s="52" t="s">
        <v>30</v>
      </c>
      <c r="K3" s="52" t="s">
        <v>31</v>
      </c>
      <c r="L3" s="52" t="s">
        <v>32</v>
      </c>
      <c r="M3" s="52" t="s">
        <v>33</v>
      </c>
      <c r="N3" s="53">
        <v>1008.71</v>
      </c>
      <c r="O3" s="53">
        <v>119.66</v>
      </c>
      <c r="P3" s="55">
        <v>43102.0</v>
      </c>
      <c r="Q3" s="59" t="str">
        <f>IFERROR(__xludf.DUMMYFUNCTION("""COMPUTED_VALUE"""),"car")</f>
        <v>car</v>
      </c>
      <c r="R3" s="56">
        <f>COUNTIF(Purpose_Range,L3)</f>
        <v>11</v>
      </c>
      <c r="S3" s="59"/>
      <c r="T3" s="60">
        <v>1077501.0</v>
      </c>
      <c r="U3" s="61" t="str">
        <f t="shared" ref="U3:U13" si="2">VLOOKUP(T3, $A$2:$O$501, 12, FALSE)</f>
        <v>credit_card</v>
      </c>
      <c r="V3" s="60">
        <v>1077501.0</v>
      </c>
      <c r="W3" s="62">
        <f t="shared" ref="W3:W13" si="3">XLOOKUP(V3,$A$2:$A$501, $P$2:$P$501,"missing")</f>
        <v>43101</v>
      </c>
      <c r="X3" s="12"/>
      <c r="Y3" s="12"/>
      <c r="Z3" s="12"/>
      <c r="AA3" s="12"/>
      <c r="AB3" s="12"/>
      <c r="AC3" s="12"/>
    </row>
    <row r="4" ht="12.75" customHeight="1">
      <c r="A4" s="52">
        <v>1077175.0</v>
      </c>
      <c r="B4" s="53">
        <v>2400.0</v>
      </c>
      <c r="C4" s="54">
        <f t="shared" si="1"/>
        <v>0.08259549461</v>
      </c>
      <c r="D4" s="52" t="s">
        <v>19</v>
      </c>
      <c r="E4" s="52">
        <v>15.96</v>
      </c>
      <c r="F4" s="53">
        <v>84.33</v>
      </c>
      <c r="G4" s="52" t="s">
        <v>28</v>
      </c>
      <c r="H4" s="52" t="s">
        <v>22</v>
      </c>
      <c r="I4" s="53">
        <v>12252.0</v>
      </c>
      <c r="J4" s="52" t="s">
        <v>34</v>
      </c>
      <c r="K4" s="52" t="s">
        <v>24</v>
      </c>
      <c r="L4" s="52" t="s">
        <v>35</v>
      </c>
      <c r="M4" s="52" t="s">
        <v>36</v>
      </c>
      <c r="N4" s="53">
        <v>3003.65364445</v>
      </c>
      <c r="O4" s="53">
        <v>649.91</v>
      </c>
      <c r="P4" s="55">
        <v>43103.0</v>
      </c>
      <c r="Q4" s="12" t="str">
        <f>IFERROR(__xludf.DUMMYFUNCTION("""COMPUTED_VALUE"""),"small_business")</f>
        <v>small_business</v>
      </c>
      <c r="R4" s="56">
        <f>COUNTIF(Purpose_Range,L4)</f>
        <v>15</v>
      </c>
      <c r="S4" s="12"/>
      <c r="T4" s="60">
        <v>1077430.0</v>
      </c>
      <c r="U4" s="61" t="str">
        <f t="shared" si="2"/>
        <v>car</v>
      </c>
      <c r="V4" s="60">
        <v>1077430.0</v>
      </c>
      <c r="W4" s="62">
        <f t="shared" si="3"/>
        <v>43102</v>
      </c>
      <c r="X4" s="12"/>
      <c r="Y4" s="12"/>
      <c r="Z4" s="12"/>
      <c r="AA4" s="12"/>
      <c r="AB4" s="12"/>
      <c r="AC4" s="12"/>
    </row>
    <row r="5" ht="12.75" customHeight="1">
      <c r="A5" s="52">
        <v>1076863.0</v>
      </c>
      <c r="B5" s="53">
        <v>10000.0</v>
      </c>
      <c r="C5" s="54">
        <f t="shared" si="1"/>
        <v>0.08275853659</v>
      </c>
      <c r="D5" s="52" t="s">
        <v>19</v>
      </c>
      <c r="E5" s="52">
        <v>13.49</v>
      </c>
      <c r="F5" s="53">
        <v>339.31</v>
      </c>
      <c r="G5" s="52" t="s">
        <v>28</v>
      </c>
      <c r="H5" s="52" t="s">
        <v>22</v>
      </c>
      <c r="I5" s="53">
        <v>49200.0</v>
      </c>
      <c r="J5" s="52" t="s">
        <v>30</v>
      </c>
      <c r="K5" s="52" t="s">
        <v>24</v>
      </c>
      <c r="L5" s="52" t="s">
        <v>41</v>
      </c>
      <c r="M5" s="52" t="s">
        <v>42</v>
      </c>
      <c r="N5" s="53">
        <v>12226.3022123</v>
      </c>
      <c r="O5" s="53">
        <v>357.48</v>
      </c>
      <c r="P5" s="55">
        <v>43104.0</v>
      </c>
      <c r="Q5" s="12" t="str">
        <f>IFERROR(__xludf.DUMMYFUNCTION("""COMPUTED_VALUE"""),"other")</f>
        <v>other</v>
      </c>
      <c r="R5" s="56">
        <f>COUNTIF(Purpose_Range,L5)</f>
        <v>29</v>
      </c>
      <c r="S5" s="12"/>
      <c r="T5" s="60">
        <v>1077175.0</v>
      </c>
      <c r="U5" s="61" t="str">
        <f t="shared" si="2"/>
        <v>small_business</v>
      </c>
      <c r="V5" s="60">
        <v>1077175.0</v>
      </c>
      <c r="W5" s="62">
        <f t="shared" si="3"/>
        <v>43103</v>
      </c>
      <c r="X5" s="12"/>
      <c r="Y5" s="12"/>
      <c r="Z5" s="12"/>
      <c r="AA5" s="12"/>
      <c r="AB5" s="12"/>
      <c r="AC5" s="12"/>
    </row>
    <row r="6" ht="12.75" customHeight="1">
      <c r="A6" s="52">
        <v>1075358.0</v>
      </c>
      <c r="B6" s="53">
        <v>3000.0</v>
      </c>
      <c r="C6" s="54">
        <f t="shared" si="1"/>
        <v>0.0101685</v>
      </c>
      <c r="D6" s="52" t="s">
        <v>27</v>
      </c>
      <c r="E6" s="52">
        <v>12.69</v>
      </c>
      <c r="F6" s="53">
        <v>67.79</v>
      </c>
      <c r="G6" s="52" t="s">
        <v>20</v>
      </c>
      <c r="H6" s="52" t="s">
        <v>45</v>
      </c>
      <c r="I6" s="53">
        <v>80000.0</v>
      </c>
      <c r="J6" s="52" t="s">
        <v>30</v>
      </c>
      <c r="K6" s="52" t="s">
        <v>38</v>
      </c>
      <c r="L6" s="52" t="s">
        <v>41</v>
      </c>
      <c r="M6" s="52" t="s">
        <v>46</v>
      </c>
      <c r="N6" s="53">
        <v>3242.17</v>
      </c>
      <c r="O6" s="53">
        <v>67.79</v>
      </c>
      <c r="P6" s="55">
        <v>43105.0</v>
      </c>
      <c r="Q6" s="12" t="str">
        <f>IFERROR(__xludf.DUMMYFUNCTION("""COMPUTED_VALUE"""),"wedding")</f>
        <v>wedding</v>
      </c>
      <c r="R6" s="56">
        <f>COUNTIF(Purpose_Range,L7)</f>
        <v>1</v>
      </c>
      <c r="S6" s="12"/>
      <c r="T6" s="60">
        <v>1076863.0</v>
      </c>
      <c r="U6" s="61" t="str">
        <f t="shared" si="2"/>
        <v>other</v>
      </c>
      <c r="V6" s="60">
        <v>1076863.0</v>
      </c>
      <c r="W6" s="62">
        <f t="shared" si="3"/>
        <v>43104</v>
      </c>
      <c r="X6" s="12"/>
      <c r="Y6" s="12"/>
      <c r="Z6" s="12"/>
      <c r="AA6" s="12"/>
      <c r="AB6" s="12"/>
      <c r="AC6" s="12"/>
    </row>
    <row r="7" ht="12.75" customHeight="1">
      <c r="A7" s="52">
        <v>1075269.0</v>
      </c>
      <c r="B7" s="53">
        <v>5000.0</v>
      </c>
      <c r="C7" s="54">
        <f t="shared" si="1"/>
        <v>0.05215333333</v>
      </c>
      <c r="D7" s="52" t="s">
        <v>19</v>
      </c>
      <c r="E7" s="52">
        <v>7.9</v>
      </c>
      <c r="F7" s="53">
        <v>156.46</v>
      </c>
      <c r="G7" s="52" t="s">
        <v>44</v>
      </c>
      <c r="H7" s="52" t="s">
        <v>48</v>
      </c>
      <c r="I7" s="53">
        <v>36000.0</v>
      </c>
      <c r="J7" s="52" t="s">
        <v>30</v>
      </c>
      <c r="K7" s="52" t="s">
        <v>24</v>
      </c>
      <c r="L7" s="52" t="s">
        <v>49</v>
      </c>
      <c r="M7" s="52" t="s">
        <v>26</v>
      </c>
      <c r="N7" s="53">
        <v>5631.37775318</v>
      </c>
      <c r="O7" s="53">
        <v>161.03</v>
      </c>
      <c r="P7" s="55">
        <v>43106.0</v>
      </c>
      <c r="Q7" s="12" t="str">
        <f>IFERROR(__xludf.DUMMYFUNCTION("""COMPUTED_VALUE"""),"debt_consolidation")</f>
        <v>debt_consolidation</v>
      </c>
      <c r="R7" s="56">
        <f>COUNTIF(Purpose_Range,L8)</f>
        <v>277</v>
      </c>
      <c r="S7" s="12"/>
      <c r="T7" s="60">
        <v>1075358.0</v>
      </c>
      <c r="U7" s="61" t="str">
        <f t="shared" si="2"/>
        <v>other</v>
      </c>
      <c r="V7" s="60">
        <v>1075358.0</v>
      </c>
      <c r="W7" s="62">
        <f t="shared" si="3"/>
        <v>43105</v>
      </c>
      <c r="X7" s="12"/>
      <c r="Y7" s="12"/>
      <c r="Z7" s="12"/>
      <c r="AA7" s="12"/>
      <c r="AB7" s="12"/>
      <c r="AC7" s="12"/>
    </row>
    <row r="8" ht="12.75" customHeight="1">
      <c r="A8" s="52">
        <v>1069639.0</v>
      </c>
      <c r="B8" s="53">
        <v>7000.0</v>
      </c>
      <c r="C8" s="54">
        <f t="shared" si="1"/>
        <v>0.04342098545</v>
      </c>
      <c r="D8" s="52" t="s">
        <v>27</v>
      </c>
      <c r="E8" s="52">
        <v>15.96</v>
      </c>
      <c r="F8" s="53">
        <v>170.08</v>
      </c>
      <c r="G8" s="52" t="s">
        <v>28</v>
      </c>
      <c r="H8" s="52" t="s">
        <v>51</v>
      </c>
      <c r="I8" s="53">
        <v>47004.0</v>
      </c>
      <c r="J8" s="52" t="s">
        <v>34</v>
      </c>
      <c r="K8" s="52" t="s">
        <v>38</v>
      </c>
      <c r="L8" s="52" t="s">
        <v>50</v>
      </c>
      <c r="M8" s="52" t="s">
        <v>52</v>
      </c>
      <c r="N8" s="53">
        <v>8136.84</v>
      </c>
      <c r="O8" s="53">
        <v>170.08</v>
      </c>
      <c r="P8" s="55">
        <v>43107.0</v>
      </c>
      <c r="Q8" s="12" t="str">
        <f>IFERROR(__xludf.DUMMYFUNCTION("""COMPUTED_VALUE"""),"home_improvement")</f>
        <v>home_improvement</v>
      </c>
      <c r="R8" s="56">
        <f>COUNTIF(Purpose_Range,L18)</f>
        <v>20</v>
      </c>
      <c r="S8" s="12"/>
      <c r="T8" s="60">
        <v>1075269.0</v>
      </c>
      <c r="U8" s="61" t="str">
        <f t="shared" si="2"/>
        <v>wedding</v>
      </c>
      <c r="V8" s="60">
        <v>1075269.0</v>
      </c>
      <c r="W8" s="62">
        <f t="shared" si="3"/>
        <v>43106</v>
      </c>
      <c r="X8" s="12"/>
      <c r="Y8" s="12"/>
      <c r="Z8" s="12"/>
      <c r="AA8" s="12"/>
      <c r="AB8" s="12"/>
      <c r="AC8" s="12"/>
    </row>
    <row r="9" ht="12.75" customHeight="1">
      <c r="A9" s="52">
        <v>1072053.0</v>
      </c>
      <c r="B9" s="53">
        <v>3000.0</v>
      </c>
      <c r="C9" s="54">
        <f t="shared" si="1"/>
        <v>0.0273575</v>
      </c>
      <c r="D9" s="52" t="s">
        <v>19</v>
      </c>
      <c r="E9" s="52">
        <v>18.64</v>
      </c>
      <c r="F9" s="53">
        <v>109.43</v>
      </c>
      <c r="G9" s="52" t="s">
        <v>55</v>
      </c>
      <c r="H9" s="52" t="s">
        <v>56</v>
      </c>
      <c r="I9" s="53">
        <v>48000.0</v>
      </c>
      <c r="J9" s="52" t="s">
        <v>30</v>
      </c>
      <c r="K9" s="52" t="s">
        <v>24</v>
      </c>
      <c r="L9" s="52" t="s">
        <v>32</v>
      </c>
      <c r="M9" s="52" t="s">
        <v>42</v>
      </c>
      <c r="N9" s="53">
        <v>3938.14433376</v>
      </c>
      <c r="O9" s="53">
        <v>111.34</v>
      </c>
      <c r="P9" s="55">
        <v>43108.0</v>
      </c>
      <c r="Q9" s="12" t="str">
        <f>IFERROR(__xludf.DUMMYFUNCTION("""COMPUTED_VALUE"""),"major_purchase")</f>
        <v>major_purchase</v>
      </c>
      <c r="R9" s="56">
        <f>COUNTIF(Purpose_Range,L19)</f>
        <v>15</v>
      </c>
      <c r="S9" s="12"/>
      <c r="T9" s="60">
        <v>1069639.0</v>
      </c>
      <c r="U9" s="61" t="str">
        <f t="shared" si="2"/>
        <v>debt_consolidation</v>
      </c>
      <c r="V9" s="60">
        <v>1069639.0</v>
      </c>
      <c r="W9" s="62">
        <f t="shared" si="3"/>
        <v>43107</v>
      </c>
      <c r="X9" s="12"/>
      <c r="Y9" s="12"/>
      <c r="Z9" s="12"/>
      <c r="AA9" s="12"/>
      <c r="AB9" s="12"/>
      <c r="AC9" s="12"/>
    </row>
    <row r="10" ht="12.75" customHeight="1">
      <c r="A10" s="52">
        <v>1071795.0</v>
      </c>
      <c r="B10" s="53">
        <v>5600.0</v>
      </c>
      <c r="C10" s="54">
        <f t="shared" si="1"/>
        <v>0.045717</v>
      </c>
      <c r="D10" s="52" t="s">
        <v>27</v>
      </c>
      <c r="E10" s="52">
        <v>21.28</v>
      </c>
      <c r="F10" s="53">
        <v>152.39</v>
      </c>
      <c r="G10" s="52" t="s">
        <v>59</v>
      </c>
      <c r="H10" s="52" t="s">
        <v>61</v>
      </c>
      <c r="I10" s="53">
        <v>40000.0</v>
      </c>
      <c r="J10" s="52" t="s">
        <v>30</v>
      </c>
      <c r="K10" s="52" t="s">
        <v>31</v>
      </c>
      <c r="L10" s="52" t="s">
        <v>35</v>
      </c>
      <c r="M10" s="52" t="s">
        <v>42</v>
      </c>
      <c r="N10" s="53">
        <v>646.02</v>
      </c>
      <c r="O10" s="53">
        <v>152.39</v>
      </c>
      <c r="P10" s="55">
        <v>43109.0</v>
      </c>
      <c r="Q10" s="12" t="str">
        <f>IFERROR(__xludf.DUMMYFUNCTION("""COMPUTED_VALUE"""),"medical")</f>
        <v>medical</v>
      </c>
      <c r="R10" s="56">
        <f>COUNTIF(Purpose_Range,L274)</f>
        <v>6</v>
      </c>
      <c r="S10" s="12"/>
      <c r="T10" s="60">
        <v>1072053.0</v>
      </c>
      <c r="U10" s="61" t="str">
        <f t="shared" si="2"/>
        <v>car</v>
      </c>
      <c r="V10" s="60">
        <v>1072053.0</v>
      </c>
      <c r="W10" s="62">
        <f t="shared" si="3"/>
        <v>43108</v>
      </c>
      <c r="X10" s="12"/>
      <c r="Y10" s="12"/>
      <c r="Z10" s="12"/>
      <c r="AA10" s="12"/>
      <c r="AB10" s="12"/>
      <c r="AC10" s="12"/>
    </row>
    <row r="11" ht="12.75" customHeight="1">
      <c r="A11" s="52">
        <v>1071570.0</v>
      </c>
      <c r="B11" s="53">
        <v>5375.0</v>
      </c>
      <c r="C11" s="54">
        <f t="shared" si="1"/>
        <v>0.09716</v>
      </c>
      <c r="D11" s="52" t="s">
        <v>27</v>
      </c>
      <c r="E11" s="52">
        <v>12.69</v>
      </c>
      <c r="F11" s="53">
        <v>121.45</v>
      </c>
      <c r="G11" s="52" t="s">
        <v>20</v>
      </c>
      <c r="H11" s="52" t="s">
        <v>29</v>
      </c>
      <c r="I11" s="53">
        <v>15000.0</v>
      </c>
      <c r="J11" s="52" t="s">
        <v>23</v>
      </c>
      <c r="K11" s="52" t="s">
        <v>31</v>
      </c>
      <c r="L11" s="52" t="s">
        <v>41</v>
      </c>
      <c r="M11" s="52" t="s">
        <v>64</v>
      </c>
      <c r="N11" s="53">
        <v>1476.19</v>
      </c>
      <c r="O11" s="53">
        <v>121.45</v>
      </c>
      <c r="P11" s="55">
        <v>43110.0</v>
      </c>
      <c r="Q11" s="12" t="str">
        <f>IFERROR(__xludf.DUMMYFUNCTION("""COMPUTED_VALUE"""),"moving")</f>
        <v>moving</v>
      </c>
      <c r="R11" s="56">
        <f>COUNTIF(Purpose_Range,L38)</f>
        <v>3</v>
      </c>
      <c r="S11" s="12"/>
      <c r="T11" s="60">
        <v>1071795.0</v>
      </c>
      <c r="U11" s="61" t="str">
        <f t="shared" si="2"/>
        <v>small_business</v>
      </c>
      <c r="V11" s="60">
        <v>1071795.0</v>
      </c>
      <c r="W11" s="62">
        <f t="shared" si="3"/>
        <v>43109</v>
      </c>
      <c r="X11" s="12"/>
      <c r="Y11" s="12"/>
      <c r="Z11" s="12"/>
      <c r="AA11" s="12"/>
      <c r="AB11" s="12"/>
      <c r="AC11" s="12"/>
    </row>
    <row r="12" ht="12.75" customHeight="1">
      <c r="A12" s="52">
        <v>1070078.0</v>
      </c>
      <c r="B12" s="53">
        <v>6500.0</v>
      </c>
      <c r="C12" s="54">
        <f t="shared" si="1"/>
        <v>0.025575</v>
      </c>
      <c r="D12" s="52" t="s">
        <v>27</v>
      </c>
      <c r="E12" s="52">
        <v>14.65</v>
      </c>
      <c r="F12" s="53">
        <v>153.45</v>
      </c>
      <c r="G12" s="52" t="s">
        <v>28</v>
      </c>
      <c r="H12" s="52" t="s">
        <v>66</v>
      </c>
      <c r="I12" s="53">
        <v>72000.0</v>
      </c>
      <c r="J12" s="52" t="s">
        <v>34</v>
      </c>
      <c r="K12" s="52" t="s">
        <v>24</v>
      </c>
      <c r="L12" s="52" t="s">
        <v>50</v>
      </c>
      <c r="M12" s="52" t="s">
        <v>26</v>
      </c>
      <c r="N12" s="53">
        <v>7677.52</v>
      </c>
      <c r="O12" s="53">
        <v>1655.54</v>
      </c>
      <c r="P12" s="55">
        <v>43111.0</v>
      </c>
      <c r="Q12" s="12" t="str">
        <f>IFERROR(__xludf.DUMMYFUNCTION("""COMPUTED_VALUE"""),"vacation")</f>
        <v>vacation</v>
      </c>
      <c r="R12" s="56">
        <f>COUNTIF(Purpose_Range,L236)</f>
        <v>5</v>
      </c>
      <c r="S12" s="12"/>
      <c r="T12" s="60">
        <v>1071570.0</v>
      </c>
      <c r="U12" s="61" t="str">
        <f t="shared" si="2"/>
        <v>other</v>
      </c>
      <c r="V12" s="60">
        <v>1071570.0</v>
      </c>
      <c r="W12" s="62">
        <f t="shared" si="3"/>
        <v>43110</v>
      </c>
      <c r="X12" s="12"/>
      <c r="Y12" s="12"/>
      <c r="Z12" s="12"/>
      <c r="AA12" s="12"/>
      <c r="AB12" s="12"/>
      <c r="AC12" s="12"/>
    </row>
    <row r="13" ht="12.75" customHeight="1">
      <c r="A13" s="52">
        <v>1069908.0</v>
      </c>
      <c r="B13" s="53">
        <v>12000.0</v>
      </c>
      <c r="C13" s="54">
        <f t="shared" si="1"/>
        <v>0.0644064</v>
      </c>
      <c r="D13" s="52" t="s">
        <v>19</v>
      </c>
      <c r="E13" s="52">
        <v>12.69</v>
      </c>
      <c r="F13" s="53">
        <v>402.54</v>
      </c>
      <c r="G13" s="52" t="s">
        <v>20</v>
      </c>
      <c r="H13" s="52" t="s">
        <v>22</v>
      </c>
      <c r="I13" s="53">
        <v>75000.0</v>
      </c>
      <c r="J13" s="52" t="s">
        <v>30</v>
      </c>
      <c r="K13" s="52" t="s">
        <v>24</v>
      </c>
      <c r="L13" s="52" t="s">
        <v>50</v>
      </c>
      <c r="M13" s="52" t="s">
        <v>42</v>
      </c>
      <c r="N13" s="53">
        <v>13943.08</v>
      </c>
      <c r="O13" s="53">
        <v>6315.3</v>
      </c>
      <c r="P13" s="55">
        <v>43112.0</v>
      </c>
      <c r="Q13" s="12" t="str">
        <f>IFERROR(__xludf.DUMMYFUNCTION("""COMPUTED_VALUE"""),"house")</f>
        <v>house</v>
      </c>
      <c r="R13" s="56">
        <f>COUNTIF(Purpose_Range,L163)</f>
        <v>2</v>
      </c>
      <c r="S13" s="12"/>
      <c r="T13" s="60">
        <v>1070078.0</v>
      </c>
      <c r="U13" s="61" t="str">
        <f t="shared" si="2"/>
        <v>debt_consolidation</v>
      </c>
      <c r="V13" s="60">
        <v>1070078.0</v>
      </c>
      <c r="W13" s="62">
        <f t="shared" si="3"/>
        <v>43111</v>
      </c>
      <c r="X13" s="12"/>
      <c r="Y13" s="12"/>
      <c r="Z13" s="12"/>
      <c r="AA13" s="12"/>
      <c r="AB13" s="12"/>
      <c r="AC13" s="12"/>
    </row>
    <row r="14" ht="12.75" customHeight="1">
      <c r="A14" s="52">
        <v>1064687.0</v>
      </c>
      <c r="B14" s="53">
        <v>9000.0</v>
      </c>
      <c r="C14" s="54">
        <f t="shared" si="1"/>
        <v>0.122152</v>
      </c>
      <c r="D14" s="52" t="s">
        <v>19</v>
      </c>
      <c r="E14" s="52">
        <v>13.49</v>
      </c>
      <c r="F14" s="53">
        <v>305.38</v>
      </c>
      <c r="G14" s="52" t="s">
        <v>28</v>
      </c>
      <c r="H14" s="52" t="s">
        <v>29</v>
      </c>
      <c r="I14" s="53">
        <v>30000.0</v>
      </c>
      <c r="J14" s="52" t="s">
        <v>30</v>
      </c>
      <c r="K14" s="52" t="s">
        <v>31</v>
      </c>
      <c r="L14" s="52" t="s">
        <v>50</v>
      </c>
      <c r="M14" s="52" t="s">
        <v>69</v>
      </c>
      <c r="N14" s="53">
        <v>2270.7</v>
      </c>
      <c r="O14" s="53">
        <v>305.38</v>
      </c>
      <c r="P14" s="55">
        <v>43113.0</v>
      </c>
      <c r="Q14" s="12"/>
      <c r="R14" s="12"/>
      <c r="S14" s="12"/>
      <c r="T14" s="60"/>
      <c r="V14" s="12"/>
      <c r="W14" s="12"/>
      <c r="X14" s="12"/>
      <c r="Y14" s="12"/>
      <c r="Z14" s="12"/>
      <c r="AA14" s="12"/>
      <c r="AB14" s="12"/>
      <c r="AC14" s="12"/>
    </row>
    <row r="15" ht="12.75" customHeight="1">
      <c r="A15" s="52">
        <v>1069866.0</v>
      </c>
      <c r="B15" s="53">
        <v>3000.0</v>
      </c>
      <c r="C15" s="54">
        <f t="shared" si="1"/>
        <v>0.077344</v>
      </c>
      <c r="D15" s="52" t="s">
        <v>19</v>
      </c>
      <c r="E15" s="52">
        <v>9.91</v>
      </c>
      <c r="F15" s="53">
        <v>96.68</v>
      </c>
      <c r="G15" s="52" t="s">
        <v>20</v>
      </c>
      <c r="H15" s="52" t="s">
        <v>48</v>
      </c>
      <c r="I15" s="53">
        <v>15000.0</v>
      </c>
      <c r="J15" s="52" t="s">
        <v>30</v>
      </c>
      <c r="K15" s="52" t="s">
        <v>24</v>
      </c>
      <c r="L15" s="52" t="s">
        <v>25</v>
      </c>
      <c r="M15" s="52" t="s">
        <v>36</v>
      </c>
      <c r="N15" s="53">
        <v>3478.98191538</v>
      </c>
      <c r="O15" s="53">
        <v>102.43</v>
      </c>
      <c r="P15" s="55">
        <v>43114.0</v>
      </c>
      <c r="Q15" s="63" t="s">
        <v>141</v>
      </c>
      <c r="R15" s="12"/>
      <c r="S15" s="12"/>
      <c r="T15" s="63" t="s">
        <v>142</v>
      </c>
      <c r="U15" s="50" t="s">
        <v>137</v>
      </c>
      <c r="V15" s="12"/>
      <c r="W15" s="12"/>
      <c r="X15" s="12"/>
      <c r="Y15" s="12"/>
      <c r="Z15" s="12"/>
      <c r="AA15" s="12"/>
      <c r="AB15" s="12"/>
      <c r="AC15" s="12"/>
    </row>
    <row r="16" ht="12.75" customHeight="1">
      <c r="A16" s="52">
        <v>1069057.0</v>
      </c>
      <c r="B16" s="53">
        <v>10000.0</v>
      </c>
      <c r="C16" s="54">
        <f t="shared" si="1"/>
        <v>0.0390888</v>
      </c>
      <c r="D16" s="52" t="s">
        <v>19</v>
      </c>
      <c r="E16" s="52">
        <v>10.65</v>
      </c>
      <c r="F16" s="53">
        <v>325.74</v>
      </c>
      <c r="G16" s="52" t="s">
        <v>20</v>
      </c>
      <c r="H16" s="52" t="s">
        <v>48</v>
      </c>
      <c r="I16" s="53">
        <v>100000.0</v>
      </c>
      <c r="J16" s="52" t="s">
        <v>30</v>
      </c>
      <c r="K16" s="52" t="s">
        <v>31</v>
      </c>
      <c r="L16" s="52" t="s">
        <v>41</v>
      </c>
      <c r="M16" s="52" t="s">
        <v>42</v>
      </c>
      <c r="N16" s="53">
        <v>7471.99</v>
      </c>
      <c r="O16" s="53">
        <v>325.74</v>
      </c>
      <c r="P16" s="55">
        <v>43115.0</v>
      </c>
      <c r="Q16" s="12" t="str">
        <f>IFERROR(__xludf.DUMMYFUNCTION("QUERY(Purpose_Range, ""SELECT L, COUNT(L) GROUP BY L"") "),"")</f>
        <v/>
      </c>
      <c r="R16" s="12" t="str">
        <f>IFERROR(__xludf.DUMMYFUNCTION("""COMPUTED_VALUE"""),"count ")</f>
        <v>count </v>
      </c>
      <c r="S16" s="12"/>
      <c r="T16" s="57" t="s">
        <v>139</v>
      </c>
      <c r="U16" s="52">
        <v>1077430.0</v>
      </c>
      <c r="V16" s="12"/>
      <c r="W16" s="12"/>
      <c r="X16" s="12"/>
      <c r="Y16" s="12"/>
      <c r="Z16" s="12"/>
      <c r="AA16" s="12"/>
      <c r="AB16" s="12"/>
      <c r="AC16" s="12"/>
    </row>
    <row r="17" ht="12.75" customHeight="1">
      <c r="A17" s="52">
        <v>1069759.0</v>
      </c>
      <c r="B17" s="53">
        <v>1000.0</v>
      </c>
      <c r="C17" s="54">
        <f t="shared" si="1"/>
        <v>0.01513285714</v>
      </c>
      <c r="D17" s="52" t="s">
        <v>19</v>
      </c>
      <c r="E17" s="52">
        <v>16.29</v>
      </c>
      <c r="F17" s="53">
        <v>35.31</v>
      </c>
      <c r="G17" s="52" t="s">
        <v>75</v>
      </c>
      <c r="H17" s="52" t="s">
        <v>29</v>
      </c>
      <c r="I17" s="53">
        <v>28000.0</v>
      </c>
      <c r="J17" s="52" t="s">
        <v>34</v>
      </c>
      <c r="K17" s="52" t="s">
        <v>24</v>
      </c>
      <c r="L17" s="52" t="s">
        <v>50</v>
      </c>
      <c r="M17" s="52" t="s">
        <v>76</v>
      </c>
      <c r="N17" s="53">
        <v>1270.1711062</v>
      </c>
      <c r="O17" s="53">
        <v>36.32</v>
      </c>
      <c r="P17" s="55">
        <v>43116.0</v>
      </c>
      <c r="Q17" s="12" t="str">
        <f>IFERROR(__xludf.DUMMYFUNCTION("""COMPUTED_VALUE"""),"car")</f>
        <v>car</v>
      </c>
      <c r="R17" s="12">
        <f>IFERROR(__xludf.DUMMYFUNCTION("""COMPUTED_VALUE"""),11.0)</f>
        <v>11</v>
      </c>
      <c r="S17" s="12"/>
      <c r="T17" s="57" t="s">
        <v>134</v>
      </c>
      <c r="U17" s="64" t="s">
        <v>32</v>
      </c>
      <c r="V17" s="12"/>
      <c r="W17" s="12"/>
      <c r="X17" s="12"/>
      <c r="Y17" s="12"/>
      <c r="Z17" s="12"/>
      <c r="AA17" s="12"/>
      <c r="AB17" s="12"/>
      <c r="AC17" s="12"/>
    </row>
    <row r="18" ht="12.75" customHeight="1">
      <c r="A18" s="52">
        <v>1065775.0</v>
      </c>
      <c r="B18" s="53">
        <v>10000.0</v>
      </c>
      <c r="C18" s="54">
        <f t="shared" si="1"/>
        <v>0.09942285714</v>
      </c>
      <c r="D18" s="52" t="s">
        <v>19</v>
      </c>
      <c r="E18" s="52">
        <v>15.27</v>
      </c>
      <c r="F18" s="53">
        <v>347.98</v>
      </c>
      <c r="G18" s="52" t="s">
        <v>28</v>
      </c>
      <c r="H18" s="52" t="s">
        <v>61</v>
      </c>
      <c r="I18" s="53">
        <v>42000.0</v>
      </c>
      <c r="J18" s="52" t="s">
        <v>34</v>
      </c>
      <c r="K18" s="52" t="s">
        <v>24</v>
      </c>
      <c r="L18" s="52" t="s">
        <v>53</v>
      </c>
      <c r="M18" s="52" t="s">
        <v>42</v>
      </c>
      <c r="N18" s="53">
        <v>12519.2604496</v>
      </c>
      <c r="O18" s="53">
        <v>370.46</v>
      </c>
      <c r="P18" s="55">
        <v>43117.0</v>
      </c>
      <c r="Q18" s="12" t="str">
        <f>IFERROR(__xludf.DUMMYFUNCTION("""COMPUTED_VALUE"""),"credit_card")</f>
        <v>credit_card</v>
      </c>
      <c r="R18" s="12">
        <f>IFERROR(__xludf.DUMMYFUNCTION("""COMPUTED_VALUE"""),116.0)</f>
        <v>116</v>
      </c>
      <c r="S18" s="12"/>
      <c r="T18" s="59" t="s">
        <v>143</v>
      </c>
      <c r="U18" s="65">
        <f t="array" ref="U18">INDEX($A$2:$P$501, MATCH(U16, $A$2:$A$501, 0), MATCH(U17,$L$2:$L$501,0))</f>
        <v>2500</v>
      </c>
      <c r="V18" s="12"/>
      <c r="W18" s="12"/>
      <c r="X18" s="12"/>
      <c r="Y18" s="12"/>
      <c r="Z18" s="12"/>
      <c r="AA18" s="12"/>
      <c r="AB18" s="12"/>
      <c r="AC18" s="12"/>
    </row>
    <row r="19" ht="12.75" customHeight="1">
      <c r="A19" s="52">
        <v>1069971.0</v>
      </c>
      <c r="B19" s="53">
        <v>3600.0</v>
      </c>
      <c r="C19" s="54">
        <f t="shared" si="1"/>
        <v>0.01195309091</v>
      </c>
      <c r="D19" s="52" t="s">
        <v>19</v>
      </c>
      <c r="E19" s="52">
        <v>6.03</v>
      </c>
      <c r="F19" s="53">
        <v>109.57</v>
      </c>
      <c r="G19" s="52" t="s">
        <v>44</v>
      </c>
      <c r="H19" s="52" t="s">
        <v>22</v>
      </c>
      <c r="I19" s="53">
        <v>110000.0</v>
      </c>
      <c r="J19" s="52" t="s">
        <v>34</v>
      </c>
      <c r="K19" s="52" t="s">
        <v>24</v>
      </c>
      <c r="L19" s="52" t="s">
        <v>57</v>
      </c>
      <c r="M19" s="52" t="s">
        <v>80</v>
      </c>
      <c r="N19" s="53">
        <v>3785.02</v>
      </c>
      <c r="O19" s="53">
        <v>583.45</v>
      </c>
      <c r="P19" s="55">
        <v>43118.0</v>
      </c>
      <c r="Q19" s="12" t="str">
        <f>IFERROR(__xludf.DUMMYFUNCTION("""COMPUTED_VALUE"""),"debt_consolidation")</f>
        <v>debt_consolidation</v>
      </c>
      <c r="R19" s="12">
        <f>IFERROR(__xludf.DUMMYFUNCTION("""COMPUTED_VALUE"""),277.0)</f>
        <v>277</v>
      </c>
      <c r="S19" s="12"/>
      <c r="T19" s="12"/>
      <c r="V19" s="12"/>
      <c r="W19" s="12"/>
      <c r="X19" s="12"/>
      <c r="Y19" s="12"/>
      <c r="Z19" s="12"/>
      <c r="AA19" s="12"/>
      <c r="AB19" s="12"/>
      <c r="AC19" s="12"/>
    </row>
    <row r="20" ht="12.75" customHeight="1">
      <c r="A20" s="52">
        <v>1062474.0</v>
      </c>
      <c r="B20" s="53">
        <v>6000.0</v>
      </c>
      <c r="C20" s="54">
        <f t="shared" si="1"/>
        <v>0.02835142857</v>
      </c>
      <c r="D20" s="52" t="s">
        <v>19</v>
      </c>
      <c r="E20" s="52">
        <v>11.71</v>
      </c>
      <c r="F20" s="53">
        <v>198.46</v>
      </c>
      <c r="G20" s="52" t="s">
        <v>20</v>
      </c>
      <c r="H20" s="52" t="s">
        <v>45</v>
      </c>
      <c r="I20" s="53">
        <v>84000.0</v>
      </c>
      <c r="J20" s="52" t="s">
        <v>23</v>
      </c>
      <c r="K20" s="52" t="s">
        <v>24</v>
      </c>
      <c r="L20" s="52" t="s">
        <v>62</v>
      </c>
      <c r="M20" s="52" t="s">
        <v>82</v>
      </c>
      <c r="N20" s="53">
        <v>7164.4998522</v>
      </c>
      <c r="O20" s="53">
        <v>16.98</v>
      </c>
      <c r="P20" s="55">
        <v>43119.0</v>
      </c>
      <c r="Q20" s="12" t="str">
        <f>IFERROR(__xludf.DUMMYFUNCTION("""COMPUTED_VALUE"""),"home_improvement")</f>
        <v>home_improvement</v>
      </c>
      <c r="R20" s="12">
        <f>IFERROR(__xludf.DUMMYFUNCTION("""COMPUTED_VALUE"""),20.0)</f>
        <v>20</v>
      </c>
      <c r="S20" s="12"/>
      <c r="T20" s="12"/>
      <c r="V20" s="12"/>
      <c r="W20" s="12"/>
      <c r="X20" s="12"/>
      <c r="Y20" s="12"/>
      <c r="Z20" s="12"/>
      <c r="AA20" s="12"/>
      <c r="AB20" s="12"/>
      <c r="AC20" s="12"/>
    </row>
    <row r="21" ht="12.75" customHeight="1">
      <c r="A21" s="52">
        <v>1069742.0</v>
      </c>
      <c r="B21" s="53">
        <v>9200.0</v>
      </c>
      <c r="C21" s="54">
        <f t="shared" si="1"/>
        <v>0.04342071138</v>
      </c>
      <c r="D21" s="52" t="s">
        <v>19</v>
      </c>
      <c r="E21" s="52">
        <v>6.03</v>
      </c>
      <c r="F21" s="53">
        <v>280.01</v>
      </c>
      <c r="G21" s="52" t="s">
        <v>44</v>
      </c>
      <c r="H21" s="52" t="s">
        <v>85</v>
      </c>
      <c r="I21" s="53">
        <v>77385.19</v>
      </c>
      <c r="J21" s="52" t="s">
        <v>34</v>
      </c>
      <c r="K21" s="52" t="s">
        <v>24</v>
      </c>
      <c r="L21" s="52" t="s">
        <v>50</v>
      </c>
      <c r="M21" s="52" t="s">
        <v>42</v>
      </c>
      <c r="N21" s="53">
        <v>9459.96</v>
      </c>
      <c r="O21" s="53">
        <v>8061.1</v>
      </c>
      <c r="P21" s="55">
        <v>43120.0</v>
      </c>
      <c r="Q21" s="12" t="str">
        <f>IFERROR(__xludf.DUMMYFUNCTION("""COMPUTED_VALUE"""),"house")</f>
        <v>house</v>
      </c>
      <c r="R21" s="12">
        <f>IFERROR(__xludf.DUMMYFUNCTION("""COMPUTED_VALUE"""),2.0)</f>
        <v>2</v>
      </c>
      <c r="S21" s="12"/>
      <c r="T21" s="12"/>
      <c r="V21" s="12"/>
      <c r="W21" s="12"/>
      <c r="X21" s="12"/>
      <c r="Y21" s="12"/>
      <c r="Z21" s="12"/>
      <c r="AA21" s="12"/>
      <c r="AB21" s="12"/>
      <c r="AC21" s="12"/>
    </row>
    <row r="22" ht="12.75" customHeight="1">
      <c r="A22" s="52">
        <v>1069740.0</v>
      </c>
      <c r="B22" s="53">
        <v>20250.0</v>
      </c>
      <c r="C22" s="54">
        <f t="shared" si="1"/>
        <v>0.1340917685</v>
      </c>
      <c r="D22" s="52" t="s">
        <v>27</v>
      </c>
      <c r="E22" s="52">
        <v>15.27</v>
      </c>
      <c r="F22" s="53">
        <v>484.63</v>
      </c>
      <c r="G22" s="52" t="s">
        <v>28</v>
      </c>
      <c r="H22" s="52" t="s">
        <v>48</v>
      </c>
      <c r="I22" s="53">
        <v>43370.0</v>
      </c>
      <c r="J22" s="52" t="s">
        <v>23</v>
      </c>
      <c r="K22" s="52" t="s">
        <v>24</v>
      </c>
      <c r="L22" s="52" t="s">
        <v>50</v>
      </c>
      <c r="M22" s="52" t="s">
        <v>64</v>
      </c>
      <c r="N22" s="53">
        <v>27663.042671</v>
      </c>
      <c r="O22" s="53">
        <v>6024.09</v>
      </c>
      <c r="P22" s="55">
        <v>43121.0</v>
      </c>
      <c r="Q22" s="12" t="str">
        <f>IFERROR(__xludf.DUMMYFUNCTION("""COMPUTED_VALUE"""),"major_purchase")</f>
        <v>major_purchase</v>
      </c>
      <c r="R22" s="12">
        <f>IFERROR(__xludf.DUMMYFUNCTION("""COMPUTED_VALUE"""),15.0)</f>
        <v>15</v>
      </c>
      <c r="S22" s="12"/>
      <c r="T22" s="12"/>
      <c r="V22" s="12"/>
      <c r="W22" s="12"/>
      <c r="X22" s="12"/>
      <c r="Y22" s="12"/>
      <c r="Z22" s="12"/>
      <c r="AA22" s="12"/>
      <c r="AB22" s="12"/>
      <c r="AC22" s="12"/>
    </row>
    <row r="23" ht="12.75" customHeight="1">
      <c r="A23" s="52">
        <v>1039153.0</v>
      </c>
      <c r="B23" s="53">
        <v>21000.0</v>
      </c>
      <c r="C23" s="54">
        <f t="shared" si="1"/>
        <v>0.08019771429</v>
      </c>
      <c r="D23" s="52" t="s">
        <v>19</v>
      </c>
      <c r="E23" s="52">
        <v>12.42</v>
      </c>
      <c r="F23" s="53">
        <v>701.73</v>
      </c>
      <c r="G23" s="52" t="s">
        <v>20</v>
      </c>
      <c r="H23" s="52" t="s">
        <v>22</v>
      </c>
      <c r="I23" s="53">
        <v>105000.0</v>
      </c>
      <c r="J23" s="52" t="s">
        <v>23</v>
      </c>
      <c r="K23" s="52" t="s">
        <v>31</v>
      </c>
      <c r="L23" s="52" t="s">
        <v>50</v>
      </c>
      <c r="M23" s="52" t="s">
        <v>87</v>
      </c>
      <c r="N23" s="53">
        <v>14025.4</v>
      </c>
      <c r="O23" s="53">
        <v>701.73</v>
      </c>
      <c r="P23" s="55">
        <v>43122.0</v>
      </c>
      <c r="Q23" s="12" t="str">
        <f>IFERROR(__xludf.DUMMYFUNCTION("""COMPUTED_VALUE"""),"medical")</f>
        <v>medical</v>
      </c>
      <c r="R23" s="12">
        <f>IFERROR(__xludf.DUMMYFUNCTION("""COMPUTED_VALUE"""),6.0)</f>
        <v>6</v>
      </c>
      <c r="S23" s="12"/>
      <c r="T23" s="12"/>
      <c r="V23" s="12"/>
      <c r="W23" s="12"/>
      <c r="X23" s="12"/>
      <c r="Y23" s="12"/>
      <c r="Z23" s="12"/>
      <c r="AA23" s="12"/>
      <c r="AB23" s="12"/>
      <c r="AC23" s="12"/>
    </row>
    <row r="24" ht="12.75" customHeight="1">
      <c r="A24" s="52">
        <v>1069710.0</v>
      </c>
      <c r="B24" s="53">
        <v>10000.0</v>
      </c>
      <c r="C24" s="54">
        <f t="shared" si="1"/>
        <v>0.0793824</v>
      </c>
      <c r="D24" s="52" t="s">
        <v>19</v>
      </c>
      <c r="E24" s="52">
        <v>11.71</v>
      </c>
      <c r="F24" s="53">
        <v>330.76</v>
      </c>
      <c r="G24" s="52" t="s">
        <v>20</v>
      </c>
      <c r="H24" s="52" t="s">
        <v>22</v>
      </c>
      <c r="I24" s="53">
        <v>50000.0</v>
      </c>
      <c r="J24" s="52" t="s">
        <v>30</v>
      </c>
      <c r="K24" s="52" t="s">
        <v>24</v>
      </c>
      <c r="L24" s="52" t="s">
        <v>25</v>
      </c>
      <c r="M24" s="52" t="s">
        <v>64</v>
      </c>
      <c r="N24" s="53">
        <v>11902.5615747</v>
      </c>
      <c r="O24" s="53">
        <v>349.21</v>
      </c>
      <c r="P24" s="55">
        <v>43123.0</v>
      </c>
      <c r="Q24" s="12" t="str">
        <f>IFERROR(__xludf.DUMMYFUNCTION("""COMPUTED_VALUE"""),"moving")</f>
        <v>moving</v>
      </c>
      <c r="R24" s="12">
        <f>IFERROR(__xludf.DUMMYFUNCTION("""COMPUTED_VALUE"""),3.0)</f>
        <v>3</v>
      </c>
      <c r="S24" s="12"/>
      <c r="T24" s="12"/>
      <c r="V24" s="12"/>
      <c r="W24" s="12"/>
      <c r="X24" s="12"/>
      <c r="Y24" s="12"/>
      <c r="Z24" s="12"/>
      <c r="AA24" s="12"/>
      <c r="AB24" s="12"/>
      <c r="AC24" s="12"/>
    </row>
    <row r="25" ht="12.75" customHeight="1">
      <c r="A25" s="52">
        <v>1069700.0</v>
      </c>
      <c r="B25" s="53">
        <v>10000.0</v>
      </c>
      <c r="C25" s="54">
        <f t="shared" si="1"/>
        <v>0.0793824</v>
      </c>
      <c r="D25" s="52" t="s">
        <v>19</v>
      </c>
      <c r="E25" s="52">
        <v>11.71</v>
      </c>
      <c r="F25" s="53">
        <v>330.76</v>
      </c>
      <c r="G25" s="52" t="s">
        <v>20</v>
      </c>
      <c r="H25" s="52" t="s">
        <v>66</v>
      </c>
      <c r="I25" s="53">
        <v>50000.0</v>
      </c>
      <c r="J25" s="52" t="s">
        <v>34</v>
      </c>
      <c r="K25" s="52" t="s">
        <v>24</v>
      </c>
      <c r="L25" s="52" t="s">
        <v>50</v>
      </c>
      <c r="M25" s="52" t="s">
        <v>42</v>
      </c>
      <c r="N25" s="53">
        <v>11536.31</v>
      </c>
      <c r="O25" s="53">
        <v>4942.63</v>
      </c>
      <c r="P25" s="55">
        <v>43124.0</v>
      </c>
      <c r="Q25" s="12" t="str">
        <f>IFERROR(__xludf.DUMMYFUNCTION("""COMPUTED_VALUE"""),"other")</f>
        <v>other</v>
      </c>
      <c r="R25" s="12">
        <f>IFERROR(__xludf.DUMMYFUNCTION("""COMPUTED_VALUE"""),29.0)</f>
        <v>29</v>
      </c>
      <c r="S25" s="12"/>
      <c r="T25" s="12"/>
      <c r="V25" s="12"/>
      <c r="W25" s="12"/>
      <c r="X25" s="12"/>
      <c r="Y25" s="12"/>
      <c r="Z25" s="12"/>
      <c r="AA25" s="12"/>
      <c r="AB25" s="12"/>
      <c r="AC25" s="12"/>
    </row>
    <row r="26" ht="12.75" customHeight="1">
      <c r="A26" s="52">
        <v>1069559.0</v>
      </c>
      <c r="B26" s="53">
        <v>6000.0</v>
      </c>
      <c r="C26" s="54">
        <f t="shared" si="1"/>
        <v>0.03133578947</v>
      </c>
      <c r="D26" s="52" t="s">
        <v>19</v>
      </c>
      <c r="E26" s="52">
        <v>11.71</v>
      </c>
      <c r="F26" s="53">
        <v>198.46</v>
      </c>
      <c r="G26" s="52" t="s">
        <v>20</v>
      </c>
      <c r="H26" s="52" t="s">
        <v>45</v>
      </c>
      <c r="I26" s="53">
        <v>76000.0</v>
      </c>
      <c r="J26" s="52" t="s">
        <v>34</v>
      </c>
      <c r="K26" s="52" t="s">
        <v>31</v>
      </c>
      <c r="L26" s="52" t="s">
        <v>57</v>
      </c>
      <c r="M26" s="52" t="s">
        <v>42</v>
      </c>
      <c r="N26" s="53">
        <v>2050.14</v>
      </c>
      <c r="O26" s="53">
        <v>198.46</v>
      </c>
      <c r="P26" s="55">
        <v>43125.0</v>
      </c>
      <c r="Q26" s="12" t="str">
        <f>IFERROR(__xludf.DUMMYFUNCTION("""COMPUTED_VALUE"""),"small_business")</f>
        <v>small_business</v>
      </c>
      <c r="R26" s="12">
        <f>IFERROR(__xludf.DUMMYFUNCTION("""COMPUTED_VALUE"""),15.0)</f>
        <v>15</v>
      </c>
      <c r="S26" s="12"/>
      <c r="T26" s="12"/>
      <c r="V26" s="12"/>
      <c r="W26" s="12"/>
      <c r="X26" s="12"/>
      <c r="Y26" s="12"/>
      <c r="Z26" s="12"/>
      <c r="AA26" s="12"/>
      <c r="AB26" s="12"/>
      <c r="AC26" s="12"/>
    </row>
    <row r="27" ht="12.75" customHeight="1">
      <c r="A27" s="52">
        <v>1069697.0</v>
      </c>
      <c r="B27" s="53">
        <v>15000.0</v>
      </c>
      <c r="C27" s="54">
        <f t="shared" si="1"/>
        <v>0.06304956522</v>
      </c>
      <c r="D27" s="52" t="s">
        <v>19</v>
      </c>
      <c r="E27" s="52">
        <v>9.91</v>
      </c>
      <c r="F27" s="53">
        <v>483.38</v>
      </c>
      <c r="G27" s="52" t="s">
        <v>20</v>
      </c>
      <c r="H27" s="52" t="s">
        <v>89</v>
      </c>
      <c r="I27" s="53">
        <v>92000.0</v>
      </c>
      <c r="J27" s="52" t="s">
        <v>23</v>
      </c>
      <c r="K27" s="52" t="s">
        <v>24</v>
      </c>
      <c r="L27" s="52" t="s">
        <v>25</v>
      </c>
      <c r="M27" s="52" t="s">
        <v>36</v>
      </c>
      <c r="N27" s="53">
        <v>15823.48</v>
      </c>
      <c r="O27" s="53">
        <v>2447.05</v>
      </c>
      <c r="P27" s="55">
        <v>43126.0</v>
      </c>
      <c r="Q27" s="12" t="str">
        <f>IFERROR(__xludf.DUMMYFUNCTION("""COMPUTED_VALUE"""),"vacation")</f>
        <v>vacation</v>
      </c>
      <c r="R27" s="12">
        <f>IFERROR(__xludf.DUMMYFUNCTION("""COMPUTED_VALUE"""),5.0)</f>
        <v>5</v>
      </c>
      <c r="S27" s="12"/>
      <c r="T27" s="12"/>
      <c r="V27" s="12"/>
      <c r="W27" s="12"/>
      <c r="X27" s="12"/>
      <c r="Y27" s="12"/>
      <c r="Z27" s="12"/>
      <c r="AA27" s="12"/>
      <c r="AB27" s="12"/>
      <c r="AC27" s="12"/>
    </row>
    <row r="28" ht="12.75" customHeight="1">
      <c r="A28" s="52">
        <v>1069800.0</v>
      </c>
      <c r="B28" s="53">
        <v>15000.0</v>
      </c>
      <c r="C28" s="54">
        <f t="shared" si="1"/>
        <v>0.102928</v>
      </c>
      <c r="D28" s="52" t="s">
        <v>19</v>
      </c>
      <c r="E28" s="52">
        <v>14.27</v>
      </c>
      <c r="F28" s="53">
        <v>514.64</v>
      </c>
      <c r="G28" s="52" t="s">
        <v>28</v>
      </c>
      <c r="H28" s="52" t="s">
        <v>56</v>
      </c>
      <c r="I28" s="53">
        <v>60000.0</v>
      </c>
      <c r="J28" s="52" t="s">
        <v>34</v>
      </c>
      <c r="K28" s="52" t="s">
        <v>31</v>
      </c>
      <c r="L28" s="52" t="s">
        <v>50</v>
      </c>
      <c r="M28" s="52" t="s">
        <v>91</v>
      </c>
      <c r="N28" s="53">
        <v>0.0</v>
      </c>
      <c r="O28" s="53">
        <v>0.0</v>
      </c>
      <c r="P28" s="55">
        <v>43127.0</v>
      </c>
      <c r="Q28" s="12" t="str">
        <f>IFERROR(__xludf.DUMMYFUNCTION("""COMPUTED_VALUE"""),"wedding")</f>
        <v>wedding</v>
      </c>
      <c r="R28" s="12">
        <f>IFERROR(__xludf.DUMMYFUNCTION("""COMPUTED_VALUE"""),1.0)</f>
        <v>1</v>
      </c>
      <c r="S28" s="12"/>
      <c r="T28" s="12"/>
      <c r="V28" s="12"/>
      <c r="W28" s="12"/>
      <c r="X28" s="12"/>
      <c r="Y28" s="12"/>
      <c r="Z28" s="12"/>
      <c r="AA28" s="12"/>
      <c r="AB28" s="12"/>
      <c r="AC28" s="12"/>
    </row>
    <row r="29" ht="12.75" customHeight="1">
      <c r="A29" s="52">
        <v>1069657.0</v>
      </c>
      <c r="B29" s="53">
        <v>5000.0</v>
      </c>
      <c r="C29" s="54">
        <f t="shared" si="1"/>
        <v>0.02967362611</v>
      </c>
      <c r="D29" s="52" t="s">
        <v>27</v>
      </c>
      <c r="E29" s="52">
        <v>16.77</v>
      </c>
      <c r="F29" s="53">
        <v>123.65</v>
      </c>
      <c r="G29" s="52" t="s">
        <v>75</v>
      </c>
      <c r="H29" s="52" t="s">
        <v>89</v>
      </c>
      <c r="I29" s="53">
        <v>50004.0</v>
      </c>
      <c r="J29" s="52" t="s">
        <v>34</v>
      </c>
      <c r="K29" s="52" t="s">
        <v>31</v>
      </c>
      <c r="L29" s="52" t="s">
        <v>41</v>
      </c>
      <c r="M29" s="52" t="s">
        <v>92</v>
      </c>
      <c r="N29" s="53">
        <v>1609.12</v>
      </c>
      <c r="O29" s="53">
        <v>123.65</v>
      </c>
      <c r="P29" s="55">
        <v>43128.0</v>
      </c>
      <c r="Q29" s="12"/>
      <c r="R29" s="12"/>
      <c r="S29" s="12"/>
      <c r="V29" s="12"/>
      <c r="W29" s="12"/>
      <c r="X29" s="12"/>
      <c r="Y29" s="12"/>
      <c r="Z29" s="12"/>
      <c r="AA29" s="12"/>
      <c r="AB29" s="12"/>
      <c r="AC29" s="12"/>
    </row>
    <row r="30" ht="12.75" customHeight="1">
      <c r="A30" s="52">
        <v>1069799.0</v>
      </c>
      <c r="B30" s="53">
        <v>4000.0</v>
      </c>
      <c r="C30" s="54">
        <f t="shared" si="1"/>
        <v>0.01497849057</v>
      </c>
      <c r="D30" s="52" t="s">
        <v>19</v>
      </c>
      <c r="E30" s="52">
        <v>11.71</v>
      </c>
      <c r="F30" s="53">
        <v>132.31</v>
      </c>
      <c r="G30" s="52" t="s">
        <v>20</v>
      </c>
      <c r="H30" s="52" t="s">
        <v>22</v>
      </c>
      <c r="I30" s="53">
        <v>106000.0</v>
      </c>
      <c r="J30" s="52" t="s">
        <v>34</v>
      </c>
      <c r="K30" s="52" t="s">
        <v>24</v>
      </c>
      <c r="L30" s="52" t="s">
        <v>50</v>
      </c>
      <c r="M30" s="52" t="s">
        <v>87</v>
      </c>
      <c r="N30" s="53">
        <v>4484.79</v>
      </c>
      <c r="O30" s="53">
        <v>2638.77</v>
      </c>
      <c r="P30" s="55">
        <v>43129.0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2.75" customHeight="1">
      <c r="A31" s="52">
        <v>1047704.0</v>
      </c>
      <c r="B31" s="53">
        <v>8500.0</v>
      </c>
      <c r="C31" s="54">
        <f t="shared" si="1"/>
        <v>0.134952</v>
      </c>
      <c r="D31" s="52" t="s">
        <v>19</v>
      </c>
      <c r="E31" s="52">
        <v>11.71</v>
      </c>
      <c r="F31" s="53">
        <v>281.15</v>
      </c>
      <c r="G31" s="52" t="s">
        <v>20</v>
      </c>
      <c r="H31" s="52" t="s">
        <v>29</v>
      </c>
      <c r="I31" s="53">
        <v>25000.0</v>
      </c>
      <c r="J31" s="52" t="s">
        <v>30</v>
      </c>
      <c r="K31" s="52" t="s">
        <v>24</v>
      </c>
      <c r="L31" s="52" t="s">
        <v>25</v>
      </c>
      <c r="M31" s="52" t="s">
        <v>93</v>
      </c>
      <c r="N31" s="53">
        <v>10122.2086138</v>
      </c>
      <c r="O31" s="53">
        <v>581.59</v>
      </c>
      <c r="P31" s="55">
        <v>43130.0</v>
      </c>
      <c r="Q31" s="56"/>
      <c r="R31" s="56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2.75" customHeight="1">
      <c r="A32" s="52">
        <v>1032111.0</v>
      </c>
      <c r="B32" s="53">
        <v>4375.0</v>
      </c>
      <c r="C32" s="54">
        <f t="shared" si="1"/>
        <v>0.09547112462</v>
      </c>
      <c r="D32" s="52" t="s">
        <v>19</v>
      </c>
      <c r="E32" s="52">
        <v>7.51</v>
      </c>
      <c r="F32" s="53">
        <v>136.11</v>
      </c>
      <c r="G32" s="52" t="s">
        <v>44</v>
      </c>
      <c r="H32" s="52" t="s">
        <v>94</v>
      </c>
      <c r="I32" s="53">
        <v>17108.0</v>
      </c>
      <c r="J32" s="52" t="s">
        <v>30</v>
      </c>
      <c r="K32" s="52" t="s">
        <v>24</v>
      </c>
      <c r="L32" s="52" t="s">
        <v>50</v>
      </c>
      <c r="M32" s="52" t="s">
        <v>91</v>
      </c>
      <c r="N32" s="53">
        <v>4898.54355838</v>
      </c>
      <c r="O32" s="53">
        <v>144.94</v>
      </c>
      <c r="P32" s="55">
        <v>43131.0</v>
      </c>
      <c r="Q32" s="56"/>
      <c r="R32" s="56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2.75" customHeight="1">
      <c r="A33" s="52">
        <v>1069539.0</v>
      </c>
      <c r="B33" s="53">
        <v>31825.0</v>
      </c>
      <c r="C33" s="54">
        <f t="shared" si="1"/>
        <v>0.1593312</v>
      </c>
      <c r="D33" s="52" t="s">
        <v>19</v>
      </c>
      <c r="E33" s="52">
        <v>7.9</v>
      </c>
      <c r="F33" s="53">
        <v>995.82</v>
      </c>
      <c r="G33" s="52" t="s">
        <v>44</v>
      </c>
      <c r="H33" s="52" t="s">
        <v>66</v>
      </c>
      <c r="I33" s="53">
        <v>75000.0</v>
      </c>
      <c r="J33" s="52" t="s">
        <v>23</v>
      </c>
      <c r="K33" s="52" t="s">
        <v>24</v>
      </c>
      <c r="L33" s="52" t="s">
        <v>50</v>
      </c>
      <c r="M33" s="52" t="s">
        <v>95</v>
      </c>
      <c r="N33" s="53">
        <v>34886.08</v>
      </c>
      <c r="O33" s="53">
        <v>16966.7</v>
      </c>
      <c r="P33" s="55">
        <v>43132.0</v>
      </c>
      <c r="Q33" s="12"/>
      <c r="R33" s="12">
        <f t="shared" ref="R33:R37" si="4">SUMIFS($I$2:$I$501,$L$2:$L$501,R32,$G$2:$G$501,R31)</f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2.75" customHeight="1">
      <c r="A34" s="52">
        <v>1065420.0</v>
      </c>
      <c r="B34" s="53">
        <v>10000.0</v>
      </c>
      <c r="C34" s="54">
        <f t="shared" si="1"/>
        <v>0.100125</v>
      </c>
      <c r="D34" s="52" t="s">
        <v>27</v>
      </c>
      <c r="E34" s="52">
        <v>15.96</v>
      </c>
      <c r="F34" s="53">
        <v>242.97</v>
      </c>
      <c r="G34" s="52" t="s">
        <v>28</v>
      </c>
      <c r="H34" s="52" t="s">
        <v>89</v>
      </c>
      <c r="I34" s="53">
        <v>29120.0</v>
      </c>
      <c r="J34" s="52" t="s">
        <v>23</v>
      </c>
      <c r="K34" s="52" t="s">
        <v>38</v>
      </c>
      <c r="L34" s="52" t="s">
        <v>50</v>
      </c>
      <c r="M34" s="52" t="s">
        <v>87</v>
      </c>
      <c r="N34" s="53">
        <v>11622.36</v>
      </c>
      <c r="O34" s="53">
        <v>242.97</v>
      </c>
      <c r="P34" s="55">
        <v>43133.0</v>
      </c>
      <c r="Q34" s="12"/>
      <c r="R34" s="12">
        <f t="shared" si="4"/>
        <v>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2.75" customHeight="1">
      <c r="A35" s="52">
        <v>1069591.0</v>
      </c>
      <c r="B35" s="53">
        <v>5000.0</v>
      </c>
      <c r="C35" s="54">
        <f t="shared" si="1"/>
        <v>0.07923972717</v>
      </c>
      <c r="D35" s="52" t="s">
        <v>19</v>
      </c>
      <c r="E35" s="52">
        <v>8.9</v>
      </c>
      <c r="F35" s="53">
        <v>158.77</v>
      </c>
      <c r="G35" s="52" t="s">
        <v>44</v>
      </c>
      <c r="H35" s="52" t="s">
        <v>89</v>
      </c>
      <c r="I35" s="53">
        <v>24044.0</v>
      </c>
      <c r="J35" s="52" t="s">
        <v>23</v>
      </c>
      <c r="K35" s="52" t="s">
        <v>24</v>
      </c>
      <c r="L35" s="52" t="s">
        <v>50</v>
      </c>
      <c r="M35" s="52" t="s">
        <v>46</v>
      </c>
      <c r="N35" s="53">
        <v>5714.59212878</v>
      </c>
      <c r="O35" s="53">
        <v>163.64</v>
      </c>
      <c r="P35" s="55">
        <v>43134.0</v>
      </c>
      <c r="Q35" s="12"/>
      <c r="R35" s="12">
        <f t="shared" si="4"/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2.75" customHeight="1">
      <c r="A36" s="52">
        <v>1069530.0</v>
      </c>
      <c r="B36" s="53">
        <v>7000.0</v>
      </c>
      <c r="C36" s="54">
        <f t="shared" si="1"/>
        <v>0.08681294118</v>
      </c>
      <c r="D36" s="52" t="s">
        <v>19</v>
      </c>
      <c r="E36" s="52">
        <v>15.96</v>
      </c>
      <c r="F36" s="53">
        <v>245.97</v>
      </c>
      <c r="G36" s="52" t="s">
        <v>28</v>
      </c>
      <c r="H36" s="52" t="s">
        <v>94</v>
      </c>
      <c r="I36" s="53">
        <v>34000.0</v>
      </c>
      <c r="J36" s="52" t="s">
        <v>30</v>
      </c>
      <c r="K36" s="52" t="s">
        <v>24</v>
      </c>
      <c r="L36" s="52" t="s">
        <v>25</v>
      </c>
      <c r="M36" s="52" t="s">
        <v>42</v>
      </c>
      <c r="N36" s="53">
        <v>8848.94043027</v>
      </c>
      <c r="O36" s="53">
        <v>260.74</v>
      </c>
      <c r="P36" s="55">
        <v>43135.0</v>
      </c>
      <c r="Q36" s="12"/>
      <c r="R36" s="12">
        <f t="shared" si="4"/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2.75" customHeight="1">
      <c r="A37" s="52">
        <v>1069522.0</v>
      </c>
      <c r="B37" s="53">
        <v>12400.0</v>
      </c>
      <c r="C37" s="54">
        <f t="shared" si="1"/>
        <v>0.118217561</v>
      </c>
      <c r="D37" s="52" t="s">
        <v>19</v>
      </c>
      <c r="E37" s="52">
        <v>10.65</v>
      </c>
      <c r="F37" s="53">
        <v>403.91</v>
      </c>
      <c r="G37" s="52" t="s">
        <v>20</v>
      </c>
      <c r="H37" s="52" t="s">
        <v>22</v>
      </c>
      <c r="I37" s="53">
        <v>41000.0</v>
      </c>
      <c r="J37" s="52" t="s">
        <v>34</v>
      </c>
      <c r="K37" s="52" t="s">
        <v>24</v>
      </c>
      <c r="L37" s="52" t="s">
        <v>25</v>
      </c>
      <c r="M37" s="52" t="s">
        <v>96</v>
      </c>
      <c r="N37" s="53">
        <v>14537.4595273</v>
      </c>
      <c r="O37" s="53">
        <v>417.61</v>
      </c>
      <c r="P37" s="55">
        <v>43136.0</v>
      </c>
      <c r="Q37" s="12"/>
      <c r="R37" s="12">
        <f t="shared" si="4"/>
        <v>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2.75" customHeight="1">
      <c r="A38" s="52">
        <v>1069361.0</v>
      </c>
      <c r="B38" s="53">
        <v>10800.0</v>
      </c>
      <c r="C38" s="54">
        <f t="shared" si="1"/>
        <v>0.07511979279</v>
      </c>
      <c r="D38" s="52" t="s">
        <v>19</v>
      </c>
      <c r="E38" s="52">
        <v>9.91</v>
      </c>
      <c r="F38" s="53">
        <v>348.03</v>
      </c>
      <c r="G38" s="52" t="s">
        <v>20</v>
      </c>
      <c r="H38" s="52" t="s">
        <v>89</v>
      </c>
      <c r="I38" s="53">
        <v>55596.0</v>
      </c>
      <c r="J38" s="52" t="s">
        <v>30</v>
      </c>
      <c r="K38" s="52" t="s">
        <v>24</v>
      </c>
      <c r="L38" s="52" t="s">
        <v>88</v>
      </c>
      <c r="M38" s="52" t="s">
        <v>42</v>
      </c>
      <c r="N38" s="53">
        <v>12157.2</v>
      </c>
      <c r="O38" s="53">
        <v>3483.79</v>
      </c>
      <c r="P38" s="55">
        <v>43137.0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2.75" customHeight="1">
      <c r="A39" s="52">
        <v>1069357.0</v>
      </c>
      <c r="B39" s="53">
        <v>15000.0</v>
      </c>
      <c r="C39" s="54">
        <f t="shared" si="1"/>
        <v>0.1251626667</v>
      </c>
      <c r="D39" s="52" t="s">
        <v>19</v>
      </c>
      <c r="E39" s="52">
        <v>7.9</v>
      </c>
      <c r="F39" s="53">
        <v>469.36</v>
      </c>
      <c r="G39" s="52" t="s">
        <v>44</v>
      </c>
      <c r="H39" s="52" t="s">
        <v>45</v>
      </c>
      <c r="I39" s="53">
        <v>45000.0</v>
      </c>
      <c r="J39" s="52" t="s">
        <v>23</v>
      </c>
      <c r="K39" s="52" t="s">
        <v>24</v>
      </c>
      <c r="L39" s="52" t="s">
        <v>50</v>
      </c>
      <c r="M39" s="52" t="s">
        <v>99</v>
      </c>
      <c r="N39" s="53">
        <v>16662.6</v>
      </c>
      <c r="O39" s="53">
        <v>5872.8</v>
      </c>
      <c r="P39" s="55">
        <v>43138.0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2.75" customHeight="1">
      <c r="A40" s="52">
        <v>1069356.0</v>
      </c>
      <c r="B40" s="53">
        <v>6000.0</v>
      </c>
      <c r="C40" s="54">
        <f t="shared" si="1"/>
        <v>0.06528817975</v>
      </c>
      <c r="D40" s="52" t="s">
        <v>19</v>
      </c>
      <c r="E40" s="52">
        <v>12.42</v>
      </c>
      <c r="F40" s="53">
        <v>200.5</v>
      </c>
      <c r="G40" s="52" t="s">
        <v>20</v>
      </c>
      <c r="H40" s="52" t="s">
        <v>45</v>
      </c>
      <c r="I40" s="53">
        <v>36852.0</v>
      </c>
      <c r="J40" s="52" t="s">
        <v>30</v>
      </c>
      <c r="K40" s="52" t="s">
        <v>24</v>
      </c>
      <c r="L40" s="52" t="s">
        <v>50</v>
      </c>
      <c r="M40" s="52" t="s">
        <v>26</v>
      </c>
      <c r="N40" s="53">
        <v>7125.2831651</v>
      </c>
      <c r="O40" s="53">
        <v>1923.53</v>
      </c>
      <c r="P40" s="55">
        <v>43139.0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2.75" customHeight="1">
      <c r="A41" s="52">
        <v>1069346.0</v>
      </c>
      <c r="B41" s="53">
        <v>12500.0</v>
      </c>
      <c r="C41" s="54">
        <f t="shared" si="1"/>
        <v>0.1255288889</v>
      </c>
      <c r="D41" s="52" t="s">
        <v>27</v>
      </c>
      <c r="E41" s="52">
        <v>12.69</v>
      </c>
      <c r="F41" s="53">
        <v>282.44</v>
      </c>
      <c r="G41" s="52" t="s">
        <v>20</v>
      </c>
      <c r="H41" s="52" t="s">
        <v>45</v>
      </c>
      <c r="I41" s="53">
        <v>27000.0</v>
      </c>
      <c r="J41" s="52" t="s">
        <v>23</v>
      </c>
      <c r="K41" s="52" t="s">
        <v>38</v>
      </c>
      <c r="L41" s="52" t="s">
        <v>50</v>
      </c>
      <c r="M41" s="52" t="s">
        <v>36</v>
      </c>
      <c r="N41" s="53">
        <v>13506.54</v>
      </c>
      <c r="O41" s="53">
        <v>282.44</v>
      </c>
      <c r="P41" s="55">
        <v>43140.0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2.75" customHeight="1">
      <c r="A42" s="52">
        <v>1067573.0</v>
      </c>
      <c r="B42" s="53">
        <v>9600.0</v>
      </c>
      <c r="C42" s="54">
        <f t="shared" si="1"/>
        <v>0.05270337039</v>
      </c>
      <c r="D42" s="52" t="s">
        <v>19</v>
      </c>
      <c r="E42" s="52">
        <v>7.51</v>
      </c>
      <c r="F42" s="53">
        <v>298.67</v>
      </c>
      <c r="G42" s="52" t="s">
        <v>44</v>
      </c>
      <c r="H42" s="52" t="s">
        <v>61</v>
      </c>
      <c r="I42" s="53">
        <v>68004.0</v>
      </c>
      <c r="J42" s="52" t="s">
        <v>30</v>
      </c>
      <c r="K42" s="52" t="s">
        <v>24</v>
      </c>
      <c r="L42" s="52" t="s">
        <v>41</v>
      </c>
      <c r="M42" s="52" t="s">
        <v>101</v>
      </c>
      <c r="N42" s="53">
        <v>10749.7626454</v>
      </c>
      <c r="O42" s="53">
        <v>311.56</v>
      </c>
      <c r="P42" s="55">
        <v>43141.0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2.75" customHeight="1">
      <c r="A43" s="52">
        <v>1069506.0</v>
      </c>
      <c r="B43" s="53">
        <v>12000.0</v>
      </c>
      <c r="C43" s="54">
        <f t="shared" si="1"/>
        <v>0.07232552167</v>
      </c>
      <c r="D43" s="52" t="s">
        <v>19</v>
      </c>
      <c r="E43" s="52">
        <v>7.9</v>
      </c>
      <c r="F43" s="53">
        <v>375.49</v>
      </c>
      <c r="G43" s="52" t="s">
        <v>44</v>
      </c>
      <c r="H43" s="52" t="s">
        <v>22</v>
      </c>
      <c r="I43" s="53">
        <v>62300.0</v>
      </c>
      <c r="J43" s="52" t="s">
        <v>34</v>
      </c>
      <c r="K43" s="52" t="s">
        <v>24</v>
      </c>
      <c r="L43" s="52" t="s">
        <v>50</v>
      </c>
      <c r="M43" s="52" t="s">
        <v>95</v>
      </c>
      <c r="N43" s="53">
        <v>13516.3829573</v>
      </c>
      <c r="O43" s="53">
        <v>380.98</v>
      </c>
      <c r="P43" s="55">
        <v>43142.0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2.75" customHeight="1">
      <c r="A44" s="52">
        <v>1069314.0</v>
      </c>
      <c r="B44" s="53">
        <v>3000.0</v>
      </c>
      <c r="C44" s="54">
        <f t="shared" si="1"/>
        <v>0.02009353846</v>
      </c>
      <c r="D44" s="52" t="s">
        <v>19</v>
      </c>
      <c r="E44" s="52">
        <v>18.25</v>
      </c>
      <c r="F44" s="53">
        <v>108.84</v>
      </c>
      <c r="G44" s="52" t="s">
        <v>75</v>
      </c>
      <c r="H44" s="52" t="s">
        <v>56</v>
      </c>
      <c r="I44" s="53">
        <v>65000.0</v>
      </c>
      <c r="J44" s="52" t="s">
        <v>34</v>
      </c>
      <c r="K44" s="52" t="s">
        <v>24</v>
      </c>
      <c r="L44" s="52" t="s">
        <v>41</v>
      </c>
      <c r="M44" s="52" t="s">
        <v>92</v>
      </c>
      <c r="N44" s="53">
        <v>3915.02759536</v>
      </c>
      <c r="O44" s="53">
        <v>115.38</v>
      </c>
      <c r="P44" s="55">
        <v>43143.0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2.75" customHeight="1">
      <c r="A45" s="52">
        <v>1060578.0</v>
      </c>
      <c r="B45" s="53">
        <v>4400.0</v>
      </c>
      <c r="C45" s="54">
        <f t="shared" si="1"/>
        <v>0.03411709091</v>
      </c>
      <c r="D45" s="52" t="s">
        <v>19</v>
      </c>
      <c r="E45" s="52">
        <v>16.77</v>
      </c>
      <c r="F45" s="53">
        <v>156.37</v>
      </c>
      <c r="G45" s="52" t="s">
        <v>75</v>
      </c>
      <c r="H45" s="52" t="s">
        <v>22</v>
      </c>
      <c r="I45" s="53">
        <v>55000.0</v>
      </c>
      <c r="J45" s="52" t="s">
        <v>34</v>
      </c>
      <c r="K45" s="52" t="s">
        <v>24</v>
      </c>
      <c r="L45" s="52" t="s">
        <v>50</v>
      </c>
      <c r="M45" s="52" t="s">
        <v>102</v>
      </c>
      <c r="N45" s="53">
        <v>5626.89265505</v>
      </c>
      <c r="O45" s="53">
        <v>162.44</v>
      </c>
      <c r="P45" s="55">
        <v>43144.0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2.75" customHeight="1">
      <c r="A46" s="52">
        <v>1069469.0</v>
      </c>
      <c r="B46" s="53">
        <v>6000.0</v>
      </c>
      <c r="C46" s="54">
        <f t="shared" si="1"/>
        <v>0.04805789474</v>
      </c>
      <c r="D46" s="52" t="s">
        <v>19</v>
      </c>
      <c r="E46" s="52">
        <v>6.03</v>
      </c>
      <c r="F46" s="53">
        <v>182.62</v>
      </c>
      <c r="G46" s="52" t="s">
        <v>44</v>
      </c>
      <c r="H46" s="52" t="s">
        <v>22</v>
      </c>
      <c r="I46" s="53">
        <v>45600.0</v>
      </c>
      <c r="J46" s="52" t="s">
        <v>34</v>
      </c>
      <c r="K46" s="52" t="s">
        <v>24</v>
      </c>
      <c r="L46" s="52" t="s">
        <v>50</v>
      </c>
      <c r="M46" s="52" t="s">
        <v>103</v>
      </c>
      <c r="N46" s="53">
        <v>6065.86</v>
      </c>
      <c r="O46" s="53">
        <v>15.01</v>
      </c>
      <c r="P46" s="55">
        <v>43145.0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2.75" customHeight="1">
      <c r="A47" s="52">
        <v>1051117.0</v>
      </c>
      <c r="B47" s="53">
        <v>14000.0</v>
      </c>
      <c r="C47" s="54">
        <f t="shared" si="1"/>
        <v>0.0676725</v>
      </c>
      <c r="D47" s="52" t="s">
        <v>19</v>
      </c>
      <c r="E47" s="52">
        <v>9.91</v>
      </c>
      <c r="F47" s="53">
        <v>451.15</v>
      </c>
      <c r="G47" s="52" t="s">
        <v>20</v>
      </c>
      <c r="H47" s="52" t="s">
        <v>85</v>
      </c>
      <c r="I47" s="53">
        <v>80000.0</v>
      </c>
      <c r="J47" s="52" t="s">
        <v>34</v>
      </c>
      <c r="K47" s="52" t="s">
        <v>24</v>
      </c>
      <c r="L47" s="52" t="s">
        <v>35</v>
      </c>
      <c r="M47" s="52" t="s">
        <v>105</v>
      </c>
      <c r="N47" s="53">
        <v>16239.9141276</v>
      </c>
      <c r="O47" s="53">
        <v>457.91</v>
      </c>
      <c r="P47" s="55">
        <v>43146.0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2.75" customHeight="1">
      <c r="A48" s="52">
        <v>1069465.0</v>
      </c>
      <c r="B48" s="53">
        <v>5000.0</v>
      </c>
      <c r="C48" s="54">
        <f t="shared" si="1"/>
        <v>0.0190524</v>
      </c>
      <c r="D48" s="52" t="s">
        <v>19</v>
      </c>
      <c r="E48" s="52">
        <v>8.9</v>
      </c>
      <c r="F48" s="53">
        <v>158.77</v>
      </c>
      <c r="G48" s="52" t="s">
        <v>44</v>
      </c>
      <c r="H48" s="52" t="s">
        <v>22</v>
      </c>
      <c r="I48" s="53">
        <v>100000.0</v>
      </c>
      <c r="J48" s="52" t="s">
        <v>30</v>
      </c>
      <c r="K48" s="52" t="s">
        <v>31</v>
      </c>
      <c r="L48" s="52" t="s">
        <v>50</v>
      </c>
      <c r="M48" s="52" t="s">
        <v>99</v>
      </c>
      <c r="N48" s="53">
        <v>5021.37</v>
      </c>
      <c r="O48" s="53">
        <v>158.77</v>
      </c>
      <c r="P48" s="55">
        <v>43147.0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2.75" customHeight="1">
      <c r="A49" s="52">
        <v>1069283.0</v>
      </c>
      <c r="B49" s="53">
        <v>10000.0</v>
      </c>
      <c r="C49" s="54">
        <f t="shared" si="1"/>
        <v>0.1447733333</v>
      </c>
      <c r="D49" s="52" t="s">
        <v>19</v>
      </c>
      <c r="E49" s="52">
        <v>10.65</v>
      </c>
      <c r="F49" s="53">
        <v>325.74</v>
      </c>
      <c r="G49" s="52" t="s">
        <v>20</v>
      </c>
      <c r="H49" s="52" t="s">
        <v>85</v>
      </c>
      <c r="I49" s="53">
        <v>27000.0</v>
      </c>
      <c r="J49" s="52" t="s">
        <v>23</v>
      </c>
      <c r="K49" s="52" t="s">
        <v>24</v>
      </c>
      <c r="L49" s="52" t="s">
        <v>41</v>
      </c>
      <c r="M49" s="52" t="s">
        <v>91</v>
      </c>
      <c r="N49" s="53">
        <v>11724.5677368</v>
      </c>
      <c r="O49" s="53">
        <v>332.92</v>
      </c>
      <c r="P49" s="55">
        <v>43148.0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2.75" customHeight="1">
      <c r="A50" s="52">
        <v>1069287.0</v>
      </c>
      <c r="B50" s="53">
        <v>10000.0</v>
      </c>
      <c r="C50" s="54">
        <f t="shared" si="1"/>
        <v>0.060872</v>
      </c>
      <c r="D50" s="52" t="s">
        <v>19</v>
      </c>
      <c r="E50" s="52">
        <v>6.03</v>
      </c>
      <c r="F50" s="53">
        <v>304.36</v>
      </c>
      <c r="G50" s="52" t="s">
        <v>44</v>
      </c>
      <c r="H50" s="52" t="s">
        <v>22</v>
      </c>
      <c r="I50" s="53">
        <v>60000.0</v>
      </c>
      <c r="J50" s="52" t="s">
        <v>34</v>
      </c>
      <c r="K50" s="52" t="s">
        <v>24</v>
      </c>
      <c r="L50" s="52" t="s">
        <v>25</v>
      </c>
      <c r="M50" s="52" t="s">
        <v>80</v>
      </c>
      <c r="N50" s="53">
        <v>10282.67</v>
      </c>
      <c r="O50" s="53">
        <v>8762.05</v>
      </c>
      <c r="P50" s="55">
        <v>43149.0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2.75" customHeight="1">
      <c r="A51" s="52">
        <v>1069453.0</v>
      </c>
      <c r="B51" s="53">
        <v>11000.0</v>
      </c>
      <c r="C51" s="54">
        <f t="shared" si="1"/>
        <v>0.0579</v>
      </c>
      <c r="D51" s="52" t="s">
        <v>19</v>
      </c>
      <c r="E51" s="52">
        <v>6.62</v>
      </c>
      <c r="F51" s="53">
        <v>337.75</v>
      </c>
      <c r="G51" s="52" t="s">
        <v>44</v>
      </c>
      <c r="H51" s="52" t="s">
        <v>66</v>
      </c>
      <c r="I51" s="53">
        <v>70000.0</v>
      </c>
      <c r="J51" s="52" t="s">
        <v>34</v>
      </c>
      <c r="K51" s="52" t="s">
        <v>24</v>
      </c>
      <c r="L51" s="52" t="s">
        <v>50</v>
      </c>
      <c r="M51" s="52" t="s">
        <v>80</v>
      </c>
      <c r="N51" s="53">
        <v>12157.3800468</v>
      </c>
      <c r="O51" s="53">
        <v>346.13</v>
      </c>
      <c r="P51" s="55">
        <v>43150.0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2.75" customHeight="1">
      <c r="A52" s="52">
        <v>1069248.0</v>
      </c>
      <c r="B52" s="53">
        <v>15000.0</v>
      </c>
      <c r="C52" s="54">
        <f t="shared" si="1"/>
        <v>0.072507</v>
      </c>
      <c r="D52" s="52" t="s">
        <v>19</v>
      </c>
      <c r="E52" s="52">
        <v>9.91</v>
      </c>
      <c r="F52" s="53">
        <v>483.38</v>
      </c>
      <c r="G52" s="52" t="s">
        <v>20</v>
      </c>
      <c r="H52" s="52" t="s">
        <v>51</v>
      </c>
      <c r="I52" s="53">
        <v>80000.0</v>
      </c>
      <c r="J52" s="52" t="s">
        <v>34</v>
      </c>
      <c r="K52" s="52" t="s">
        <v>31</v>
      </c>
      <c r="L52" s="52" t="s">
        <v>50</v>
      </c>
      <c r="M52" s="52" t="s">
        <v>36</v>
      </c>
      <c r="N52" s="53">
        <v>16177.77</v>
      </c>
      <c r="O52" s="53">
        <v>483.38</v>
      </c>
      <c r="P52" s="55">
        <v>43151.0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2.75" customHeight="1">
      <c r="A53" s="52">
        <v>1068120.0</v>
      </c>
      <c r="B53" s="53">
        <v>25600.0</v>
      </c>
      <c r="C53" s="54">
        <f t="shared" si="1"/>
        <v>0.08999563636</v>
      </c>
      <c r="D53" s="52" t="s">
        <v>19</v>
      </c>
      <c r="E53" s="52">
        <v>9.91</v>
      </c>
      <c r="F53" s="53">
        <v>824.96</v>
      </c>
      <c r="G53" s="52" t="s">
        <v>20</v>
      </c>
      <c r="H53" s="52" t="s">
        <v>56</v>
      </c>
      <c r="I53" s="53">
        <v>110000.0</v>
      </c>
      <c r="J53" s="52" t="s">
        <v>23</v>
      </c>
      <c r="K53" s="52" t="s">
        <v>24</v>
      </c>
      <c r="L53" s="52" t="s">
        <v>25</v>
      </c>
      <c r="M53" s="52" t="s">
        <v>42</v>
      </c>
      <c r="N53" s="53">
        <v>29695.6226757</v>
      </c>
      <c r="O53" s="53">
        <v>838.27</v>
      </c>
      <c r="P53" s="55">
        <v>43152.0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2.75" customHeight="1">
      <c r="A54" s="52">
        <v>1069244.0</v>
      </c>
      <c r="B54" s="53">
        <v>7000.0</v>
      </c>
      <c r="C54" s="54">
        <f t="shared" si="1"/>
        <v>0.068406</v>
      </c>
      <c r="D54" s="52" t="s">
        <v>19</v>
      </c>
      <c r="E54" s="52">
        <v>10.65</v>
      </c>
      <c r="F54" s="53">
        <v>228.02</v>
      </c>
      <c r="G54" s="52" t="s">
        <v>20</v>
      </c>
      <c r="H54" s="52" t="s">
        <v>29</v>
      </c>
      <c r="I54" s="53">
        <v>40000.0</v>
      </c>
      <c r="J54" s="52" t="s">
        <v>34</v>
      </c>
      <c r="K54" s="52" t="s">
        <v>24</v>
      </c>
      <c r="L54" s="52" t="s">
        <v>50</v>
      </c>
      <c r="M54" s="52" t="s">
        <v>42</v>
      </c>
      <c r="N54" s="53">
        <v>8205.47381646</v>
      </c>
      <c r="O54" s="53">
        <v>240.27</v>
      </c>
      <c r="P54" s="55">
        <v>43153.0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2.75" customHeight="1">
      <c r="A55" s="52">
        <v>1069243.0</v>
      </c>
      <c r="B55" s="53">
        <v>12000.0</v>
      </c>
      <c r="C55" s="54">
        <f t="shared" si="1"/>
        <v>0.101196</v>
      </c>
      <c r="D55" s="52" t="s">
        <v>19</v>
      </c>
      <c r="E55" s="52">
        <v>15.96</v>
      </c>
      <c r="F55" s="53">
        <v>421.65</v>
      </c>
      <c r="G55" s="52" t="s">
        <v>28</v>
      </c>
      <c r="H55" s="52" t="s">
        <v>61</v>
      </c>
      <c r="I55" s="53">
        <v>50000.0</v>
      </c>
      <c r="J55" s="52" t="s">
        <v>34</v>
      </c>
      <c r="K55" s="52" t="s">
        <v>31</v>
      </c>
      <c r="L55" s="52" t="s">
        <v>32</v>
      </c>
      <c r="M55" s="52" t="s">
        <v>42</v>
      </c>
      <c r="N55" s="53">
        <v>3521.95</v>
      </c>
      <c r="O55" s="53">
        <v>421.65</v>
      </c>
      <c r="P55" s="55">
        <v>43154.0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2.75" customHeight="1">
      <c r="A56" s="52">
        <v>1069238.0</v>
      </c>
      <c r="B56" s="53">
        <v>12000.0</v>
      </c>
      <c r="C56" s="54">
        <f t="shared" si="1"/>
        <v>0.1008782609</v>
      </c>
      <c r="D56" s="52" t="s">
        <v>19</v>
      </c>
      <c r="E56" s="52">
        <v>9.91</v>
      </c>
      <c r="F56" s="53">
        <v>386.7</v>
      </c>
      <c r="G56" s="52" t="s">
        <v>20</v>
      </c>
      <c r="H56" s="52" t="s">
        <v>45</v>
      </c>
      <c r="I56" s="53">
        <v>46000.0</v>
      </c>
      <c r="J56" s="52" t="s">
        <v>34</v>
      </c>
      <c r="K56" s="52" t="s">
        <v>24</v>
      </c>
      <c r="L56" s="52" t="s">
        <v>25</v>
      </c>
      <c r="M56" s="52" t="s">
        <v>64</v>
      </c>
      <c r="N56" s="53">
        <v>13748.2131095</v>
      </c>
      <c r="O56" s="53">
        <v>964.73</v>
      </c>
      <c r="P56" s="55">
        <v>43155.0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2.75" customHeight="1">
      <c r="A57" s="52">
        <v>1069410.0</v>
      </c>
      <c r="B57" s="53">
        <v>21000.0</v>
      </c>
      <c r="C57" s="54">
        <f t="shared" si="1"/>
        <v>0.1332792</v>
      </c>
      <c r="D57" s="52" t="s">
        <v>27</v>
      </c>
      <c r="E57" s="52">
        <v>19.91</v>
      </c>
      <c r="F57" s="53">
        <v>555.33</v>
      </c>
      <c r="G57" s="52" t="s">
        <v>55</v>
      </c>
      <c r="H57" s="52" t="s">
        <v>94</v>
      </c>
      <c r="I57" s="53">
        <v>50000.0</v>
      </c>
      <c r="J57" s="52" t="s">
        <v>23</v>
      </c>
      <c r="K57" s="52" t="s">
        <v>31</v>
      </c>
      <c r="L57" s="52" t="s">
        <v>50</v>
      </c>
      <c r="M57" s="52" t="s">
        <v>107</v>
      </c>
      <c r="N57" s="53">
        <v>18319.14</v>
      </c>
      <c r="O57" s="53">
        <v>555.33</v>
      </c>
      <c r="P57" s="55">
        <v>43156.0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2.75" customHeight="1">
      <c r="A58" s="52">
        <v>1068409.0</v>
      </c>
      <c r="B58" s="53">
        <v>16000.0</v>
      </c>
      <c r="C58" s="54">
        <f t="shared" si="1"/>
        <v>0.06268296296</v>
      </c>
      <c r="D58" s="52" t="s">
        <v>27</v>
      </c>
      <c r="E58" s="52">
        <v>19.91</v>
      </c>
      <c r="F58" s="53">
        <v>423.11</v>
      </c>
      <c r="G58" s="52" t="s">
        <v>55</v>
      </c>
      <c r="H58" s="52" t="s">
        <v>94</v>
      </c>
      <c r="I58" s="53">
        <v>81000.0</v>
      </c>
      <c r="J58" s="52" t="s">
        <v>23</v>
      </c>
      <c r="K58" s="52" t="s">
        <v>24</v>
      </c>
      <c r="L58" s="52" t="s">
        <v>25</v>
      </c>
      <c r="M58" s="52" t="s">
        <v>105</v>
      </c>
      <c r="N58" s="53">
        <v>20876.1</v>
      </c>
      <c r="O58" s="53">
        <v>9931.02</v>
      </c>
      <c r="P58" s="55">
        <v>43157.0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2.75" customHeight="1">
      <c r="A59" s="52">
        <v>1068487.0</v>
      </c>
      <c r="B59" s="53">
        <v>10000.0</v>
      </c>
      <c r="C59" s="54">
        <f t="shared" si="1"/>
        <v>0.1028184615</v>
      </c>
      <c r="D59" s="52" t="s">
        <v>19</v>
      </c>
      <c r="E59" s="52">
        <v>12.42</v>
      </c>
      <c r="F59" s="53">
        <v>334.16</v>
      </c>
      <c r="G59" s="52" t="s">
        <v>20</v>
      </c>
      <c r="H59" s="52" t="s">
        <v>29</v>
      </c>
      <c r="I59" s="53">
        <v>39000.0</v>
      </c>
      <c r="J59" s="52" t="s">
        <v>34</v>
      </c>
      <c r="K59" s="52" t="s">
        <v>24</v>
      </c>
      <c r="L59" s="52" t="s">
        <v>50</v>
      </c>
      <c r="M59" s="52" t="s">
        <v>46</v>
      </c>
      <c r="N59" s="53">
        <v>11474.76</v>
      </c>
      <c r="O59" s="53">
        <v>5803.94</v>
      </c>
      <c r="P59" s="55">
        <v>43158.0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2.75" customHeight="1">
      <c r="A60" s="52">
        <v>1043961.0</v>
      </c>
      <c r="B60" s="53">
        <v>10000.0</v>
      </c>
      <c r="C60" s="54">
        <f t="shared" si="1"/>
        <v>0.07604824903</v>
      </c>
      <c r="D60" s="52" t="s">
        <v>19</v>
      </c>
      <c r="E60" s="52">
        <v>10.65</v>
      </c>
      <c r="F60" s="53">
        <v>325.74</v>
      </c>
      <c r="G60" s="52" t="s">
        <v>20</v>
      </c>
      <c r="H60" s="52" t="s">
        <v>89</v>
      </c>
      <c r="I60" s="53">
        <v>51400.0</v>
      </c>
      <c r="J60" s="52" t="s">
        <v>34</v>
      </c>
      <c r="K60" s="52" t="s">
        <v>24</v>
      </c>
      <c r="L60" s="52" t="s">
        <v>25</v>
      </c>
      <c r="M60" s="52" t="s">
        <v>64</v>
      </c>
      <c r="N60" s="53">
        <v>10575.94</v>
      </c>
      <c r="O60" s="53">
        <v>8627.74</v>
      </c>
      <c r="P60" s="55">
        <v>43159.0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2.75" customHeight="1">
      <c r="A61" s="52">
        <v>1068945.0</v>
      </c>
      <c r="B61" s="53">
        <v>7100.0</v>
      </c>
      <c r="C61" s="54">
        <f t="shared" si="1"/>
        <v>0.09175636364</v>
      </c>
      <c r="D61" s="52" t="s">
        <v>19</v>
      </c>
      <c r="E61" s="52">
        <v>16.77</v>
      </c>
      <c r="F61" s="53">
        <v>252.33</v>
      </c>
      <c r="G61" s="52" t="s">
        <v>75</v>
      </c>
      <c r="H61" s="52" t="s">
        <v>45</v>
      </c>
      <c r="I61" s="53">
        <v>33000.0</v>
      </c>
      <c r="J61" s="52" t="s">
        <v>23</v>
      </c>
      <c r="K61" s="52" t="s">
        <v>24</v>
      </c>
      <c r="L61" s="52" t="s">
        <v>50</v>
      </c>
      <c r="M61" s="52" t="s">
        <v>64</v>
      </c>
      <c r="N61" s="53">
        <v>9079.33484306</v>
      </c>
      <c r="O61" s="53">
        <v>262.78</v>
      </c>
      <c r="P61" s="55">
        <v>43160.0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2.75" customHeight="1">
      <c r="A62" s="52">
        <v>1069142.0</v>
      </c>
      <c r="B62" s="53">
        <v>13000.0</v>
      </c>
      <c r="C62" s="54">
        <f t="shared" si="1"/>
        <v>0.117496</v>
      </c>
      <c r="D62" s="52" t="s">
        <v>27</v>
      </c>
      <c r="E62" s="52">
        <v>12.69</v>
      </c>
      <c r="F62" s="53">
        <v>293.74</v>
      </c>
      <c r="G62" s="52" t="s">
        <v>20</v>
      </c>
      <c r="H62" s="52" t="s">
        <v>29</v>
      </c>
      <c r="I62" s="53">
        <v>30000.0</v>
      </c>
      <c r="J62" s="52" t="s">
        <v>30</v>
      </c>
      <c r="K62" s="52" t="s">
        <v>24</v>
      </c>
      <c r="L62" s="52" t="s">
        <v>50</v>
      </c>
      <c r="M62" s="52" t="s">
        <v>95</v>
      </c>
      <c r="N62" s="53">
        <v>17402.2399868</v>
      </c>
      <c r="O62" s="53">
        <v>3596.46</v>
      </c>
      <c r="P62" s="55">
        <v>43161.0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2.75" customHeight="1">
      <c r="A63" s="52">
        <v>1068934.0</v>
      </c>
      <c r="B63" s="53">
        <v>17500.0</v>
      </c>
      <c r="C63" s="54">
        <f t="shared" si="1"/>
        <v>0.067122</v>
      </c>
      <c r="D63" s="52" t="s">
        <v>27</v>
      </c>
      <c r="E63" s="52">
        <v>17.27</v>
      </c>
      <c r="F63" s="53">
        <v>223.74</v>
      </c>
      <c r="G63" s="52" t="s">
        <v>75</v>
      </c>
      <c r="H63" s="52" t="s">
        <v>85</v>
      </c>
      <c r="I63" s="53">
        <v>40000.0</v>
      </c>
      <c r="J63" s="52" t="s">
        <v>23</v>
      </c>
      <c r="K63" s="52" t="s">
        <v>38</v>
      </c>
      <c r="L63" s="52" t="s">
        <v>35</v>
      </c>
      <c r="M63" s="52" t="s">
        <v>42</v>
      </c>
      <c r="N63" s="53">
        <v>10713.52</v>
      </c>
      <c r="O63" s="53">
        <v>223.74</v>
      </c>
      <c r="P63" s="55">
        <v>43162.0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2.75" customHeight="1">
      <c r="A64" s="52">
        <v>1069136.0</v>
      </c>
      <c r="B64" s="53">
        <v>17675.0</v>
      </c>
      <c r="C64" s="54">
        <f t="shared" si="1"/>
        <v>0.10014</v>
      </c>
      <c r="D64" s="52" t="s">
        <v>27</v>
      </c>
      <c r="E64" s="52">
        <v>14.65</v>
      </c>
      <c r="F64" s="53">
        <v>417.25</v>
      </c>
      <c r="G64" s="52" t="s">
        <v>28</v>
      </c>
      <c r="H64" s="52" t="s">
        <v>29</v>
      </c>
      <c r="I64" s="53">
        <v>50000.0</v>
      </c>
      <c r="J64" s="52" t="s">
        <v>30</v>
      </c>
      <c r="K64" s="52" t="s">
        <v>24</v>
      </c>
      <c r="L64" s="52" t="s">
        <v>50</v>
      </c>
      <c r="M64" s="52" t="s">
        <v>112</v>
      </c>
      <c r="N64" s="53">
        <v>21323.43</v>
      </c>
      <c r="O64" s="53">
        <v>13814.81</v>
      </c>
      <c r="P64" s="55">
        <v>43163.0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2.75" customHeight="1">
      <c r="A65" s="52">
        <v>1068923.0</v>
      </c>
      <c r="B65" s="53">
        <v>8000.0</v>
      </c>
      <c r="C65" s="54">
        <f t="shared" si="1"/>
        <v>0.05502774194</v>
      </c>
      <c r="D65" s="52" t="s">
        <v>19</v>
      </c>
      <c r="E65" s="52">
        <v>16.77</v>
      </c>
      <c r="F65" s="53">
        <v>284.31</v>
      </c>
      <c r="G65" s="52" t="s">
        <v>75</v>
      </c>
      <c r="H65" s="52" t="s">
        <v>29</v>
      </c>
      <c r="I65" s="53">
        <v>62000.0</v>
      </c>
      <c r="J65" s="52" t="s">
        <v>34</v>
      </c>
      <c r="K65" s="52" t="s">
        <v>24</v>
      </c>
      <c r="L65" s="52" t="s">
        <v>50</v>
      </c>
      <c r="M65" s="52" t="s">
        <v>69</v>
      </c>
      <c r="N65" s="53">
        <v>10267.2621391</v>
      </c>
      <c r="O65" s="53">
        <v>606.54</v>
      </c>
      <c r="P65" s="55">
        <v>43164.0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2.75" customHeight="1">
      <c r="A66" s="52">
        <v>1069126.0</v>
      </c>
      <c r="B66" s="53">
        <v>10000.0</v>
      </c>
      <c r="C66" s="54">
        <f t="shared" si="1"/>
        <v>0.05627184973</v>
      </c>
      <c r="D66" s="52" t="s">
        <v>27</v>
      </c>
      <c r="E66" s="52">
        <v>10.65</v>
      </c>
      <c r="F66" s="53">
        <v>215.69</v>
      </c>
      <c r="G66" s="52" t="s">
        <v>20</v>
      </c>
      <c r="H66" s="52" t="s">
        <v>22</v>
      </c>
      <c r="I66" s="53">
        <v>45996.0</v>
      </c>
      <c r="J66" s="52" t="s">
        <v>23</v>
      </c>
      <c r="K66" s="52" t="s">
        <v>31</v>
      </c>
      <c r="L66" s="52" t="s">
        <v>50</v>
      </c>
      <c r="M66" s="52" t="s">
        <v>99</v>
      </c>
      <c r="N66" s="53">
        <v>8772.91</v>
      </c>
      <c r="O66" s="53">
        <v>1.0</v>
      </c>
      <c r="P66" s="55">
        <v>43165.0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2.75" customHeight="1">
      <c r="A67" s="52">
        <v>1069102.0</v>
      </c>
      <c r="B67" s="53">
        <v>3500.0</v>
      </c>
      <c r="C67" s="54">
        <f t="shared" si="1"/>
        <v>0.02487490909</v>
      </c>
      <c r="D67" s="52" t="s">
        <v>19</v>
      </c>
      <c r="E67" s="52">
        <v>10.65</v>
      </c>
      <c r="F67" s="53">
        <v>114.01</v>
      </c>
      <c r="G67" s="52" t="s">
        <v>20</v>
      </c>
      <c r="H67" s="52" t="s">
        <v>94</v>
      </c>
      <c r="I67" s="53">
        <v>55000.0</v>
      </c>
      <c r="J67" s="52" t="s">
        <v>34</v>
      </c>
      <c r="K67" s="52" t="s">
        <v>24</v>
      </c>
      <c r="L67" s="52" t="s">
        <v>50</v>
      </c>
      <c r="M67" s="52" t="s">
        <v>99</v>
      </c>
      <c r="N67" s="53">
        <v>4103.16812842</v>
      </c>
      <c r="O67" s="53">
        <v>118.32</v>
      </c>
      <c r="P67" s="55">
        <v>43166.0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2.75" customHeight="1">
      <c r="A68" s="52">
        <v>1069093.0</v>
      </c>
      <c r="B68" s="53">
        <v>12500.0</v>
      </c>
      <c r="C68" s="54">
        <f t="shared" si="1"/>
        <v>0.089244</v>
      </c>
      <c r="D68" s="52" t="s">
        <v>27</v>
      </c>
      <c r="E68" s="52">
        <v>17.27</v>
      </c>
      <c r="F68" s="53">
        <v>223.11</v>
      </c>
      <c r="G68" s="52" t="s">
        <v>75</v>
      </c>
      <c r="H68" s="52" t="s">
        <v>66</v>
      </c>
      <c r="I68" s="53">
        <v>30000.0</v>
      </c>
      <c r="J68" s="52" t="s">
        <v>30</v>
      </c>
      <c r="K68" s="52" t="s">
        <v>31</v>
      </c>
      <c r="L68" s="52" t="s">
        <v>50</v>
      </c>
      <c r="M68" s="52" t="s">
        <v>93</v>
      </c>
      <c r="N68" s="53">
        <v>5577.75</v>
      </c>
      <c r="O68" s="53">
        <v>223.11</v>
      </c>
      <c r="P68" s="55">
        <v>43167.0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2.75" customHeight="1">
      <c r="A69" s="52">
        <v>1069030.0</v>
      </c>
      <c r="B69" s="53">
        <v>16425.0</v>
      </c>
      <c r="C69" s="54">
        <f t="shared" si="1"/>
        <v>0.1518130388</v>
      </c>
      <c r="D69" s="52" t="s">
        <v>19</v>
      </c>
      <c r="E69" s="52">
        <v>14.27</v>
      </c>
      <c r="F69" s="53">
        <v>563.53</v>
      </c>
      <c r="G69" s="52" t="s">
        <v>28</v>
      </c>
      <c r="H69" s="52" t="s">
        <v>61</v>
      </c>
      <c r="I69" s="53">
        <v>44544.0</v>
      </c>
      <c r="J69" s="52" t="s">
        <v>30</v>
      </c>
      <c r="K69" s="52" t="s">
        <v>24</v>
      </c>
      <c r="L69" s="52" t="s">
        <v>50</v>
      </c>
      <c r="M69" s="52" t="s">
        <v>42</v>
      </c>
      <c r="N69" s="53">
        <v>18172.71</v>
      </c>
      <c r="O69" s="53">
        <v>13108.71</v>
      </c>
      <c r="P69" s="55">
        <v>43168.0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2.75" customHeight="1">
      <c r="A70" s="52">
        <v>1068906.0</v>
      </c>
      <c r="B70" s="53">
        <v>8200.0</v>
      </c>
      <c r="C70" s="54">
        <f t="shared" si="1"/>
        <v>0.0357024</v>
      </c>
      <c r="D70" s="52" t="s">
        <v>27</v>
      </c>
      <c r="E70" s="52">
        <v>21.28</v>
      </c>
      <c r="F70" s="53">
        <v>223.14</v>
      </c>
      <c r="G70" s="52" t="s">
        <v>59</v>
      </c>
      <c r="H70" s="52" t="s">
        <v>61</v>
      </c>
      <c r="I70" s="53">
        <v>75000.0</v>
      </c>
      <c r="J70" s="52" t="s">
        <v>30</v>
      </c>
      <c r="K70" s="52" t="s">
        <v>31</v>
      </c>
      <c r="L70" s="52" t="s">
        <v>35</v>
      </c>
      <c r="M70" s="52" t="s">
        <v>42</v>
      </c>
      <c r="N70" s="53">
        <v>4173.57</v>
      </c>
      <c r="O70" s="53">
        <v>223.14</v>
      </c>
      <c r="P70" s="55">
        <v>43169.0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2.75" customHeight="1">
      <c r="A71" s="52">
        <v>1069073.0</v>
      </c>
      <c r="B71" s="53">
        <v>15000.0</v>
      </c>
      <c r="C71" s="54">
        <f t="shared" si="1"/>
        <v>0.101787541</v>
      </c>
      <c r="D71" s="52" t="s">
        <v>19</v>
      </c>
      <c r="E71" s="52">
        <v>14.65</v>
      </c>
      <c r="F71" s="53">
        <v>517.42</v>
      </c>
      <c r="G71" s="52" t="s">
        <v>28</v>
      </c>
      <c r="H71" s="52" t="s">
        <v>89</v>
      </c>
      <c r="I71" s="53">
        <v>61000.0</v>
      </c>
      <c r="J71" s="52" t="s">
        <v>23</v>
      </c>
      <c r="K71" s="52" t="s">
        <v>24</v>
      </c>
      <c r="L71" s="52" t="s">
        <v>25</v>
      </c>
      <c r="M71" s="52" t="s">
        <v>87</v>
      </c>
      <c r="N71" s="53">
        <v>18562.40042</v>
      </c>
      <c r="O71" s="53">
        <v>2533.38</v>
      </c>
      <c r="P71" s="55">
        <v>43170.0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2.75" customHeight="1">
      <c r="A72" s="52">
        <v>1069043.0</v>
      </c>
      <c r="B72" s="53">
        <v>20975.0</v>
      </c>
      <c r="C72" s="54">
        <f t="shared" si="1"/>
        <v>0.09317181818</v>
      </c>
      <c r="D72" s="52" t="s">
        <v>27</v>
      </c>
      <c r="E72" s="52">
        <v>17.58</v>
      </c>
      <c r="F72" s="53">
        <v>341.63</v>
      </c>
      <c r="G72" s="52" t="s">
        <v>75</v>
      </c>
      <c r="H72" s="52" t="s">
        <v>66</v>
      </c>
      <c r="I72" s="53">
        <v>44000.0</v>
      </c>
      <c r="J72" s="52" t="s">
        <v>23</v>
      </c>
      <c r="K72" s="52" t="s">
        <v>24</v>
      </c>
      <c r="L72" s="52" t="s">
        <v>25</v>
      </c>
      <c r="M72" s="52" t="s">
        <v>33</v>
      </c>
      <c r="N72" s="53">
        <v>18097.3445842</v>
      </c>
      <c r="O72" s="53">
        <v>9245.21</v>
      </c>
      <c r="P72" s="55">
        <v>43171.0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2.75" customHeight="1">
      <c r="A73" s="52">
        <v>1060981.0</v>
      </c>
      <c r="B73" s="53">
        <v>6400.0</v>
      </c>
      <c r="C73" s="54">
        <f t="shared" si="1"/>
        <v>0.036392</v>
      </c>
      <c r="D73" s="52" t="s">
        <v>19</v>
      </c>
      <c r="E73" s="52">
        <v>16.77</v>
      </c>
      <c r="F73" s="53">
        <v>227.45</v>
      </c>
      <c r="G73" s="52" t="s">
        <v>75</v>
      </c>
      <c r="H73" s="52" t="s">
        <v>66</v>
      </c>
      <c r="I73" s="53">
        <v>75000.0</v>
      </c>
      <c r="J73" s="52" t="s">
        <v>34</v>
      </c>
      <c r="K73" s="52" t="s">
        <v>31</v>
      </c>
      <c r="L73" s="52" t="s">
        <v>50</v>
      </c>
      <c r="M73" s="52" t="s">
        <v>42</v>
      </c>
      <c r="N73" s="53">
        <v>4776.45</v>
      </c>
      <c r="O73" s="53">
        <v>227.45</v>
      </c>
      <c r="P73" s="55">
        <v>43172.0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2.75" customHeight="1">
      <c r="A74" s="52">
        <v>1069071.0</v>
      </c>
      <c r="B74" s="53">
        <v>3000.0</v>
      </c>
      <c r="C74" s="54">
        <f t="shared" si="1"/>
        <v>0.03635714286</v>
      </c>
      <c r="D74" s="52" t="s">
        <v>19</v>
      </c>
      <c r="E74" s="52">
        <v>13.49</v>
      </c>
      <c r="F74" s="53">
        <v>101.8</v>
      </c>
      <c r="G74" s="52" t="s">
        <v>28</v>
      </c>
      <c r="H74" s="52" t="s">
        <v>45</v>
      </c>
      <c r="I74" s="53">
        <v>33600.0</v>
      </c>
      <c r="J74" s="52" t="s">
        <v>34</v>
      </c>
      <c r="K74" s="52" t="s">
        <v>24</v>
      </c>
      <c r="L74" s="52" t="s">
        <v>50</v>
      </c>
      <c r="M74" s="52" t="s">
        <v>113</v>
      </c>
      <c r="N74" s="53">
        <v>3246.8</v>
      </c>
      <c r="O74" s="53">
        <v>2539.58</v>
      </c>
      <c r="P74" s="55">
        <v>43173.0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2.75" customHeight="1">
      <c r="A75" s="52">
        <v>1069070.0</v>
      </c>
      <c r="B75" s="53">
        <v>12000.0</v>
      </c>
      <c r="C75" s="54">
        <f t="shared" si="1"/>
        <v>0.1023528</v>
      </c>
      <c r="D75" s="52" t="s">
        <v>19</v>
      </c>
      <c r="E75" s="52">
        <v>16.77</v>
      </c>
      <c r="F75" s="53">
        <v>426.47</v>
      </c>
      <c r="G75" s="52" t="s">
        <v>75</v>
      </c>
      <c r="H75" s="52" t="s">
        <v>48</v>
      </c>
      <c r="I75" s="53">
        <v>50000.0</v>
      </c>
      <c r="J75" s="52" t="s">
        <v>34</v>
      </c>
      <c r="K75" s="52" t="s">
        <v>24</v>
      </c>
      <c r="L75" s="52" t="s">
        <v>25</v>
      </c>
      <c r="M75" s="52" t="s">
        <v>105</v>
      </c>
      <c r="N75" s="53">
        <v>15346.4668655</v>
      </c>
      <c r="O75" s="53">
        <v>441.52</v>
      </c>
      <c r="P75" s="55">
        <v>43174.0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2.75" customHeight="1">
      <c r="A76" s="52">
        <v>1068893.0</v>
      </c>
      <c r="B76" s="53">
        <v>14400.0</v>
      </c>
      <c r="C76" s="54">
        <f t="shared" si="1"/>
        <v>0.03658</v>
      </c>
      <c r="D76" s="52" t="s">
        <v>19</v>
      </c>
      <c r="E76" s="52">
        <v>8.9</v>
      </c>
      <c r="F76" s="53">
        <v>457.25</v>
      </c>
      <c r="G76" s="52" t="s">
        <v>44</v>
      </c>
      <c r="H76" s="52" t="s">
        <v>29</v>
      </c>
      <c r="I76" s="53">
        <v>150000.0</v>
      </c>
      <c r="J76" s="52" t="s">
        <v>30</v>
      </c>
      <c r="K76" s="52" t="s">
        <v>24</v>
      </c>
      <c r="L76" s="52" t="s">
        <v>50</v>
      </c>
      <c r="M76" s="52" t="s">
        <v>91</v>
      </c>
      <c r="N76" s="53">
        <v>16459.519142</v>
      </c>
      <c r="O76" s="53">
        <v>464.02</v>
      </c>
      <c r="P76" s="55">
        <v>43175.0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2.75" customHeight="1">
      <c r="A77" s="52">
        <v>1068882.0</v>
      </c>
      <c r="B77" s="53">
        <v>12000.0</v>
      </c>
      <c r="C77" s="54">
        <f t="shared" si="1"/>
        <v>0.055192</v>
      </c>
      <c r="D77" s="52" t="s">
        <v>19</v>
      </c>
      <c r="E77" s="52">
        <v>14.65</v>
      </c>
      <c r="F77" s="53">
        <v>413.94</v>
      </c>
      <c r="G77" s="52" t="s">
        <v>28</v>
      </c>
      <c r="H77" s="52" t="s">
        <v>22</v>
      </c>
      <c r="I77" s="53">
        <v>90000.0</v>
      </c>
      <c r="J77" s="52" t="s">
        <v>34</v>
      </c>
      <c r="K77" s="52" t="s">
        <v>24</v>
      </c>
      <c r="L77" s="52" t="s">
        <v>50</v>
      </c>
      <c r="M77" s="52" t="s">
        <v>95</v>
      </c>
      <c r="N77" s="53">
        <v>12699.48</v>
      </c>
      <c r="O77" s="53">
        <v>11046.6</v>
      </c>
      <c r="P77" s="55">
        <v>43176.0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2.75" customHeight="1">
      <c r="A78" s="52">
        <v>1069039.0</v>
      </c>
      <c r="B78" s="53">
        <v>11000.0</v>
      </c>
      <c r="C78" s="54">
        <f t="shared" si="1"/>
        <v>0.09331</v>
      </c>
      <c r="D78" s="52" t="s">
        <v>19</v>
      </c>
      <c r="E78" s="52">
        <v>13.49</v>
      </c>
      <c r="F78" s="53">
        <v>373.24</v>
      </c>
      <c r="G78" s="52" t="s">
        <v>28</v>
      </c>
      <c r="H78" s="52" t="s">
        <v>22</v>
      </c>
      <c r="I78" s="53">
        <v>48000.0</v>
      </c>
      <c r="J78" s="52" t="s">
        <v>23</v>
      </c>
      <c r="K78" s="52" t="s">
        <v>24</v>
      </c>
      <c r="L78" s="52" t="s">
        <v>50</v>
      </c>
      <c r="M78" s="52" t="s">
        <v>64</v>
      </c>
      <c r="N78" s="53">
        <v>13413.2160453</v>
      </c>
      <c r="O78" s="53">
        <v>1491.29</v>
      </c>
      <c r="P78" s="55">
        <v>43177.0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2.75" customHeight="1">
      <c r="A79" s="52">
        <v>1068416.0</v>
      </c>
      <c r="B79" s="53">
        <v>7250.0</v>
      </c>
      <c r="C79" s="54">
        <f t="shared" si="1"/>
        <v>0.0316016</v>
      </c>
      <c r="D79" s="52" t="s">
        <v>27</v>
      </c>
      <c r="E79" s="52">
        <v>21.67</v>
      </c>
      <c r="F79" s="53">
        <v>197.51</v>
      </c>
      <c r="G79" s="52" t="s">
        <v>59</v>
      </c>
      <c r="H79" s="52" t="s">
        <v>29</v>
      </c>
      <c r="I79" s="53">
        <v>75000.0</v>
      </c>
      <c r="J79" s="52" t="s">
        <v>23</v>
      </c>
      <c r="K79" s="52" t="s">
        <v>24</v>
      </c>
      <c r="L79" s="52" t="s">
        <v>50</v>
      </c>
      <c r="M79" s="52" t="s">
        <v>42</v>
      </c>
      <c r="N79" s="53">
        <v>8201.53</v>
      </c>
      <c r="O79" s="53">
        <v>6824.7</v>
      </c>
      <c r="P79" s="55">
        <v>43178.0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2.75" customHeight="1">
      <c r="A80" s="52">
        <v>1068997.0</v>
      </c>
      <c r="B80" s="53">
        <v>15000.0</v>
      </c>
      <c r="C80" s="54">
        <f t="shared" si="1"/>
        <v>0.1083138462</v>
      </c>
      <c r="D80" s="52" t="s">
        <v>19</v>
      </c>
      <c r="E80" s="52">
        <v>7.9</v>
      </c>
      <c r="F80" s="53">
        <v>469.36</v>
      </c>
      <c r="G80" s="52" t="s">
        <v>44</v>
      </c>
      <c r="H80" s="52" t="s">
        <v>45</v>
      </c>
      <c r="I80" s="53">
        <v>52000.0</v>
      </c>
      <c r="J80" s="52" t="s">
        <v>34</v>
      </c>
      <c r="K80" s="52" t="s">
        <v>24</v>
      </c>
      <c r="L80" s="52" t="s">
        <v>35</v>
      </c>
      <c r="M80" s="52" t="s">
        <v>64</v>
      </c>
      <c r="N80" s="53">
        <v>15557.64</v>
      </c>
      <c r="O80" s="53">
        <v>312.74</v>
      </c>
      <c r="P80" s="55">
        <v>43179.0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2.75" customHeight="1">
      <c r="A81" s="52">
        <v>1048390.0</v>
      </c>
      <c r="B81" s="53">
        <v>18000.0</v>
      </c>
      <c r="C81" s="54">
        <f t="shared" si="1"/>
        <v>0.08787507692</v>
      </c>
      <c r="D81" s="52" t="s">
        <v>27</v>
      </c>
      <c r="E81" s="52">
        <v>19.91</v>
      </c>
      <c r="F81" s="53">
        <v>475.99</v>
      </c>
      <c r="G81" s="52" t="s">
        <v>55</v>
      </c>
      <c r="H81" s="52" t="s">
        <v>22</v>
      </c>
      <c r="I81" s="53">
        <v>65000.0</v>
      </c>
      <c r="J81" s="52" t="s">
        <v>34</v>
      </c>
      <c r="K81" s="52" t="s">
        <v>24</v>
      </c>
      <c r="L81" s="52" t="s">
        <v>50</v>
      </c>
      <c r="M81" s="52" t="s">
        <v>87</v>
      </c>
      <c r="N81" s="53">
        <v>26027.5396382</v>
      </c>
      <c r="O81" s="53">
        <v>10783.73</v>
      </c>
      <c r="P81" s="55">
        <v>43180.0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2.75" customHeight="1">
      <c r="A82" s="52">
        <v>1068994.0</v>
      </c>
      <c r="B82" s="53">
        <v>35000.0</v>
      </c>
      <c r="C82" s="54">
        <f t="shared" si="1"/>
        <v>0.0441472</v>
      </c>
      <c r="D82" s="52" t="s">
        <v>27</v>
      </c>
      <c r="E82" s="52">
        <v>17.27</v>
      </c>
      <c r="F82" s="53">
        <v>551.84</v>
      </c>
      <c r="G82" s="52" t="s">
        <v>75</v>
      </c>
      <c r="H82" s="52" t="s">
        <v>48</v>
      </c>
      <c r="I82" s="53">
        <v>150000.0</v>
      </c>
      <c r="J82" s="52" t="s">
        <v>23</v>
      </c>
      <c r="K82" s="52" t="s">
        <v>24</v>
      </c>
      <c r="L82" s="52" t="s">
        <v>53</v>
      </c>
      <c r="M82" s="52" t="s">
        <v>91</v>
      </c>
      <c r="N82" s="53">
        <v>28871.92</v>
      </c>
      <c r="O82" s="53">
        <v>15660.22</v>
      </c>
      <c r="P82" s="55">
        <v>43181.0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2.75" customHeight="1">
      <c r="A83" s="52">
        <v>1068475.0</v>
      </c>
      <c r="B83" s="53">
        <v>10000.0</v>
      </c>
      <c r="C83" s="54">
        <f t="shared" si="1"/>
        <v>0.06054529412</v>
      </c>
      <c r="D83" s="52" t="s">
        <v>19</v>
      </c>
      <c r="E83" s="52">
        <v>14.27</v>
      </c>
      <c r="F83" s="53">
        <v>343.09</v>
      </c>
      <c r="G83" s="52" t="s">
        <v>28</v>
      </c>
      <c r="H83" s="52" t="s">
        <v>89</v>
      </c>
      <c r="I83" s="53">
        <v>68000.0</v>
      </c>
      <c r="J83" s="52" t="s">
        <v>30</v>
      </c>
      <c r="K83" s="52" t="s">
        <v>24</v>
      </c>
      <c r="L83" s="52" t="s">
        <v>25</v>
      </c>
      <c r="M83" s="52" t="s">
        <v>92</v>
      </c>
      <c r="N83" s="53">
        <v>10671.62</v>
      </c>
      <c r="O83" s="53">
        <v>8962.31</v>
      </c>
      <c r="P83" s="55">
        <v>43182.0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2.75" customHeight="1">
      <c r="A84" s="52">
        <v>1068989.0</v>
      </c>
      <c r="B84" s="53">
        <v>11800.0</v>
      </c>
      <c r="C84" s="54">
        <f t="shared" si="1"/>
        <v>0.1130942857</v>
      </c>
      <c r="D84" s="52" t="s">
        <v>19</v>
      </c>
      <c r="E84" s="52">
        <v>12.69</v>
      </c>
      <c r="F84" s="53">
        <v>395.83</v>
      </c>
      <c r="G84" s="52" t="s">
        <v>20</v>
      </c>
      <c r="H84" s="52" t="s">
        <v>85</v>
      </c>
      <c r="I84" s="53">
        <v>42000.0</v>
      </c>
      <c r="J84" s="52" t="s">
        <v>30</v>
      </c>
      <c r="K84" s="52" t="s">
        <v>24</v>
      </c>
      <c r="L84" s="52" t="s">
        <v>25</v>
      </c>
      <c r="M84" s="52" t="s">
        <v>91</v>
      </c>
      <c r="N84" s="53">
        <v>14243.1583665</v>
      </c>
      <c r="O84" s="53">
        <v>419.36</v>
      </c>
      <c r="P84" s="55">
        <v>43183.0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2.75" customHeight="1">
      <c r="A85" s="52">
        <v>1068967.0</v>
      </c>
      <c r="B85" s="53">
        <v>4500.0</v>
      </c>
      <c r="C85" s="54">
        <f t="shared" si="1"/>
        <v>0.03100981132</v>
      </c>
      <c r="D85" s="52" t="s">
        <v>19</v>
      </c>
      <c r="E85" s="52">
        <v>6.03</v>
      </c>
      <c r="F85" s="53">
        <v>136.96</v>
      </c>
      <c r="G85" s="52" t="s">
        <v>44</v>
      </c>
      <c r="H85" s="52" t="s">
        <v>61</v>
      </c>
      <c r="I85" s="53">
        <v>53000.0</v>
      </c>
      <c r="J85" s="52" t="s">
        <v>30</v>
      </c>
      <c r="K85" s="52" t="s">
        <v>24</v>
      </c>
      <c r="L85" s="52" t="s">
        <v>57</v>
      </c>
      <c r="M85" s="52" t="s">
        <v>42</v>
      </c>
      <c r="N85" s="53">
        <v>4930.30217046</v>
      </c>
      <c r="O85" s="53">
        <v>138.95</v>
      </c>
      <c r="P85" s="55">
        <v>43184.0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2.75" customHeight="1">
      <c r="A86" s="52">
        <v>1068744.0</v>
      </c>
      <c r="B86" s="53">
        <v>7000.0</v>
      </c>
      <c r="C86" s="54">
        <f t="shared" si="1"/>
        <v>0.08050971429</v>
      </c>
      <c r="D86" s="52" t="s">
        <v>19</v>
      </c>
      <c r="E86" s="52">
        <v>12.69</v>
      </c>
      <c r="F86" s="53">
        <v>234.82</v>
      </c>
      <c r="G86" s="52" t="s">
        <v>20</v>
      </c>
      <c r="H86" s="52" t="s">
        <v>22</v>
      </c>
      <c r="I86" s="53">
        <v>35000.0</v>
      </c>
      <c r="J86" s="52" t="s">
        <v>30</v>
      </c>
      <c r="K86" s="52" t="s">
        <v>24</v>
      </c>
      <c r="L86" s="52" t="s">
        <v>25</v>
      </c>
      <c r="M86" s="52" t="s">
        <v>42</v>
      </c>
      <c r="N86" s="53">
        <v>8449.39474172</v>
      </c>
      <c r="O86" s="53">
        <v>248.19</v>
      </c>
      <c r="P86" s="55">
        <v>43185.0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2.75" customHeight="1">
      <c r="A87" s="52">
        <v>1045509.0</v>
      </c>
      <c r="B87" s="53">
        <v>9200.0</v>
      </c>
      <c r="C87" s="54">
        <f t="shared" si="1"/>
        <v>0.061486</v>
      </c>
      <c r="D87" s="52" t="s">
        <v>19</v>
      </c>
      <c r="E87" s="52">
        <v>12.42</v>
      </c>
      <c r="F87" s="53">
        <v>307.43</v>
      </c>
      <c r="G87" s="52" t="s">
        <v>20</v>
      </c>
      <c r="H87" s="52" t="s">
        <v>89</v>
      </c>
      <c r="I87" s="53">
        <v>60000.0</v>
      </c>
      <c r="J87" s="52" t="s">
        <v>30</v>
      </c>
      <c r="K87" s="52" t="s">
        <v>24</v>
      </c>
      <c r="L87" s="52" t="s">
        <v>50</v>
      </c>
      <c r="M87" s="52" t="s">
        <v>42</v>
      </c>
      <c r="N87" s="53">
        <v>10480.84</v>
      </c>
      <c r="O87" s="53">
        <v>365.48</v>
      </c>
      <c r="P87" s="55">
        <v>43186.0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2.75" customHeight="1">
      <c r="A88" s="52">
        <v>1063958.0</v>
      </c>
      <c r="B88" s="53">
        <v>14000.0</v>
      </c>
      <c r="C88" s="54">
        <f t="shared" si="1"/>
        <v>0.1499914286</v>
      </c>
      <c r="D88" s="52" t="s">
        <v>27</v>
      </c>
      <c r="E88" s="52">
        <v>17.27</v>
      </c>
      <c r="F88" s="53">
        <v>349.98</v>
      </c>
      <c r="G88" s="52" t="s">
        <v>75</v>
      </c>
      <c r="H88" s="52" t="s">
        <v>61</v>
      </c>
      <c r="I88" s="53">
        <v>28000.0</v>
      </c>
      <c r="J88" s="52" t="s">
        <v>23</v>
      </c>
      <c r="K88" s="52" t="s">
        <v>38</v>
      </c>
      <c r="L88" s="52" t="s">
        <v>41</v>
      </c>
      <c r="M88" s="52" t="s">
        <v>107</v>
      </c>
      <c r="N88" s="53">
        <v>16777.04</v>
      </c>
      <c r="O88" s="53">
        <v>349.98</v>
      </c>
      <c r="P88" s="55">
        <v>43187.0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2.75" customHeight="1">
      <c r="A89" s="52">
        <v>1041756.0</v>
      </c>
      <c r="B89" s="53">
        <v>4500.0</v>
      </c>
      <c r="C89" s="54">
        <f t="shared" si="1"/>
        <v>0.02773142857</v>
      </c>
      <c r="D89" s="52" t="s">
        <v>27</v>
      </c>
      <c r="E89" s="52">
        <v>10.65</v>
      </c>
      <c r="F89" s="53">
        <v>97.06</v>
      </c>
      <c r="G89" s="52" t="s">
        <v>20</v>
      </c>
      <c r="H89" s="52" t="s">
        <v>29</v>
      </c>
      <c r="I89" s="53">
        <v>42000.0</v>
      </c>
      <c r="J89" s="52" t="s">
        <v>30</v>
      </c>
      <c r="K89" s="52" t="s">
        <v>24</v>
      </c>
      <c r="L89" s="52" t="s">
        <v>32</v>
      </c>
      <c r="M89" s="52" t="s">
        <v>64</v>
      </c>
      <c r="N89" s="53">
        <v>4907.8</v>
      </c>
      <c r="O89" s="53">
        <v>3946.24</v>
      </c>
      <c r="P89" s="55">
        <v>43188.0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2.75" customHeight="1">
      <c r="A90" s="52">
        <v>1068694.0</v>
      </c>
      <c r="B90" s="53">
        <v>12000.0</v>
      </c>
      <c r="C90" s="54">
        <f t="shared" si="1"/>
        <v>0.0575263962</v>
      </c>
      <c r="D90" s="52" t="s">
        <v>19</v>
      </c>
      <c r="E90" s="52">
        <v>16.29</v>
      </c>
      <c r="F90" s="53">
        <v>423.61</v>
      </c>
      <c r="G90" s="52" t="s">
        <v>75</v>
      </c>
      <c r="H90" s="52" t="s">
        <v>56</v>
      </c>
      <c r="I90" s="53">
        <v>88365.0</v>
      </c>
      <c r="J90" s="52" t="s">
        <v>23</v>
      </c>
      <c r="K90" s="52" t="s">
        <v>24</v>
      </c>
      <c r="L90" s="52" t="s">
        <v>50</v>
      </c>
      <c r="M90" s="52" t="s">
        <v>26</v>
      </c>
      <c r="N90" s="53">
        <v>14685.36</v>
      </c>
      <c r="O90" s="53">
        <v>5800.45</v>
      </c>
      <c r="P90" s="55">
        <v>43189.0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2.75" customHeight="1">
      <c r="A91" s="52">
        <v>1068792.0</v>
      </c>
      <c r="B91" s="53">
        <v>12000.0</v>
      </c>
      <c r="C91" s="54">
        <f t="shared" si="1"/>
        <v>0.06786166667</v>
      </c>
      <c r="D91" s="52" t="s">
        <v>19</v>
      </c>
      <c r="E91" s="52">
        <v>13.49</v>
      </c>
      <c r="F91" s="53">
        <v>407.17</v>
      </c>
      <c r="G91" s="52" t="s">
        <v>28</v>
      </c>
      <c r="H91" s="52" t="s">
        <v>61</v>
      </c>
      <c r="I91" s="53">
        <v>72000.0</v>
      </c>
      <c r="J91" s="52" t="s">
        <v>30</v>
      </c>
      <c r="K91" s="52" t="s">
        <v>24</v>
      </c>
      <c r="L91" s="52" t="s">
        <v>50</v>
      </c>
      <c r="M91" s="52" t="s">
        <v>42</v>
      </c>
      <c r="N91" s="53">
        <v>13985.6762204</v>
      </c>
      <c r="O91" s="53">
        <v>426.26</v>
      </c>
      <c r="P91" s="55">
        <v>43190.0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2.75" customHeight="1">
      <c r="A92" s="52">
        <v>1068558.0</v>
      </c>
      <c r="B92" s="53">
        <v>12000.0</v>
      </c>
      <c r="C92" s="54">
        <f t="shared" si="1"/>
        <v>0.07565419355</v>
      </c>
      <c r="D92" s="52" t="s">
        <v>19</v>
      </c>
      <c r="E92" s="52">
        <v>10.65</v>
      </c>
      <c r="F92" s="53">
        <v>390.88</v>
      </c>
      <c r="G92" s="52" t="s">
        <v>20</v>
      </c>
      <c r="H92" s="52" t="s">
        <v>29</v>
      </c>
      <c r="I92" s="53">
        <v>62000.0</v>
      </c>
      <c r="J92" s="52" t="s">
        <v>23</v>
      </c>
      <c r="K92" s="52" t="s">
        <v>24</v>
      </c>
      <c r="L92" s="52" t="s">
        <v>25</v>
      </c>
      <c r="M92" s="52" t="s">
        <v>64</v>
      </c>
      <c r="N92" s="53">
        <v>12779.62</v>
      </c>
      <c r="O92" s="53">
        <v>10046.57</v>
      </c>
      <c r="P92" s="55">
        <v>43191.0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2.75" customHeight="1">
      <c r="A93" s="52">
        <v>1068322.0</v>
      </c>
      <c r="B93" s="53">
        <v>7000.0</v>
      </c>
      <c r="C93" s="54">
        <f t="shared" si="1"/>
        <v>0.06264285714</v>
      </c>
      <c r="D93" s="52" t="s">
        <v>19</v>
      </c>
      <c r="E93" s="52">
        <v>10.65</v>
      </c>
      <c r="F93" s="53">
        <v>228.02</v>
      </c>
      <c r="G93" s="52" t="s">
        <v>20</v>
      </c>
      <c r="H93" s="52" t="s">
        <v>48</v>
      </c>
      <c r="I93" s="53">
        <v>43680.0</v>
      </c>
      <c r="J93" s="52" t="s">
        <v>34</v>
      </c>
      <c r="K93" s="52" t="s">
        <v>24</v>
      </c>
      <c r="L93" s="52" t="s">
        <v>25</v>
      </c>
      <c r="M93" s="52" t="s">
        <v>93</v>
      </c>
      <c r="N93" s="53">
        <v>7687.73</v>
      </c>
      <c r="O93" s="53">
        <v>4958.61</v>
      </c>
      <c r="P93" s="55">
        <v>43192.0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2.75" customHeight="1">
      <c r="A94" s="52">
        <v>1065674.0</v>
      </c>
      <c r="B94" s="53">
        <v>8200.0</v>
      </c>
      <c r="C94" s="54">
        <f t="shared" si="1"/>
        <v>0.021462</v>
      </c>
      <c r="D94" s="52" t="s">
        <v>27</v>
      </c>
      <c r="E94" s="52">
        <v>19.42</v>
      </c>
      <c r="F94" s="53">
        <v>214.62</v>
      </c>
      <c r="G94" s="52" t="s">
        <v>55</v>
      </c>
      <c r="H94" s="52" t="s">
        <v>48</v>
      </c>
      <c r="I94" s="53">
        <v>120000.0</v>
      </c>
      <c r="J94" s="52" t="s">
        <v>30</v>
      </c>
      <c r="K94" s="52" t="s">
        <v>24</v>
      </c>
      <c r="L94" s="52" t="s">
        <v>50</v>
      </c>
      <c r="M94" s="52" t="s">
        <v>91</v>
      </c>
      <c r="N94" s="53">
        <v>11894.8952023</v>
      </c>
      <c r="O94" s="53">
        <v>4625.07</v>
      </c>
      <c r="P94" s="55">
        <v>43193.0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2.75" customHeight="1">
      <c r="A95" s="52">
        <v>1068547.0</v>
      </c>
      <c r="B95" s="53">
        <v>10500.0</v>
      </c>
      <c r="C95" s="54">
        <f t="shared" si="1"/>
        <v>0.06404181818</v>
      </c>
      <c r="D95" s="52" t="s">
        <v>19</v>
      </c>
      <c r="E95" s="52">
        <v>12.69</v>
      </c>
      <c r="F95" s="53">
        <v>352.23</v>
      </c>
      <c r="G95" s="52" t="s">
        <v>20</v>
      </c>
      <c r="H95" s="52" t="s">
        <v>22</v>
      </c>
      <c r="I95" s="53">
        <v>66000.0</v>
      </c>
      <c r="J95" s="52" t="s">
        <v>23</v>
      </c>
      <c r="K95" s="52" t="s">
        <v>24</v>
      </c>
      <c r="L95" s="52" t="s">
        <v>62</v>
      </c>
      <c r="M95" s="52" t="s">
        <v>42</v>
      </c>
      <c r="N95" s="53">
        <v>11232.14</v>
      </c>
      <c r="O95" s="53">
        <v>4421.32</v>
      </c>
      <c r="P95" s="55">
        <v>43194.0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2.75" customHeight="1">
      <c r="A96" s="52">
        <v>1068545.0</v>
      </c>
      <c r="B96" s="53">
        <v>7000.0</v>
      </c>
      <c r="C96" s="54">
        <f t="shared" si="1"/>
        <v>0.07102453988</v>
      </c>
      <c r="D96" s="52" t="s">
        <v>19</v>
      </c>
      <c r="E96" s="52">
        <v>11.71</v>
      </c>
      <c r="F96" s="53">
        <v>231.54</v>
      </c>
      <c r="G96" s="52" t="s">
        <v>20</v>
      </c>
      <c r="H96" s="52" t="s">
        <v>61</v>
      </c>
      <c r="I96" s="53">
        <v>39120.0</v>
      </c>
      <c r="J96" s="52" t="s">
        <v>34</v>
      </c>
      <c r="K96" s="52" t="s">
        <v>24</v>
      </c>
      <c r="L96" s="52" t="s">
        <v>50</v>
      </c>
      <c r="M96" s="52" t="s">
        <v>87</v>
      </c>
      <c r="N96" s="53">
        <v>7932.3</v>
      </c>
      <c r="O96" s="53">
        <v>4235.03</v>
      </c>
      <c r="P96" s="55">
        <v>43195.0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2.75" customHeight="1">
      <c r="A97" s="52">
        <v>1068575.0</v>
      </c>
      <c r="B97" s="53">
        <v>15300.0</v>
      </c>
      <c r="C97" s="54">
        <f t="shared" si="1"/>
        <v>0.05973176471</v>
      </c>
      <c r="D97" s="52" t="s">
        <v>27</v>
      </c>
      <c r="E97" s="52">
        <v>22.06</v>
      </c>
      <c r="F97" s="53">
        <v>423.1</v>
      </c>
      <c r="G97" s="52" t="s">
        <v>59</v>
      </c>
      <c r="H97" s="52" t="s">
        <v>85</v>
      </c>
      <c r="I97" s="53">
        <v>85000.0</v>
      </c>
      <c r="J97" s="52" t="s">
        <v>23</v>
      </c>
      <c r="K97" s="52" t="s">
        <v>38</v>
      </c>
      <c r="L97" s="52" t="s">
        <v>25</v>
      </c>
      <c r="M97" s="52" t="s">
        <v>69</v>
      </c>
      <c r="N97" s="53">
        <v>20295.8</v>
      </c>
      <c r="O97" s="53">
        <v>423.1</v>
      </c>
      <c r="P97" s="55">
        <v>43196.0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2.75" customHeight="1">
      <c r="A98" s="52">
        <v>1049528.0</v>
      </c>
      <c r="B98" s="53">
        <v>20000.0</v>
      </c>
      <c r="C98" s="54">
        <f t="shared" si="1"/>
        <v>0.07101087866</v>
      </c>
      <c r="D98" s="52" t="s">
        <v>27</v>
      </c>
      <c r="E98" s="52">
        <v>11.71</v>
      </c>
      <c r="F98" s="53">
        <v>282.86</v>
      </c>
      <c r="G98" s="52" t="s">
        <v>20</v>
      </c>
      <c r="H98" s="52" t="s">
        <v>61</v>
      </c>
      <c r="I98" s="53">
        <v>47800.0</v>
      </c>
      <c r="J98" s="52" t="s">
        <v>23</v>
      </c>
      <c r="K98" s="52" t="s">
        <v>24</v>
      </c>
      <c r="L98" s="52" t="s">
        <v>50</v>
      </c>
      <c r="M98" s="52" t="s">
        <v>69</v>
      </c>
      <c r="N98" s="53">
        <v>15161.27</v>
      </c>
      <c r="O98" s="53">
        <v>9242.39</v>
      </c>
      <c r="P98" s="55">
        <v>43197.0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2.75" customHeight="1">
      <c r="A99" s="52">
        <v>1068542.0</v>
      </c>
      <c r="B99" s="53">
        <v>17500.0</v>
      </c>
      <c r="C99" s="54">
        <f t="shared" si="1"/>
        <v>0.1166586667</v>
      </c>
      <c r="D99" s="52" t="s">
        <v>27</v>
      </c>
      <c r="E99" s="52">
        <v>17.27</v>
      </c>
      <c r="F99" s="53">
        <v>437.47</v>
      </c>
      <c r="G99" s="52" t="s">
        <v>75</v>
      </c>
      <c r="H99" s="52" t="s">
        <v>94</v>
      </c>
      <c r="I99" s="53">
        <v>45000.0</v>
      </c>
      <c r="J99" s="52" t="s">
        <v>34</v>
      </c>
      <c r="K99" s="52" t="s">
        <v>31</v>
      </c>
      <c r="L99" s="52" t="s">
        <v>25</v>
      </c>
      <c r="M99" s="52" t="s">
        <v>107</v>
      </c>
      <c r="N99" s="53">
        <v>10037.1</v>
      </c>
      <c r="O99" s="53">
        <v>437.47</v>
      </c>
      <c r="P99" s="55">
        <v>43198.0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2.75" customHeight="1">
      <c r="A100" s="52">
        <v>1068350.0</v>
      </c>
      <c r="B100" s="53">
        <v>3500.0</v>
      </c>
      <c r="C100" s="54">
        <f t="shared" si="1"/>
        <v>0.01540192771</v>
      </c>
      <c r="D100" s="52" t="s">
        <v>19</v>
      </c>
      <c r="E100" s="52">
        <v>6.03</v>
      </c>
      <c r="F100" s="53">
        <v>106.53</v>
      </c>
      <c r="G100" s="52" t="s">
        <v>44</v>
      </c>
      <c r="H100" s="52" t="s">
        <v>22</v>
      </c>
      <c r="I100" s="53">
        <v>83000.0</v>
      </c>
      <c r="J100" s="52" t="s">
        <v>23</v>
      </c>
      <c r="K100" s="52" t="s">
        <v>24</v>
      </c>
      <c r="L100" s="52" t="s">
        <v>32</v>
      </c>
      <c r="M100" s="52" t="s">
        <v>36</v>
      </c>
      <c r="N100" s="53">
        <v>3834.66084993</v>
      </c>
      <c r="O100" s="53">
        <v>107.86</v>
      </c>
      <c r="P100" s="55">
        <v>43199.0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2.75" customHeight="1">
      <c r="A101" s="52">
        <v>1067874.0</v>
      </c>
      <c r="B101" s="53">
        <v>6000.0</v>
      </c>
      <c r="C101" s="54">
        <f t="shared" si="1"/>
        <v>0.02008444444</v>
      </c>
      <c r="D101" s="52" t="s">
        <v>27</v>
      </c>
      <c r="E101" s="52">
        <v>12.69</v>
      </c>
      <c r="F101" s="53">
        <v>135.57</v>
      </c>
      <c r="G101" s="52" t="s">
        <v>20</v>
      </c>
      <c r="H101" s="52" t="s">
        <v>29</v>
      </c>
      <c r="I101" s="53">
        <v>81000.0</v>
      </c>
      <c r="J101" s="52" t="s">
        <v>30</v>
      </c>
      <c r="K101" s="52" t="s">
        <v>38</v>
      </c>
      <c r="L101" s="52" t="s">
        <v>57</v>
      </c>
      <c r="M101" s="52" t="s">
        <v>114</v>
      </c>
      <c r="N101" s="53">
        <v>6495.11</v>
      </c>
      <c r="O101" s="53">
        <v>135.57</v>
      </c>
      <c r="P101" s="55">
        <v>43200.0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2.75" customHeight="1">
      <c r="A102" s="52">
        <v>1068509.0</v>
      </c>
      <c r="B102" s="53">
        <v>6200.0</v>
      </c>
      <c r="C102" s="54">
        <f t="shared" si="1"/>
        <v>0.095904</v>
      </c>
      <c r="D102" s="52" t="s">
        <v>19</v>
      </c>
      <c r="E102" s="52">
        <v>9.91</v>
      </c>
      <c r="F102" s="53">
        <v>199.8</v>
      </c>
      <c r="G102" s="52" t="s">
        <v>20</v>
      </c>
      <c r="H102" s="52" t="s">
        <v>89</v>
      </c>
      <c r="I102" s="53">
        <v>25000.0</v>
      </c>
      <c r="J102" s="52" t="s">
        <v>34</v>
      </c>
      <c r="K102" s="52" t="s">
        <v>31</v>
      </c>
      <c r="L102" s="52" t="s">
        <v>50</v>
      </c>
      <c r="M102" s="52" t="s">
        <v>42</v>
      </c>
      <c r="N102" s="53">
        <v>2452.22</v>
      </c>
      <c r="O102" s="53">
        <v>199.8</v>
      </c>
      <c r="P102" s="55">
        <v>43201.0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2.75" customHeight="1">
      <c r="A103" s="52">
        <v>1034693.0</v>
      </c>
      <c r="B103" s="53">
        <v>16000.0</v>
      </c>
      <c r="C103" s="54">
        <f t="shared" si="1"/>
        <v>0.07433538462</v>
      </c>
      <c r="D103" s="52" t="s">
        <v>27</v>
      </c>
      <c r="E103" s="52">
        <v>17.58</v>
      </c>
      <c r="F103" s="53">
        <v>402.65</v>
      </c>
      <c r="G103" s="52" t="s">
        <v>75</v>
      </c>
      <c r="H103" s="52" t="s">
        <v>94</v>
      </c>
      <c r="I103" s="53">
        <v>65000.0</v>
      </c>
      <c r="J103" s="52" t="s">
        <v>34</v>
      </c>
      <c r="K103" s="52" t="s">
        <v>38</v>
      </c>
      <c r="L103" s="52" t="s">
        <v>50</v>
      </c>
      <c r="M103" s="52" t="s">
        <v>115</v>
      </c>
      <c r="N103" s="53">
        <v>19297.95</v>
      </c>
      <c r="O103" s="53">
        <v>402.65</v>
      </c>
      <c r="P103" s="55">
        <v>43202.0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2.75" customHeight="1">
      <c r="A104" s="52">
        <v>1068508.0</v>
      </c>
      <c r="B104" s="53">
        <v>6000.0</v>
      </c>
      <c r="C104" s="54">
        <f t="shared" si="1"/>
        <v>0.07938333333</v>
      </c>
      <c r="D104" s="52" t="s">
        <v>19</v>
      </c>
      <c r="E104" s="52">
        <v>8.9</v>
      </c>
      <c r="F104" s="53">
        <v>190.52</v>
      </c>
      <c r="G104" s="52" t="s">
        <v>44</v>
      </c>
      <c r="H104" s="52" t="s">
        <v>51</v>
      </c>
      <c r="I104" s="53">
        <v>28800.0</v>
      </c>
      <c r="J104" s="52" t="s">
        <v>34</v>
      </c>
      <c r="K104" s="52" t="s">
        <v>24</v>
      </c>
      <c r="L104" s="52" t="s">
        <v>50</v>
      </c>
      <c r="M104" s="52" t="s">
        <v>95</v>
      </c>
      <c r="N104" s="53">
        <v>6857.16748626</v>
      </c>
      <c r="O104" s="53">
        <v>198.47</v>
      </c>
      <c r="P104" s="55">
        <v>43203.0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2.75" customHeight="1">
      <c r="A105" s="52">
        <v>1066641.0</v>
      </c>
      <c r="B105" s="53">
        <v>7200.0</v>
      </c>
      <c r="C105" s="54">
        <f t="shared" si="1"/>
        <v>0.020624</v>
      </c>
      <c r="D105" s="52" t="s">
        <v>19</v>
      </c>
      <c r="E105" s="52">
        <v>9.91</v>
      </c>
      <c r="F105" s="53">
        <v>232.02</v>
      </c>
      <c r="G105" s="52" t="s">
        <v>20</v>
      </c>
      <c r="H105" s="52" t="s">
        <v>85</v>
      </c>
      <c r="I105" s="53">
        <v>135000.0</v>
      </c>
      <c r="J105" s="52" t="s">
        <v>34</v>
      </c>
      <c r="K105" s="52" t="s">
        <v>24</v>
      </c>
      <c r="L105" s="52" t="s">
        <v>25</v>
      </c>
      <c r="M105" s="52" t="s">
        <v>91</v>
      </c>
      <c r="N105" s="53">
        <v>8350.84434428</v>
      </c>
      <c r="O105" s="53">
        <v>240.64</v>
      </c>
      <c r="P105" s="55">
        <v>43204.0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2.75" customHeight="1">
      <c r="A106" s="52">
        <v>1068315.0</v>
      </c>
      <c r="B106" s="53">
        <v>9500.0</v>
      </c>
      <c r="C106" s="54">
        <f t="shared" si="1"/>
        <v>0.0723984</v>
      </c>
      <c r="D106" s="52" t="s">
        <v>19</v>
      </c>
      <c r="E106" s="52">
        <v>8.9</v>
      </c>
      <c r="F106" s="53">
        <v>301.66</v>
      </c>
      <c r="G106" s="52" t="s">
        <v>44</v>
      </c>
      <c r="H106" s="52" t="s">
        <v>94</v>
      </c>
      <c r="I106" s="53">
        <v>50000.0</v>
      </c>
      <c r="J106" s="52" t="s">
        <v>34</v>
      </c>
      <c r="K106" s="52" t="s">
        <v>24</v>
      </c>
      <c r="L106" s="52" t="s">
        <v>25</v>
      </c>
      <c r="M106" s="52" t="s">
        <v>64</v>
      </c>
      <c r="N106" s="53">
        <v>10493.71</v>
      </c>
      <c r="O106" s="53">
        <v>5378.43</v>
      </c>
      <c r="P106" s="55">
        <v>43205.0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2.75" customHeight="1">
      <c r="A107" s="52">
        <v>1068309.0</v>
      </c>
      <c r="B107" s="53">
        <v>18825.0</v>
      </c>
      <c r="C107" s="54">
        <f t="shared" si="1"/>
        <v>0.1470094737</v>
      </c>
      <c r="D107" s="52" t="s">
        <v>27</v>
      </c>
      <c r="E107" s="52">
        <v>16.77</v>
      </c>
      <c r="F107" s="53">
        <v>465.53</v>
      </c>
      <c r="G107" s="52" t="s">
        <v>75</v>
      </c>
      <c r="H107" s="52" t="s">
        <v>22</v>
      </c>
      <c r="I107" s="53">
        <v>38000.0</v>
      </c>
      <c r="J107" s="52" t="s">
        <v>23</v>
      </c>
      <c r="K107" s="52" t="s">
        <v>31</v>
      </c>
      <c r="L107" s="52" t="s">
        <v>50</v>
      </c>
      <c r="M107" s="52" t="s">
        <v>64</v>
      </c>
      <c r="N107" s="53">
        <v>18218.25</v>
      </c>
      <c r="O107" s="53">
        <v>465.53</v>
      </c>
      <c r="P107" s="55">
        <v>43206.0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2.75" customHeight="1">
      <c r="A108" s="52">
        <v>1068326.0</v>
      </c>
      <c r="B108" s="53">
        <v>24000.0</v>
      </c>
      <c r="C108" s="54">
        <f t="shared" si="1"/>
        <v>0.2084693333</v>
      </c>
      <c r="D108" s="52" t="s">
        <v>19</v>
      </c>
      <c r="E108" s="52">
        <v>10.65</v>
      </c>
      <c r="F108" s="53">
        <v>781.76</v>
      </c>
      <c r="G108" s="52" t="s">
        <v>20</v>
      </c>
      <c r="H108" s="52" t="s">
        <v>22</v>
      </c>
      <c r="I108" s="53">
        <v>45000.0</v>
      </c>
      <c r="J108" s="52" t="s">
        <v>23</v>
      </c>
      <c r="K108" s="52" t="s">
        <v>24</v>
      </c>
      <c r="L108" s="52" t="s">
        <v>50</v>
      </c>
      <c r="M108" s="52" t="s">
        <v>42</v>
      </c>
      <c r="N108" s="53">
        <v>28140.9293591</v>
      </c>
      <c r="O108" s="53">
        <v>791.58</v>
      </c>
      <c r="P108" s="55">
        <v>43207.0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2.75" customHeight="1">
      <c r="A109" s="52">
        <v>1066767.0</v>
      </c>
      <c r="B109" s="53">
        <v>6000.0</v>
      </c>
      <c r="C109" s="54">
        <f t="shared" si="1"/>
        <v>0.0305385</v>
      </c>
      <c r="D109" s="52" t="s">
        <v>19</v>
      </c>
      <c r="E109" s="52">
        <v>13.49</v>
      </c>
      <c r="F109" s="53">
        <v>203.59</v>
      </c>
      <c r="G109" s="52" t="s">
        <v>28</v>
      </c>
      <c r="H109" s="52" t="s">
        <v>22</v>
      </c>
      <c r="I109" s="53">
        <v>80000.0</v>
      </c>
      <c r="J109" s="52" t="s">
        <v>34</v>
      </c>
      <c r="K109" s="52" t="s">
        <v>24</v>
      </c>
      <c r="L109" s="52" t="s">
        <v>50</v>
      </c>
      <c r="M109" s="52" t="s">
        <v>42</v>
      </c>
      <c r="N109" s="53">
        <v>7326.00978726</v>
      </c>
      <c r="O109" s="53">
        <v>212.86</v>
      </c>
      <c r="P109" s="55">
        <v>43208.0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2.75" customHeight="1">
      <c r="A110" s="52">
        <v>1068484.0</v>
      </c>
      <c r="B110" s="53">
        <v>6000.0</v>
      </c>
      <c r="C110" s="54">
        <f t="shared" si="1"/>
        <v>0.0488616</v>
      </c>
      <c r="D110" s="52" t="s">
        <v>19</v>
      </c>
      <c r="E110" s="52">
        <v>13.49</v>
      </c>
      <c r="F110" s="53">
        <v>203.59</v>
      </c>
      <c r="G110" s="52" t="s">
        <v>28</v>
      </c>
      <c r="H110" s="52" t="s">
        <v>66</v>
      </c>
      <c r="I110" s="53">
        <v>50000.0</v>
      </c>
      <c r="J110" s="52" t="s">
        <v>34</v>
      </c>
      <c r="K110" s="52" t="s">
        <v>24</v>
      </c>
      <c r="L110" s="52" t="s">
        <v>50</v>
      </c>
      <c r="M110" s="52" t="s">
        <v>26</v>
      </c>
      <c r="N110" s="53">
        <v>7325.54415322</v>
      </c>
      <c r="O110" s="53">
        <v>214.39</v>
      </c>
      <c r="P110" s="55">
        <v>43209.0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2.75" customHeight="1">
      <c r="A111" s="52">
        <v>1068292.0</v>
      </c>
      <c r="B111" s="53">
        <v>2100.0</v>
      </c>
      <c r="C111" s="54">
        <f t="shared" si="1"/>
        <v>0.028072</v>
      </c>
      <c r="D111" s="52" t="s">
        <v>19</v>
      </c>
      <c r="E111" s="52">
        <v>12.42</v>
      </c>
      <c r="F111" s="53">
        <v>70.18</v>
      </c>
      <c r="G111" s="52" t="s">
        <v>20</v>
      </c>
      <c r="H111" s="52" t="s">
        <v>22</v>
      </c>
      <c r="I111" s="53">
        <v>30000.0</v>
      </c>
      <c r="J111" s="52" t="s">
        <v>34</v>
      </c>
      <c r="K111" s="52" t="s">
        <v>24</v>
      </c>
      <c r="L111" s="52" t="s">
        <v>68</v>
      </c>
      <c r="M111" s="52" t="s">
        <v>103</v>
      </c>
      <c r="N111" s="53">
        <v>2552.4852434</v>
      </c>
      <c r="O111" s="53">
        <v>72.44</v>
      </c>
      <c r="P111" s="55">
        <v>43210.0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2.75" customHeight="1">
      <c r="A112" s="52">
        <v>1068273.0</v>
      </c>
      <c r="B112" s="53">
        <v>5500.0</v>
      </c>
      <c r="C112" s="54">
        <f t="shared" si="1"/>
        <v>0.01842327273</v>
      </c>
      <c r="D112" s="52" t="s">
        <v>19</v>
      </c>
      <c r="E112" s="52">
        <v>6.62</v>
      </c>
      <c r="F112" s="53">
        <v>168.88</v>
      </c>
      <c r="G112" s="52" t="s">
        <v>44</v>
      </c>
      <c r="H112" s="52" t="s">
        <v>51</v>
      </c>
      <c r="I112" s="53">
        <v>110000.0</v>
      </c>
      <c r="J112" s="52" t="s">
        <v>23</v>
      </c>
      <c r="K112" s="52" t="s">
        <v>24</v>
      </c>
      <c r="L112" s="52" t="s">
        <v>35</v>
      </c>
      <c r="M112" s="52" t="s">
        <v>80</v>
      </c>
      <c r="N112" s="53">
        <v>6077.8756192</v>
      </c>
      <c r="O112" s="53">
        <v>178.58</v>
      </c>
      <c r="P112" s="55">
        <v>43211.0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2.75" customHeight="1">
      <c r="A113" s="52">
        <v>1068274.0</v>
      </c>
      <c r="B113" s="53">
        <v>11000.0</v>
      </c>
      <c r="C113" s="54">
        <f t="shared" si="1"/>
        <v>0.08886598842</v>
      </c>
      <c r="D113" s="52" t="s">
        <v>19</v>
      </c>
      <c r="E113" s="52">
        <v>6.62</v>
      </c>
      <c r="F113" s="53">
        <v>337.75</v>
      </c>
      <c r="G113" s="52" t="s">
        <v>44</v>
      </c>
      <c r="H113" s="52" t="s">
        <v>51</v>
      </c>
      <c r="I113" s="53">
        <v>45608.0</v>
      </c>
      <c r="J113" s="52" t="s">
        <v>30</v>
      </c>
      <c r="K113" s="52" t="s">
        <v>24</v>
      </c>
      <c r="L113" s="52" t="s">
        <v>50</v>
      </c>
      <c r="M113" s="52" t="s">
        <v>103</v>
      </c>
      <c r="N113" s="53">
        <v>12156.8573167</v>
      </c>
      <c r="O113" s="53">
        <v>349.86</v>
      </c>
      <c r="P113" s="55">
        <v>43212.0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2.75" customHeight="1">
      <c r="A114" s="52">
        <v>1068440.0</v>
      </c>
      <c r="B114" s="53">
        <v>26800.0</v>
      </c>
      <c r="C114" s="54">
        <f t="shared" si="1"/>
        <v>0.072338</v>
      </c>
      <c r="D114" s="52" t="s">
        <v>27</v>
      </c>
      <c r="E114" s="52">
        <v>20.89</v>
      </c>
      <c r="F114" s="53">
        <v>723.38</v>
      </c>
      <c r="G114" s="52" t="s">
        <v>59</v>
      </c>
      <c r="H114" s="52" t="s">
        <v>48</v>
      </c>
      <c r="I114" s="53">
        <v>120000.0</v>
      </c>
      <c r="J114" s="52" t="s">
        <v>23</v>
      </c>
      <c r="K114" s="52" t="s">
        <v>24</v>
      </c>
      <c r="L114" s="52" t="s">
        <v>50</v>
      </c>
      <c r="M114" s="52" t="s">
        <v>87</v>
      </c>
      <c r="N114" s="53">
        <v>32887.69</v>
      </c>
      <c r="O114" s="53">
        <v>23499.05</v>
      </c>
      <c r="P114" s="55">
        <v>43213.0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2.75" customHeight="1">
      <c r="A115" s="52">
        <v>1046456.0</v>
      </c>
      <c r="B115" s="53">
        <v>8000.0</v>
      </c>
      <c r="C115" s="54">
        <f t="shared" si="1"/>
        <v>0.09200914286</v>
      </c>
      <c r="D115" s="52" t="s">
        <v>19</v>
      </c>
      <c r="E115" s="52">
        <v>12.69</v>
      </c>
      <c r="F115" s="53">
        <v>268.36</v>
      </c>
      <c r="G115" s="52" t="s">
        <v>20</v>
      </c>
      <c r="H115" s="52" t="s">
        <v>66</v>
      </c>
      <c r="I115" s="53">
        <v>35000.0</v>
      </c>
      <c r="J115" s="52" t="s">
        <v>34</v>
      </c>
      <c r="K115" s="52" t="s">
        <v>24</v>
      </c>
      <c r="L115" s="52" t="s">
        <v>50</v>
      </c>
      <c r="M115" s="52" t="s">
        <v>36</v>
      </c>
      <c r="N115" s="53">
        <v>8999.1</v>
      </c>
      <c r="O115" s="53">
        <v>5514.5</v>
      </c>
      <c r="P115" s="55">
        <v>43214.0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2.75" customHeight="1">
      <c r="A116" s="52">
        <v>1068012.0</v>
      </c>
      <c r="B116" s="53">
        <v>10000.0</v>
      </c>
      <c r="C116" s="54">
        <f t="shared" si="1"/>
        <v>0.0580448</v>
      </c>
      <c r="D116" s="52" t="s">
        <v>19</v>
      </c>
      <c r="E116" s="52">
        <v>18.25</v>
      </c>
      <c r="F116" s="53">
        <v>362.78</v>
      </c>
      <c r="G116" s="52" t="s">
        <v>75</v>
      </c>
      <c r="H116" s="52" t="s">
        <v>45</v>
      </c>
      <c r="I116" s="53">
        <v>75000.0</v>
      </c>
      <c r="J116" s="52" t="s">
        <v>30</v>
      </c>
      <c r="K116" s="52" t="s">
        <v>31</v>
      </c>
      <c r="L116" s="52" t="s">
        <v>25</v>
      </c>
      <c r="M116" s="52" t="s">
        <v>42</v>
      </c>
      <c r="N116" s="53">
        <v>11730.6</v>
      </c>
      <c r="O116" s="53">
        <v>200.0</v>
      </c>
      <c r="P116" s="55">
        <v>43215.0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2.75" customHeight="1">
      <c r="A117" s="52">
        <v>1055725.0</v>
      </c>
      <c r="B117" s="53">
        <v>8000.0</v>
      </c>
      <c r="C117" s="54">
        <f t="shared" si="1"/>
        <v>0.09072342857</v>
      </c>
      <c r="D117" s="52" t="s">
        <v>19</v>
      </c>
      <c r="E117" s="52">
        <v>11.71</v>
      </c>
      <c r="F117" s="53">
        <v>264.61</v>
      </c>
      <c r="G117" s="52" t="s">
        <v>20</v>
      </c>
      <c r="H117" s="52" t="s">
        <v>56</v>
      </c>
      <c r="I117" s="53">
        <v>35000.0</v>
      </c>
      <c r="J117" s="52" t="s">
        <v>23</v>
      </c>
      <c r="K117" s="52" t="s">
        <v>24</v>
      </c>
      <c r="L117" s="52" t="s">
        <v>25</v>
      </c>
      <c r="M117" s="52" t="s">
        <v>116</v>
      </c>
      <c r="N117" s="53">
        <v>9434.77693634</v>
      </c>
      <c r="O117" s="53">
        <v>2295.56</v>
      </c>
      <c r="P117" s="55">
        <v>43216.0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2.75" customHeight="1">
      <c r="A118" s="52">
        <v>1061814.0</v>
      </c>
      <c r="B118" s="53">
        <v>10000.0</v>
      </c>
      <c r="C118" s="54">
        <f t="shared" si="1"/>
        <v>0.15877</v>
      </c>
      <c r="D118" s="52" t="s">
        <v>19</v>
      </c>
      <c r="E118" s="52">
        <v>8.9</v>
      </c>
      <c r="F118" s="53">
        <v>317.54</v>
      </c>
      <c r="G118" s="52" t="s">
        <v>44</v>
      </c>
      <c r="H118" s="52" t="s">
        <v>85</v>
      </c>
      <c r="I118" s="53">
        <v>24000.0</v>
      </c>
      <c r="J118" s="52" t="s">
        <v>23</v>
      </c>
      <c r="K118" s="52" t="s">
        <v>24</v>
      </c>
      <c r="L118" s="52" t="s">
        <v>50</v>
      </c>
      <c r="M118" s="52" t="s">
        <v>42</v>
      </c>
      <c r="N118" s="53">
        <v>10868.92</v>
      </c>
      <c r="O118" s="53">
        <v>6743.26</v>
      </c>
      <c r="P118" s="55">
        <v>43217.0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2.75" customHeight="1">
      <c r="A119" s="52">
        <v>1068232.0</v>
      </c>
      <c r="B119" s="53">
        <v>12000.0</v>
      </c>
      <c r="C119" s="54">
        <f t="shared" si="1"/>
        <v>0.03780190476</v>
      </c>
      <c r="D119" s="52" t="s">
        <v>19</v>
      </c>
      <c r="E119" s="52">
        <v>11.71</v>
      </c>
      <c r="F119" s="53">
        <v>396.92</v>
      </c>
      <c r="G119" s="52" t="s">
        <v>20</v>
      </c>
      <c r="H119" s="52" t="s">
        <v>89</v>
      </c>
      <c r="I119" s="53">
        <v>126000.0</v>
      </c>
      <c r="J119" s="52" t="s">
        <v>34</v>
      </c>
      <c r="K119" s="52" t="s">
        <v>24</v>
      </c>
      <c r="L119" s="52" t="s">
        <v>50</v>
      </c>
      <c r="M119" s="52" t="s">
        <v>99</v>
      </c>
      <c r="N119" s="53">
        <v>14182.2998623</v>
      </c>
      <c r="O119" s="53">
        <v>3074.04</v>
      </c>
      <c r="P119" s="55">
        <v>43218.0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2.75" customHeight="1">
      <c r="A120" s="52">
        <v>1068405.0</v>
      </c>
      <c r="B120" s="53">
        <v>10000.0</v>
      </c>
      <c r="C120" s="54">
        <f t="shared" si="1"/>
        <v>0.08732372093</v>
      </c>
      <c r="D120" s="52" t="s">
        <v>19</v>
      </c>
      <c r="E120" s="52">
        <v>7.9</v>
      </c>
      <c r="F120" s="53">
        <v>312.91</v>
      </c>
      <c r="G120" s="52" t="s">
        <v>44</v>
      </c>
      <c r="H120" s="52" t="s">
        <v>45</v>
      </c>
      <c r="I120" s="53">
        <v>43000.0</v>
      </c>
      <c r="J120" s="52" t="s">
        <v>34</v>
      </c>
      <c r="K120" s="52" t="s">
        <v>24</v>
      </c>
      <c r="L120" s="52" t="s">
        <v>50</v>
      </c>
      <c r="M120" s="52" t="s">
        <v>42</v>
      </c>
      <c r="N120" s="53">
        <v>11264.009576</v>
      </c>
      <c r="O120" s="53">
        <v>4.84</v>
      </c>
      <c r="P120" s="55">
        <v>43219.0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2.75" customHeight="1">
      <c r="A121" s="52">
        <v>1068395.0</v>
      </c>
      <c r="B121" s="53">
        <v>12000.0</v>
      </c>
      <c r="C121" s="54">
        <f t="shared" si="1"/>
        <v>0.092808</v>
      </c>
      <c r="D121" s="52" t="s">
        <v>19</v>
      </c>
      <c r="E121" s="52">
        <v>9.91</v>
      </c>
      <c r="F121" s="53">
        <v>386.7</v>
      </c>
      <c r="G121" s="52" t="s">
        <v>20</v>
      </c>
      <c r="H121" s="52" t="s">
        <v>45</v>
      </c>
      <c r="I121" s="53">
        <v>50000.0</v>
      </c>
      <c r="J121" s="52" t="s">
        <v>34</v>
      </c>
      <c r="K121" s="52" t="s">
        <v>24</v>
      </c>
      <c r="L121" s="52" t="s">
        <v>50</v>
      </c>
      <c r="M121" s="52" t="s">
        <v>42</v>
      </c>
      <c r="N121" s="53">
        <v>13920.0250703</v>
      </c>
      <c r="O121" s="53">
        <v>392.03</v>
      </c>
      <c r="P121" s="55">
        <v>43220.0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2.75" customHeight="1">
      <c r="A122" s="52">
        <v>1068202.0</v>
      </c>
      <c r="B122" s="53">
        <v>25000.0</v>
      </c>
      <c r="C122" s="54">
        <f t="shared" si="1"/>
        <v>0.1030065672</v>
      </c>
      <c r="D122" s="52" t="s">
        <v>27</v>
      </c>
      <c r="E122" s="52">
        <v>13.49</v>
      </c>
      <c r="F122" s="53">
        <v>575.12</v>
      </c>
      <c r="G122" s="52" t="s">
        <v>28</v>
      </c>
      <c r="H122" s="52" t="s">
        <v>22</v>
      </c>
      <c r="I122" s="53">
        <v>67000.0</v>
      </c>
      <c r="J122" s="52" t="s">
        <v>23</v>
      </c>
      <c r="K122" s="52" t="s">
        <v>31</v>
      </c>
      <c r="L122" s="52" t="s">
        <v>25</v>
      </c>
      <c r="M122" s="52" t="s">
        <v>117</v>
      </c>
      <c r="N122" s="53">
        <v>23880.65</v>
      </c>
      <c r="O122" s="53">
        <v>1179.0</v>
      </c>
      <c r="P122" s="55">
        <v>43221.0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2.75" customHeight="1">
      <c r="A123" s="52">
        <v>1068006.0</v>
      </c>
      <c r="B123" s="53">
        <v>19750.0</v>
      </c>
      <c r="C123" s="54">
        <f t="shared" si="1"/>
        <v>0.1715546667</v>
      </c>
      <c r="D123" s="52" t="s">
        <v>19</v>
      </c>
      <c r="E123" s="52">
        <v>10.65</v>
      </c>
      <c r="F123" s="53">
        <v>643.33</v>
      </c>
      <c r="G123" s="52" t="s">
        <v>20</v>
      </c>
      <c r="H123" s="52" t="s">
        <v>61</v>
      </c>
      <c r="I123" s="53">
        <v>45000.0</v>
      </c>
      <c r="J123" s="52" t="s">
        <v>23</v>
      </c>
      <c r="K123" s="52" t="s">
        <v>31</v>
      </c>
      <c r="L123" s="52" t="s">
        <v>50</v>
      </c>
      <c r="M123" s="52" t="s">
        <v>46</v>
      </c>
      <c r="N123" s="53">
        <v>11930.65</v>
      </c>
      <c r="O123" s="53">
        <v>787.01</v>
      </c>
      <c r="P123" s="55">
        <v>43222.0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2.75" customHeight="1">
      <c r="A124" s="52">
        <v>1068075.0</v>
      </c>
      <c r="B124" s="53">
        <v>10000.0</v>
      </c>
      <c r="C124" s="54">
        <f t="shared" si="1"/>
        <v>0.1239423077</v>
      </c>
      <c r="D124" s="52" t="s">
        <v>19</v>
      </c>
      <c r="E124" s="52">
        <v>9.91</v>
      </c>
      <c r="F124" s="53">
        <v>322.25</v>
      </c>
      <c r="G124" s="52" t="s">
        <v>20</v>
      </c>
      <c r="H124" s="52" t="s">
        <v>48</v>
      </c>
      <c r="I124" s="53">
        <v>31200.0</v>
      </c>
      <c r="J124" s="52" t="s">
        <v>30</v>
      </c>
      <c r="K124" s="52" t="s">
        <v>24</v>
      </c>
      <c r="L124" s="52" t="s">
        <v>50</v>
      </c>
      <c r="M124" s="52" t="s">
        <v>91</v>
      </c>
      <c r="N124" s="53">
        <v>10904.24</v>
      </c>
      <c r="O124" s="53">
        <v>6912.69</v>
      </c>
      <c r="P124" s="55">
        <v>43223.0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2.75" customHeight="1">
      <c r="A125" s="52">
        <v>1065642.0</v>
      </c>
      <c r="B125" s="53">
        <v>13650.0</v>
      </c>
      <c r="C125" s="54">
        <f t="shared" si="1"/>
        <v>0.08293090909</v>
      </c>
      <c r="D125" s="52" t="s">
        <v>19</v>
      </c>
      <c r="E125" s="52">
        <v>12.42</v>
      </c>
      <c r="F125" s="53">
        <v>456.12</v>
      </c>
      <c r="G125" s="52" t="s">
        <v>20</v>
      </c>
      <c r="H125" s="52" t="s">
        <v>61</v>
      </c>
      <c r="I125" s="53">
        <v>66000.0</v>
      </c>
      <c r="J125" s="52" t="s">
        <v>23</v>
      </c>
      <c r="K125" s="52" t="s">
        <v>24</v>
      </c>
      <c r="L125" s="52" t="s">
        <v>50</v>
      </c>
      <c r="M125" s="52" t="s">
        <v>116</v>
      </c>
      <c r="N125" s="53">
        <v>16011.18</v>
      </c>
      <c r="O125" s="53">
        <v>5980.83</v>
      </c>
      <c r="P125" s="55">
        <v>43224.0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2.75" customHeight="1">
      <c r="A126" s="52">
        <v>1068179.0</v>
      </c>
      <c r="B126" s="53">
        <v>28000.0</v>
      </c>
      <c r="C126" s="54">
        <f t="shared" si="1"/>
        <v>0.07200923077</v>
      </c>
      <c r="D126" s="52" t="s">
        <v>27</v>
      </c>
      <c r="E126" s="52">
        <v>19.91</v>
      </c>
      <c r="F126" s="53">
        <v>312.04</v>
      </c>
      <c r="G126" s="52" t="s">
        <v>55</v>
      </c>
      <c r="H126" s="52" t="s">
        <v>22</v>
      </c>
      <c r="I126" s="53">
        <v>52000.0</v>
      </c>
      <c r="J126" s="52" t="s">
        <v>23</v>
      </c>
      <c r="K126" s="52" t="s">
        <v>31</v>
      </c>
      <c r="L126" s="52" t="s">
        <v>50</v>
      </c>
      <c r="M126" s="52" t="s">
        <v>64</v>
      </c>
      <c r="N126" s="53">
        <v>12173.07</v>
      </c>
      <c r="O126" s="53">
        <v>312.04</v>
      </c>
      <c r="P126" s="55">
        <v>43225.0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2.75" customHeight="1">
      <c r="A127" s="52">
        <v>1068158.0</v>
      </c>
      <c r="B127" s="53">
        <v>18000.0</v>
      </c>
      <c r="C127" s="54">
        <f t="shared" si="1"/>
        <v>0.1186496735</v>
      </c>
      <c r="D127" s="52" t="s">
        <v>19</v>
      </c>
      <c r="E127" s="52">
        <v>7.9</v>
      </c>
      <c r="F127" s="53">
        <v>563.23</v>
      </c>
      <c r="G127" s="52" t="s">
        <v>44</v>
      </c>
      <c r="H127" s="52" t="s">
        <v>22</v>
      </c>
      <c r="I127" s="53">
        <v>56964.0</v>
      </c>
      <c r="J127" s="52" t="s">
        <v>30</v>
      </c>
      <c r="K127" s="52" t="s">
        <v>24</v>
      </c>
      <c r="L127" s="52" t="s">
        <v>50</v>
      </c>
      <c r="M127" s="52" t="s">
        <v>42</v>
      </c>
      <c r="N127" s="53">
        <v>20275.3365479</v>
      </c>
      <c r="O127" s="53">
        <v>567.29</v>
      </c>
      <c r="P127" s="55">
        <v>43226.0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2.75" customHeight="1">
      <c r="A128" s="52">
        <v>1068180.0</v>
      </c>
      <c r="B128" s="53">
        <v>2500.0</v>
      </c>
      <c r="C128" s="54">
        <f t="shared" si="1"/>
        <v>0.02079515152</v>
      </c>
      <c r="D128" s="52" t="s">
        <v>19</v>
      </c>
      <c r="E128" s="52">
        <v>14.27</v>
      </c>
      <c r="F128" s="53">
        <v>85.78</v>
      </c>
      <c r="G128" s="52" t="s">
        <v>28</v>
      </c>
      <c r="H128" s="52" t="s">
        <v>94</v>
      </c>
      <c r="I128" s="53">
        <v>49500.0</v>
      </c>
      <c r="J128" s="52" t="s">
        <v>30</v>
      </c>
      <c r="K128" s="52" t="s">
        <v>24</v>
      </c>
      <c r="L128" s="52" t="s">
        <v>50</v>
      </c>
      <c r="M128" s="52" t="s">
        <v>87</v>
      </c>
      <c r="N128" s="53">
        <v>2529.9</v>
      </c>
      <c r="O128" s="53">
        <v>2530.74</v>
      </c>
      <c r="P128" s="55">
        <v>43227.0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2.75" customHeight="1">
      <c r="A129" s="52">
        <v>1065673.0</v>
      </c>
      <c r="B129" s="53">
        <v>21000.0</v>
      </c>
      <c r="C129" s="54">
        <f t="shared" si="1"/>
        <v>0.09598114286</v>
      </c>
      <c r="D129" s="52" t="s">
        <v>27</v>
      </c>
      <c r="E129" s="52">
        <v>20.3</v>
      </c>
      <c r="F129" s="53">
        <v>559.89</v>
      </c>
      <c r="G129" s="52" t="s">
        <v>55</v>
      </c>
      <c r="H129" s="52" t="s">
        <v>22</v>
      </c>
      <c r="I129" s="53">
        <v>70000.0</v>
      </c>
      <c r="J129" s="52" t="s">
        <v>23</v>
      </c>
      <c r="K129" s="52" t="s">
        <v>24</v>
      </c>
      <c r="L129" s="52" t="s">
        <v>25</v>
      </c>
      <c r="M129" s="52" t="s">
        <v>114</v>
      </c>
      <c r="N129" s="53">
        <v>27085.42</v>
      </c>
      <c r="O129" s="53">
        <v>17029.75</v>
      </c>
      <c r="P129" s="55">
        <v>43228.0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2.75" customHeight="1">
      <c r="A130" s="52">
        <v>1068159.0</v>
      </c>
      <c r="B130" s="53">
        <v>35000.0</v>
      </c>
      <c r="C130" s="54">
        <f t="shared" si="1"/>
        <v>0.10669152</v>
      </c>
      <c r="D130" s="52" t="s">
        <v>19</v>
      </c>
      <c r="E130" s="52">
        <v>8.9</v>
      </c>
      <c r="F130" s="53">
        <v>1111.37</v>
      </c>
      <c r="G130" s="52" t="s">
        <v>44</v>
      </c>
      <c r="H130" s="52" t="s">
        <v>85</v>
      </c>
      <c r="I130" s="53">
        <v>125000.0</v>
      </c>
      <c r="J130" s="52" t="s">
        <v>23</v>
      </c>
      <c r="K130" s="52" t="s">
        <v>24</v>
      </c>
      <c r="L130" s="52" t="s">
        <v>50</v>
      </c>
      <c r="M130" s="52" t="s">
        <v>42</v>
      </c>
      <c r="N130" s="53">
        <v>40006.5499239</v>
      </c>
      <c r="O130" s="53">
        <v>1123.85</v>
      </c>
      <c r="P130" s="55">
        <v>43229.0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2.75" customHeight="1">
      <c r="A131" s="52">
        <v>1068165.0</v>
      </c>
      <c r="B131" s="53">
        <v>10000.0</v>
      </c>
      <c r="C131" s="54">
        <f t="shared" si="1"/>
        <v>0.1131309091</v>
      </c>
      <c r="D131" s="52" t="s">
        <v>19</v>
      </c>
      <c r="E131" s="52">
        <v>7.51</v>
      </c>
      <c r="F131" s="53">
        <v>311.11</v>
      </c>
      <c r="G131" s="52" t="s">
        <v>44</v>
      </c>
      <c r="H131" s="52" t="s">
        <v>48</v>
      </c>
      <c r="I131" s="53">
        <v>33000.0</v>
      </c>
      <c r="J131" s="52" t="s">
        <v>34</v>
      </c>
      <c r="K131" s="52" t="s">
        <v>24</v>
      </c>
      <c r="L131" s="52" t="s">
        <v>25</v>
      </c>
      <c r="M131" s="52" t="s">
        <v>95</v>
      </c>
      <c r="N131" s="53">
        <v>11027.3</v>
      </c>
      <c r="O131" s="53">
        <v>4190.34</v>
      </c>
      <c r="P131" s="55">
        <v>43230.0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2.75" customHeight="1">
      <c r="A132" s="52">
        <v>1059689.0</v>
      </c>
      <c r="B132" s="53">
        <v>7000.0</v>
      </c>
      <c r="C132" s="54">
        <f t="shared" si="1"/>
        <v>0.093928</v>
      </c>
      <c r="D132" s="52" t="s">
        <v>19</v>
      </c>
      <c r="E132" s="52">
        <v>12.69</v>
      </c>
      <c r="F132" s="53">
        <v>234.82</v>
      </c>
      <c r="G132" s="52" t="s">
        <v>20</v>
      </c>
      <c r="H132" s="52" t="s">
        <v>29</v>
      </c>
      <c r="I132" s="53">
        <v>30000.0</v>
      </c>
      <c r="J132" s="52" t="s">
        <v>30</v>
      </c>
      <c r="K132" s="52" t="s">
        <v>24</v>
      </c>
      <c r="L132" s="52" t="s">
        <v>25</v>
      </c>
      <c r="M132" s="52" t="s">
        <v>69</v>
      </c>
      <c r="N132" s="53">
        <v>8452.25679284</v>
      </c>
      <c r="O132" s="53">
        <v>238.06</v>
      </c>
      <c r="P132" s="55">
        <v>43231.0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2.75" customHeight="1">
      <c r="A133" s="52">
        <v>1066215.0</v>
      </c>
      <c r="B133" s="53">
        <v>24000.0</v>
      </c>
      <c r="C133" s="54">
        <f t="shared" si="1"/>
        <v>0.11244</v>
      </c>
      <c r="D133" s="52" t="s">
        <v>19</v>
      </c>
      <c r="E133" s="52">
        <v>15.96</v>
      </c>
      <c r="F133" s="53">
        <v>843.3</v>
      </c>
      <c r="G133" s="52" t="s">
        <v>28</v>
      </c>
      <c r="H133" s="52" t="s">
        <v>51</v>
      </c>
      <c r="I133" s="53">
        <v>90000.0</v>
      </c>
      <c r="J133" s="52" t="s">
        <v>30</v>
      </c>
      <c r="K133" s="52" t="s">
        <v>31</v>
      </c>
      <c r="L133" s="52" t="s">
        <v>53</v>
      </c>
      <c r="M133" s="52" t="s">
        <v>42</v>
      </c>
      <c r="N133" s="53">
        <v>5895.68</v>
      </c>
      <c r="O133" s="53">
        <v>843.3</v>
      </c>
      <c r="P133" s="55">
        <v>43232.0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2.75" customHeight="1">
      <c r="A134" s="52">
        <v>1063270.0</v>
      </c>
      <c r="B134" s="53">
        <v>10625.0</v>
      </c>
      <c r="C134" s="54">
        <f t="shared" si="1"/>
        <v>0.172466087</v>
      </c>
      <c r="D134" s="52" t="s">
        <v>19</v>
      </c>
      <c r="E134" s="52">
        <v>7.51</v>
      </c>
      <c r="F134" s="53">
        <v>330.56</v>
      </c>
      <c r="G134" s="52" t="s">
        <v>44</v>
      </c>
      <c r="H134" s="52" t="s">
        <v>66</v>
      </c>
      <c r="I134" s="53">
        <v>23000.0</v>
      </c>
      <c r="J134" s="52" t="s">
        <v>34</v>
      </c>
      <c r="K134" s="52" t="s">
        <v>24</v>
      </c>
      <c r="L134" s="52" t="s">
        <v>62</v>
      </c>
      <c r="M134" s="52" t="s">
        <v>46</v>
      </c>
      <c r="N134" s="53">
        <v>11841.940708</v>
      </c>
      <c r="O134" s="53">
        <v>2594.01</v>
      </c>
      <c r="P134" s="55">
        <v>43233.0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2.75" customHeight="1">
      <c r="A135" s="52">
        <v>1067931.0</v>
      </c>
      <c r="B135" s="53">
        <v>5000.0</v>
      </c>
      <c r="C135" s="54">
        <f t="shared" si="1"/>
        <v>0.08624</v>
      </c>
      <c r="D135" s="52" t="s">
        <v>19</v>
      </c>
      <c r="E135" s="52">
        <v>14.65</v>
      </c>
      <c r="F135" s="53">
        <v>172.48</v>
      </c>
      <c r="G135" s="52" t="s">
        <v>28</v>
      </c>
      <c r="H135" s="52" t="s">
        <v>89</v>
      </c>
      <c r="I135" s="53">
        <v>24000.0</v>
      </c>
      <c r="J135" s="52" t="s">
        <v>30</v>
      </c>
      <c r="K135" s="52" t="s">
        <v>24</v>
      </c>
      <c r="L135" s="52" t="s">
        <v>50</v>
      </c>
      <c r="M135" s="52" t="s">
        <v>92</v>
      </c>
      <c r="N135" s="53">
        <v>5682.08</v>
      </c>
      <c r="O135" s="53">
        <v>3615.46</v>
      </c>
      <c r="P135" s="55">
        <v>43234.0</v>
      </c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2.75" customHeight="1">
      <c r="A136" s="52">
        <v>1067922.0</v>
      </c>
      <c r="B136" s="53">
        <v>8850.0</v>
      </c>
      <c r="C136" s="54">
        <f t="shared" si="1"/>
        <v>0.05259290323</v>
      </c>
      <c r="D136" s="52" t="s">
        <v>19</v>
      </c>
      <c r="E136" s="52">
        <v>6.62</v>
      </c>
      <c r="F136" s="53">
        <v>271.73</v>
      </c>
      <c r="G136" s="52" t="s">
        <v>44</v>
      </c>
      <c r="H136" s="52" t="s">
        <v>22</v>
      </c>
      <c r="I136" s="53">
        <v>62000.0</v>
      </c>
      <c r="J136" s="52" t="s">
        <v>30</v>
      </c>
      <c r="K136" s="52" t="s">
        <v>24</v>
      </c>
      <c r="L136" s="52" t="s">
        <v>25</v>
      </c>
      <c r="M136" s="52" t="s">
        <v>118</v>
      </c>
      <c r="N136" s="53">
        <v>9781.60575467</v>
      </c>
      <c r="O136" s="53">
        <v>5.67</v>
      </c>
      <c r="P136" s="55">
        <v>43235.0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2.75" customHeight="1">
      <c r="A137" s="52">
        <v>1067919.0</v>
      </c>
      <c r="B137" s="53">
        <v>6375.0</v>
      </c>
      <c r="C137" s="54">
        <f t="shared" si="1"/>
        <v>0.05409272727</v>
      </c>
      <c r="D137" s="52" t="s">
        <v>19</v>
      </c>
      <c r="E137" s="52">
        <v>7.51</v>
      </c>
      <c r="F137" s="53">
        <v>198.34</v>
      </c>
      <c r="G137" s="52" t="s">
        <v>44</v>
      </c>
      <c r="H137" s="52" t="s">
        <v>61</v>
      </c>
      <c r="I137" s="53">
        <v>44000.0</v>
      </c>
      <c r="J137" s="52" t="s">
        <v>30</v>
      </c>
      <c r="K137" s="52" t="s">
        <v>24</v>
      </c>
      <c r="L137" s="52" t="s">
        <v>50</v>
      </c>
      <c r="M137" s="52" t="s">
        <v>33</v>
      </c>
      <c r="N137" s="53">
        <v>6737.55</v>
      </c>
      <c r="O137" s="53">
        <v>2585.54</v>
      </c>
      <c r="P137" s="55">
        <v>43236.0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2.75" customHeight="1">
      <c r="A138" s="52">
        <v>1068106.0</v>
      </c>
      <c r="B138" s="53">
        <v>6000.0</v>
      </c>
      <c r="C138" s="54">
        <f t="shared" si="1"/>
        <v>0.02646133333</v>
      </c>
      <c r="D138" s="52" t="s">
        <v>19</v>
      </c>
      <c r="E138" s="52">
        <v>11.71</v>
      </c>
      <c r="F138" s="53">
        <v>198.46</v>
      </c>
      <c r="G138" s="52" t="s">
        <v>20</v>
      </c>
      <c r="H138" s="52" t="s">
        <v>45</v>
      </c>
      <c r="I138" s="53">
        <v>90000.0</v>
      </c>
      <c r="J138" s="52" t="s">
        <v>34</v>
      </c>
      <c r="K138" s="52" t="s">
        <v>24</v>
      </c>
      <c r="L138" s="52" t="s">
        <v>25</v>
      </c>
      <c r="M138" s="52" t="s">
        <v>95</v>
      </c>
      <c r="N138" s="53">
        <v>7041.29375069</v>
      </c>
      <c r="O138" s="53">
        <v>2082.79</v>
      </c>
      <c r="P138" s="55">
        <v>43237.0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2.75" customHeight="1">
      <c r="A139" s="52">
        <v>1068111.0</v>
      </c>
      <c r="B139" s="53">
        <v>11100.0</v>
      </c>
      <c r="C139" s="54">
        <f t="shared" si="1"/>
        <v>0.09975219512</v>
      </c>
      <c r="D139" s="52" t="s">
        <v>19</v>
      </c>
      <c r="E139" s="52">
        <v>6.62</v>
      </c>
      <c r="F139" s="53">
        <v>340.82</v>
      </c>
      <c r="G139" s="52" t="s">
        <v>44</v>
      </c>
      <c r="H139" s="52" t="s">
        <v>22</v>
      </c>
      <c r="I139" s="53">
        <v>41000.0</v>
      </c>
      <c r="J139" s="52" t="s">
        <v>23</v>
      </c>
      <c r="K139" s="52" t="s">
        <v>31</v>
      </c>
      <c r="L139" s="52" t="s">
        <v>25</v>
      </c>
      <c r="M139" s="52" t="s">
        <v>92</v>
      </c>
      <c r="N139" s="53">
        <v>8120.14</v>
      </c>
      <c r="O139" s="53">
        <v>340.82</v>
      </c>
      <c r="P139" s="55">
        <v>43238.0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2.75" customHeight="1">
      <c r="A140" s="52">
        <v>1067655.0</v>
      </c>
      <c r="B140" s="53">
        <v>10000.0</v>
      </c>
      <c r="C140" s="54">
        <f t="shared" si="1"/>
        <v>0.04841785714</v>
      </c>
      <c r="D140" s="52" t="s">
        <v>27</v>
      </c>
      <c r="E140" s="52">
        <v>12.69</v>
      </c>
      <c r="F140" s="53">
        <v>225.95</v>
      </c>
      <c r="G140" s="52" t="s">
        <v>20</v>
      </c>
      <c r="H140" s="52" t="s">
        <v>89</v>
      </c>
      <c r="I140" s="53">
        <v>56000.0</v>
      </c>
      <c r="J140" s="52" t="s">
        <v>30</v>
      </c>
      <c r="K140" s="52" t="s">
        <v>24</v>
      </c>
      <c r="L140" s="52" t="s">
        <v>50</v>
      </c>
      <c r="M140" s="52" t="s">
        <v>42</v>
      </c>
      <c r="N140" s="53">
        <v>12727.4260564</v>
      </c>
      <c r="O140" s="53">
        <v>5526.53</v>
      </c>
      <c r="P140" s="55">
        <v>43239.0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2.75" customHeight="1">
      <c r="A141" s="52">
        <v>1060662.0</v>
      </c>
      <c r="B141" s="53">
        <v>6200.0</v>
      </c>
      <c r="C141" s="54">
        <f t="shared" si="1"/>
        <v>0.08545358491</v>
      </c>
      <c r="D141" s="52" t="s">
        <v>19</v>
      </c>
      <c r="E141" s="52">
        <v>6.03</v>
      </c>
      <c r="F141" s="53">
        <v>188.71</v>
      </c>
      <c r="G141" s="52" t="s">
        <v>44</v>
      </c>
      <c r="H141" s="52" t="s">
        <v>66</v>
      </c>
      <c r="I141" s="53">
        <v>26500.0</v>
      </c>
      <c r="J141" s="52" t="s">
        <v>34</v>
      </c>
      <c r="K141" s="52" t="s">
        <v>24</v>
      </c>
      <c r="L141" s="52" t="s">
        <v>35</v>
      </c>
      <c r="M141" s="52" t="s">
        <v>119</v>
      </c>
      <c r="N141" s="53">
        <v>6793.0700944</v>
      </c>
      <c r="O141" s="53">
        <v>1.83</v>
      </c>
      <c r="P141" s="55">
        <v>43240.0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2.75" customHeight="1">
      <c r="A142" s="52">
        <v>1061304.0</v>
      </c>
      <c r="B142" s="53">
        <v>15000.0</v>
      </c>
      <c r="C142" s="54">
        <f t="shared" si="1"/>
        <v>0.1215822222</v>
      </c>
      <c r="D142" s="52" t="s">
        <v>19</v>
      </c>
      <c r="E142" s="52">
        <v>18.64</v>
      </c>
      <c r="F142" s="53">
        <v>547.12</v>
      </c>
      <c r="G142" s="52" t="s">
        <v>55</v>
      </c>
      <c r="H142" s="52" t="s">
        <v>45</v>
      </c>
      <c r="I142" s="53">
        <v>54000.0</v>
      </c>
      <c r="J142" s="52" t="s">
        <v>34</v>
      </c>
      <c r="K142" s="52" t="s">
        <v>24</v>
      </c>
      <c r="L142" s="52" t="s">
        <v>50</v>
      </c>
      <c r="M142" s="52" t="s">
        <v>33</v>
      </c>
      <c r="N142" s="53">
        <v>19401.7193826</v>
      </c>
      <c r="O142" s="53">
        <v>4641.23</v>
      </c>
      <c r="P142" s="55">
        <v>43241.0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2.75" customHeight="1">
      <c r="A143" s="52">
        <v>1068095.0</v>
      </c>
      <c r="B143" s="53">
        <v>4200.0</v>
      </c>
      <c r="C143" s="54">
        <f t="shared" si="1"/>
        <v>0.03145358491</v>
      </c>
      <c r="D143" s="52" t="s">
        <v>19</v>
      </c>
      <c r="E143" s="52">
        <v>11.71</v>
      </c>
      <c r="F143" s="53">
        <v>138.92</v>
      </c>
      <c r="G143" s="52" t="s">
        <v>20</v>
      </c>
      <c r="H143" s="52" t="s">
        <v>89</v>
      </c>
      <c r="I143" s="53">
        <v>53000.0</v>
      </c>
      <c r="J143" s="52" t="s">
        <v>34</v>
      </c>
      <c r="K143" s="52" t="s">
        <v>24</v>
      </c>
      <c r="L143" s="52" t="s">
        <v>41</v>
      </c>
      <c r="M143" s="52" t="s">
        <v>118</v>
      </c>
      <c r="N143" s="53">
        <v>5000.4625104</v>
      </c>
      <c r="O143" s="53">
        <v>141.26</v>
      </c>
      <c r="P143" s="55">
        <v>43242.0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2.75" customHeight="1">
      <c r="A144" s="52">
        <v>1067182.0</v>
      </c>
      <c r="B144" s="53">
        <v>14000.0</v>
      </c>
      <c r="C144" s="54">
        <f t="shared" si="1"/>
        <v>0.1091659091</v>
      </c>
      <c r="D144" s="52" t="s">
        <v>19</v>
      </c>
      <c r="E144" s="52">
        <v>14.27</v>
      </c>
      <c r="F144" s="53">
        <v>480.33</v>
      </c>
      <c r="G144" s="52" t="s">
        <v>28</v>
      </c>
      <c r="H144" s="52" t="s">
        <v>61</v>
      </c>
      <c r="I144" s="53">
        <v>52800.0</v>
      </c>
      <c r="J144" s="52" t="s">
        <v>34</v>
      </c>
      <c r="K144" s="52" t="s">
        <v>24</v>
      </c>
      <c r="L144" s="52" t="s">
        <v>50</v>
      </c>
      <c r="M144" s="52" t="s">
        <v>42</v>
      </c>
      <c r="N144" s="53">
        <v>14487.95</v>
      </c>
      <c r="O144" s="53">
        <v>13531.87</v>
      </c>
      <c r="P144" s="55">
        <v>43243.0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2.75" customHeight="1">
      <c r="A145" s="52">
        <v>822464.0</v>
      </c>
      <c r="B145" s="53">
        <v>8875.0</v>
      </c>
      <c r="C145" s="54">
        <f t="shared" si="1"/>
        <v>0.08719263158</v>
      </c>
      <c r="D145" s="52" t="s">
        <v>19</v>
      </c>
      <c r="E145" s="52">
        <v>7.51</v>
      </c>
      <c r="F145" s="53">
        <v>276.11</v>
      </c>
      <c r="G145" s="52" t="s">
        <v>44</v>
      </c>
      <c r="H145" s="52" t="s">
        <v>45</v>
      </c>
      <c r="I145" s="53">
        <v>38000.0</v>
      </c>
      <c r="J145" s="52" t="s">
        <v>34</v>
      </c>
      <c r="K145" s="52" t="s">
        <v>24</v>
      </c>
      <c r="L145" s="52" t="s">
        <v>50</v>
      </c>
      <c r="M145" s="52" t="s">
        <v>33</v>
      </c>
      <c r="N145" s="53">
        <v>9712.65</v>
      </c>
      <c r="O145" s="53">
        <v>4472.8</v>
      </c>
      <c r="P145" s="55">
        <v>43244.0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2.75" customHeight="1">
      <c r="A146" s="52">
        <v>1063526.0</v>
      </c>
      <c r="B146" s="53">
        <v>13500.0</v>
      </c>
      <c r="C146" s="54">
        <f t="shared" si="1"/>
        <v>0.1373810526</v>
      </c>
      <c r="D146" s="52" t="s">
        <v>19</v>
      </c>
      <c r="E146" s="52">
        <v>9.91</v>
      </c>
      <c r="F146" s="53">
        <v>435.04</v>
      </c>
      <c r="G146" s="52" t="s">
        <v>20</v>
      </c>
      <c r="H146" s="52" t="s">
        <v>94</v>
      </c>
      <c r="I146" s="53">
        <v>38000.0</v>
      </c>
      <c r="J146" s="52" t="s">
        <v>23</v>
      </c>
      <c r="K146" s="52" t="s">
        <v>24</v>
      </c>
      <c r="L146" s="52" t="s">
        <v>50</v>
      </c>
      <c r="M146" s="52" t="s">
        <v>42</v>
      </c>
      <c r="N146" s="53">
        <v>15657.9393795</v>
      </c>
      <c r="O146" s="53">
        <v>307.62</v>
      </c>
      <c r="P146" s="55">
        <v>43245.0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2.75" customHeight="1">
      <c r="A147" s="52">
        <v>1068091.0</v>
      </c>
      <c r="B147" s="53">
        <v>12000.0</v>
      </c>
      <c r="C147" s="54">
        <f t="shared" si="1"/>
        <v>0.1104857143</v>
      </c>
      <c r="D147" s="52" t="s">
        <v>19</v>
      </c>
      <c r="E147" s="52">
        <v>9.91</v>
      </c>
      <c r="F147" s="53">
        <v>386.7</v>
      </c>
      <c r="G147" s="52" t="s">
        <v>20</v>
      </c>
      <c r="H147" s="52" t="s">
        <v>89</v>
      </c>
      <c r="I147" s="53">
        <v>42000.0</v>
      </c>
      <c r="J147" s="52" t="s">
        <v>34</v>
      </c>
      <c r="K147" s="52" t="s">
        <v>31</v>
      </c>
      <c r="L147" s="52" t="s">
        <v>50</v>
      </c>
      <c r="M147" s="52" t="s">
        <v>93</v>
      </c>
      <c r="N147" s="53">
        <v>11234.49</v>
      </c>
      <c r="O147" s="53">
        <v>386.7</v>
      </c>
      <c r="P147" s="55">
        <v>43246.0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2.75" customHeight="1">
      <c r="A148" s="52">
        <v>1068090.0</v>
      </c>
      <c r="B148" s="53">
        <v>16000.0</v>
      </c>
      <c r="C148" s="54">
        <f t="shared" si="1"/>
        <v>0.09231490909</v>
      </c>
      <c r="D148" s="52" t="s">
        <v>27</v>
      </c>
      <c r="E148" s="52">
        <v>19.91</v>
      </c>
      <c r="F148" s="53">
        <v>423.11</v>
      </c>
      <c r="G148" s="52" t="s">
        <v>55</v>
      </c>
      <c r="H148" s="52" t="s">
        <v>61</v>
      </c>
      <c r="I148" s="53">
        <v>55000.0</v>
      </c>
      <c r="J148" s="52" t="s">
        <v>23</v>
      </c>
      <c r="K148" s="52" t="s">
        <v>24</v>
      </c>
      <c r="L148" s="52" t="s">
        <v>50</v>
      </c>
      <c r="M148" s="52" t="s">
        <v>107</v>
      </c>
      <c r="N148" s="53">
        <v>22277.2628856</v>
      </c>
      <c r="O148" s="53">
        <v>10869.79</v>
      </c>
      <c r="P148" s="55">
        <v>43247.0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2.75" customHeight="1">
      <c r="A149" s="52">
        <v>1068082.0</v>
      </c>
      <c r="B149" s="53">
        <v>21600.0</v>
      </c>
      <c r="C149" s="54">
        <f t="shared" si="1"/>
        <v>0.113064</v>
      </c>
      <c r="D149" s="52" t="s">
        <v>27</v>
      </c>
      <c r="E149" s="52">
        <v>19.42</v>
      </c>
      <c r="F149" s="53">
        <v>565.32</v>
      </c>
      <c r="G149" s="52" t="s">
        <v>55</v>
      </c>
      <c r="H149" s="52" t="s">
        <v>51</v>
      </c>
      <c r="I149" s="53">
        <v>60000.0</v>
      </c>
      <c r="J149" s="52" t="s">
        <v>30</v>
      </c>
      <c r="K149" s="52" t="s">
        <v>24</v>
      </c>
      <c r="L149" s="52" t="s">
        <v>50</v>
      </c>
      <c r="M149" s="52" t="s">
        <v>33</v>
      </c>
      <c r="N149" s="53">
        <v>27580.75</v>
      </c>
      <c r="O149" s="53">
        <v>17416.49</v>
      </c>
      <c r="P149" s="55">
        <v>43248.0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2.75" customHeight="1">
      <c r="A150" s="52">
        <v>1068078.0</v>
      </c>
      <c r="B150" s="53">
        <v>6000.0</v>
      </c>
      <c r="C150" s="54">
        <f t="shared" si="1"/>
        <v>0.02695724138</v>
      </c>
      <c r="D150" s="52" t="s">
        <v>19</v>
      </c>
      <c r="E150" s="52">
        <v>10.65</v>
      </c>
      <c r="F150" s="53">
        <v>195.44</v>
      </c>
      <c r="G150" s="52" t="s">
        <v>20</v>
      </c>
      <c r="H150" s="52" t="s">
        <v>85</v>
      </c>
      <c r="I150" s="53">
        <v>87000.0</v>
      </c>
      <c r="J150" s="52" t="s">
        <v>34</v>
      </c>
      <c r="K150" s="52" t="s">
        <v>24</v>
      </c>
      <c r="L150" s="52" t="s">
        <v>53</v>
      </c>
      <c r="M150" s="52" t="s">
        <v>95</v>
      </c>
      <c r="N150" s="53">
        <v>6999.42740728</v>
      </c>
      <c r="O150" s="53">
        <v>1335.92</v>
      </c>
      <c r="P150" s="55">
        <v>43249.0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2.75" customHeight="1">
      <c r="A151" s="52">
        <v>1057633.0</v>
      </c>
      <c r="B151" s="53">
        <v>8450.0</v>
      </c>
      <c r="C151" s="54">
        <f t="shared" si="1"/>
        <v>0.1003056</v>
      </c>
      <c r="D151" s="52" t="s">
        <v>27</v>
      </c>
      <c r="E151" s="52">
        <v>16.77</v>
      </c>
      <c r="F151" s="53">
        <v>208.97</v>
      </c>
      <c r="G151" s="52" t="s">
        <v>75</v>
      </c>
      <c r="H151" s="52" t="s">
        <v>66</v>
      </c>
      <c r="I151" s="53">
        <v>25000.0</v>
      </c>
      <c r="J151" s="52" t="s">
        <v>23</v>
      </c>
      <c r="K151" s="52" t="s">
        <v>24</v>
      </c>
      <c r="L151" s="52" t="s">
        <v>50</v>
      </c>
      <c r="M151" s="52" t="s">
        <v>36</v>
      </c>
      <c r="N151" s="53">
        <v>12188.5644228</v>
      </c>
      <c r="O151" s="53">
        <v>3239.35</v>
      </c>
      <c r="P151" s="55">
        <v>43250.0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2.75" customHeight="1">
      <c r="A152" s="52">
        <v>1046204.0</v>
      </c>
      <c r="B152" s="53">
        <v>20000.0</v>
      </c>
      <c r="C152" s="54">
        <f t="shared" si="1"/>
        <v>0.06733170732</v>
      </c>
      <c r="D152" s="52" t="s">
        <v>27</v>
      </c>
      <c r="E152" s="52">
        <v>13.49</v>
      </c>
      <c r="F152" s="53">
        <v>460.1</v>
      </c>
      <c r="G152" s="52" t="s">
        <v>28</v>
      </c>
      <c r="H152" s="52" t="s">
        <v>45</v>
      </c>
      <c r="I152" s="53">
        <v>82000.0</v>
      </c>
      <c r="J152" s="52" t="s">
        <v>34</v>
      </c>
      <c r="K152" s="52" t="s">
        <v>24</v>
      </c>
      <c r="L152" s="52" t="s">
        <v>25</v>
      </c>
      <c r="M152" s="52" t="s">
        <v>99</v>
      </c>
      <c r="N152" s="53">
        <v>26397.3130625</v>
      </c>
      <c r="O152" s="53">
        <v>9848.46</v>
      </c>
      <c r="P152" s="55">
        <v>43251.0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2.75" customHeight="1">
      <c r="A153" s="52">
        <v>1067794.0</v>
      </c>
      <c r="B153" s="53">
        <v>10000.0</v>
      </c>
      <c r="C153" s="54">
        <f t="shared" si="1"/>
        <v>0.066152</v>
      </c>
      <c r="D153" s="52" t="s">
        <v>19</v>
      </c>
      <c r="E153" s="52">
        <v>11.71</v>
      </c>
      <c r="F153" s="53">
        <v>330.76</v>
      </c>
      <c r="G153" s="52" t="s">
        <v>20</v>
      </c>
      <c r="H153" s="52" t="s">
        <v>51</v>
      </c>
      <c r="I153" s="53">
        <v>60000.0</v>
      </c>
      <c r="J153" s="52" t="s">
        <v>34</v>
      </c>
      <c r="K153" s="52" t="s">
        <v>31</v>
      </c>
      <c r="L153" s="52" t="s">
        <v>50</v>
      </c>
      <c r="M153" s="52" t="s">
        <v>42</v>
      </c>
      <c r="N153" s="53">
        <v>6002.23</v>
      </c>
      <c r="O153" s="53">
        <v>62.38</v>
      </c>
      <c r="P153" s="55">
        <v>43252.0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2.75" customHeight="1">
      <c r="A154" s="52">
        <v>1067816.0</v>
      </c>
      <c r="B154" s="53">
        <v>12000.0</v>
      </c>
      <c r="C154" s="54">
        <f t="shared" si="1"/>
        <v>0.0635415</v>
      </c>
      <c r="D154" s="52" t="s">
        <v>19</v>
      </c>
      <c r="E154" s="52">
        <v>16.29</v>
      </c>
      <c r="F154" s="53">
        <v>423.61</v>
      </c>
      <c r="G154" s="52" t="s">
        <v>75</v>
      </c>
      <c r="H154" s="52" t="s">
        <v>66</v>
      </c>
      <c r="I154" s="53">
        <v>80000.0</v>
      </c>
      <c r="J154" s="52" t="s">
        <v>23</v>
      </c>
      <c r="K154" s="52" t="s">
        <v>24</v>
      </c>
      <c r="L154" s="52" t="s">
        <v>25</v>
      </c>
      <c r="M154" s="52" t="s">
        <v>33</v>
      </c>
      <c r="N154" s="53">
        <v>14946.5600236</v>
      </c>
      <c r="O154" s="53">
        <v>4368.56</v>
      </c>
      <c r="P154" s="55">
        <v>43253.0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2.75" customHeight="1">
      <c r="A155" s="52">
        <v>1068018.0</v>
      </c>
      <c r="B155" s="53">
        <v>13475.0</v>
      </c>
      <c r="C155" s="54">
        <f t="shared" si="1"/>
        <v>0.1487952</v>
      </c>
      <c r="D155" s="52" t="s">
        <v>27</v>
      </c>
      <c r="E155" s="52">
        <v>13.49</v>
      </c>
      <c r="F155" s="53">
        <v>309.99</v>
      </c>
      <c r="G155" s="52" t="s">
        <v>28</v>
      </c>
      <c r="H155" s="52" t="s">
        <v>22</v>
      </c>
      <c r="I155" s="53">
        <v>25000.0</v>
      </c>
      <c r="J155" s="52" t="s">
        <v>23</v>
      </c>
      <c r="K155" s="52" t="s">
        <v>31</v>
      </c>
      <c r="L155" s="52" t="s">
        <v>25</v>
      </c>
      <c r="M155" s="52" t="s">
        <v>42</v>
      </c>
      <c r="N155" s="53">
        <v>6198.89</v>
      </c>
      <c r="O155" s="53">
        <v>28.0</v>
      </c>
      <c r="P155" s="55">
        <v>43254.0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2.75" customHeight="1">
      <c r="A156" s="52">
        <v>1052996.0</v>
      </c>
      <c r="B156" s="53">
        <v>7200.0</v>
      </c>
      <c r="C156" s="54">
        <f t="shared" si="1"/>
        <v>0.0601475</v>
      </c>
      <c r="D156" s="52" t="s">
        <v>19</v>
      </c>
      <c r="E156" s="52">
        <v>12.42</v>
      </c>
      <c r="F156" s="53">
        <v>240.59</v>
      </c>
      <c r="G156" s="52" t="s">
        <v>20</v>
      </c>
      <c r="H156" s="52" t="s">
        <v>66</v>
      </c>
      <c r="I156" s="53">
        <v>48000.0</v>
      </c>
      <c r="J156" s="52" t="s">
        <v>34</v>
      </c>
      <c r="K156" s="52" t="s">
        <v>24</v>
      </c>
      <c r="L156" s="52" t="s">
        <v>57</v>
      </c>
      <c r="M156" s="52" t="s">
        <v>36</v>
      </c>
      <c r="N156" s="53">
        <v>8677.15633962</v>
      </c>
      <c r="O156" s="53">
        <v>19.26</v>
      </c>
      <c r="P156" s="55">
        <v>43255.0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2.75" customHeight="1">
      <c r="A157" s="52">
        <v>1067818.0</v>
      </c>
      <c r="B157" s="53">
        <v>5600.0</v>
      </c>
      <c r="C157" s="54">
        <f t="shared" si="1"/>
        <v>0.02727105882</v>
      </c>
      <c r="D157" s="52" t="s">
        <v>19</v>
      </c>
      <c r="E157" s="52">
        <v>14.65</v>
      </c>
      <c r="F157" s="53">
        <v>193.17</v>
      </c>
      <c r="G157" s="52" t="s">
        <v>28</v>
      </c>
      <c r="H157" s="52" t="s">
        <v>45</v>
      </c>
      <c r="I157" s="53">
        <v>85000.0</v>
      </c>
      <c r="J157" s="52" t="s">
        <v>34</v>
      </c>
      <c r="K157" s="52" t="s">
        <v>31</v>
      </c>
      <c r="L157" s="52" t="s">
        <v>50</v>
      </c>
      <c r="M157" s="52" t="s">
        <v>26</v>
      </c>
      <c r="N157" s="53">
        <v>1350.86</v>
      </c>
      <c r="O157" s="53">
        <v>193.17</v>
      </c>
      <c r="P157" s="55">
        <v>43256.0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2.75" customHeight="1">
      <c r="A158" s="52">
        <v>1064842.0</v>
      </c>
      <c r="B158" s="53">
        <v>12000.0</v>
      </c>
      <c r="C158" s="54">
        <f t="shared" si="1"/>
        <v>0.08667578947</v>
      </c>
      <c r="D158" s="52" t="s">
        <v>19</v>
      </c>
      <c r="E158" s="52">
        <v>14.27</v>
      </c>
      <c r="F158" s="53">
        <v>411.71</v>
      </c>
      <c r="G158" s="52" t="s">
        <v>28</v>
      </c>
      <c r="H158" s="52" t="s">
        <v>29</v>
      </c>
      <c r="I158" s="53">
        <v>57000.0</v>
      </c>
      <c r="J158" s="52" t="s">
        <v>23</v>
      </c>
      <c r="K158" s="52" t="s">
        <v>24</v>
      </c>
      <c r="L158" s="52" t="s">
        <v>50</v>
      </c>
      <c r="M158" s="52" t="s">
        <v>42</v>
      </c>
      <c r="N158" s="53">
        <v>14396.58</v>
      </c>
      <c r="O158" s="53">
        <v>5359.38</v>
      </c>
      <c r="P158" s="55">
        <v>43257.0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2.75" customHeight="1">
      <c r="A159" s="52">
        <v>1067109.0</v>
      </c>
      <c r="B159" s="53">
        <v>8500.0</v>
      </c>
      <c r="C159" s="54">
        <f t="shared" si="1"/>
        <v>0.1241808</v>
      </c>
      <c r="D159" s="52" t="s">
        <v>19</v>
      </c>
      <c r="E159" s="52">
        <v>6.03</v>
      </c>
      <c r="F159" s="53">
        <v>258.71</v>
      </c>
      <c r="G159" s="52" t="s">
        <v>44</v>
      </c>
      <c r="H159" s="52" t="s">
        <v>89</v>
      </c>
      <c r="I159" s="53">
        <v>25000.0</v>
      </c>
      <c r="J159" s="52" t="s">
        <v>34</v>
      </c>
      <c r="K159" s="52" t="s">
        <v>24</v>
      </c>
      <c r="L159" s="52" t="s">
        <v>25</v>
      </c>
      <c r="M159" s="52" t="s">
        <v>118</v>
      </c>
      <c r="N159" s="53">
        <v>9074.73</v>
      </c>
      <c r="O159" s="53">
        <v>4936.27</v>
      </c>
      <c r="P159" s="55">
        <v>43258.0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2.75" customHeight="1">
      <c r="A160" s="52">
        <v>1067971.0</v>
      </c>
      <c r="B160" s="53">
        <v>8000.0</v>
      </c>
      <c r="C160" s="54">
        <f t="shared" si="1"/>
        <v>0.09098823529</v>
      </c>
      <c r="D160" s="52" t="s">
        <v>19</v>
      </c>
      <c r="E160" s="52">
        <v>9.91</v>
      </c>
      <c r="F160" s="53">
        <v>257.8</v>
      </c>
      <c r="G160" s="52" t="s">
        <v>20</v>
      </c>
      <c r="H160" s="52" t="s">
        <v>89</v>
      </c>
      <c r="I160" s="53">
        <v>34000.0</v>
      </c>
      <c r="J160" s="52" t="s">
        <v>30</v>
      </c>
      <c r="K160" s="52" t="s">
        <v>24</v>
      </c>
      <c r="L160" s="52" t="s">
        <v>25</v>
      </c>
      <c r="M160" s="52" t="s">
        <v>92</v>
      </c>
      <c r="N160" s="53">
        <v>9279.81275176</v>
      </c>
      <c r="O160" s="53">
        <v>262.31</v>
      </c>
      <c r="P160" s="55">
        <v>43259.0</v>
      </c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2.75" customHeight="1">
      <c r="A161" s="52">
        <v>1057518.0</v>
      </c>
      <c r="B161" s="53">
        <v>8000.0</v>
      </c>
      <c r="C161" s="54">
        <f t="shared" si="1"/>
        <v>0.080199</v>
      </c>
      <c r="D161" s="52" t="s">
        <v>19</v>
      </c>
      <c r="E161" s="52">
        <v>12.42</v>
      </c>
      <c r="F161" s="53">
        <v>267.33</v>
      </c>
      <c r="G161" s="52" t="s">
        <v>20</v>
      </c>
      <c r="H161" s="52" t="s">
        <v>22</v>
      </c>
      <c r="I161" s="53">
        <v>40000.0</v>
      </c>
      <c r="J161" s="52" t="s">
        <v>34</v>
      </c>
      <c r="K161" s="52" t="s">
        <v>24</v>
      </c>
      <c r="L161" s="52" t="s">
        <v>25</v>
      </c>
      <c r="M161" s="52" t="s">
        <v>46</v>
      </c>
      <c r="N161" s="53">
        <v>9622.78031997</v>
      </c>
      <c r="O161" s="53">
        <v>269.73</v>
      </c>
      <c r="P161" s="55">
        <v>43260.0</v>
      </c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2.75" customHeight="1">
      <c r="A162" s="52">
        <v>1067473.0</v>
      </c>
      <c r="B162" s="53">
        <v>16000.0</v>
      </c>
      <c r="C162" s="54">
        <f t="shared" si="1"/>
        <v>0.1077221706</v>
      </c>
      <c r="D162" s="52" t="s">
        <v>27</v>
      </c>
      <c r="E162" s="52">
        <v>15.27</v>
      </c>
      <c r="F162" s="53">
        <v>382.92</v>
      </c>
      <c r="G162" s="52" t="s">
        <v>28</v>
      </c>
      <c r="H162" s="52" t="s">
        <v>22</v>
      </c>
      <c r="I162" s="53">
        <v>42656.4</v>
      </c>
      <c r="J162" s="52" t="s">
        <v>30</v>
      </c>
      <c r="K162" s="52" t="s">
        <v>24</v>
      </c>
      <c r="L162" s="52" t="s">
        <v>50</v>
      </c>
      <c r="M162" s="52" t="s">
        <v>33</v>
      </c>
      <c r="N162" s="53">
        <v>22394.08</v>
      </c>
      <c r="O162" s="53">
        <v>199.56</v>
      </c>
      <c r="P162" s="55">
        <v>43261.0</v>
      </c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2.75" customHeight="1">
      <c r="A163" s="52">
        <v>1062177.0</v>
      </c>
      <c r="B163" s="53">
        <v>15000.0</v>
      </c>
      <c r="C163" s="54">
        <f t="shared" si="1"/>
        <v>0.1450837838</v>
      </c>
      <c r="D163" s="52" t="s">
        <v>19</v>
      </c>
      <c r="E163" s="52">
        <v>17.27</v>
      </c>
      <c r="F163" s="53">
        <v>536.81</v>
      </c>
      <c r="G163" s="52" t="s">
        <v>75</v>
      </c>
      <c r="H163" s="52" t="s">
        <v>89</v>
      </c>
      <c r="I163" s="53">
        <v>44400.0</v>
      </c>
      <c r="J163" s="52" t="s">
        <v>30</v>
      </c>
      <c r="K163" s="52" t="s">
        <v>24</v>
      </c>
      <c r="L163" s="52" t="s">
        <v>83</v>
      </c>
      <c r="M163" s="52" t="s">
        <v>87</v>
      </c>
      <c r="N163" s="53">
        <v>17991.53</v>
      </c>
      <c r="O163" s="53">
        <v>9412.4</v>
      </c>
      <c r="P163" s="55">
        <v>43262.0</v>
      </c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2.75" customHeight="1">
      <c r="A164" s="52">
        <v>1067447.0</v>
      </c>
      <c r="B164" s="53">
        <v>10000.0</v>
      </c>
      <c r="C164" s="54">
        <f t="shared" si="1"/>
        <v>0.1289</v>
      </c>
      <c r="D164" s="52" t="s">
        <v>19</v>
      </c>
      <c r="E164" s="52">
        <v>9.91</v>
      </c>
      <c r="F164" s="53">
        <v>322.25</v>
      </c>
      <c r="G164" s="52" t="s">
        <v>20</v>
      </c>
      <c r="H164" s="52" t="s">
        <v>89</v>
      </c>
      <c r="I164" s="53">
        <v>30000.0</v>
      </c>
      <c r="J164" s="52" t="s">
        <v>34</v>
      </c>
      <c r="K164" s="52" t="s">
        <v>24</v>
      </c>
      <c r="L164" s="52" t="s">
        <v>50</v>
      </c>
      <c r="M164" s="52" t="s">
        <v>120</v>
      </c>
      <c r="N164" s="53">
        <v>11386.4302245</v>
      </c>
      <c r="O164" s="53">
        <v>369.43</v>
      </c>
      <c r="P164" s="55">
        <v>43263.0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2.75" customHeight="1">
      <c r="A165" s="52">
        <v>1059412.0</v>
      </c>
      <c r="B165" s="53">
        <v>10000.0</v>
      </c>
      <c r="C165" s="54">
        <f t="shared" si="1"/>
        <v>0.05263542857</v>
      </c>
      <c r="D165" s="52" t="s">
        <v>19</v>
      </c>
      <c r="E165" s="52">
        <v>6.62</v>
      </c>
      <c r="F165" s="53">
        <v>307.04</v>
      </c>
      <c r="G165" s="52" t="s">
        <v>44</v>
      </c>
      <c r="H165" s="52" t="s">
        <v>66</v>
      </c>
      <c r="I165" s="53">
        <v>70000.0</v>
      </c>
      <c r="J165" s="52" t="s">
        <v>34</v>
      </c>
      <c r="K165" s="52" t="s">
        <v>24</v>
      </c>
      <c r="L165" s="52" t="s">
        <v>25</v>
      </c>
      <c r="M165" s="52" t="s">
        <v>91</v>
      </c>
      <c r="N165" s="53">
        <v>10902.91</v>
      </c>
      <c r="O165" s="53">
        <v>4152.52</v>
      </c>
      <c r="P165" s="55">
        <v>43264.0</v>
      </c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2.75" customHeight="1">
      <c r="A166" s="52">
        <v>1062608.0</v>
      </c>
      <c r="B166" s="53">
        <v>8000.0</v>
      </c>
      <c r="C166" s="54">
        <f t="shared" si="1"/>
        <v>0.1182685714</v>
      </c>
      <c r="D166" s="52" t="s">
        <v>19</v>
      </c>
      <c r="E166" s="52">
        <v>14.65</v>
      </c>
      <c r="F166" s="53">
        <v>275.96</v>
      </c>
      <c r="G166" s="52" t="s">
        <v>28</v>
      </c>
      <c r="H166" s="52" t="s">
        <v>48</v>
      </c>
      <c r="I166" s="53">
        <v>28000.0</v>
      </c>
      <c r="J166" s="52" t="s">
        <v>34</v>
      </c>
      <c r="K166" s="52" t="s">
        <v>24</v>
      </c>
      <c r="L166" s="52" t="s">
        <v>32</v>
      </c>
      <c r="M166" s="52" t="s">
        <v>42</v>
      </c>
      <c r="N166" s="53">
        <v>8636.82</v>
      </c>
      <c r="O166" s="53">
        <v>6983.56</v>
      </c>
      <c r="P166" s="55">
        <v>43265.0</v>
      </c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2.75" customHeight="1">
      <c r="A167" s="52">
        <v>1067664.0</v>
      </c>
      <c r="B167" s="53">
        <v>22000.0</v>
      </c>
      <c r="C167" s="54">
        <f t="shared" si="1"/>
        <v>0.170148</v>
      </c>
      <c r="D167" s="52" t="s">
        <v>19</v>
      </c>
      <c r="E167" s="52">
        <v>9.91</v>
      </c>
      <c r="F167" s="53">
        <v>708.95</v>
      </c>
      <c r="G167" s="52" t="s">
        <v>20</v>
      </c>
      <c r="H167" s="52" t="s">
        <v>89</v>
      </c>
      <c r="I167" s="53">
        <v>50000.0</v>
      </c>
      <c r="J167" s="52" t="s">
        <v>23</v>
      </c>
      <c r="K167" s="52" t="s">
        <v>24</v>
      </c>
      <c r="L167" s="52" t="s">
        <v>50</v>
      </c>
      <c r="M167" s="52" t="s">
        <v>121</v>
      </c>
      <c r="N167" s="53">
        <v>25521.0957202</v>
      </c>
      <c r="O167" s="53">
        <v>1430.05</v>
      </c>
      <c r="P167" s="55">
        <v>43266.0</v>
      </c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2.75" customHeight="1">
      <c r="A168" s="52">
        <v>1067441.0</v>
      </c>
      <c r="B168" s="53">
        <v>6000.0</v>
      </c>
      <c r="C168" s="54">
        <f t="shared" si="1"/>
        <v>0.02605822785</v>
      </c>
      <c r="D168" s="52" t="s">
        <v>19</v>
      </c>
      <c r="E168" s="52">
        <v>14.27</v>
      </c>
      <c r="F168" s="53">
        <v>205.86</v>
      </c>
      <c r="G168" s="52" t="s">
        <v>28</v>
      </c>
      <c r="H168" s="52" t="s">
        <v>22</v>
      </c>
      <c r="I168" s="53">
        <v>94800.0</v>
      </c>
      <c r="J168" s="52" t="s">
        <v>23</v>
      </c>
      <c r="K168" s="52" t="s">
        <v>24</v>
      </c>
      <c r="L168" s="52" t="s">
        <v>32</v>
      </c>
      <c r="M168" s="52" t="s">
        <v>64</v>
      </c>
      <c r="N168" s="53">
        <v>7215.05</v>
      </c>
      <c r="O168" s="53">
        <v>1960.88</v>
      </c>
      <c r="P168" s="55">
        <v>43267.0</v>
      </c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2.75" customHeight="1">
      <c r="A169" s="52">
        <v>1067654.0</v>
      </c>
      <c r="B169" s="53">
        <v>16000.0</v>
      </c>
      <c r="C169" s="54">
        <f t="shared" si="1"/>
        <v>0.101775</v>
      </c>
      <c r="D169" s="52" t="s">
        <v>27</v>
      </c>
      <c r="E169" s="52">
        <v>9.91</v>
      </c>
      <c r="F169" s="53">
        <v>339.25</v>
      </c>
      <c r="G169" s="52" t="s">
        <v>20</v>
      </c>
      <c r="H169" s="52" t="s">
        <v>22</v>
      </c>
      <c r="I169" s="53">
        <v>40000.0</v>
      </c>
      <c r="J169" s="52" t="s">
        <v>23</v>
      </c>
      <c r="K169" s="52" t="s">
        <v>38</v>
      </c>
      <c r="L169" s="52" t="s">
        <v>50</v>
      </c>
      <c r="M169" s="52" t="s">
        <v>87</v>
      </c>
      <c r="N169" s="53">
        <v>16282.75</v>
      </c>
      <c r="O169" s="53">
        <v>339.25</v>
      </c>
      <c r="P169" s="55">
        <v>43268.0</v>
      </c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2.75" customHeight="1">
      <c r="A170" s="52">
        <v>1067644.0</v>
      </c>
      <c r="B170" s="53">
        <v>2500.0</v>
      </c>
      <c r="C170" s="54">
        <f t="shared" si="1"/>
        <v>0.07778</v>
      </c>
      <c r="D170" s="52" t="s">
        <v>19</v>
      </c>
      <c r="E170" s="52">
        <v>7.51</v>
      </c>
      <c r="F170" s="53">
        <v>77.78</v>
      </c>
      <c r="G170" s="52" t="s">
        <v>44</v>
      </c>
      <c r="H170" s="52" t="s">
        <v>122</v>
      </c>
      <c r="I170" s="53">
        <v>12000.0</v>
      </c>
      <c r="J170" s="52" t="s">
        <v>30</v>
      </c>
      <c r="K170" s="52" t="s">
        <v>31</v>
      </c>
      <c r="L170" s="52" t="s">
        <v>50</v>
      </c>
      <c r="M170" s="52" t="s">
        <v>42</v>
      </c>
      <c r="N170" s="53">
        <v>1838.88</v>
      </c>
      <c r="O170" s="53">
        <v>77.78</v>
      </c>
      <c r="P170" s="55">
        <v>43269.0</v>
      </c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2.75" customHeight="1">
      <c r="A171" s="52">
        <v>1062288.0</v>
      </c>
      <c r="B171" s="53">
        <v>13500.0</v>
      </c>
      <c r="C171" s="54">
        <f t="shared" si="1"/>
        <v>0.1450133333</v>
      </c>
      <c r="D171" s="52" t="s">
        <v>19</v>
      </c>
      <c r="E171" s="52">
        <v>9.91</v>
      </c>
      <c r="F171" s="53">
        <v>435.04</v>
      </c>
      <c r="G171" s="52" t="s">
        <v>20</v>
      </c>
      <c r="H171" s="52" t="s">
        <v>89</v>
      </c>
      <c r="I171" s="53">
        <v>36000.0</v>
      </c>
      <c r="J171" s="52" t="s">
        <v>30</v>
      </c>
      <c r="K171" s="52" t="s">
        <v>24</v>
      </c>
      <c r="L171" s="52" t="s">
        <v>25</v>
      </c>
      <c r="M171" s="52" t="s">
        <v>123</v>
      </c>
      <c r="N171" s="53">
        <v>15621.2660575</v>
      </c>
      <c r="O171" s="53">
        <v>1706.24</v>
      </c>
      <c r="P171" s="55">
        <v>43270.0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2.75" customHeight="1">
      <c r="A172" s="52">
        <v>1067434.0</v>
      </c>
      <c r="B172" s="53">
        <v>25000.0</v>
      </c>
      <c r="C172" s="54">
        <f t="shared" si="1"/>
        <v>0.04455413333</v>
      </c>
      <c r="D172" s="52" t="s">
        <v>19</v>
      </c>
      <c r="E172" s="52">
        <v>12.42</v>
      </c>
      <c r="F172" s="53">
        <v>835.39</v>
      </c>
      <c r="G172" s="52" t="s">
        <v>20</v>
      </c>
      <c r="H172" s="52" t="s">
        <v>89</v>
      </c>
      <c r="I172" s="53">
        <v>225000.0</v>
      </c>
      <c r="J172" s="52" t="s">
        <v>23</v>
      </c>
      <c r="K172" s="52" t="s">
        <v>24</v>
      </c>
      <c r="L172" s="52" t="s">
        <v>50</v>
      </c>
      <c r="M172" s="52" t="s">
        <v>95</v>
      </c>
      <c r="N172" s="53">
        <v>30071.7288242</v>
      </c>
      <c r="O172" s="53">
        <v>842.08</v>
      </c>
      <c r="P172" s="55">
        <v>43271.0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2.75" customHeight="1">
      <c r="A173" s="52">
        <v>1067419.0</v>
      </c>
      <c r="B173" s="53">
        <v>10000.0</v>
      </c>
      <c r="C173" s="54">
        <f t="shared" si="1"/>
        <v>0.08870849673</v>
      </c>
      <c r="D173" s="52" t="s">
        <v>19</v>
      </c>
      <c r="E173" s="52">
        <v>13.49</v>
      </c>
      <c r="F173" s="53">
        <v>339.31</v>
      </c>
      <c r="G173" s="52" t="s">
        <v>28</v>
      </c>
      <c r="H173" s="52" t="s">
        <v>89</v>
      </c>
      <c r="I173" s="53">
        <v>45900.0</v>
      </c>
      <c r="J173" s="52" t="s">
        <v>23</v>
      </c>
      <c r="K173" s="52" t="s">
        <v>24</v>
      </c>
      <c r="L173" s="52" t="s">
        <v>35</v>
      </c>
      <c r="M173" s="52" t="s">
        <v>42</v>
      </c>
      <c r="N173" s="53">
        <v>12174.4823094</v>
      </c>
      <c r="O173" s="53">
        <v>1669.38</v>
      </c>
      <c r="P173" s="55">
        <v>43272.0</v>
      </c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2.75" customHeight="1">
      <c r="A174" s="52">
        <v>1067601.0</v>
      </c>
      <c r="B174" s="53">
        <v>2500.0</v>
      </c>
      <c r="C174" s="54">
        <f t="shared" si="1"/>
        <v>0.037425</v>
      </c>
      <c r="D174" s="52" t="s">
        <v>19</v>
      </c>
      <c r="E174" s="52">
        <v>13.49</v>
      </c>
      <c r="F174" s="53">
        <v>84.83</v>
      </c>
      <c r="G174" s="52" t="s">
        <v>28</v>
      </c>
      <c r="H174" s="52" t="s">
        <v>61</v>
      </c>
      <c r="I174" s="53">
        <v>27200.0</v>
      </c>
      <c r="J174" s="52" t="s">
        <v>34</v>
      </c>
      <c r="K174" s="52" t="s">
        <v>24</v>
      </c>
      <c r="L174" s="52" t="s">
        <v>50</v>
      </c>
      <c r="M174" s="52" t="s">
        <v>107</v>
      </c>
      <c r="N174" s="53">
        <v>3050.27600404</v>
      </c>
      <c r="O174" s="53">
        <v>95.98</v>
      </c>
      <c r="P174" s="55">
        <v>43273.0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2.75" customHeight="1">
      <c r="A175" s="52">
        <v>1067579.0</v>
      </c>
      <c r="B175" s="53">
        <v>7325.0</v>
      </c>
      <c r="C175" s="54">
        <f t="shared" si="1"/>
        <v>0.07020571429</v>
      </c>
      <c r="D175" s="52" t="s">
        <v>19</v>
      </c>
      <c r="E175" s="52">
        <v>12.69</v>
      </c>
      <c r="F175" s="53">
        <v>245.72</v>
      </c>
      <c r="G175" s="52" t="s">
        <v>20</v>
      </c>
      <c r="H175" s="52" t="s">
        <v>45</v>
      </c>
      <c r="I175" s="53">
        <v>42000.0</v>
      </c>
      <c r="J175" s="52" t="s">
        <v>34</v>
      </c>
      <c r="K175" s="52" t="s">
        <v>24</v>
      </c>
      <c r="L175" s="52" t="s">
        <v>50</v>
      </c>
      <c r="M175" s="52" t="s">
        <v>87</v>
      </c>
      <c r="N175" s="53">
        <v>8844.70084212</v>
      </c>
      <c r="O175" s="53">
        <v>249.25</v>
      </c>
      <c r="P175" s="55">
        <v>43274.0</v>
      </c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2.75" customHeight="1">
      <c r="A176" s="52">
        <v>1067563.0</v>
      </c>
      <c r="B176" s="53">
        <v>4000.0</v>
      </c>
      <c r="C176" s="54">
        <f t="shared" si="1"/>
        <v>0.01188177778</v>
      </c>
      <c r="D176" s="52" t="s">
        <v>19</v>
      </c>
      <c r="E176" s="52">
        <v>12.42</v>
      </c>
      <c r="F176" s="53">
        <v>133.67</v>
      </c>
      <c r="G176" s="52" t="s">
        <v>20</v>
      </c>
      <c r="H176" s="52" t="s">
        <v>66</v>
      </c>
      <c r="I176" s="53">
        <v>135000.0</v>
      </c>
      <c r="J176" s="52" t="s">
        <v>23</v>
      </c>
      <c r="K176" s="52" t="s">
        <v>24</v>
      </c>
      <c r="L176" s="52" t="s">
        <v>25</v>
      </c>
      <c r="M176" s="52" t="s">
        <v>91</v>
      </c>
      <c r="N176" s="53">
        <v>4337.11</v>
      </c>
      <c r="O176" s="53">
        <v>3270.11</v>
      </c>
      <c r="P176" s="55">
        <v>43275.0</v>
      </c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2.75" customHeight="1">
      <c r="A177" s="52">
        <v>1067364.0</v>
      </c>
      <c r="B177" s="53">
        <v>10000.0</v>
      </c>
      <c r="C177" s="54">
        <f t="shared" si="1"/>
        <v>0.06264184615</v>
      </c>
      <c r="D177" s="52" t="s">
        <v>19</v>
      </c>
      <c r="E177" s="52">
        <v>13.49</v>
      </c>
      <c r="F177" s="53">
        <v>339.31</v>
      </c>
      <c r="G177" s="52" t="s">
        <v>28</v>
      </c>
      <c r="H177" s="52" t="s">
        <v>66</v>
      </c>
      <c r="I177" s="53">
        <v>65000.0</v>
      </c>
      <c r="J177" s="52" t="s">
        <v>34</v>
      </c>
      <c r="K177" s="52" t="s">
        <v>31</v>
      </c>
      <c r="L177" s="52" t="s">
        <v>35</v>
      </c>
      <c r="M177" s="52" t="s">
        <v>42</v>
      </c>
      <c r="N177" s="53">
        <v>9270.84</v>
      </c>
      <c r="O177" s="53">
        <v>339.31</v>
      </c>
      <c r="P177" s="55">
        <v>43276.0</v>
      </c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2.75" customHeight="1">
      <c r="A178" s="52">
        <v>1067152.0</v>
      </c>
      <c r="B178" s="53">
        <v>7750.0</v>
      </c>
      <c r="C178" s="54">
        <f t="shared" si="1"/>
        <v>0.13868</v>
      </c>
      <c r="D178" s="52" t="s">
        <v>19</v>
      </c>
      <c r="E178" s="52">
        <v>17.27</v>
      </c>
      <c r="F178" s="53">
        <v>277.36</v>
      </c>
      <c r="G178" s="52" t="s">
        <v>75</v>
      </c>
      <c r="H178" s="52" t="s">
        <v>29</v>
      </c>
      <c r="I178" s="53">
        <v>24000.0</v>
      </c>
      <c r="J178" s="52" t="s">
        <v>34</v>
      </c>
      <c r="K178" s="52" t="s">
        <v>31</v>
      </c>
      <c r="L178" s="52" t="s">
        <v>50</v>
      </c>
      <c r="M178" s="52" t="s">
        <v>36</v>
      </c>
      <c r="N178" s="53">
        <v>6934.0</v>
      </c>
      <c r="O178" s="53">
        <v>277.36</v>
      </c>
      <c r="P178" s="55">
        <v>43277.0</v>
      </c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2.75" customHeight="1">
      <c r="A179" s="52">
        <v>1062471.0</v>
      </c>
      <c r="B179" s="53">
        <v>20000.0</v>
      </c>
      <c r="C179" s="54">
        <f t="shared" si="1"/>
        <v>0.092544</v>
      </c>
      <c r="D179" s="52" t="s">
        <v>27</v>
      </c>
      <c r="E179" s="52">
        <v>20.89</v>
      </c>
      <c r="F179" s="53">
        <v>539.84</v>
      </c>
      <c r="G179" s="52" t="s">
        <v>59</v>
      </c>
      <c r="H179" s="52" t="s">
        <v>85</v>
      </c>
      <c r="I179" s="53">
        <v>70000.0</v>
      </c>
      <c r="J179" s="52" t="s">
        <v>30</v>
      </c>
      <c r="K179" s="52" t="s">
        <v>31</v>
      </c>
      <c r="L179" s="52" t="s">
        <v>50</v>
      </c>
      <c r="M179" s="52" t="s">
        <v>87</v>
      </c>
      <c r="N179" s="53">
        <v>5425.96</v>
      </c>
      <c r="O179" s="53">
        <v>591.09</v>
      </c>
      <c r="P179" s="55">
        <v>43278.0</v>
      </c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2.75" customHeight="1">
      <c r="A180" s="52">
        <v>1066842.0</v>
      </c>
      <c r="B180" s="53">
        <v>9600.0</v>
      </c>
      <c r="C180" s="54">
        <f t="shared" si="1"/>
        <v>0.05922276923</v>
      </c>
      <c r="D180" s="52" t="s">
        <v>19</v>
      </c>
      <c r="E180" s="52">
        <v>12.42</v>
      </c>
      <c r="F180" s="53">
        <v>320.79</v>
      </c>
      <c r="G180" s="52" t="s">
        <v>20</v>
      </c>
      <c r="H180" s="52" t="s">
        <v>22</v>
      </c>
      <c r="I180" s="53">
        <v>65000.0</v>
      </c>
      <c r="J180" s="52" t="s">
        <v>23</v>
      </c>
      <c r="K180" s="52" t="s">
        <v>24</v>
      </c>
      <c r="L180" s="52" t="s">
        <v>50</v>
      </c>
      <c r="M180" s="52" t="s">
        <v>91</v>
      </c>
      <c r="N180" s="53">
        <v>11337.71</v>
      </c>
      <c r="O180" s="53">
        <v>3643.9</v>
      </c>
      <c r="P180" s="55">
        <v>43279.0</v>
      </c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2.75" customHeight="1">
      <c r="A181" s="52">
        <v>1067126.0</v>
      </c>
      <c r="B181" s="53">
        <v>21000.0</v>
      </c>
      <c r="C181" s="54">
        <f t="shared" si="1"/>
        <v>0.092814</v>
      </c>
      <c r="D181" s="52" t="s">
        <v>27</v>
      </c>
      <c r="E181" s="52">
        <v>11.71</v>
      </c>
      <c r="F181" s="53">
        <v>464.07</v>
      </c>
      <c r="G181" s="52" t="s">
        <v>20</v>
      </c>
      <c r="H181" s="52" t="s">
        <v>48</v>
      </c>
      <c r="I181" s="53">
        <v>60000.0</v>
      </c>
      <c r="J181" s="52" t="s">
        <v>34</v>
      </c>
      <c r="K181" s="52" t="s">
        <v>31</v>
      </c>
      <c r="L181" s="52" t="s">
        <v>50</v>
      </c>
      <c r="M181" s="52" t="s">
        <v>42</v>
      </c>
      <c r="N181" s="53">
        <v>3708.24</v>
      </c>
      <c r="O181" s="53">
        <v>464.07</v>
      </c>
      <c r="P181" s="55">
        <v>43280.0</v>
      </c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2.75" customHeight="1">
      <c r="A182" s="52">
        <v>1067326.0</v>
      </c>
      <c r="B182" s="53">
        <v>14000.0</v>
      </c>
      <c r="C182" s="54">
        <f t="shared" si="1"/>
        <v>0.182412</v>
      </c>
      <c r="D182" s="52" t="s">
        <v>19</v>
      </c>
      <c r="E182" s="52">
        <v>10.65</v>
      </c>
      <c r="F182" s="53">
        <v>456.03</v>
      </c>
      <c r="G182" s="52" t="s">
        <v>20</v>
      </c>
      <c r="H182" s="52" t="s">
        <v>48</v>
      </c>
      <c r="I182" s="53">
        <v>30000.0</v>
      </c>
      <c r="J182" s="52" t="s">
        <v>30</v>
      </c>
      <c r="K182" s="52" t="s">
        <v>24</v>
      </c>
      <c r="L182" s="52" t="s">
        <v>25</v>
      </c>
      <c r="M182" s="52" t="s">
        <v>80</v>
      </c>
      <c r="N182" s="53">
        <v>15200.08</v>
      </c>
      <c r="O182" s="53">
        <v>10643.16</v>
      </c>
      <c r="P182" s="55">
        <v>43281.0</v>
      </c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2.75" customHeight="1">
      <c r="A183" s="52">
        <v>1066789.0</v>
      </c>
      <c r="B183" s="53">
        <v>13350.0</v>
      </c>
      <c r="C183" s="54">
        <f t="shared" si="1"/>
        <v>0.1244930233</v>
      </c>
      <c r="D183" s="52" t="s">
        <v>19</v>
      </c>
      <c r="E183" s="52">
        <v>12.42</v>
      </c>
      <c r="F183" s="53">
        <v>446.1</v>
      </c>
      <c r="G183" s="52" t="s">
        <v>20</v>
      </c>
      <c r="H183" s="52" t="s">
        <v>22</v>
      </c>
      <c r="I183" s="53">
        <v>43000.0</v>
      </c>
      <c r="J183" s="52" t="s">
        <v>34</v>
      </c>
      <c r="K183" s="52" t="s">
        <v>24</v>
      </c>
      <c r="L183" s="52" t="s">
        <v>50</v>
      </c>
      <c r="M183" s="52" t="s">
        <v>42</v>
      </c>
      <c r="N183" s="53">
        <v>16058.3944183</v>
      </c>
      <c r="O183" s="53">
        <v>449.39</v>
      </c>
      <c r="P183" s="55">
        <v>43282.0</v>
      </c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2.75" customHeight="1">
      <c r="A184" s="52">
        <v>1067324.0</v>
      </c>
      <c r="B184" s="53">
        <v>15000.0</v>
      </c>
      <c r="C184" s="54">
        <f t="shared" si="1"/>
        <v>0.1523085714</v>
      </c>
      <c r="D184" s="52" t="s">
        <v>19</v>
      </c>
      <c r="E184" s="52">
        <v>16.77</v>
      </c>
      <c r="F184" s="53">
        <v>533.08</v>
      </c>
      <c r="G184" s="52" t="s">
        <v>75</v>
      </c>
      <c r="H184" s="52" t="s">
        <v>22</v>
      </c>
      <c r="I184" s="53">
        <v>42000.0</v>
      </c>
      <c r="J184" s="52" t="s">
        <v>23</v>
      </c>
      <c r="K184" s="52" t="s">
        <v>31</v>
      </c>
      <c r="L184" s="52" t="s">
        <v>50</v>
      </c>
      <c r="M184" s="52" t="s">
        <v>112</v>
      </c>
      <c r="N184" s="53">
        <v>13373.77</v>
      </c>
      <c r="O184" s="53">
        <v>188.69</v>
      </c>
      <c r="P184" s="55">
        <v>43283.0</v>
      </c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2.75" customHeight="1">
      <c r="A185" s="52">
        <v>1067102.0</v>
      </c>
      <c r="B185" s="53">
        <v>15000.0</v>
      </c>
      <c r="C185" s="54">
        <f t="shared" si="1"/>
        <v>0.0858896</v>
      </c>
      <c r="D185" s="52" t="s">
        <v>19</v>
      </c>
      <c r="E185" s="52">
        <v>17.27</v>
      </c>
      <c r="F185" s="53">
        <v>536.81</v>
      </c>
      <c r="G185" s="52" t="s">
        <v>75</v>
      </c>
      <c r="H185" s="52" t="s">
        <v>51</v>
      </c>
      <c r="I185" s="53">
        <v>75000.0</v>
      </c>
      <c r="J185" s="52" t="s">
        <v>30</v>
      </c>
      <c r="K185" s="52" t="s">
        <v>31</v>
      </c>
      <c r="L185" s="52" t="s">
        <v>50</v>
      </c>
      <c r="M185" s="52" t="s">
        <v>42</v>
      </c>
      <c r="N185" s="53">
        <v>10198.4</v>
      </c>
      <c r="O185" s="53">
        <v>536.81</v>
      </c>
      <c r="P185" s="55">
        <v>43284.0</v>
      </c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2.75" customHeight="1">
      <c r="A186" s="52">
        <v>1046969.0</v>
      </c>
      <c r="B186" s="53">
        <v>11000.0</v>
      </c>
      <c r="C186" s="54">
        <f t="shared" si="1"/>
        <v>0.02354046512</v>
      </c>
      <c r="D186" s="52" t="s">
        <v>27</v>
      </c>
      <c r="E186" s="52">
        <v>13.49</v>
      </c>
      <c r="F186" s="53">
        <v>253.06</v>
      </c>
      <c r="G186" s="52" t="s">
        <v>28</v>
      </c>
      <c r="H186" s="52" t="s">
        <v>22</v>
      </c>
      <c r="I186" s="53">
        <v>129000.0</v>
      </c>
      <c r="J186" s="52" t="s">
        <v>23</v>
      </c>
      <c r="K186" s="52" t="s">
        <v>38</v>
      </c>
      <c r="L186" s="52" t="s">
        <v>50</v>
      </c>
      <c r="M186" s="52" t="s">
        <v>42</v>
      </c>
      <c r="N186" s="53">
        <v>12119.38</v>
      </c>
      <c r="O186" s="53">
        <v>253.06</v>
      </c>
      <c r="P186" s="55">
        <v>43285.0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2.75" customHeight="1">
      <c r="A187" s="52">
        <v>1067084.0</v>
      </c>
      <c r="B187" s="53">
        <v>35000.0</v>
      </c>
      <c r="C187" s="54">
        <f t="shared" si="1"/>
        <v>0.08143357143</v>
      </c>
      <c r="D187" s="52" t="s">
        <v>19</v>
      </c>
      <c r="E187" s="52">
        <v>10.65</v>
      </c>
      <c r="F187" s="53">
        <v>1140.07</v>
      </c>
      <c r="G187" s="52" t="s">
        <v>20</v>
      </c>
      <c r="H187" s="52" t="s">
        <v>89</v>
      </c>
      <c r="I187" s="53">
        <v>168000.0</v>
      </c>
      <c r="J187" s="52" t="s">
        <v>23</v>
      </c>
      <c r="K187" s="52" t="s">
        <v>24</v>
      </c>
      <c r="L187" s="52" t="s">
        <v>50</v>
      </c>
      <c r="M187" s="52" t="s">
        <v>64</v>
      </c>
      <c r="N187" s="53">
        <v>38059.76</v>
      </c>
      <c r="O187" s="53">
        <v>272.59</v>
      </c>
      <c r="P187" s="55">
        <v>43286.0</v>
      </c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2.75" customHeight="1">
      <c r="A188" s="52">
        <v>1067090.0</v>
      </c>
      <c r="B188" s="53">
        <v>9000.0</v>
      </c>
      <c r="C188" s="54">
        <f t="shared" si="1"/>
        <v>0.04753945946</v>
      </c>
      <c r="D188" s="52" t="s">
        <v>19</v>
      </c>
      <c r="E188" s="52">
        <v>10.65</v>
      </c>
      <c r="F188" s="53">
        <v>293.16</v>
      </c>
      <c r="G188" s="52" t="s">
        <v>20</v>
      </c>
      <c r="H188" s="52" t="s">
        <v>56</v>
      </c>
      <c r="I188" s="53">
        <v>74000.0</v>
      </c>
      <c r="J188" s="52" t="s">
        <v>30</v>
      </c>
      <c r="K188" s="52" t="s">
        <v>24</v>
      </c>
      <c r="L188" s="52" t="s">
        <v>25</v>
      </c>
      <c r="M188" s="52" t="s">
        <v>124</v>
      </c>
      <c r="N188" s="53">
        <v>10552.7927996</v>
      </c>
      <c r="O188" s="53">
        <v>6.65</v>
      </c>
      <c r="P188" s="55">
        <v>43287.0</v>
      </c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2.75" customHeight="1">
      <c r="A189" s="52">
        <v>1060875.0</v>
      </c>
      <c r="B189" s="53">
        <v>22475.0</v>
      </c>
      <c r="C189" s="54">
        <f t="shared" si="1"/>
        <v>0.1241238462</v>
      </c>
      <c r="D189" s="52" t="s">
        <v>27</v>
      </c>
      <c r="E189" s="52">
        <v>15.27</v>
      </c>
      <c r="F189" s="53">
        <v>537.87</v>
      </c>
      <c r="G189" s="52" t="s">
        <v>28</v>
      </c>
      <c r="H189" s="52" t="s">
        <v>94</v>
      </c>
      <c r="I189" s="53">
        <v>52000.0</v>
      </c>
      <c r="J189" s="52" t="s">
        <v>23</v>
      </c>
      <c r="K189" s="52" t="s">
        <v>38</v>
      </c>
      <c r="L189" s="52" t="s">
        <v>50</v>
      </c>
      <c r="M189" s="52" t="s">
        <v>125</v>
      </c>
      <c r="N189" s="53">
        <v>25796.01</v>
      </c>
      <c r="O189" s="53">
        <v>537.87</v>
      </c>
      <c r="P189" s="55">
        <v>43288.0</v>
      </c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2.75" customHeight="1">
      <c r="A190" s="52">
        <v>1067265.0</v>
      </c>
      <c r="B190" s="53">
        <v>16000.0</v>
      </c>
      <c r="C190" s="54">
        <f t="shared" si="1"/>
        <v>0.1100964103</v>
      </c>
      <c r="D190" s="52" t="s">
        <v>19</v>
      </c>
      <c r="E190" s="52">
        <v>12.69</v>
      </c>
      <c r="F190" s="53">
        <v>536.72</v>
      </c>
      <c r="G190" s="52" t="s">
        <v>20</v>
      </c>
      <c r="H190" s="52" t="s">
        <v>45</v>
      </c>
      <c r="I190" s="53">
        <v>58500.0</v>
      </c>
      <c r="J190" s="52" t="s">
        <v>30</v>
      </c>
      <c r="K190" s="52" t="s">
        <v>31</v>
      </c>
      <c r="L190" s="52" t="s">
        <v>50</v>
      </c>
      <c r="M190" s="52" t="s">
        <v>36</v>
      </c>
      <c r="N190" s="53">
        <v>12295.72</v>
      </c>
      <c r="O190" s="53">
        <v>528.58</v>
      </c>
      <c r="P190" s="55">
        <v>43289.0</v>
      </c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2.75" customHeight="1">
      <c r="A191" s="52">
        <v>1067287.0</v>
      </c>
      <c r="B191" s="53">
        <v>13500.0</v>
      </c>
      <c r="C191" s="54">
        <f t="shared" si="1"/>
        <v>0.07653971831</v>
      </c>
      <c r="D191" s="52" t="s">
        <v>19</v>
      </c>
      <c r="E191" s="52">
        <v>12.69</v>
      </c>
      <c r="F191" s="53">
        <v>452.86</v>
      </c>
      <c r="G191" s="52" t="s">
        <v>20</v>
      </c>
      <c r="H191" s="52" t="s">
        <v>66</v>
      </c>
      <c r="I191" s="53">
        <v>71000.0</v>
      </c>
      <c r="J191" s="52" t="s">
        <v>30</v>
      </c>
      <c r="K191" s="52" t="s">
        <v>24</v>
      </c>
      <c r="L191" s="52" t="s">
        <v>50</v>
      </c>
      <c r="M191" s="52" t="s">
        <v>69</v>
      </c>
      <c r="N191" s="53">
        <v>16301.5451734</v>
      </c>
      <c r="O191" s="53">
        <v>456.95</v>
      </c>
      <c r="P191" s="55">
        <v>43290.0</v>
      </c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2.75" customHeight="1">
      <c r="A192" s="52">
        <v>1067066.0</v>
      </c>
      <c r="B192" s="53">
        <v>24000.0</v>
      </c>
      <c r="C192" s="54">
        <f t="shared" si="1"/>
        <v>0.1288128</v>
      </c>
      <c r="D192" s="52" t="s">
        <v>19</v>
      </c>
      <c r="E192" s="52">
        <v>12.69</v>
      </c>
      <c r="F192" s="53">
        <v>805.08</v>
      </c>
      <c r="G192" s="52" t="s">
        <v>20</v>
      </c>
      <c r="H192" s="52" t="s">
        <v>22</v>
      </c>
      <c r="I192" s="53">
        <v>75000.0</v>
      </c>
      <c r="J192" s="52" t="s">
        <v>23</v>
      </c>
      <c r="K192" s="52" t="s">
        <v>24</v>
      </c>
      <c r="L192" s="52" t="s">
        <v>50</v>
      </c>
      <c r="M192" s="52" t="s">
        <v>107</v>
      </c>
      <c r="N192" s="53">
        <v>28978.6789484</v>
      </c>
      <c r="O192" s="53">
        <v>819.13</v>
      </c>
      <c r="P192" s="55">
        <v>43291.0</v>
      </c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2.75" customHeight="1">
      <c r="A193" s="52">
        <v>1067283.0</v>
      </c>
      <c r="B193" s="53">
        <v>12000.0</v>
      </c>
      <c r="C193" s="54">
        <f t="shared" si="1"/>
        <v>0.078176</v>
      </c>
      <c r="D193" s="52" t="s">
        <v>19</v>
      </c>
      <c r="E193" s="52">
        <v>10.65</v>
      </c>
      <c r="F193" s="53">
        <v>390.88</v>
      </c>
      <c r="G193" s="52" t="s">
        <v>20</v>
      </c>
      <c r="H193" s="52" t="s">
        <v>66</v>
      </c>
      <c r="I193" s="53">
        <v>60000.0</v>
      </c>
      <c r="J193" s="52" t="s">
        <v>34</v>
      </c>
      <c r="K193" s="52" t="s">
        <v>24</v>
      </c>
      <c r="L193" s="52" t="s">
        <v>25</v>
      </c>
      <c r="M193" s="52" t="s">
        <v>42</v>
      </c>
      <c r="N193" s="53">
        <v>14070.3986395</v>
      </c>
      <c r="O193" s="53">
        <v>396.1</v>
      </c>
      <c r="P193" s="55">
        <v>43292.0</v>
      </c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2.75" customHeight="1">
      <c r="A194" s="52">
        <v>1067266.0</v>
      </c>
      <c r="B194" s="53">
        <v>8400.0</v>
      </c>
      <c r="C194" s="54">
        <f t="shared" si="1"/>
        <v>0.02832810582</v>
      </c>
      <c r="D194" s="52" t="s">
        <v>27</v>
      </c>
      <c r="E194" s="52">
        <v>16.77</v>
      </c>
      <c r="F194" s="53">
        <v>207.73</v>
      </c>
      <c r="G194" s="52" t="s">
        <v>75</v>
      </c>
      <c r="H194" s="52" t="s">
        <v>66</v>
      </c>
      <c r="I194" s="53">
        <v>87996.0</v>
      </c>
      <c r="J194" s="52" t="s">
        <v>34</v>
      </c>
      <c r="K194" s="52" t="s">
        <v>38</v>
      </c>
      <c r="L194" s="52" t="s">
        <v>57</v>
      </c>
      <c r="M194" s="52" t="s">
        <v>91</v>
      </c>
      <c r="N194" s="53">
        <v>9940.54</v>
      </c>
      <c r="O194" s="53">
        <v>207.73</v>
      </c>
      <c r="P194" s="55">
        <v>43293.0</v>
      </c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2.75" customHeight="1">
      <c r="A195" s="52">
        <v>1066635.0</v>
      </c>
      <c r="B195" s="53">
        <v>28000.0</v>
      </c>
      <c r="C195" s="54">
        <f t="shared" si="1"/>
        <v>0.06039771429</v>
      </c>
      <c r="D195" s="52" t="s">
        <v>27</v>
      </c>
      <c r="E195" s="52">
        <v>17.58</v>
      </c>
      <c r="F195" s="53">
        <v>704.64</v>
      </c>
      <c r="G195" s="52" t="s">
        <v>75</v>
      </c>
      <c r="H195" s="52" t="s">
        <v>66</v>
      </c>
      <c r="I195" s="53">
        <v>140000.0</v>
      </c>
      <c r="J195" s="52" t="s">
        <v>23</v>
      </c>
      <c r="K195" s="52" t="s">
        <v>24</v>
      </c>
      <c r="L195" s="52" t="s">
        <v>53</v>
      </c>
      <c r="M195" s="52" t="s">
        <v>52</v>
      </c>
      <c r="N195" s="53">
        <v>28411.15</v>
      </c>
      <c r="O195" s="53">
        <v>28412.43</v>
      </c>
      <c r="P195" s="55">
        <v>43294.0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2.75" customHeight="1">
      <c r="A196" s="52">
        <v>1067026.0</v>
      </c>
      <c r="B196" s="53">
        <v>14000.0</v>
      </c>
      <c r="C196" s="54">
        <f t="shared" si="1"/>
        <v>0.07815636364</v>
      </c>
      <c r="D196" s="52" t="s">
        <v>19</v>
      </c>
      <c r="E196" s="52">
        <v>6.62</v>
      </c>
      <c r="F196" s="53">
        <v>429.86</v>
      </c>
      <c r="G196" s="52" t="s">
        <v>44</v>
      </c>
      <c r="H196" s="52" t="s">
        <v>22</v>
      </c>
      <c r="I196" s="53">
        <v>66000.0</v>
      </c>
      <c r="J196" s="52" t="s">
        <v>30</v>
      </c>
      <c r="K196" s="52" t="s">
        <v>24</v>
      </c>
      <c r="L196" s="52" t="s">
        <v>50</v>
      </c>
      <c r="M196" s="52" t="s">
        <v>69</v>
      </c>
      <c r="N196" s="53">
        <v>15450.0842184</v>
      </c>
      <c r="O196" s="53">
        <v>2133.17</v>
      </c>
      <c r="P196" s="55">
        <v>43295.0</v>
      </c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2.75" customHeight="1">
      <c r="A197" s="52">
        <v>1067038.0</v>
      </c>
      <c r="B197" s="53">
        <v>12000.0</v>
      </c>
      <c r="C197" s="54">
        <f t="shared" si="1"/>
        <v>0.07057885714</v>
      </c>
      <c r="D197" s="52" t="s">
        <v>19</v>
      </c>
      <c r="E197" s="52">
        <v>14.27</v>
      </c>
      <c r="F197" s="53">
        <v>411.71</v>
      </c>
      <c r="G197" s="52" t="s">
        <v>28</v>
      </c>
      <c r="H197" s="52" t="s">
        <v>51</v>
      </c>
      <c r="I197" s="53">
        <v>70000.0</v>
      </c>
      <c r="J197" s="52" t="s">
        <v>34</v>
      </c>
      <c r="K197" s="52" t="s">
        <v>31</v>
      </c>
      <c r="L197" s="52" t="s">
        <v>41</v>
      </c>
      <c r="M197" s="52" t="s">
        <v>91</v>
      </c>
      <c r="N197" s="53">
        <v>4241.16</v>
      </c>
      <c r="O197" s="53">
        <v>411.71</v>
      </c>
      <c r="P197" s="55">
        <v>43296.0</v>
      </c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2.75" customHeight="1">
      <c r="A198" s="52">
        <v>1067030.0</v>
      </c>
      <c r="B198" s="53">
        <v>25000.0</v>
      </c>
      <c r="C198" s="54">
        <f t="shared" si="1"/>
        <v>0.099228</v>
      </c>
      <c r="D198" s="52" t="s">
        <v>19</v>
      </c>
      <c r="E198" s="52">
        <v>11.71</v>
      </c>
      <c r="F198" s="53">
        <v>826.9</v>
      </c>
      <c r="G198" s="52" t="s">
        <v>20</v>
      </c>
      <c r="H198" s="52" t="s">
        <v>22</v>
      </c>
      <c r="I198" s="53">
        <v>100000.0</v>
      </c>
      <c r="J198" s="52" t="s">
        <v>23</v>
      </c>
      <c r="K198" s="52" t="s">
        <v>24</v>
      </c>
      <c r="L198" s="52" t="s">
        <v>50</v>
      </c>
      <c r="M198" s="52" t="s">
        <v>102</v>
      </c>
      <c r="N198" s="53">
        <v>29277.5738374</v>
      </c>
      <c r="O198" s="53">
        <v>1122.55</v>
      </c>
      <c r="P198" s="55">
        <v>43297.0</v>
      </c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2.75" customHeight="1">
      <c r="A199" s="52">
        <v>1065350.0</v>
      </c>
      <c r="B199" s="53">
        <v>9000.0</v>
      </c>
      <c r="C199" s="54">
        <f t="shared" si="1"/>
        <v>0.0724584</v>
      </c>
      <c r="D199" s="52" t="s">
        <v>19</v>
      </c>
      <c r="E199" s="52">
        <v>12.69</v>
      </c>
      <c r="F199" s="53">
        <v>301.91</v>
      </c>
      <c r="G199" s="52" t="s">
        <v>20</v>
      </c>
      <c r="H199" s="52" t="s">
        <v>66</v>
      </c>
      <c r="I199" s="53">
        <v>50000.0</v>
      </c>
      <c r="J199" s="52" t="s">
        <v>30</v>
      </c>
      <c r="K199" s="52" t="s">
        <v>24</v>
      </c>
      <c r="L199" s="52" t="s">
        <v>50</v>
      </c>
      <c r="M199" s="52" t="s">
        <v>91</v>
      </c>
      <c r="N199" s="53">
        <v>10867.2099768</v>
      </c>
      <c r="O199" s="53">
        <v>306.11</v>
      </c>
      <c r="P199" s="55">
        <v>43298.0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2.75" customHeight="1">
      <c r="A200" s="52">
        <v>1067028.0</v>
      </c>
      <c r="B200" s="53">
        <v>13250.0</v>
      </c>
      <c r="C200" s="54">
        <f t="shared" si="1"/>
        <v>0.1479771429</v>
      </c>
      <c r="D200" s="52" t="s">
        <v>19</v>
      </c>
      <c r="E200" s="52">
        <v>10.65</v>
      </c>
      <c r="F200" s="53">
        <v>431.6</v>
      </c>
      <c r="G200" s="52" t="s">
        <v>20</v>
      </c>
      <c r="H200" s="52" t="s">
        <v>61</v>
      </c>
      <c r="I200" s="53">
        <v>35000.0</v>
      </c>
      <c r="J200" s="52" t="s">
        <v>34</v>
      </c>
      <c r="K200" s="52" t="s">
        <v>24</v>
      </c>
      <c r="L200" s="52" t="s">
        <v>50</v>
      </c>
      <c r="M200" s="52" t="s">
        <v>99</v>
      </c>
      <c r="N200" s="53">
        <v>15535.9318576</v>
      </c>
      <c r="O200" s="53">
        <v>437.68</v>
      </c>
      <c r="P200" s="55">
        <v>43299.0</v>
      </c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2.75" customHeight="1">
      <c r="A201" s="52">
        <v>1061877.0</v>
      </c>
      <c r="B201" s="53">
        <v>20000.0</v>
      </c>
      <c r="C201" s="54">
        <f t="shared" si="1"/>
        <v>0.1085776</v>
      </c>
      <c r="D201" s="52" t="s">
        <v>19</v>
      </c>
      <c r="E201" s="52">
        <v>13.49</v>
      </c>
      <c r="F201" s="53">
        <v>678.61</v>
      </c>
      <c r="G201" s="52" t="s">
        <v>28</v>
      </c>
      <c r="H201" s="52" t="s">
        <v>85</v>
      </c>
      <c r="I201" s="53">
        <v>75000.0</v>
      </c>
      <c r="J201" s="52" t="s">
        <v>23</v>
      </c>
      <c r="K201" s="52" t="s">
        <v>24</v>
      </c>
      <c r="L201" s="52" t="s">
        <v>50</v>
      </c>
      <c r="M201" s="52" t="s">
        <v>42</v>
      </c>
      <c r="N201" s="53">
        <v>23861.58</v>
      </c>
      <c r="O201" s="53">
        <v>8269.74</v>
      </c>
      <c r="P201" s="55">
        <v>43300.0</v>
      </c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2.75" customHeight="1">
      <c r="A202" s="52">
        <v>1067018.0</v>
      </c>
      <c r="B202" s="53">
        <v>3000.0</v>
      </c>
      <c r="C202" s="54">
        <f t="shared" si="1"/>
        <v>0.01749126761</v>
      </c>
      <c r="D202" s="52" t="s">
        <v>19</v>
      </c>
      <c r="E202" s="52">
        <v>14.65</v>
      </c>
      <c r="F202" s="53">
        <v>103.49</v>
      </c>
      <c r="G202" s="52" t="s">
        <v>28</v>
      </c>
      <c r="H202" s="52" t="s">
        <v>66</v>
      </c>
      <c r="I202" s="53">
        <v>71000.0</v>
      </c>
      <c r="J202" s="52" t="s">
        <v>23</v>
      </c>
      <c r="K202" s="52" t="s">
        <v>24</v>
      </c>
      <c r="L202" s="52" t="s">
        <v>62</v>
      </c>
      <c r="M202" s="52" t="s">
        <v>112</v>
      </c>
      <c r="N202" s="53">
        <v>3723.93632476</v>
      </c>
      <c r="O202" s="53">
        <v>107.29</v>
      </c>
      <c r="P202" s="55">
        <v>43301.0</v>
      </c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2.75" customHeight="1">
      <c r="A203" s="52">
        <v>1067223.0</v>
      </c>
      <c r="B203" s="53">
        <v>7350.0</v>
      </c>
      <c r="C203" s="54">
        <f t="shared" si="1"/>
        <v>0.059855</v>
      </c>
      <c r="D203" s="52" t="s">
        <v>19</v>
      </c>
      <c r="E203" s="52">
        <v>10.65</v>
      </c>
      <c r="F203" s="53">
        <v>239.42</v>
      </c>
      <c r="G203" s="52" t="s">
        <v>20</v>
      </c>
      <c r="H203" s="52" t="s">
        <v>22</v>
      </c>
      <c r="I203" s="53">
        <v>48000.0</v>
      </c>
      <c r="J203" s="52" t="s">
        <v>34</v>
      </c>
      <c r="K203" s="52" t="s">
        <v>24</v>
      </c>
      <c r="L203" s="52" t="s">
        <v>50</v>
      </c>
      <c r="M203" s="52" t="s">
        <v>126</v>
      </c>
      <c r="N203" s="53">
        <v>8616.33001985</v>
      </c>
      <c r="O203" s="53">
        <v>249.88</v>
      </c>
      <c r="P203" s="55">
        <v>43302.0</v>
      </c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2.75" customHeight="1">
      <c r="A204" s="52">
        <v>1067004.0</v>
      </c>
      <c r="B204" s="53">
        <v>11500.0</v>
      </c>
      <c r="C204" s="54">
        <f t="shared" si="1"/>
        <v>0.1333933333</v>
      </c>
      <c r="D204" s="52" t="s">
        <v>19</v>
      </c>
      <c r="E204" s="52">
        <v>15.27</v>
      </c>
      <c r="F204" s="53">
        <v>400.18</v>
      </c>
      <c r="G204" s="52" t="s">
        <v>28</v>
      </c>
      <c r="H204" s="52" t="s">
        <v>66</v>
      </c>
      <c r="I204" s="53">
        <v>36000.0</v>
      </c>
      <c r="J204" s="52" t="s">
        <v>34</v>
      </c>
      <c r="K204" s="52" t="s">
        <v>24</v>
      </c>
      <c r="L204" s="52" t="s">
        <v>50</v>
      </c>
      <c r="M204" s="52" t="s">
        <v>87</v>
      </c>
      <c r="N204" s="53">
        <v>14400.4992472</v>
      </c>
      <c r="O204" s="53">
        <v>416.2</v>
      </c>
      <c r="P204" s="55">
        <v>43303.0</v>
      </c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2.75" customHeight="1">
      <c r="A205" s="52">
        <v>1031265.0</v>
      </c>
      <c r="B205" s="53">
        <v>13650.0</v>
      </c>
      <c r="C205" s="54">
        <f t="shared" si="1"/>
        <v>0.06364465116</v>
      </c>
      <c r="D205" s="52" t="s">
        <v>19</v>
      </c>
      <c r="E205" s="52">
        <v>12.42</v>
      </c>
      <c r="F205" s="53">
        <v>456.12</v>
      </c>
      <c r="G205" s="52" t="s">
        <v>20</v>
      </c>
      <c r="H205" s="52" t="s">
        <v>22</v>
      </c>
      <c r="I205" s="53">
        <v>86000.0</v>
      </c>
      <c r="J205" s="52" t="s">
        <v>34</v>
      </c>
      <c r="K205" s="52" t="s">
        <v>31</v>
      </c>
      <c r="L205" s="52" t="s">
        <v>50</v>
      </c>
      <c r="M205" s="52" t="s">
        <v>42</v>
      </c>
      <c r="N205" s="53">
        <v>8203.29</v>
      </c>
      <c r="O205" s="53">
        <v>456.12</v>
      </c>
      <c r="P205" s="55">
        <v>43304.0</v>
      </c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2.75" customHeight="1">
      <c r="A206" s="52">
        <v>1066835.0</v>
      </c>
      <c r="B206" s="53">
        <v>10500.0</v>
      </c>
      <c r="C206" s="54">
        <f t="shared" si="1"/>
        <v>0.148264</v>
      </c>
      <c r="D206" s="52" t="s">
        <v>19</v>
      </c>
      <c r="E206" s="52">
        <v>16.29</v>
      </c>
      <c r="F206" s="53">
        <v>370.66</v>
      </c>
      <c r="G206" s="52" t="s">
        <v>75</v>
      </c>
      <c r="H206" s="52" t="s">
        <v>48</v>
      </c>
      <c r="I206" s="53">
        <v>30000.0</v>
      </c>
      <c r="J206" s="52" t="s">
        <v>30</v>
      </c>
      <c r="K206" s="52" t="s">
        <v>31</v>
      </c>
      <c r="L206" s="52" t="s">
        <v>50</v>
      </c>
      <c r="M206" s="52" t="s">
        <v>42</v>
      </c>
      <c r="N206" s="53">
        <v>2222.16</v>
      </c>
      <c r="O206" s="53">
        <v>370.66</v>
      </c>
      <c r="P206" s="55">
        <v>43305.0</v>
      </c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2.75" customHeight="1">
      <c r="A207" s="52">
        <v>1067181.0</v>
      </c>
      <c r="B207" s="53">
        <v>12000.0</v>
      </c>
      <c r="C207" s="54">
        <f t="shared" si="1"/>
        <v>0.07734</v>
      </c>
      <c r="D207" s="52" t="s">
        <v>19</v>
      </c>
      <c r="E207" s="52">
        <v>9.91</v>
      </c>
      <c r="F207" s="53">
        <v>386.7</v>
      </c>
      <c r="G207" s="52" t="s">
        <v>20</v>
      </c>
      <c r="H207" s="52" t="s">
        <v>89</v>
      </c>
      <c r="I207" s="53">
        <v>60000.0</v>
      </c>
      <c r="J207" s="52" t="s">
        <v>34</v>
      </c>
      <c r="K207" s="52" t="s">
        <v>24</v>
      </c>
      <c r="L207" s="52" t="s">
        <v>50</v>
      </c>
      <c r="M207" s="52" t="s">
        <v>42</v>
      </c>
      <c r="N207" s="53">
        <v>13919.4138718</v>
      </c>
      <c r="O207" s="53">
        <v>395.05</v>
      </c>
      <c r="P207" s="55">
        <v>43306.0</v>
      </c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2.75" customHeight="1">
      <c r="A208" s="52">
        <v>1067179.0</v>
      </c>
      <c r="B208" s="53">
        <v>6000.0</v>
      </c>
      <c r="C208" s="54">
        <f t="shared" si="1"/>
        <v>0.06724235294</v>
      </c>
      <c r="D208" s="52" t="s">
        <v>19</v>
      </c>
      <c r="E208" s="52">
        <v>8.9</v>
      </c>
      <c r="F208" s="53">
        <v>190.52</v>
      </c>
      <c r="G208" s="52" t="s">
        <v>44</v>
      </c>
      <c r="H208" s="52" t="s">
        <v>48</v>
      </c>
      <c r="I208" s="53">
        <v>34000.0</v>
      </c>
      <c r="J208" s="52" t="s">
        <v>34</v>
      </c>
      <c r="K208" s="52" t="s">
        <v>24</v>
      </c>
      <c r="L208" s="52" t="s">
        <v>25</v>
      </c>
      <c r="M208" s="52" t="s">
        <v>99</v>
      </c>
      <c r="N208" s="53">
        <v>6857.26115126</v>
      </c>
      <c r="O208" s="53">
        <v>198.16</v>
      </c>
      <c r="P208" s="55">
        <v>43307.0</v>
      </c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2.75" customHeight="1">
      <c r="A209" s="52">
        <v>1067172.0</v>
      </c>
      <c r="B209" s="53">
        <v>11500.0</v>
      </c>
      <c r="C209" s="54">
        <f t="shared" si="1"/>
        <v>0.1086461538</v>
      </c>
      <c r="D209" s="52" t="s">
        <v>19</v>
      </c>
      <c r="E209" s="52">
        <v>15.27</v>
      </c>
      <c r="F209" s="53">
        <v>400.18</v>
      </c>
      <c r="G209" s="52" t="s">
        <v>28</v>
      </c>
      <c r="H209" s="52" t="s">
        <v>22</v>
      </c>
      <c r="I209" s="53">
        <v>44200.0</v>
      </c>
      <c r="J209" s="52" t="s">
        <v>23</v>
      </c>
      <c r="K209" s="52" t="s">
        <v>24</v>
      </c>
      <c r="L209" s="52" t="s">
        <v>25</v>
      </c>
      <c r="M209" s="52" t="s">
        <v>42</v>
      </c>
      <c r="N209" s="53">
        <v>13598.01</v>
      </c>
      <c r="O209" s="53">
        <v>6821.51</v>
      </c>
      <c r="P209" s="55">
        <v>43308.0</v>
      </c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2.75" customHeight="1">
      <c r="A210" s="52">
        <v>1066712.0</v>
      </c>
      <c r="B210" s="53">
        <v>7000.0</v>
      </c>
      <c r="C210" s="54">
        <f t="shared" si="1"/>
        <v>0.03423073171</v>
      </c>
      <c r="D210" s="52" t="s">
        <v>19</v>
      </c>
      <c r="E210" s="52">
        <v>12.42</v>
      </c>
      <c r="F210" s="53">
        <v>233.91</v>
      </c>
      <c r="G210" s="52" t="s">
        <v>20</v>
      </c>
      <c r="H210" s="52" t="s">
        <v>94</v>
      </c>
      <c r="I210" s="53">
        <v>82000.0</v>
      </c>
      <c r="J210" s="52" t="s">
        <v>34</v>
      </c>
      <c r="K210" s="52" t="s">
        <v>24</v>
      </c>
      <c r="L210" s="52" t="s">
        <v>50</v>
      </c>
      <c r="M210" s="52" t="s">
        <v>118</v>
      </c>
      <c r="N210" s="53">
        <v>8290.73</v>
      </c>
      <c r="O210" s="53">
        <v>2454.29</v>
      </c>
      <c r="P210" s="55">
        <v>43309.0</v>
      </c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2.75" customHeight="1">
      <c r="A211" s="52">
        <v>1066706.0</v>
      </c>
      <c r="B211" s="53">
        <v>29500.0</v>
      </c>
      <c r="C211" s="54">
        <f t="shared" si="1"/>
        <v>0.1137122892</v>
      </c>
      <c r="D211" s="52" t="s">
        <v>27</v>
      </c>
      <c r="E211" s="52">
        <v>20.3</v>
      </c>
      <c r="F211" s="53">
        <v>786.51</v>
      </c>
      <c r="G211" s="52" t="s">
        <v>55</v>
      </c>
      <c r="H211" s="52" t="s">
        <v>85</v>
      </c>
      <c r="I211" s="53">
        <v>83000.0</v>
      </c>
      <c r="J211" s="52" t="s">
        <v>30</v>
      </c>
      <c r="K211" s="52" t="s">
        <v>24</v>
      </c>
      <c r="L211" s="52" t="s">
        <v>50</v>
      </c>
      <c r="M211" s="52" t="s">
        <v>127</v>
      </c>
      <c r="N211" s="53">
        <v>45755.2299805</v>
      </c>
      <c r="O211" s="53">
        <v>9781.44</v>
      </c>
      <c r="P211" s="55">
        <v>43310.0</v>
      </c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2.75" customHeight="1">
      <c r="A212" s="52">
        <v>1066836.0</v>
      </c>
      <c r="B212" s="53">
        <v>2000.0</v>
      </c>
      <c r="C212" s="54">
        <f t="shared" si="1"/>
        <v>0.02037073171</v>
      </c>
      <c r="D212" s="52" t="s">
        <v>19</v>
      </c>
      <c r="E212" s="52">
        <v>15.27</v>
      </c>
      <c r="F212" s="53">
        <v>69.6</v>
      </c>
      <c r="G212" s="52" t="s">
        <v>28</v>
      </c>
      <c r="H212" s="52" t="s">
        <v>89</v>
      </c>
      <c r="I212" s="53">
        <v>41000.0</v>
      </c>
      <c r="J212" s="52" t="s">
        <v>23</v>
      </c>
      <c r="K212" s="52" t="s">
        <v>24</v>
      </c>
      <c r="L212" s="52" t="s">
        <v>88</v>
      </c>
      <c r="M212" s="52" t="s">
        <v>64</v>
      </c>
      <c r="N212" s="53">
        <v>2520.4</v>
      </c>
      <c r="O212" s="53">
        <v>15.88</v>
      </c>
      <c r="P212" s="55">
        <v>43311.0</v>
      </c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2.75" customHeight="1">
      <c r="A213" s="52">
        <v>1066826.0</v>
      </c>
      <c r="B213" s="53">
        <v>11625.0</v>
      </c>
      <c r="C213" s="54">
        <f t="shared" si="1"/>
        <v>0.1314833333</v>
      </c>
      <c r="D213" s="52" t="s">
        <v>19</v>
      </c>
      <c r="E213" s="52">
        <v>13.49</v>
      </c>
      <c r="F213" s="53">
        <v>394.45</v>
      </c>
      <c r="G213" s="52" t="s">
        <v>28</v>
      </c>
      <c r="H213" s="52" t="s">
        <v>29</v>
      </c>
      <c r="I213" s="53">
        <v>36000.0</v>
      </c>
      <c r="J213" s="52" t="s">
        <v>30</v>
      </c>
      <c r="K213" s="52" t="s">
        <v>24</v>
      </c>
      <c r="L213" s="52" t="s">
        <v>25</v>
      </c>
      <c r="M213" s="52" t="s">
        <v>115</v>
      </c>
      <c r="N213" s="53">
        <v>14196.268244</v>
      </c>
      <c r="O213" s="53">
        <v>406.12</v>
      </c>
      <c r="P213" s="55">
        <v>43312.0</v>
      </c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2.75" customHeight="1">
      <c r="A214" s="52">
        <v>1063280.0</v>
      </c>
      <c r="B214" s="53">
        <v>15075.0</v>
      </c>
      <c r="C214" s="54">
        <f t="shared" si="1"/>
        <v>0.1773291429</v>
      </c>
      <c r="D214" s="52" t="s">
        <v>19</v>
      </c>
      <c r="E214" s="52">
        <v>14.27</v>
      </c>
      <c r="F214" s="53">
        <v>517.21</v>
      </c>
      <c r="G214" s="52" t="s">
        <v>28</v>
      </c>
      <c r="H214" s="52" t="s">
        <v>22</v>
      </c>
      <c r="I214" s="53">
        <v>35000.0</v>
      </c>
      <c r="J214" s="52" t="s">
        <v>23</v>
      </c>
      <c r="K214" s="52" t="s">
        <v>31</v>
      </c>
      <c r="L214" s="52" t="s">
        <v>50</v>
      </c>
      <c r="M214" s="52" t="s">
        <v>64</v>
      </c>
      <c r="N214" s="53">
        <v>15502.77</v>
      </c>
      <c r="O214" s="53">
        <v>517.21</v>
      </c>
      <c r="P214" s="55">
        <v>43313.0</v>
      </c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2.75" customHeight="1">
      <c r="A215" s="52">
        <v>1057447.0</v>
      </c>
      <c r="B215" s="53">
        <v>5300.0</v>
      </c>
      <c r="C215" s="54">
        <f t="shared" si="1"/>
        <v>0.073772</v>
      </c>
      <c r="D215" s="52" t="s">
        <v>19</v>
      </c>
      <c r="E215" s="52">
        <v>15.27</v>
      </c>
      <c r="F215" s="53">
        <v>184.43</v>
      </c>
      <c r="G215" s="52" t="s">
        <v>28</v>
      </c>
      <c r="H215" s="52" t="s">
        <v>45</v>
      </c>
      <c r="I215" s="53">
        <v>30000.0</v>
      </c>
      <c r="J215" s="52" t="s">
        <v>23</v>
      </c>
      <c r="K215" s="52" t="s">
        <v>24</v>
      </c>
      <c r="L215" s="52" t="s">
        <v>25</v>
      </c>
      <c r="M215" s="52" t="s">
        <v>80</v>
      </c>
      <c r="N215" s="53">
        <v>6622.54670886</v>
      </c>
      <c r="O215" s="53">
        <v>741.85</v>
      </c>
      <c r="P215" s="55">
        <v>43314.0</v>
      </c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2.75" customHeight="1">
      <c r="A216" s="52">
        <v>1040867.0</v>
      </c>
      <c r="B216" s="53">
        <v>8200.0</v>
      </c>
      <c r="C216" s="54">
        <f t="shared" si="1"/>
        <v>0.075531</v>
      </c>
      <c r="D216" s="52" t="s">
        <v>19</v>
      </c>
      <c r="E216" s="52">
        <v>6.62</v>
      </c>
      <c r="F216" s="53">
        <v>251.77</v>
      </c>
      <c r="G216" s="52" t="s">
        <v>44</v>
      </c>
      <c r="H216" s="52" t="s">
        <v>29</v>
      </c>
      <c r="I216" s="53">
        <v>40000.0</v>
      </c>
      <c r="J216" s="52" t="s">
        <v>30</v>
      </c>
      <c r="K216" s="52" t="s">
        <v>24</v>
      </c>
      <c r="L216" s="52" t="s">
        <v>53</v>
      </c>
      <c r="M216" s="52" t="s">
        <v>92</v>
      </c>
      <c r="N216" s="53">
        <v>9062.49784003</v>
      </c>
      <c r="O216" s="53">
        <v>260.69</v>
      </c>
      <c r="P216" s="55">
        <v>43315.0</v>
      </c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2.75" customHeight="1">
      <c r="A217" s="52">
        <v>1065232.0</v>
      </c>
      <c r="B217" s="53">
        <v>12000.0</v>
      </c>
      <c r="C217" s="54">
        <f t="shared" si="1"/>
        <v>0.04582742857</v>
      </c>
      <c r="D217" s="52" t="s">
        <v>19</v>
      </c>
      <c r="E217" s="52">
        <v>12.42</v>
      </c>
      <c r="F217" s="53">
        <v>400.99</v>
      </c>
      <c r="G217" s="52" t="s">
        <v>20</v>
      </c>
      <c r="H217" s="52" t="s">
        <v>56</v>
      </c>
      <c r="I217" s="53">
        <v>105000.0</v>
      </c>
      <c r="J217" s="52" t="s">
        <v>34</v>
      </c>
      <c r="K217" s="52" t="s">
        <v>24</v>
      </c>
      <c r="L217" s="52" t="s">
        <v>25</v>
      </c>
      <c r="M217" s="52" t="s">
        <v>64</v>
      </c>
      <c r="N217" s="53">
        <v>14431.9785602</v>
      </c>
      <c r="O217" s="53">
        <v>413.19</v>
      </c>
      <c r="P217" s="55">
        <v>43316.0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2.75" customHeight="1">
      <c r="A218" s="52">
        <v>1052492.0</v>
      </c>
      <c r="B218" s="53">
        <v>8650.0</v>
      </c>
      <c r="C218" s="54">
        <f t="shared" si="1"/>
        <v>0.07914133333</v>
      </c>
      <c r="D218" s="52" t="s">
        <v>19</v>
      </c>
      <c r="E218" s="52">
        <v>14.27</v>
      </c>
      <c r="F218" s="53">
        <v>296.78</v>
      </c>
      <c r="G218" s="52" t="s">
        <v>28</v>
      </c>
      <c r="H218" s="52" t="s">
        <v>61</v>
      </c>
      <c r="I218" s="53">
        <v>45000.0</v>
      </c>
      <c r="J218" s="52" t="s">
        <v>30</v>
      </c>
      <c r="K218" s="52" t="s">
        <v>24</v>
      </c>
      <c r="L218" s="52" t="s">
        <v>25</v>
      </c>
      <c r="M218" s="52" t="s">
        <v>87</v>
      </c>
      <c r="N218" s="53">
        <v>10678.6847685</v>
      </c>
      <c r="O218" s="53">
        <v>312.44</v>
      </c>
      <c r="P218" s="55">
        <v>43317.0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2.75" customHeight="1">
      <c r="A219" s="52">
        <v>1066664.0</v>
      </c>
      <c r="B219" s="53">
        <v>21000.0</v>
      </c>
      <c r="C219" s="54">
        <f t="shared" si="1"/>
        <v>0.03247486239</v>
      </c>
      <c r="D219" s="52" t="s">
        <v>27</v>
      </c>
      <c r="E219" s="52">
        <v>17.27</v>
      </c>
      <c r="F219" s="53">
        <v>294.98</v>
      </c>
      <c r="G219" s="52" t="s">
        <v>75</v>
      </c>
      <c r="H219" s="52" t="s">
        <v>22</v>
      </c>
      <c r="I219" s="53">
        <v>109000.0</v>
      </c>
      <c r="J219" s="52" t="s">
        <v>23</v>
      </c>
      <c r="K219" s="52" t="s">
        <v>38</v>
      </c>
      <c r="L219" s="52" t="s">
        <v>50</v>
      </c>
      <c r="M219" s="52" t="s">
        <v>95</v>
      </c>
      <c r="N219" s="53">
        <v>14117.18</v>
      </c>
      <c r="O219" s="53">
        <v>294.98</v>
      </c>
      <c r="P219" s="55">
        <v>43318.0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2.75" customHeight="1">
      <c r="A220" s="52">
        <v>1066659.0</v>
      </c>
      <c r="B220" s="53">
        <v>16000.0</v>
      </c>
      <c r="C220" s="54">
        <f t="shared" si="1"/>
        <v>0.0959928</v>
      </c>
      <c r="D220" s="52" t="s">
        <v>27</v>
      </c>
      <c r="E220" s="52">
        <v>17.27</v>
      </c>
      <c r="F220" s="53">
        <v>399.97</v>
      </c>
      <c r="G220" s="52" t="s">
        <v>75</v>
      </c>
      <c r="H220" s="52" t="s">
        <v>89</v>
      </c>
      <c r="I220" s="53">
        <v>50000.0</v>
      </c>
      <c r="J220" s="52" t="s">
        <v>30</v>
      </c>
      <c r="K220" s="52" t="s">
        <v>38</v>
      </c>
      <c r="L220" s="52" t="s">
        <v>50</v>
      </c>
      <c r="M220" s="52" t="s">
        <v>64</v>
      </c>
      <c r="N220" s="53">
        <v>19183.22</v>
      </c>
      <c r="O220" s="53">
        <v>399.97</v>
      </c>
      <c r="P220" s="55">
        <v>43319.0</v>
      </c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2.75" customHeight="1">
      <c r="A221" s="52">
        <v>1066763.0</v>
      </c>
      <c r="B221" s="53">
        <v>12000.0</v>
      </c>
      <c r="C221" s="54">
        <f t="shared" si="1"/>
        <v>0.05797445783</v>
      </c>
      <c r="D221" s="52" t="s">
        <v>19</v>
      </c>
      <c r="E221" s="52">
        <v>12.42</v>
      </c>
      <c r="F221" s="53">
        <v>400.99</v>
      </c>
      <c r="G221" s="52" t="s">
        <v>20</v>
      </c>
      <c r="H221" s="52" t="s">
        <v>89</v>
      </c>
      <c r="I221" s="53">
        <v>83000.0</v>
      </c>
      <c r="J221" s="52" t="s">
        <v>34</v>
      </c>
      <c r="K221" s="52" t="s">
        <v>24</v>
      </c>
      <c r="L221" s="52" t="s">
        <v>50</v>
      </c>
      <c r="M221" s="52" t="s">
        <v>42</v>
      </c>
      <c r="N221" s="53">
        <v>14432.3101772</v>
      </c>
      <c r="O221" s="53">
        <v>411.96</v>
      </c>
      <c r="P221" s="55">
        <v>43320.0</v>
      </c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2.75" customHeight="1">
      <c r="A222" s="52">
        <v>1066798.0</v>
      </c>
      <c r="B222" s="53">
        <v>9500.0</v>
      </c>
      <c r="C222" s="54">
        <f t="shared" si="1"/>
        <v>0.07284114286</v>
      </c>
      <c r="D222" s="52" t="s">
        <v>19</v>
      </c>
      <c r="E222" s="52">
        <v>12.69</v>
      </c>
      <c r="F222" s="53">
        <v>318.68</v>
      </c>
      <c r="G222" s="52" t="s">
        <v>20</v>
      </c>
      <c r="H222" s="52" t="s">
        <v>29</v>
      </c>
      <c r="I222" s="53">
        <v>52500.0</v>
      </c>
      <c r="J222" s="52" t="s">
        <v>30</v>
      </c>
      <c r="K222" s="52" t="s">
        <v>31</v>
      </c>
      <c r="L222" s="52" t="s">
        <v>88</v>
      </c>
      <c r="M222" s="52" t="s">
        <v>42</v>
      </c>
      <c r="N222" s="53">
        <v>7002.16</v>
      </c>
      <c r="O222" s="53">
        <v>318.68</v>
      </c>
      <c r="P222" s="55">
        <v>43321.0</v>
      </c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2.75" customHeight="1">
      <c r="A223" s="52">
        <v>1066639.0</v>
      </c>
      <c r="B223" s="53">
        <v>7400.0</v>
      </c>
      <c r="C223" s="54">
        <f t="shared" si="1"/>
        <v>0.1205232</v>
      </c>
      <c r="D223" s="52" t="s">
        <v>19</v>
      </c>
      <c r="E223" s="52">
        <v>13.49</v>
      </c>
      <c r="F223" s="53">
        <v>251.09</v>
      </c>
      <c r="G223" s="52" t="s">
        <v>28</v>
      </c>
      <c r="H223" s="52" t="s">
        <v>29</v>
      </c>
      <c r="I223" s="53">
        <v>25000.0</v>
      </c>
      <c r="J223" s="52" t="s">
        <v>30</v>
      </c>
      <c r="K223" s="52" t="s">
        <v>24</v>
      </c>
      <c r="L223" s="52" t="s">
        <v>50</v>
      </c>
      <c r="M223" s="52" t="s">
        <v>26</v>
      </c>
      <c r="N223" s="53">
        <v>9037.69568007</v>
      </c>
      <c r="O223" s="53">
        <v>255.3</v>
      </c>
      <c r="P223" s="55">
        <v>43322.0</v>
      </c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2.75" customHeight="1">
      <c r="A224" s="52">
        <v>1066633.0</v>
      </c>
      <c r="B224" s="53">
        <v>14400.0</v>
      </c>
      <c r="C224" s="54">
        <f t="shared" si="1"/>
        <v>0.09772</v>
      </c>
      <c r="D224" s="52" t="s">
        <v>19</v>
      </c>
      <c r="E224" s="52">
        <v>13.49</v>
      </c>
      <c r="F224" s="53">
        <v>488.6</v>
      </c>
      <c r="G224" s="52" t="s">
        <v>28</v>
      </c>
      <c r="H224" s="52" t="s">
        <v>22</v>
      </c>
      <c r="I224" s="53">
        <v>60000.0</v>
      </c>
      <c r="J224" s="52" t="s">
        <v>34</v>
      </c>
      <c r="K224" s="52" t="s">
        <v>24</v>
      </c>
      <c r="L224" s="52" t="s">
        <v>50</v>
      </c>
      <c r="M224" s="52" t="s">
        <v>87</v>
      </c>
      <c r="N224" s="53">
        <v>15453.51</v>
      </c>
      <c r="O224" s="53">
        <v>12526.96</v>
      </c>
      <c r="P224" s="55">
        <v>43323.0</v>
      </c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2.75" customHeight="1">
      <c r="A225" s="52">
        <v>1060644.0</v>
      </c>
      <c r="B225" s="53">
        <v>24250.0</v>
      </c>
      <c r="C225" s="54">
        <f t="shared" si="1"/>
        <v>0.051976</v>
      </c>
      <c r="D225" s="52" t="s">
        <v>27</v>
      </c>
      <c r="E225" s="52">
        <v>23.91</v>
      </c>
      <c r="F225" s="53">
        <v>519.76</v>
      </c>
      <c r="G225" s="52" t="s">
        <v>109</v>
      </c>
      <c r="H225" s="52" t="s">
        <v>94</v>
      </c>
      <c r="I225" s="53">
        <v>120000.0</v>
      </c>
      <c r="J225" s="52" t="s">
        <v>23</v>
      </c>
      <c r="K225" s="52" t="s">
        <v>24</v>
      </c>
      <c r="L225" s="52" t="s">
        <v>50</v>
      </c>
      <c r="M225" s="52" t="s">
        <v>26</v>
      </c>
      <c r="N225" s="53">
        <v>22188.25</v>
      </c>
      <c r="O225" s="53">
        <v>16499.75</v>
      </c>
      <c r="P225" s="55">
        <v>43324.0</v>
      </c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2.75" customHeight="1">
      <c r="A226" s="52">
        <v>1066766.0</v>
      </c>
      <c r="B226" s="53">
        <v>7200.0</v>
      </c>
      <c r="C226" s="54">
        <f t="shared" si="1"/>
        <v>0.03975705882</v>
      </c>
      <c r="D226" s="52" t="s">
        <v>19</v>
      </c>
      <c r="E226" s="52">
        <v>7.9</v>
      </c>
      <c r="F226" s="53">
        <v>225.29</v>
      </c>
      <c r="G226" s="52" t="s">
        <v>44</v>
      </c>
      <c r="H226" s="52" t="s">
        <v>48</v>
      </c>
      <c r="I226" s="53">
        <v>68000.0</v>
      </c>
      <c r="J226" s="52" t="s">
        <v>30</v>
      </c>
      <c r="K226" s="52" t="s">
        <v>31</v>
      </c>
      <c r="L226" s="52" t="s">
        <v>50</v>
      </c>
      <c r="M226" s="52" t="s">
        <v>33</v>
      </c>
      <c r="N226" s="53">
        <v>7730.87</v>
      </c>
      <c r="O226" s="53">
        <v>225.29</v>
      </c>
      <c r="P226" s="55">
        <v>43325.0</v>
      </c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2.75" customHeight="1">
      <c r="A227" s="52">
        <v>1066613.0</v>
      </c>
      <c r="B227" s="53">
        <v>26000.0</v>
      </c>
      <c r="C227" s="54">
        <f t="shared" si="1"/>
        <v>0.1455758491</v>
      </c>
      <c r="D227" s="52" t="s">
        <v>27</v>
      </c>
      <c r="E227" s="52">
        <v>16.77</v>
      </c>
      <c r="F227" s="53">
        <v>642.96</v>
      </c>
      <c r="G227" s="52" t="s">
        <v>75</v>
      </c>
      <c r="H227" s="52" t="s">
        <v>22</v>
      </c>
      <c r="I227" s="53">
        <v>53000.0</v>
      </c>
      <c r="J227" s="52" t="s">
        <v>23</v>
      </c>
      <c r="K227" s="52" t="s">
        <v>31</v>
      </c>
      <c r="L227" s="52" t="s">
        <v>53</v>
      </c>
      <c r="M227" s="52" t="s">
        <v>52</v>
      </c>
      <c r="N227" s="53">
        <v>9622.45</v>
      </c>
      <c r="O227" s="53">
        <v>642.96</v>
      </c>
      <c r="P227" s="55">
        <v>43326.0</v>
      </c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2.75" customHeight="1">
      <c r="A228" s="52">
        <v>1065648.0</v>
      </c>
      <c r="B228" s="53">
        <v>7000.0</v>
      </c>
      <c r="C228" s="54">
        <f t="shared" si="1"/>
        <v>0.02667068966</v>
      </c>
      <c r="D228" s="52" t="s">
        <v>27</v>
      </c>
      <c r="E228" s="52">
        <v>11.71</v>
      </c>
      <c r="F228" s="53">
        <v>154.69</v>
      </c>
      <c r="G228" s="52" t="s">
        <v>20</v>
      </c>
      <c r="H228" s="52" t="s">
        <v>85</v>
      </c>
      <c r="I228" s="53">
        <v>69600.0</v>
      </c>
      <c r="J228" s="52" t="s">
        <v>23</v>
      </c>
      <c r="K228" s="52" t="s">
        <v>31</v>
      </c>
      <c r="L228" s="52" t="s">
        <v>25</v>
      </c>
      <c r="M228" s="52" t="s">
        <v>107</v>
      </c>
      <c r="N228" s="53">
        <v>6126.24</v>
      </c>
      <c r="O228" s="53">
        <v>154.69</v>
      </c>
      <c r="P228" s="55">
        <v>43327.0</v>
      </c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2.75" customHeight="1">
      <c r="A229" s="52">
        <v>1066768.0</v>
      </c>
      <c r="B229" s="53">
        <v>4000.0</v>
      </c>
      <c r="C229" s="54">
        <f t="shared" si="1"/>
        <v>0.02297538462</v>
      </c>
      <c r="D229" s="52" t="s">
        <v>19</v>
      </c>
      <c r="E229" s="52">
        <v>7.51</v>
      </c>
      <c r="F229" s="53">
        <v>124.45</v>
      </c>
      <c r="G229" s="52" t="s">
        <v>44</v>
      </c>
      <c r="H229" s="52" t="s">
        <v>29</v>
      </c>
      <c r="I229" s="53">
        <v>65000.0</v>
      </c>
      <c r="J229" s="52" t="s">
        <v>30</v>
      </c>
      <c r="K229" s="52" t="s">
        <v>24</v>
      </c>
      <c r="L229" s="52" t="s">
        <v>57</v>
      </c>
      <c r="M229" s="52" t="s">
        <v>42</v>
      </c>
      <c r="N229" s="53">
        <v>4182.25</v>
      </c>
      <c r="O229" s="53">
        <v>3313.87</v>
      </c>
      <c r="P229" s="55">
        <v>43328.0</v>
      </c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2.75" customHeight="1">
      <c r="A230" s="52">
        <v>1066617.0</v>
      </c>
      <c r="B230" s="53">
        <v>1500.0</v>
      </c>
      <c r="C230" s="54">
        <f t="shared" si="1"/>
        <v>0.004474166667</v>
      </c>
      <c r="D230" s="52" t="s">
        <v>19</v>
      </c>
      <c r="E230" s="52">
        <v>17.27</v>
      </c>
      <c r="F230" s="53">
        <v>53.69</v>
      </c>
      <c r="G230" s="52" t="s">
        <v>75</v>
      </c>
      <c r="H230" s="52" t="s">
        <v>22</v>
      </c>
      <c r="I230" s="53">
        <v>144000.0</v>
      </c>
      <c r="J230" s="52" t="s">
        <v>23</v>
      </c>
      <c r="K230" s="52" t="s">
        <v>24</v>
      </c>
      <c r="L230" s="52" t="s">
        <v>50</v>
      </c>
      <c r="M230" s="52" t="s">
        <v>42</v>
      </c>
      <c r="N230" s="53">
        <v>1521.6</v>
      </c>
      <c r="O230" s="53">
        <v>1521.89</v>
      </c>
      <c r="P230" s="55">
        <v>43329.0</v>
      </c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2.75" customHeight="1">
      <c r="A231" s="52">
        <v>1062015.0</v>
      </c>
      <c r="B231" s="53">
        <v>19600.0</v>
      </c>
      <c r="C231" s="54">
        <f t="shared" si="1"/>
        <v>0.1047904</v>
      </c>
      <c r="D231" s="52" t="s">
        <v>19</v>
      </c>
      <c r="E231" s="52">
        <v>12.42</v>
      </c>
      <c r="F231" s="53">
        <v>654.94</v>
      </c>
      <c r="G231" s="52" t="s">
        <v>20</v>
      </c>
      <c r="H231" s="52" t="s">
        <v>89</v>
      </c>
      <c r="I231" s="53">
        <v>75000.0</v>
      </c>
      <c r="J231" s="52" t="s">
        <v>23</v>
      </c>
      <c r="K231" s="52" t="s">
        <v>24</v>
      </c>
      <c r="L231" s="52" t="s">
        <v>25</v>
      </c>
      <c r="M231" s="52" t="s">
        <v>91</v>
      </c>
      <c r="N231" s="53">
        <v>21993.62</v>
      </c>
      <c r="O231" s="53">
        <v>13491.06</v>
      </c>
      <c r="P231" s="55">
        <v>43330.0</v>
      </c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2.75" customHeight="1">
      <c r="A232" s="52">
        <v>1066598.0</v>
      </c>
      <c r="B232" s="53">
        <v>2500.0</v>
      </c>
      <c r="C232" s="54">
        <f t="shared" si="1"/>
        <v>0.03421655172</v>
      </c>
      <c r="D232" s="52" t="s">
        <v>19</v>
      </c>
      <c r="E232" s="52">
        <v>11.71</v>
      </c>
      <c r="F232" s="53">
        <v>82.69</v>
      </c>
      <c r="G232" s="52" t="s">
        <v>20</v>
      </c>
      <c r="H232" s="52" t="s">
        <v>94</v>
      </c>
      <c r="I232" s="53">
        <v>29000.0</v>
      </c>
      <c r="J232" s="52" t="s">
        <v>23</v>
      </c>
      <c r="K232" s="52" t="s">
        <v>24</v>
      </c>
      <c r="L232" s="52" t="s">
        <v>50</v>
      </c>
      <c r="M232" s="52" t="s">
        <v>26</v>
      </c>
      <c r="N232" s="53">
        <v>2894.74</v>
      </c>
      <c r="O232" s="53">
        <v>1168.5</v>
      </c>
      <c r="P232" s="55">
        <v>43331.0</v>
      </c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2.75" customHeight="1">
      <c r="A233" s="52">
        <v>1066503.0</v>
      </c>
      <c r="B233" s="53">
        <v>10000.0</v>
      </c>
      <c r="C233" s="54">
        <f t="shared" si="1"/>
        <v>0.05750571429</v>
      </c>
      <c r="D233" s="52" t="s">
        <v>19</v>
      </c>
      <c r="E233" s="52">
        <v>12.69</v>
      </c>
      <c r="F233" s="53">
        <v>335.45</v>
      </c>
      <c r="G233" s="52" t="s">
        <v>20</v>
      </c>
      <c r="H233" s="52" t="s">
        <v>89</v>
      </c>
      <c r="I233" s="53">
        <v>70000.0</v>
      </c>
      <c r="J233" s="52" t="s">
        <v>34</v>
      </c>
      <c r="K233" s="52" t="s">
        <v>31</v>
      </c>
      <c r="L233" s="52" t="s">
        <v>25</v>
      </c>
      <c r="M233" s="52" t="s">
        <v>42</v>
      </c>
      <c r="N233" s="53">
        <v>6351.59</v>
      </c>
      <c r="O233" s="53">
        <v>335.45</v>
      </c>
      <c r="P233" s="55">
        <v>43332.0</v>
      </c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2.75" customHeight="1">
      <c r="A234" s="52">
        <v>1066530.0</v>
      </c>
      <c r="B234" s="53">
        <v>10000.0</v>
      </c>
      <c r="C234" s="54">
        <f t="shared" si="1"/>
        <v>0.08187733333</v>
      </c>
      <c r="D234" s="52" t="s">
        <v>19</v>
      </c>
      <c r="E234" s="52">
        <v>6.62</v>
      </c>
      <c r="F234" s="53">
        <v>307.04</v>
      </c>
      <c r="G234" s="52" t="s">
        <v>44</v>
      </c>
      <c r="H234" s="52" t="s">
        <v>66</v>
      </c>
      <c r="I234" s="53">
        <v>45000.0</v>
      </c>
      <c r="J234" s="52" t="s">
        <v>34</v>
      </c>
      <c r="K234" s="52" t="s">
        <v>24</v>
      </c>
      <c r="L234" s="52" t="s">
        <v>25</v>
      </c>
      <c r="M234" s="52" t="s">
        <v>99</v>
      </c>
      <c r="N234" s="53">
        <v>11051.5237979</v>
      </c>
      <c r="O234" s="53">
        <v>319.94</v>
      </c>
      <c r="P234" s="55">
        <v>43333.0</v>
      </c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2.75" customHeight="1">
      <c r="A235" s="52">
        <v>1066520.0</v>
      </c>
      <c r="B235" s="53">
        <v>4225.0</v>
      </c>
      <c r="C235" s="54">
        <f t="shared" si="1"/>
        <v>0.03069130435</v>
      </c>
      <c r="D235" s="52" t="s">
        <v>19</v>
      </c>
      <c r="E235" s="52">
        <v>12.42</v>
      </c>
      <c r="F235" s="53">
        <v>141.18</v>
      </c>
      <c r="G235" s="52" t="s">
        <v>20</v>
      </c>
      <c r="H235" s="52" t="s">
        <v>66</v>
      </c>
      <c r="I235" s="53">
        <v>55200.0</v>
      </c>
      <c r="J235" s="52" t="s">
        <v>34</v>
      </c>
      <c r="K235" s="52" t="s">
        <v>24</v>
      </c>
      <c r="L235" s="52" t="s">
        <v>41</v>
      </c>
      <c r="M235" s="52" t="s">
        <v>107</v>
      </c>
      <c r="N235" s="53">
        <v>5081.02296079</v>
      </c>
      <c r="O235" s="53">
        <v>146.48</v>
      </c>
      <c r="P235" s="55">
        <v>43334.0</v>
      </c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2.75" customHeight="1">
      <c r="A236" s="52">
        <v>1065929.0</v>
      </c>
      <c r="B236" s="53">
        <v>3500.0</v>
      </c>
      <c r="C236" s="54">
        <f t="shared" si="1"/>
        <v>0.021390625</v>
      </c>
      <c r="D236" s="52" t="s">
        <v>19</v>
      </c>
      <c r="E236" s="52">
        <v>7.9</v>
      </c>
      <c r="F236" s="53">
        <v>109.52</v>
      </c>
      <c r="G236" s="52" t="s">
        <v>44</v>
      </c>
      <c r="H236" s="52" t="s">
        <v>94</v>
      </c>
      <c r="I236" s="53">
        <v>61440.0</v>
      </c>
      <c r="J236" s="52" t="s">
        <v>34</v>
      </c>
      <c r="K236" s="52" t="s">
        <v>24</v>
      </c>
      <c r="L236" s="52" t="s">
        <v>68</v>
      </c>
      <c r="M236" s="52" t="s">
        <v>42</v>
      </c>
      <c r="N236" s="53">
        <v>3942.07852815</v>
      </c>
      <c r="O236" s="53">
        <v>3.62</v>
      </c>
      <c r="P236" s="55">
        <v>43335.0</v>
      </c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2.75" customHeight="1">
      <c r="A237" s="52">
        <v>1066582.0</v>
      </c>
      <c r="B237" s="53">
        <v>12000.0</v>
      </c>
      <c r="C237" s="54">
        <f t="shared" si="1"/>
        <v>0.07895357143</v>
      </c>
      <c r="D237" s="52" t="s">
        <v>19</v>
      </c>
      <c r="E237" s="52">
        <v>6.62</v>
      </c>
      <c r="F237" s="53">
        <v>368.45</v>
      </c>
      <c r="G237" s="52" t="s">
        <v>44</v>
      </c>
      <c r="H237" s="52" t="s">
        <v>22</v>
      </c>
      <c r="I237" s="53">
        <v>56000.0</v>
      </c>
      <c r="J237" s="52" t="s">
        <v>34</v>
      </c>
      <c r="K237" s="52" t="s">
        <v>24</v>
      </c>
      <c r="L237" s="52" t="s">
        <v>50</v>
      </c>
      <c r="M237" s="52" t="s">
        <v>87</v>
      </c>
      <c r="N237" s="53">
        <v>13262.20515</v>
      </c>
      <c r="O237" s="53">
        <v>381.02</v>
      </c>
      <c r="P237" s="55">
        <v>43336.0</v>
      </c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2.75" customHeight="1">
      <c r="A238" s="52">
        <v>1066348.0</v>
      </c>
      <c r="B238" s="53">
        <v>16500.0</v>
      </c>
      <c r="C238" s="54">
        <f t="shared" si="1"/>
        <v>0.1337693617</v>
      </c>
      <c r="D238" s="52" t="s">
        <v>19</v>
      </c>
      <c r="E238" s="52">
        <v>8.9</v>
      </c>
      <c r="F238" s="53">
        <v>523.93</v>
      </c>
      <c r="G238" s="52" t="s">
        <v>44</v>
      </c>
      <c r="H238" s="52" t="s">
        <v>29</v>
      </c>
      <c r="I238" s="53">
        <v>47000.0</v>
      </c>
      <c r="J238" s="52" t="s">
        <v>30</v>
      </c>
      <c r="K238" s="52" t="s">
        <v>24</v>
      </c>
      <c r="L238" s="52" t="s">
        <v>50</v>
      </c>
      <c r="M238" s="52" t="s">
        <v>36</v>
      </c>
      <c r="N238" s="53">
        <v>18856.7578214</v>
      </c>
      <c r="O238" s="53">
        <v>1053.02</v>
      </c>
      <c r="P238" s="55">
        <v>43337.0</v>
      </c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2.75" customHeight="1">
      <c r="A239" s="52">
        <v>1061430.0</v>
      </c>
      <c r="B239" s="53">
        <v>22000.0</v>
      </c>
      <c r="C239" s="54">
        <f t="shared" si="1"/>
        <v>0.1316727273</v>
      </c>
      <c r="D239" s="52" t="s">
        <v>27</v>
      </c>
      <c r="E239" s="52">
        <v>21.67</v>
      </c>
      <c r="F239" s="53">
        <v>603.5</v>
      </c>
      <c r="G239" s="52" t="s">
        <v>59</v>
      </c>
      <c r="H239" s="52" t="s">
        <v>29</v>
      </c>
      <c r="I239" s="53">
        <v>55000.0</v>
      </c>
      <c r="J239" s="52" t="s">
        <v>23</v>
      </c>
      <c r="K239" s="52" t="s">
        <v>24</v>
      </c>
      <c r="L239" s="52" t="s">
        <v>50</v>
      </c>
      <c r="M239" s="52" t="s">
        <v>107</v>
      </c>
      <c r="N239" s="53">
        <v>25023.2</v>
      </c>
      <c r="O239" s="53">
        <v>407.7</v>
      </c>
      <c r="P239" s="55">
        <v>43338.0</v>
      </c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2.75" customHeight="1">
      <c r="A240" s="52">
        <v>1061519.0</v>
      </c>
      <c r="B240" s="53">
        <v>12000.0</v>
      </c>
      <c r="C240" s="54">
        <f t="shared" si="1"/>
        <v>0.06996169014</v>
      </c>
      <c r="D240" s="52" t="s">
        <v>19</v>
      </c>
      <c r="E240" s="52">
        <v>14.65</v>
      </c>
      <c r="F240" s="53">
        <v>413.94</v>
      </c>
      <c r="G240" s="52" t="s">
        <v>28</v>
      </c>
      <c r="H240" s="52" t="s">
        <v>45</v>
      </c>
      <c r="I240" s="53">
        <v>71000.0</v>
      </c>
      <c r="J240" s="52" t="s">
        <v>23</v>
      </c>
      <c r="K240" s="52" t="s">
        <v>24</v>
      </c>
      <c r="L240" s="52" t="s">
        <v>25</v>
      </c>
      <c r="M240" s="52" t="s">
        <v>115</v>
      </c>
      <c r="N240" s="53">
        <v>12430.36</v>
      </c>
      <c r="O240" s="53">
        <v>11605.56</v>
      </c>
      <c r="P240" s="55">
        <v>43339.0</v>
      </c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2.75" customHeight="1">
      <c r="A241" s="52">
        <v>1066344.0</v>
      </c>
      <c r="B241" s="53">
        <v>15600.0</v>
      </c>
      <c r="C241" s="54">
        <f t="shared" si="1"/>
        <v>0.0845952</v>
      </c>
      <c r="D241" s="52" t="s">
        <v>27</v>
      </c>
      <c r="E241" s="52">
        <v>12.69</v>
      </c>
      <c r="F241" s="53">
        <v>352.48</v>
      </c>
      <c r="G241" s="52" t="s">
        <v>20</v>
      </c>
      <c r="H241" s="52" t="s">
        <v>22</v>
      </c>
      <c r="I241" s="53">
        <v>50000.0</v>
      </c>
      <c r="J241" s="52" t="s">
        <v>30</v>
      </c>
      <c r="K241" s="52" t="s">
        <v>38</v>
      </c>
      <c r="L241" s="52" t="s">
        <v>68</v>
      </c>
      <c r="M241" s="52" t="s">
        <v>91</v>
      </c>
      <c r="N241" s="53">
        <v>16894.08</v>
      </c>
      <c r="O241" s="53">
        <v>352.48</v>
      </c>
      <c r="P241" s="55">
        <v>43340.0</v>
      </c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2.75" customHeight="1">
      <c r="A242" s="52">
        <v>1066480.0</v>
      </c>
      <c r="B242" s="53">
        <v>10800.0</v>
      </c>
      <c r="C242" s="54">
        <f t="shared" si="1"/>
        <v>0.03207911111</v>
      </c>
      <c r="D242" s="52" t="s">
        <v>19</v>
      </c>
      <c r="E242" s="52">
        <v>12.42</v>
      </c>
      <c r="F242" s="53">
        <v>360.89</v>
      </c>
      <c r="G242" s="52" t="s">
        <v>20</v>
      </c>
      <c r="H242" s="52" t="s">
        <v>51</v>
      </c>
      <c r="I242" s="53">
        <v>135000.0</v>
      </c>
      <c r="J242" s="52" t="s">
        <v>23</v>
      </c>
      <c r="K242" s="52" t="s">
        <v>24</v>
      </c>
      <c r="L242" s="52" t="s">
        <v>25</v>
      </c>
      <c r="M242" s="52" t="s">
        <v>42</v>
      </c>
      <c r="N242" s="53">
        <v>13004.1428688</v>
      </c>
      <c r="O242" s="53">
        <v>372.99</v>
      </c>
      <c r="P242" s="55">
        <v>43341.0</v>
      </c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2.75" customHeight="1">
      <c r="A243" s="52">
        <v>1066471.0</v>
      </c>
      <c r="B243" s="53">
        <v>14000.0</v>
      </c>
      <c r="C243" s="54">
        <f t="shared" si="1"/>
        <v>0.08910857143</v>
      </c>
      <c r="D243" s="52" t="s">
        <v>19</v>
      </c>
      <c r="E243" s="52">
        <v>12.42</v>
      </c>
      <c r="F243" s="53">
        <v>467.82</v>
      </c>
      <c r="G243" s="52" t="s">
        <v>20</v>
      </c>
      <c r="H243" s="52" t="s">
        <v>22</v>
      </c>
      <c r="I243" s="53">
        <v>63000.0</v>
      </c>
      <c r="J243" s="52" t="s">
        <v>34</v>
      </c>
      <c r="K243" s="52" t="s">
        <v>24</v>
      </c>
      <c r="L243" s="52" t="s">
        <v>25</v>
      </c>
      <c r="M243" s="52" t="s">
        <v>33</v>
      </c>
      <c r="N243" s="53">
        <v>16789.0713659</v>
      </c>
      <c r="O243" s="53">
        <v>2309.01</v>
      </c>
      <c r="P243" s="55">
        <v>43342.0</v>
      </c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2.75" customHeight="1">
      <c r="A244" s="52">
        <v>1064063.0</v>
      </c>
      <c r="B244" s="53">
        <v>18825.0</v>
      </c>
      <c r="C244" s="54">
        <f t="shared" si="1"/>
        <v>0.1292045455</v>
      </c>
      <c r="D244" s="52" t="s">
        <v>27</v>
      </c>
      <c r="E244" s="52">
        <v>17.58</v>
      </c>
      <c r="F244" s="53">
        <v>473.75</v>
      </c>
      <c r="G244" s="52" t="s">
        <v>75</v>
      </c>
      <c r="H244" s="52" t="s">
        <v>61</v>
      </c>
      <c r="I244" s="53">
        <v>44000.0</v>
      </c>
      <c r="J244" s="52" t="s">
        <v>23</v>
      </c>
      <c r="K244" s="52" t="s">
        <v>38</v>
      </c>
      <c r="L244" s="52" t="s">
        <v>50</v>
      </c>
      <c r="M244" s="52" t="s">
        <v>91</v>
      </c>
      <c r="N244" s="53">
        <v>22698.14</v>
      </c>
      <c r="O244" s="53">
        <v>473.75</v>
      </c>
      <c r="P244" s="55">
        <v>43343.0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2.75" customHeight="1">
      <c r="A245" s="52">
        <v>1066318.0</v>
      </c>
      <c r="B245" s="53">
        <v>6000.0</v>
      </c>
      <c r="C245" s="54">
        <f t="shared" si="1"/>
        <v>0.0488616</v>
      </c>
      <c r="D245" s="52" t="s">
        <v>19</v>
      </c>
      <c r="E245" s="52">
        <v>13.49</v>
      </c>
      <c r="F245" s="53">
        <v>203.59</v>
      </c>
      <c r="G245" s="52" t="s">
        <v>28</v>
      </c>
      <c r="H245" s="52" t="s">
        <v>66</v>
      </c>
      <c r="I245" s="53">
        <v>50000.0</v>
      </c>
      <c r="J245" s="52" t="s">
        <v>34</v>
      </c>
      <c r="K245" s="52" t="s">
        <v>24</v>
      </c>
      <c r="L245" s="52" t="s">
        <v>50</v>
      </c>
      <c r="M245" s="52" t="s">
        <v>127</v>
      </c>
      <c r="N245" s="53">
        <v>7325.29896789</v>
      </c>
      <c r="O245" s="53">
        <v>215.51</v>
      </c>
      <c r="P245" s="55">
        <v>43344.0</v>
      </c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2.75" customHeight="1">
      <c r="A246" s="52">
        <v>1066453.0</v>
      </c>
      <c r="B246" s="53">
        <v>12000.0</v>
      </c>
      <c r="C246" s="54">
        <f t="shared" si="1"/>
        <v>0.058005</v>
      </c>
      <c r="D246" s="52" t="s">
        <v>19</v>
      </c>
      <c r="E246" s="52">
        <v>9.91</v>
      </c>
      <c r="F246" s="53">
        <v>386.7</v>
      </c>
      <c r="G246" s="52" t="s">
        <v>20</v>
      </c>
      <c r="H246" s="52" t="s">
        <v>66</v>
      </c>
      <c r="I246" s="53">
        <v>80000.0</v>
      </c>
      <c r="J246" s="52" t="s">
        <v>34</v>
      </c>
      <c r="K246" s="52" t="s">
        <v>24</v>
      </c>
      <c r="L246" s="52" t="s">
        <v>50</v>
      </c>
      <c r="M246" s="52" t="s">
        <v>64</v>
      </c>
      <c r="N246" s="53">
        <v>13905.9971729</v>
      </c>
      <c r="O246" s="53">
        <v>965.7</v>
      </c>
      <c r="P246" s="55">
        <v>43345.0</v>
      </c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2.75" customHeight="1">
      <c r="A247" s="52">
        <v>1063090.0</v>
      </c>
      <c r="B247" s="53">
        <v>10000.0</v>
      </c>
      <c r="C247" s="54">
        <f t="shared" si="1"/>
        <v>0.08910933333</v>
      </c>
      <c r="D247" s="52" t="s">
        <v>19</v>
      </c>
      <c r="E247" s="52">
        <v>12.42</v>
      </c>
      <c r="F247" s="53">
        <v>334.16</v>
      </c>
      <c r="G247" s="52" t="s">
        <v>20</v>
      </c>
      <c r="H247" s="52" t="s">
        <v>61</v>
      </c>
      <c r="I247" s="53">
        <v>45000.0</v>
      </c>
      <c r="J247" s="52" t="s">
        <v>34</v>
      </c>
      <c r="K247" s="52" t="s">
        <v>24</v>
      </c>
      <c r="L247" s="52" t="s">
        <v>50</v>
      </c>
      <c r="M247" s="52" t="s">
        <v>107</v>
      </c>
      <c r="N247" s="53">
        <v>12025.4706286</v>
      </c>
      <c r="O247" s="53">
        <v>348.59</v>
      </c>
      <c r="P247" s="55">
        <v>43346.0</v>
      </c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2.75" customHeight="1">
      <c r="A248" s="52">
        <v>1061406.0</v>
      </c>
      <c r="B248" s="53">
        <v>8000.0</v>
      </c>
      <c r="C248" s="54">
        <f t="shared" si="1"/>
        <v>0.03851230769</v>
      </c>
      <c r="D248" s="52" t="s">
        <v>19</v>
      </c>
      <c r="E248" s="52">
        <v>7.9</v>
      </c>
      <c r="F248" s="53">
        <v>250.33</v>
      </c>
      <c r="G248" s="52" t="s">
        <v>44</v>
      </c>
      <c r="H248" s="52" t="s">
        <v>89</v>
      </c>
      <c r="I248" s="53">
        <v>78000.0</v>
      </c>
      <c r="J248" s="52" t="s">
        <v>34</v>
      </c>
      <c r="K248" s="52" t="s">
        <v>24</v>
      </c>
      <c r="L248" s="52" t="s">
        <v>68</v>
      </c>
      <c r="M248" s="52" t="s">
        <v>91</v>
      </c>
      <c r="N248" s="53">
        <v>8846.24</v>
      </c>
      <c r="O248" s="53">
        <v>1095.85</v>
      </c>
      <c r="P248" s="55">
        <v>43347.0</v>
      </c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2.75" customHeight="1">
      <c r="A249" s="52">
        <v>1066278.0</v>
      </c>
      <c r="B249" s="53">
        <v>14125.0</v>
      </c>
      <c r="C249" s="54">
        <f t="shared" si="1"/>
        <v>0.16552</v>
      </c>
      <c r="D249" s="52" t="s">
        <v>19</v>
      </c>
      <c r="E249" s="52">
        <v>9.91</v>
      </c>
      <c r="F249" s="53">
        <v>455.18</v>
      </c>
      <c r="G249" s="52" t="s">
        <v>20</v>
      </c>
      <c r="H249" s="52" t="s">
        <v>45</v>
      </c>
      <c r="I249" s="53">
        <v>33000.0</v>
      </c>
      <c r="J249" s="52" t="s">
        <v>23</v>
      </c>
      <c r="K249" s="52" t="s">
        <v>24</v>
      </c>
      <c r="L249" s="52" t="s">
        <v>50</v>
      </c>
      <c r="M249" s="52" t="s">
        <v>46</v>
      </c>
      <c r="N249" s="53">
        <v>16055.99</v>
      </c>
      <c r="O249" s="53">
        <v>6054.96</v>
      </c>
      <c r="P249" s="55">
        <v>43348.0</v>
      </c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2.75" customHeight="1">
      <c r="A250" s="52">
        <v>1066281.0</v>
      </c>
      <c r="B250" s="53">
        <v>14000.0</v>
      </c>
      <c r="C250" s="54">
        <f t="shared" si="1"/>
        <v>0.08973821656</v>
      </c>
      <c r="D250" s="52" t="s">
        <v>19</v>
      </c>
      <c r="E250" s="52">
        <v>12.69</v>
      </c>
      <c r="F250" s="53">
        <v>469.63</v>
      </c>
      <c r="G250" s="52" t="s">
        <v>20</v>
      </c>
      <c r="H250" s="52" t="s">
        <v>66</v>
      </c>
      <c r="I250" s="53">
        <v>62800.0</v>
      </c>
      <c r="J250" s="52" t="s">
        <v>34</v>
      </c>
      <c r="K250" s="52" t="s">
        <v>24</v>
      </c>
      <c r="L250" s="52" t="s">
        <v>50</v>
      </c>
      <c r="M250" s="52" t="s">
        <v>107</v>
      </c>
      <c r="N250" s="53">
        <v>16897.1798056</v>
      </c>
      <c r="O250" s="53">
        <v>956.54</v>
      </c>
      <c r="P250" s="55">
        <v>43349.0</v>
      </c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2.75" customHeight="1">
      <c r="A251" s="52">
        <v>1056150.0</v>
      </c>
      <c r="B251" s="53">
        <v>13200.0</v>
      </c>
      <c r="C251" s="54">
        <f t="shared" si="1"/>
        <v>0.1019818182</v>
      </c>
      <c r="D251" s="52" t="s">
        <v>27</v>
      </c>
      <c r="E251" s="52">
        <v>17.27</v>
      </c>
      <c r="F251" s="53">
        <v>224.36</v>
      </c>
      <c r="G251" s="52" t="s">
        <v>75</v>
      </c>
      <c r="H251" s="52" t="s">
        <v>48</v>
      </c>
      <c r="I251" s="53">
        <v>26400.0</v>
      </c>
      <c r="J251" s="52" t="s">
        <v>30</v>
      </c>
      <c r="K251" s="52" t="s">
        <v>24</v>
      </c>
      <c r="L251" s="52" t="s">
        <v>35</v>
      </c>
      <c r="M251" s="52" t="s">
        <v>64</v>
      </c>
      <c r="N251" s="53">
        <v>10200.26</v>
      </c>
      <c r="O251" s="53">
        <v>8187.44</v>
      </c>
      <c r="P251" s="55">
        <v>43350.0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2.75" customHeight="1">
      <c r="A252" s="52">
        <v>1066434.0</v>
      </c>
      <c r="B252" s="53">
        <v>4000.0</v>
      </c>
      <c r="C252" s="54">
        <f t="shared" si="1"/>
        <v>0.0220035</v>
      </c>
      <c r="D252" s="52" t="s">
        <v>19</v>
      </c>
      <c r="E252" s="52">
        <v>19.03</v>
      </c>
      <c r="F252" s="53">
        <v>146.69</v>
      </c>
      <c r="G252" s="52" t="s">
        <v>55</v>
      </c>
      <c r="H252" s="52" t="s">
        <v>22</v>
      </c>
      <c r="I252" s="53">
        <v>80000.0</v>
      </c>
      <c r="J252" s="52" t="s">
        <v>34</v>
      </c>
      <c r="K252" s="52" t="s">
        <v>24</v>
      </c>
      <c r="L252" s="52" t="s">
        <v>68</v>
      </c>
      <c r="M252" s="52" t="s">
        <v>52</v>
      </c>
      <c r="N252" s="53">
        <v>4340.62</v>
      </c>
      <c r="O252" s="53">
        <v>785.51</v>
      </c>
      <c r="P252" s="55">
        <v>43351.0</v>
      </c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2.75" customHeight="1">
      <c r="A253" s="52">
        <v>1048526.0</v>
      </c>
      <c r="B253" s="53">
        <v>4000.0</v>
      </c>
      <c r="C253" s="54">
        <f t="shared" si="1"/>
        <v>0.0644064</v>
      </c>
      <c r="D253" s="52" t="s">
        <v>19</v>
      </c>
      <c r="E253" s="52">
        <v>12.69</v>
      </c>
      <c r="F253" s="53">
        <v>134.18</v>
      </c>
      <c r="G253" s="52" t="s">
        <v>20</v>
      </c>
      <c r="H253" s="52" t="s">
        <v>89</v>
      </c>
      <c r="I253" s="53">
        <v>25000.0</v>
      </c>
      <c r="J253" s="52" t="s">
        <v>34</v>
      </c>
      <c r="K253" s="52" t="s">
        <v>31</v>
      </c>
      <c r="L253" s="52" t="s">
        <v>50</v>
      </c>
      <c r="M253" s="52" t="s">
        <v>114</v>
      </c>
      <c r="N253" s="53">
        <v>2022.66</v>
      </c>
      <c r="O253" s="53">
        <v>134.18</v>
      </c>
      <c r="P253" s="55">
        <v>43352.0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2.75" customHeight="1">
      <c r="A254" s="52">
        <v>1028566.0</v>
      </c>
      <c r="B254" s="53">
        <v>10500.0</v>
      </c>
      <c r="C254" s="54">
        <f t="shared" si="1"/>
        <v>0.05899938462</v>
      </c>
      <c r="D254" s="52" t="s">
        <v>19</v>
      </c>
      <c r="E254" s="52">
        <v>6.03</v>
      </c>
      <c r="F254" s="53">
        <v>319.58</v>
      </c>
      <c r="G254" s="52" t="s">
        <v>44</v>
      </c>
      <c r="H254" s="52" t="s">
        <v>22</v>
      </c>
      <c r="I254" s="53">
        <v>65000.0</v>
      </c>
      <c r="J254" s="52" t="s">
        <v>30</v>
      </c>
      <c r="K254" s="52" t="s">
        <v>24</v>
      </c>
      <c r="L254" s="52" t="s">
        <v>50</v>
      </c>
      <c r="M254" s="52" t="s">
        <v>64</v>
      </c>
      <c r="N254" s="53">
        <v>11503.7754683</v>
      </c>
      <c r="O254" s="53">
        <v>643.26</v>
      </c>
      <c r="P254" s="55">
        <v>43353.0</v>
      </c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2.75" customHeight="1">
      <c r="A255" s="52">
        <v>1066424.0</v>
      </c>
      <c r="B255" s="53">
        <v>5500.0</v>
      </c>
      <c r="C255" s="54">
        <f t="shared" si="1"/>
        <v>0.03500338983</v>
      </c>
      <c r="D255" s="52" t="s">
        <v>19</v>
      </c>
      <c r="E255" s="52">
        <v>7.9</v>
      </c>
      <c r="F255" s="53">
        <v>172.1</v>
      </c>
      <c r="G255" s="52" t="s">
        <v>44</v>
      </c>
      <c r="H255" s="52" t="s">
        <v>22</v>
      </c>
      <c r="I255" s="53">
        <v>59000.0</v>
      </c>
      <c r="J255" s="52" t="s">
        <v>30</v>
      </c>
      <c r="K255" s="52" t="s">
        <v>24</v>
      </c>
      <c r="L255" s="52" t="s">
        <v>32</v>
      </c>
      <c r="M255" s="52" t="s">
        <v>92</v>
      </c>
      <c r="N255" s="53">
        <v>6171.26713698</v>
      </c>
      <c r="O255" s="53">
        <v>1186.09</v>
      </c>
      <c r="P255" s="55">
        <v>43354.0</v>
      </c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2.75" customHeight="1">
      <c r="A256" s="52">
        <v>1066212.0</v>
      </c>
      <c r="B256" s="53">
        <v>7350.0</v>
      </c>
      <c r="C256" s="54">
        <f t="shared" si="1"/>
        <v>0.08840363636</v>
      </c>
      <c r="D256" s="52" t="s">
        <v>19</v>
      </c>
      <c r="E256" s="52">
        <v>11.71</v>
      </c>
      <c r="F256" s="53">
        <v>243.11</v>
      </c>
      <c r="G256" s="52" t="s">
        <v>20</v>
      </c>
      <c r="H256" s="52" t="s">
        <v>45</v>
      </c>
      <c r="I256" s="53">
        <v>33000.0</v>
      </c>
      <c r="J256" s="52" t="s">
        <v>23</v>
      </c>
      <c r="K256" s="52" t="s">
        <v>24</v>
      </c>
      <c r="L256" s="52" t="s">
        <v>50</v>
      </c>
      <c r="M256" s="52" t="s">
        <v>42</v>
      </c>
      <c r="N256" s="53">
        <v>8725.63245565</v>
      </c>
      <c r="O256" s="53">
        <v>1204.05</v>
      </c>
      <c r="P256" s="55">
        <v>43355.0</v>
      </c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2.75" customHeight="1">
      <c r="A257" s="52">
        <v>1066232.0</v>
      </c>
      <c r="B257" s="53">
        <v>10000.0</v>
      </c>
      <c r="C257" s="54">
        <f t="shared" si="1"/>
        <v>0.1028184615</v>
      </c>
      <c r="D257" s="52" t="s">
        <v>19</v>
      </c>
      <c r="E257" s="52">
        <v>12.42</v>
      </c>
      <c r="F257" s="53">
        <v>334.16</v>
      </c>
      <c r="G257" s="52" t="s">
        <v>20</v>
      </c>
      <c r="H257" s="52" t="s">
        <v>22</v>
      </c>
      <c r="I257" s="53">
        <v>39000.0</v>
      </c>
      <c r="J257" s="52" t="s">
        <v>30</v>
      </c>
      <c r="K257" s="52" t="s">
        <v>31</v>
      </c>
      <c r="L257" s="52" t="s">
        <v>25</v>
      </c>
      <c r="M257" s="52" t="s">
        <v>76</v>
      </c>
      <c r="N257" s="53">
        <v>11604.88</v>
      </c>
      <c r="O257" s="53">
        <v>4378.02</v>
      </c>
      <c r="P257" s="55">
        <v>43356.0</v>
      </c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2.75" customHeight="1">
      <c r="A258" s="52">
        <v>1056219.0</v>
      </c>
      <c r="B258" s="53">
        <v>12000.0</v>
      </c>
      <c r="C258" s="54">
        <f t="shared" si="1"/>
        <v>0.1066657143</v>
      </c>
      <c r="D258" s="52" t="s">
        <v>19</v>
      </c>
      <c r="E258" s="52">
        <v>7.51</v>
      </c>
      <c r="F258" s="53">
        <v>373.33</v>
      </c>
      <c r="G258" s="52" t="s">
        <v>44</v>
      </c>
      <c r="H258" s="52" t="s">
        <v>22</v>
      </c>
      <c r="I258" s="53">
        <v>42000.0</v>
      </c>
      <c r="J258" s="52" t="s">
        <v>34</v>
      </c>
      <c r="K258" s="52" t="s">
        <v>24</v>
      </c>
      <c r="L258" s="52" t="s">
        <v>50</v>
      </c>
      <c r="M258" s="52" t="s">
        <v>99</v>
      </c>
      <c r="N258" s="53">
        <v>13456.3231235</v>
      </c>
      <c r="O258" s="53">
        <v>24.36</v>
      </c>
      <c r="P258" s="55">
        <v>43357.0</v>
      </c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2.75" customHeight="1">
      <c r="A259" s="52">
        <v>1066199.0</v>
      </c>
      <c r="B259" s="53">
        <v>5000.0</v>
      </c>
      <c r="C259" s="54">
        <f t="shared" si="1"/>
        <v>0.0348910641</v>
      </c>
      <c r="D259" s="52" t="s">
        <v>27</v>
      </c>
      <c r="E259" s="52">
        <v>11.71</v>
      </c>
      <c r="F259" s="53">
        <v>110.5</v>
      </c>
      <c r="G259" s="52" t="s">
        <v>20</v>
      </c>
      <c r="H259" s="52" t="s">
        <v>66</v>
      </c>
      <c r="I259" s="53">
        <v>38004.0</v>
      </c>
      <c r="J259" s="52" t="s">
        <v>34</v>
      </c>
      <c r="K259" s="52" t="s">
        <v>24</v>
      </c>
      <c r="L259" s="52" t="s">
        <v>53</v>
      </c>
      <c r="M259" s="52" t="s">
        <v>121</v>
      </c>
      <c r="N259" s="53">
        <v>6534.43</v>
      </c>
      <c r="O259" s="53">
        <v>1561.93</v>
      </c>
      <c r="P259" s="55">
        <v>43358.0</v>
      </c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2.75" customHeight="1">
      <c r="A260" s="52">
        <v>1060851.0</v>
      </c>
      <c r="B260" s="53">
        <v>8000.0</v>
      </c>
      <c r="C260" s="54">
        <f t="shared" si="1"/>
        <v>0.06843483871</v>
      </c>
      <c r="D260" s="52" t="s">
        <v>27</v>
      </c>
      <c r="E260" s="52">
        <v>11.71</v>
      </c>
      <c r="F260" s="53">
        <v>176.79</v>
      </c>
      <c r="G260" s="52" t="s">
        <v>20</v>
      </c>
      <c r="H260" s="52" t="s">
        <v>48</v>
      </c>
      <c r="I260" s="53">
        <v>31000.0</v>
      </c>
      <c r="J260" s="52" t="s">
        <v>30</v>
      </c>
      <c r="K260" s="52" t="s">
        <v>24</v>
      </c>
      <c r="L260" s="52" t="s">
        <v>41</v>
      </c>
      <c r="M260" s="52" t="s">
        <v>46</v>
      </c>
      <c r="N260" s="53">
        <v>8306.47</v>
      </c>
      <c r="O260" s="53">
        <v>7778.22</v>
      </c>
      <c r="P260" s="55">
        <v>43359.0</v>
      </c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2.75" customHeight="1">
      <c r="A261" s="52">
        <v>972383.0</v>
      </c>
      <c r="B261" s="53">
        <v>4500.0</v>
      </c>
      <c r="C261" s="54">
        <f t="shared" si="1"/>
        <v>0.03382011834</v>
      </c>
      <c r="D261" s="52" t="s">
        <v>19</v>
      </c>
      <c r="E261" s="52">
        <v>8.9</v>
      </c>
      <c r="F261" s="53">
        <v>142.89</v>
      </c>
      <c r="G261" s="52" t="s">
        <v>44</v>
      </c>
      <c r="H261" s="52" t="s">
        <v>22</v>
      </c>
      <c r="I261" s="53">
        <v>50700.0</v>
      </c>
      <c r="J261" s="52" t="s">
        <v>23</v>
      </c>
      <c r="K261" s="52" t="s">
        <v>24</v>
      </c>
      <c r="L261" s="52" t="s">
        <v>41</v>
      </c>
      <c r="M261" s="52" t="s">
        <v>52</v>
      </c>
      <c r="N261" s="53">
        <v>5050.37</v>
      </c>
      <c r="O261" s="53">
        <v>1912.16</v>
      </c>
      <c r="P261" s="55">
        <v>43360.0</v>
      </c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2.75" customHeight="1">
      <c r="A262" s="52">
        <v>1066191.0</v>
      </c>
      <c r="B262" s="53">
        <v>18000.0</v>
      </c>
      <c r="C262" s="54">
        <f t="shared" si="1"/>
        <v>0.0962368</v>
      </c>
      <c r="D262" s="52" t="s">
        <v>19</v>
      </c>
      <c r="E262" s="52">
        <v>12.42</v>
      </c>
      <c r="F262" s="53">
        <v>601.48</v>
      </c>
      <c r="G262" s="52" t="s">
        <v>20</v>
      </c>
      <c r="H262" s="52" t="s">
        <v>45</v>
      </c>
      <c r="I262" s="53">
        <v>75000.0</v>
      </c>
      <c r="J262" s="52" t="s">
        <v>23</v>
      </c>
      <c r="K262" s="52" t="s">
        <v>24</v>
      </c>
      <c r="L262" s="52" t="s">
        <v>25</v>
      </c>
      <c r="M262" s="52" t="s">
        <v>103</v>
      </c>
      <c r="N262" s="53">
        <v>21629.2435137</v>
      </c>
      <c r="O262" s="53">
        <v>1805.88</v>
      </c>
      <c r="P262" s="55">
        <v>43361.0</v>
      </c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2.75" customHeight="1">
      <c r="A263" s="52">
        <v>1066173.0</v>
      </c>
      <c r="B263" s="53">
        <v>12300.0</v>
      </c>
      <c r="C263" s="54">
        <f t="shared" si="1"/>
        <v>0.113184</v>
      </c>
      <c r="D263" s="52" t="s">
        <v>27</v>
      </c>
      <c r="E263" s="52">
        <v>13.49</v>
      </c>
      <c r="F263" s="53">
        <v>282.96</v>
      </c>
      <c r="G263" s="52" t="s">
        <v>28</v>
      </c>
      <c r="H263" s="52" t="s">
        <v>89</v>
      </c>
      <c r="I263" s="53">
        <v>30000.0</v>
      </c>
      <c r="J263" s="52" t="s">
        <v>30</v>
      </c>
      <c r="K263" s="52" t="s">
        <v>38</v>
      </c>
      <c r="L263" s="52" t="s">
        <v>50</v>
      </c>
      <c r="M263" s="52" t="s">
        <v>128</v>
      </c>
      <c r="N263" s="53">
        <v>13556.6</v>
      </c>
      <c r="O263" s="53">
        <v>282.96</v>
      </c>
      <c r="P263" s="55">
        <v>43362.0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2.75" customHeight="1">
      <c r="A264" s="52">
        <v>1066379.0</v>
      </c>
      <c r="B264" s="53">
        <v>12000.0</v>
      </c>
      <c r="C264" s="54">
        <f t="shared" si="1"/>
        <v>0.122151</v>
      </c>
      <c r="D264" s="52" t="s">
        <v>19</v>
      </c>
      <c r="E264" s="52">
        <v>13.49</v>
      </c>
      <c r="F264" s="53">
        <v>407.17</v>
      </c>
      <c r="G264" s="52" t="s">
        <v>28</v>
      </c>
      <c r="H264" s="52" t="s">
        <v>85</v>
      </c>
      <c r="I264" s="53">
        <v>40000.0</v>
      </c>
      <c r="J264" s="52" t="s">
        <v>34</v>
      </c>
      <c r="K264" s="52" t="s">
        <v>24</v>
      </c>
      <c r="L264" s="52" t="s">
        <v>50</v>
      </c>
      <c r="M264" s="52" t="s">
        <v>33</v>
      </c>
      <c r="N264" s="53">
        <v>12761.93</v>
      </c>
      <c r="O264" s="53">
        <v>10731.86</v>
      </c>
      <c r="P264" s="55">
        <v>43363.0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2.75" customHeight="1">
      <c r="A265" s="52">
        <v>1066364.0</v>
      </c>
      <c r="B265" s="53">
        <v>10000.0</v>
      </c>
      <c r="C265" s="54">
        <f t="shared" si="1"/>
        <v>0.0814344</v>
      </c>
      <c r="D265" s="52" t="s">
        <v>19</v>
      </c>
      <c r="E265" s="52">
        <v>13.49</v>
      </c>
      <c r="F265" s="53">
        <v>339.31</v>
      </c>
      <c r="G265" s="52" t="s">
        <v>28</v>
      </c>
      <c r="H265" s="52" t="s">
        <v>22</v>
      </c>
      <c r="I265" s="53">
        <v>50000.0</v>
      </c>
      <c r="J265" s="52" t="s">
        <v>34</v>
      </c>
      <c r="K265" s="52" t="s">
        <v>24</v>
      </c>
      <c r="L265" s="52" t="s">
        <v>25</v>
      </c>
      <c r="M265" s="52" t="s">
        <v>42</v>
      </c>
      <c r="N265" s="53">
        <v>12077.3273066</v>
      </c>
      <c r="O265" s="53">
        <v>2939.1</v>
      </c>
      <c r="P265" s="55">
        <v>43364.0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2.75" customHeight="1">
      <c r="A266" s="52">
        <v>1066140.0</v>
      </c>
      <c r="B266" s="53">
        <v>6000.0</v>
      </c>
      <c r="C266" s="54">
        <f t="shared" si="1"/>
        <v>0.0281625</v>
      </c>
      <c r="D266" s="52" t="s">
        <v>19</v>
      </c>
      <c r="E266" s="52">
        <v>7.9</v>
      </c>
      <c r="F266" s="53">
        <v>187.75</v>
      </c>
      <c r="G266" s="52" t="s">
        <v>44</v>
      </c>
      <c r="H266" s="52" t="s">
        <v>94</v>
      </c>
      <c r="I266" s="53">
        <v>80000.0</v>
      </c>
      <c r="J266" s="52" t="s">
        <v>34</v>
      </c>
      <c r="K266" s="52" t="s">
        <v>24</v>
      </c>
      <c r="L266" s="52" t="s">
        <v>41</v>
      </c>
      <c r="M266" s="52" t="s">
        <v>112</v>
      </c>
      <c r="N266" s="53">
        <v>6633.12</v>
      </c>
      <c r="O266" s="53">
        <v>2695.52</v>
      </c>
      <c r="P266" s="55">
        <v>43365.0</v>
      </c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2.75" customHeight="1">
      <c r="A267" s="52">
        <v>1066171.0</v>
      </c>
      <c r="B267" s="53">
        <v>12000.0</v>
      </c>
      <c r="C267" s="54">
        <f t="shared" si="1"/>
        <v>0.120762</v>
      </c>
      <c r="D267" s="52" t="s">
        <v>19</v>
      </c>
      <c r="E267" s="52">
        <v>12.69</v>
      </c>
      <c r="F267" s="53">
        <v>402.54</v>
      </c>
      <c r="G267" s="52" t="s">
        <v>20</v>
      </c>
      <c r="H267" s="52" t="s">
        <v>61</v>
      </c>
      <c r="I267" s="53">
        <v>40000.0</v>
      </c>
      <c r="J267" s="52" t="s">
        <v>34</v>
      </c>
      <c r="K267" s="52" t="s">
        <v>24</v>
      </c>
      <c r="L267" s="52" t="s">
        <v>50</v>
      </c>
      <c r="M267" s="52" t="s">
        <v>118</v>
      </c>
      <c r="N267" s="53">
        <v>14006.68</v>
      </c>
      <c r="O267" s="53">
        <v>5971.51</v>
      </c>
      <c r="P267" s="55">
        <v>43366.0</v>
      </c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2.75" customHeight="1">
      <c r="A268" s="52">
        <v>1066162.0</v>
      </c>
      <c r="B268" s="53">
        <v>12000.0</v>
      </c>
      <c r="C268" s="54">
        <f t="shared" si="1"/>
        <v>0.057156</v>
      </c>
      <c r="D268" s="52" t="s">
        <v>19</v>
      </c>
      <c r="E268" s="52">
        <v>8.9</v>
      </c>
      <c r="F268" s="53">
        <v>381.04</v>
      </c>
      <c r="G268" s="52" t="s">
        <v>44</v>
      </c>
      <c r="H268" s="52" t="s">
        <v>94</v>
      </c>
      <c r="I268" s="53">
        <v>80000.0</v>
      </c>
      <c r="J268" s="52" t="s">
        <v>34</v>
      </c>
      <c r="K268" s="52" t="s">
        <v>31</v>
      </c>
      <c r="L268" s="52" t="s">
        <v>41</v>
      </c>
      <c r="M268" s="52" t="s">
        <v>42</v>
      </c>
      <c r="N268" s="53">
        <v>10411.4</v>
      </c>
      <c r="O268" s="53">
        <v>381.04</v>
      </c>
      <c r="P268" s="55">
        <v>43367.0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2.75" customHeight="1">
      <c r="A269" s="52">
        <v>1040154.0</v>
      </c>
      <c r="B269" s="53">
        <v>7000.0</v>
      </c>
      <c r="C269" s="54">
        <f t="shared" si="1"/>
        <v>0.0370464</v>
      </c>
      <c r="D269" s="52" t="s">
        <v>19</v>
      </c>
      <c r="E269" s="52">
        <v>11.71</v>
      </c>
      <c r="F269" s="53">
        <v>231.54</v>
      </c>
      <c r="G269" s="52" t="s">
        <v>20</v>
      </c>
      <c r="H269" s="52" t="s">
        <v>89</v>
      </c>
      <c r="I269" s="53">
        <v>75000.0</v>
      </c>
      <c r="J269" s="52" t="s">
        <v>30</v>
      </c>
      <c r="K269" s="52" t="s">
        <v>24</v>
      </c>
      <c r="L269" s="52" t="s">
        <v>50</v>
      </c>
      <c r="M269" s="52" t="s">
        <v>42</v>
      </c>
      <c r="N269" s="53">
        <v>8331.94008531</v>
      </c>
      <c r="O269" s="53">
        <v>243.64</v>
      </c>
      <c r="P269" s="55">
        <v>43368.0</v>
      </c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2.75" customHeight="1">
      <c r="A270" s="52">
        <v>1066155.0</v>
      </c>
      <c r="B270" s="53">
        <v>35000.0</v>
      </c>
      <c r="C270" s="54">
        <f t="shared" si="1"/>
        <v>0.09749082353</v>
      </c>
      <c r="D270" s="52" t="s">
        <v>27</v>
      </c>
      <c r="E270" s="52">
        <v>18.64</v>
      </c>
      <c r="F270" s="53">
        <v>690.56</v>
      </c>
      <c r="G270" s="52" t="s">
        <v>55</v>
      </c>
      <c r="H270" s="52" t="s">
        <v>51</v>
      </c>
      <c r="I270" s="53">
        <v>85000.0</v>
      </c>
      <c r="J270" s="52" t="s">
        <v>23</v>
      </c>
      <c r="K270" s="52" t="s">
        <v>24</v>
      </c>
      <c r="L270" s="52" t="s">
        <v>50</v>
      </c>
      <c r="M270" s="52" t="s">
        <v>36</v>
      </c>
      <c r="N270" s="53">
        <v>28061.33</v>
      </c>
      <c r="O270" s="53">
        <v>26684.35</v>
      </c>
      <c r="P270" s="55">
        <v>43369.0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2.75" customHeight="1">
      <c r="A271" s="52">
        <v>1065382.0</v>
      </c>
      <c r="B271" s="53">
        <v>1400.0</v>
      </c>
      <c r="C271" s="54">
        <f t="shared" si="1"/>
        <v>0.01825416667</v>
      </c>
      <c r="D271" s="52" t="s">
        <v>19</v>
      </c>
      <c r="E271" s="52">
        <v>7.9</v>
      </c>
      <c r="F271" s="53">
        <v>43.81</v>
      </c>
      <c r="G271" s="52" t="s">
        <v>44</v>
      </c>
      <c r="H271" s="52" t="s">
        <v>45</v>
      </c>
      <c r="I271" s="53">
        <v>28800.0</v>
      </c>
      <c r="J271" s="52" t="s">
        <v>34</v>
      </c>
      <c r="K271" s="52" t="s">
        <v>24</v>
      </c>
      <c r="L271" s="52" t="s">
        <v>41</v>
      </c>
      <c r="M271" s="52" t="s">
        <v>87</v>
      </c>
      <c r="N271" s="53">
        <v>1478.87</v>
      </c>
      <c r="O271" s="53">
        <v>817.34</v>
      </c>
      <c r="P271" s="55">
        <v>43370.0</v>
      </c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2.75" customHeight="1">
      <c r="A272" s="52">
        <v>1063447.0</v>
      </c>
      <c r="B272" s="53">
        <v>16000.0</v>
      </c>
      <c r="C272" s="54">
        <f t="shared" si="1"/>
        <v>0.1261988571</v>
      </c>
      <c r="D272" s="52" t="s">
        <v>27</v>
      </c>
      <c r="E272" s="52">
        <v>13.49</v>
      </c>
      <c r="F272" s="53">
        <v>368.08</v>
      </c>
      <c r="G272" s="52" t="s">
        <v>28</v>
      </c>
      <c r="H272" s="52" t="s">
        <v>22</v>
      </c>
      <c r="I272" s="53">
        <v>35000.0</v>
      </c>
      <c r="J272" s="52" t="s">
        <v>23</v>
      </c>
      <c r="K272" s="52" t="s">
        <v>31</v>
      </c>
      <c r="L272" s="52" t="s">
        <v>35</v>
      </c>
      <c r="M272" s="52" t="s">
        <v>52</v>
      </c>
      <c r="N272" s="53">
        <v>10343.32</v>
      </c>
      <c r="O272" s="53">
        <v>368.08</v>
      </c>
      <c r="P272" s="55">
        <v>43371.0</v>
      </c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2.75" customHeight="1">
      <c r="A273" s="52">
        <v>1065932.0</v>
      </c>
      <c r="B273" s="53">
        <v>3200.0</v>
      </c>
      <c r="C273" s="54">
        <f t="shared" si="1"/>
        <v>0.02021960784</v>
      </c>
      <c r="D273" s="52" t="s">
        <v>19</v>
      </c>
      <c r="E273" s="52">
        <v>9.91</v>
      </c>
      <c r="F273" s="53">
        <v>103.12</v>
      </c>
      <c r="G273" s="52" t="s">
        <v>20</v>
      </c>
      <c r="H273" s="52" t="s">
        <v>56</v>
      </c>
      <c r="I273" s="53">
        <v>61200.0</v>
      </c>
      <c r="J273" s="52" t="s">
        <v>34</v>
      </c>
      <c r="K273" s="52" t="s">
        <v>24</v>
      </c>
      <c r="L273" s="52" t="s">
        <v>50</v>
      </c>
      <c r="M273" s="52" t="s">
        <v>42</v>
      </c>
      <c r="N273" s="53">
        <v>3709.19273041</v>
      </c>
      <c r="O273" s="53">
        <v>317.41</v>
      </c>
      <c r="P273" s="55">
        <v>43372.0</v>
      </c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2.75" customHeight="1">
      <c r="A274" s="52">
        <v>1065936.0</v>
      </c>
      <c r="B274" s="53">
        <v>8000.0</v>
      </c>
      <c r="C274" s="54">
        <f t="shared" si="1"/>
        <v>0.075099</v>
      </c>
      <c r="D274" s="52" t="s">
        <v>19</v>
      </c>
      <c r="E274" s="52">
        <v>7.9</v>
      </c>
      <c r="F274" s="53">
        <v>250.33</v>
      </c>
      <c r="G274" s="52" t="s">
        <v>44</v>
      </c>
      <c r="H274" s="52" t="s">
        <v>45</v>
      </c>
      <c r="I274" s="53">
        <v>40000.0</v>
      </c>
      <c r="J274" s="52" t="s">
        <v>34</v>
      </c>
      <c r="K274" s="52" t="s">
        <v>24</v>
      </c>
      <c r="L274" s="52" t="s">
        <v>62</v>
      </c>
      <c r="M274" s="52" t="s">
        <v>42</v>
      </c>
      <c r="N274" s="53">
        <v>8986.26366347</v>
      </c>
      <c r="O274" s="53">
        <v>1483.12</v>
      </c>
      <c r="P274" s="55">
        <v>43373.0</v>
      </c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2.75" customHeight="1">
      <c r="A275" s="52">
        <v>1066112.0</v>
      </c>
      <c r="B275" s="53">
        <v>11875.0</v>
      </c>
      <c r="C275" s="54">
        <f t="shared" si="1"/>
        <v>0.1242222222</v>
      </c>
      <c r="D275" s="52" t="s">
        <v>27</v>
      </c>
      <c r="E275" s="52">
        <v>12.69</v>
      </c>
      <c r="F275" s="53">
        <v>268.32</v>
      </c>
      <c r="G275" s="52" t="s">
        <v>20</v>
      </c>
      <c r="H275" s="52" t="s">
        <v>29</v>
      </c>
      <c r="I275" s="53">
        <v>25920.0</v>
      </c>
      <c r="J275" s="52" t="s">
        <v>30</v>
      </c>
      <c r="K275" s="52" t="s">
        <v>31</v>
      </c>
      <c r="L275" s="52" t="s">
        <v>50</v>
      </c>
      <c r="M275" s="52" t="s">
        <v>42</v>
      </c>
      <c r="N275" s="53">
        <v>1185.35</v>
      </c>
      <c r="O275" s="53">
        <v>268.32</v>
      </c>
      <c r="P275" s="55">
        <v>43374.0</v>
      </c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2.75" customHeight="1">
      <c r="A276" s="52">
        <v>1066084.0</v>
      </c>
      <c r="B276" s="53">
        <v>5000.0</v>
      </c>
      <c r="C276" s="54">
        <f t="shared" si="1"/>
        <v>0.03381777778</v>
      </c>
      <c r="D276" s="52" t="s">
        <v>19</v>
      </c>
      <c r="E276" s="52">
        <v>6.03</v>
      </c>
      <c r="F276" s="53">
        <v>152.18</v>
      </c>
      <c r="G276" s="52" t="s">
        <v>44</v>
      </c>
      <c r="H276" s="52" t="s">
        <v>56</v>
      </c>
      <c r="I276" s="53">
        <v>54000.0</v>
      </c>
      <c r="J276" s="52" t="s">
        <v>34</v>
      </c>
      <c r="K276" s="52" t="s">
        <v>24</v>
      </c>
      <c r="L276" s="52" t="s">
        <v>53</v>
      </c>
      <c r="M276" s="52" t="s">
        <v>95</v>
      </c>
      <c r="N276" s="53">
        <v>5410.75</v>
      </c>
      <c r="O276" s="53">
        <v>2065.02</v>
      </c>
      <c r="P276" s="55">
        <v>43375.0</v>
      </c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2.75" customHeight="1">
      <c r="A277" s="52">
        <v>1066081.0</v>
      </c>
      <c r="B277" s="53">
        <v>1800.0</v>
      </c>
      <c r="C277" s="54">
        <f t="shared" si="1"/>
        <v>0.03684666667</v>
      </c>
      <c r="D277" s="52" t="s">
        <v>19</v>
      </c>
      <c r="E277" s="52">
        <v>6.62</v>
      </c>
      <c r="F277" s="53">
        <v>55.27</v>
      </c>
      <c r="G277" s="52" t="s">
        <v>44</v>
      </c>
      <c r="H277" s="52" t="s">
        <v>22</v>
      </c>
      <c r="I277" s="53">
        <v>18000.0</v>
      </c>
      <c r="J277" s="52" t="s">
        <v>34</v>
      </c>
      <c r="K277" s="52" t="s">
        <v>24</v>
      </c>
      <c r="L277" s="52" t="s">
        <v>35</v>
      </c>
      <c r="M277" s="52" t="s">
        <v>121</v>
      </c>
      <c r="N277" s="53">
        <v>1880.09</v>
      </c>
      <c r="O277" s="53">
        <v>1440.67</v>
      </c>
      <c r="P277" s="55">
        <v>43376.0</v>
      </c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2.75" customHeight="1">
      <c r="A278" s="52">
        <v>1065896.0</v>
      </c>
      <c r="B278" s="53">
        <v>35000.0</v>
      </c>
      <c r="C278" s="54">
        <f t="shared" si="1"/>
        <v>0.1568992941</v>
      </c>
      <c r="D278" s="52" t="s">
        <v>19</v>
      </c>
      <c r="E278" s="52">
        <v>8.9</v>
      </c>
      <c r="F278" s="53">
        <v>1111.37</v>
      </c>
      <c r="G278" s="52" t="s">
        <v>44</v>
      </c>
      <c r="H278" s="52" t="s">
        <v>66</v>
      </c>
      <c r="I278" s="53">
        <v>85000.0</v>
      </c>
      <c r="J278" s="52" t="s">
        <v>23</v>
      </c>
      <c r="K278" s="52" t="s">
        <v>24</v>
      </c>
      <c r="L278" s="52" t="s">
        <v>50</v>
      </c>
      <c r="M278" s="52" t="s">
        <v>36</v>
      </c>
      <c r="N278" s="53">
        <v>37304.76</v>
      </c>
      <c r="O278" s="53">
        <v>27308.49</v>
      </c>
      <c r="P278" s="55">
        <v>43377.0</v>
      </c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2.75" customHeight="1">
      <c r="A279" s="52">
        <v>1066065.0</v>
      </c>
      <c r="B279" s="53">
        <v>18000.0</v>
      </c>
      <c r="C279" s="54">
        <f t="shared" si="1"/>
        <v>0.08793230769</v>
      </c>
      <c r="D279" s="52" t="s">
        <v>19</v>
      </c>
      <c r="E279" s="52">
        <v>8.9</v>
      </c>
      <c r="F279" s="53">
        <v>571.56</v>
      </c>
      <c r="G279" s="52" t="s">
        <v>44</v>
      </c>
      <c r="H279" s="52" t="s">
        <v>66</v>
      </c>
      <c r="I279" s="53">
        <v>78000.0</v>
      </c>
      <c r="J279" s="52" t="s">
        <v>23</v>
      </c>
      <c r="K279" s="52" t="s">
        <v>24</v>
      </c>
      <c r="L279" s="52" t="s">
        <v>25</v>
      </c>
      <c r="M279" s="52" t="s">
        <v>91</v>
      </c>
      <c r="N279" s="53">
        <v>19883.16</v>
      </c>
      <c r="O279" s="53">
        <v>10185.73</v>
      </c>
      <c r="P279" s="55">
        <v>43378.0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2.75" customHeight="1">
      <c r="A280" s="52">
        <v>1066071.0</v>
      </c>
      <c r="B280" s="53">
        <v>14000.0</v>
      </c>
      <c r="C280" s="54">
        <f t="shared" si="1"/>
        <v>0.1152815789</v>
      </c>
      <c r="D280" s="52" t="s">
        <v>19</v>
      </c>
      <c r="E280" s="52">
        <v>7.9</v>
      </c>
      <c r="F280" s="53">
        <v>438.07</v>
      </c>
      <c r="G280" s="52" t="s">
        <v>44</v>
      </c>
      <c r="H280" s="52" t="s">
        <v>22</v>
      </c>
      <c r="I280" s="53">
        <v>45600.0</v>
      </c>
      <c r="J280" s="52" t="s">
        <v>34</v>
      </c>
      <c r="K280" s="52" t="s">
        <v>31</v>
      </c>
      <c r="L280" s="52" t="s">
        <v>50</v>
      </c>
      <c r="M280" s="52" t="s">
        <v>119</v>
      </c>
      <c r="N280" s="53">
        <v>6130.32</v>
      </c>
      <c r="O280" s="53">
        <v>438.07</v>
      </c>
      <c r="P280" s="55">
        <v>43379.0</v>
      </c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2.75" customHeight="1">
      <c r="A281" s="52">
        <v>1062094.0</v>
      </c>
      <c r="B281" s="53">
        <v>5000.0</v>
      </c>
      <c r="C281" s="54">
        <f t="shared" si="1"/>
        <v>0.02864228571</v>
      </c>
      <c r="D281" s="52" t="s">
        <v>19</v>
      </c>
      <c r="E281" s="52">
        <v>12.42</v>
      </c>
      <c r="F281" s="53">
        <v>167.08</v>
      </c>
      <c r="G281" s="52" t="s">
        <v>20</v>
      </c>
      <c r="H281" s="52" t="s">
        <v>89</v>
      </c>
      <c r="I281" s="53">
        <v>70000.0</v>
      </c>
      <c r="J281" s="52" t="s">
        <v>34</v>
      </c>
      <c r="K281" s="52" t="s">
        <v>24</v>
      </c>
      <c r="L281" s="52" t="s">
        <v>50</v>
      </c>
      <c r="M281" s="52" t="s">
        <v>64</v>
      </c>
      <c r="N281" s="53">
        <v>5501.16</v>
      </c>
      <c r="O281" s="53">
        <v>3833.62</v>
      </c>
      <c r="P281" s="55">
        <v>43380.0</v>
      </c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2.75" customHeight="1">
      <c r="A282" s="52">
        <v>1061154.0</v>
      </c>
      <c r="B282" s="53">
        <v>8000.0</v>
      </c>
      <c r="C282" s="54">
        <f t="shared" si="1"/>
        <v>0.04818857143</v>
      </c>
      <c r="D282" s="52" t="s">
        <v>19</v>
      </c>
      <c r="E282" s="52">
        <v>15.96</v>
      </c>
      <c r="F282" s="53">
        <v>281.1</v>
      </c>
      <c r="G282" s="52" t="s">
        <v>28</v>
      </c>
      <c r="H282" s="52" t="s">
        <v>61</v>
      </c>
      <c r="I282" s="53">
        <v>70000.0</v>
      </c>
      <c r="J282" s="52" t="s">
        <v>30</v>
      </c>
      <c r="K282" s="52" t="s">
        <v>24</v>
      </c>
      <c r="L282" s="52" t="s">
        <v>25</v>
      </c>
      <c r="M282" s="52" t="s">
        <v>36</v>
      </c>
      <c r="N282" s="53">
        <v>9993.12043943</v>
      </c>
      <c r="O282" s="53">
        <v>644.42</v>
      </c>
      <c r="P282" s="55">
        <v>43381.0</v>
      </c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2.75" customHeight="1">
      <c r="A283" s="52">
        <v>1066061.0</v>
      </c>
      <c r="B283" s="53">
        <v>10000.0</v>
      </c>
      <c r="C283" s="54">
        <f t="shared" si="1"/>
        <v>0.045654</v>
      </c>
      <c r="D283" s="52" t="s">
        <v>19</v>
      </c>
      <c r="E283" s="52">
        <v>6.03</v>
      </c>
      <c r="F283" s="53">
        <v>304.36</v>
      </c>
      <c r="G283" s="52" t="s">
        <v>44</v>
      </c>
      <c r="H283" s="52" t="s">
        <v>56</v>
      </c>
      <c r="I283" s="53">
        <v>80000.0</v>
      </c>
      <c r="J283" s="52" t="s">
        <v>34</v>
      </c>
      <c r="K283" s="52" t="s">
        <v>24</v>
      </c>
      <c r="L283" s="52" t="s">
        <v>50</v>
      </c>
      <c r="M283" s="52" t="s">
        <v>105</v>
      </c>
      <c r="N283" s="53">
        <v>10840.08</v>
      </c>
      <c r="O283" s="53">
        <v>3845.46</v>
      </c>
      <c r="P283" s="55">
        <v>43382.0</v>
      </c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2.75" customHeight="1">
      <c r="A284" s="52">
        <v>1065863.0</v>
      </c>
      <c r="B284" s="53">
        <v>10000.0</v>
      </c>
      <c r="C284" s="54">
        <f t="shared" si="1"/>
        <v>0.0746664</v>
      </c>
      <c r="D284" s="52" t="s">
        <v>19</v>
      </c>
      <c r="E284" s="52">
        <v>7.51</v>
      </c>
      <c r="F284" s="53">
        <v>311.11</v>
      </c>
      <c r="G284" s="52" t="s">
        <v>44</v>
      </c>
      <c r="H284" s="52" t="s">
        <v>66</v>
      </c>
      <c r="I284" s="53">
        <v>50000.0</v>
      </c>
      <c r="J284" s="52" t="s">
        <v>23</v>
      </c>
      <c r="K284" s="52" t="s">
        <v>24</v>
      </c>
      <c r="L284" s="52" t="s">
        <v>50</v>
      </c>
      <c r="M284" s="52" t="s">
        <v>95</v>
      </c>
      <c r="N284" s="53">
        <v>11019.26</v>
      </c>
      <c r="O284" s="53">
        <v>2375.97</v>
      </c>
      <c r="P284" s="55">
        <v>43383.0</v>
      </c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2.75" customHeight="1">
      <c r="A285" s="52">
        <v>1065862.0</v>
      </c>
      <c r="B285" s="53">
        <v>12000.0</v>
      </c>
      <c r="C285" s="54">
        <f t="shared" si="1"/>
        <v>0.1374822857</v>
      </c>
      <c r="D285" s="52" t="s">
        <v>19</v>
      </c>
      <c r="E285" s="52">
        <v>12.42</v>
      </c>
      <c r="F285" s="53">
        <v>400.99</v>
      </c>
      <c r="G285" s="52" t="s">
        <v>20</v>
      </c>
      <c r="H285" s="52" t="s">
        <v>22</v>
      </c>
      <c r="I285" s="53">
        <v>35000.0</v>
      </c>
      <c r="J285" s="52" t="s">
        <v>23</v>
      </c>
      <c r="K285" s="52" t="s">
        <v>24</v>
      </c>
      <c r="L285" s="52" t="s">
        <v>50</v>
      </c>
      <c r="M285" s="52" t="s">
        <v>114</v>
      </c>
      <c r="N285" s="53">
        <v>14432.9181418</v>
      </c>
      <c r="O285" s="53">
        <v>409.71</v>
      </c>
      <c r="P285" s="55">
        <v>43384.0</v>
      </c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2.75" customHeight="1">
      <c r="A286" s="52">
        <v>1065854.0</v>
      </c>
      <c r="B286" s="53">
        <v>23200.0</v>
      </c>
      <c r="C286" s="54">
        <f t="shared" si="1"/>
        <v>0.1340196923</v>
      </c>
      <c r="D286" s="52" t="s">
        <v>19</v>
      </c>
      <c r="E286" s="52">
        <v>7.9</v>
      </c>
      <c r="F286" s="53">
        <v>725.94</v>
      </c>
      <c r="G286" s="52" t="s">
        <v>44</v>
      </c>
      <c r="H286" s="52" t="s">
        <v>48</v>
      </c>
      <c r="I286" s="53">
        <v>65000.0</v>
      </c>
      <c r="J286" s="52" t="s">
        <v>23</v>
      </c>
      <c r="K286" s="52" t="s">
        <v>24</v>
      </c>
      <c r="L286" s="52" t="s">
        <v>50</v>
      </c>
      <c r="M286" s="52" t="s">
        <v>121</v>
      </c>
      <c r="N286" s="53">
        <v>24554.42</v>
      </c>
      <c r="O286" s="53">
        <v>18024.97</v>
      </c>
      <c r="P286" s="55">
        <v>43385.0</v>
      </c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2.75" customHeight="1">
      <c r="A287" s="52">
        <v>1065145.0</v>
      </c>
      <c r="B287" s="53">
        <v>18000.0</v>
      </c>
      <c r="C287" s="54">
        <f t="shared" si="1"/>
        <v>0.06154</v>
      </c>
      <c r="D287" s="52" t="s">
        <v>27</v>
      </c>
      <c r="E287" s="52">
        <v>15.27</v>
      </c>
      <c r="F287" s="53">
        <v>430.78</v>
      </c>
      <c r="G287" s="52" t="s">
        <v>28</v>
      </c>
      <c r="H287" s="52" t="s">
        <v>45</v>
      </c>
      <c r="I287" s="53">
        <v>84000.0</v>
      </c>
      <c r="J287" s="52" t="s">
        <v>23</v>
      </c>
      <c r="K287" s="52" t="s">
        <v>38</v>
      </c>
      <c r="L287" s="52" t="s">
        <v>25</v>
      </c>
      <c r="M287" s="52" t="s">
        <v>80</v>
      </c>
      <c r="N287" s="53">
        <v>20631.16</v>
      </c>
      <c r="O287" s="53">
        <v>430.78</v>
      </c>
      <c r="P287" s="55">
        <v>43386.0</v>
      </c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2.75" customHeight="1">
      <c r="A288" s="52">
        <v>1062260.0</v>
      </c>
      <c r="B288" s="53">
        <v>4800.0</v>
      </c>
      <c r="C288" s="54">
        <f t="shared" si="1"/>
        <v>0.0267248</v>
      </c>
      <c r="D288" s="52" t="s">
        <v>19</v>
      </c>
      <c r="E288" s="52">
        <v>15.27</v>
      </c>
      <c r="F288" s="53">
        <v>167.03</v>
      </c>
      <c r="G288" s="52" t="s">
        <v>28</v>
      </c>
      <c r="H288" s="52" t="s">
        <v>22</v>
      </c>
      <c r="I288" s="53">
        <v>75000.0</v>
      </c>
      <c r="J288" s="52" t="s">
        <v>34</v>
      </c>
      <c r="K288" s="52" t="s">
        <v>24</v>
      </c>
      <c r="L288" s="52" t="s">
        <v>50</v>
      </c>
      <c r="M288" s="52" t="s">
        <v>119</v>
      </c>
      <c r="N288" s="53">
        <v>6005.12393731</v>
      </c>
      <c r="O288" s="53">
        <v>190.27</v>
      </c>
      <c r="P288" s="55">
        <v>43387.0</v>
      </c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2.75" customHeight="1">
      <c r="A289" s="52">
        <v>1065842.0</v>
      </c>
      <c r="B289" s="53">
        <v>7300.0</v>
      </c>
      <c r="C289" s="54">
        <f t="shared" si="1"/>
        <v>0.08278628571</v>
      </c>
      <c r="D289" s="52" t="s">
        <v>19</v>
      </c>
      <c r="E289" s="52">
        <v>11.71</v>
      </c>
      <c r="F289" s="53">
        <v>241.46</v>
      </c>
      <c r="G289" s="52" t="s">
        <v>20</v>
      </c>
      <c r="H289" s="52" t="s">
        <v>85</v>
      </c>
      <c r="I289" s="53">
        <v>35000.0</v>
      </c>
      <c r="J289" s="52" t="s">
        <v>34</v>
      </c>
      <c r="K289" s="52" t="s">
        <v>24</v>
      </c>
      <c r="L289" s="52" t="s">
        <v>50</v>
      </c>
      <c r="M289" s="52" t="s">
        <v>69</v>
      </c>
      <c r="N289" s="53">
        <v>8654.58187742</v>
      </c>
      <c r="O289" s="53">
        <v>1426.64</v>
      </c>
      <c r="P289" s="55">
        <v>43388.0</v>
      </c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2.75" customHeight="1">
      <c r="A290" s="52">
        <v>1066018.0</v>
      </c>
      <c r="B290" s="53">
        <v>10400.0</v>
      </c>
      <c r="C290" s="54">
        <f t="shared" si="1"/>
        <v>0.100542</v>
      </c>
      <c r="D290" s="52" t="s">
        <v>19</v>
      </c>
      <c r="E290" s="52">
        <v>9.91</v>
      </c>
      <c r="F290" s="53">
        <v>335.14</v>
      </c>
      <c r="G290" s="52" t="s">
        <v>20</v>
      </c>
      <c r="H290" s="52" t="s">
        <v>85</v>
      </c>
      <c r="I290" s="53">
        <v>40000.0</v>
      </c>
      <c r="J290" s="52" t="s">
        <v>30</v>
      </c>
      <c r="K290" s="52" t="s">
        <v>24</v>
      </c>
      <c r="L290" s="52" t="s">
        <v>50</v>
      </c>
      <c r="M290" s="52" t="s">
        <v>87</v>
      </c>
      <c r="N290" s="53">
        <v>12022.8864985</v>
      </c>
      <c r="O290" s="53">
        <v>1976.75</v>
      </c>
      <c r="P290" s="55">
        <v>43389.0</v>
      </c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2.75" customHeight="1">
      <c r="A291" s="52">
        <v>1049352.0</v>
      </c>
      <c r="B291" s="53">
        <v>6600.0</v>
      </c>
      <c r="C291" s="54">
        <f t="shared" si="1"/>
        <v>0.0255228</v>
      </c>
      <c r="D291" s="52" t="s">
        <v>19</v>
      </c>
      <c r="E291" s="52">
        <v>9.91</v>
      </c>
      <c r="F291" s="53">
        <v>212.69</v>
      </c>
      <c r="G291" s="52" t="s">
        <v>20</v>
      </c>
      <c r="H291" s="52" t="s">
        <v>45</v>
      </c>
      <c r="I291" s="53">
        <v>100000.0</v>
      </c>
      <c r="J291" s="52" t="s">
        <v>34</v>
      </c>
      <c r="K291" s="52" t="s">
        <v>24</v>
      </c>
      <c r="L291" s="52" t="s">
        <v>83</v>
      </c>
      <c r="M291" s="52" t="s">
        <v>87</v>
      </c>
      <c r="N291" s="53">
        <v>7274.62</v>
      </c>
      <c r="O291" s="53">
        <v>4304.99</v>
      </c>
      <c r="P291" s="55">
        <v>43390.0</v>
      </c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2.75" customHeight="1">
      <c r="A292" s="52">
        <v>1066016.0</v>
      </c>
      <c r="B292" s="53">
        <v>12000.0</v>
      </c>
      <c r="C292" s="54">
        <f t="shared" si="1"/>
        <v>0.114312</v>
      </c>
      <c r="D292" s="52" t="s">
        <v>19</v>
      </c>
      <c r="E292" s="52">
        <v>8.9</v>
      </c>
      <c r="F292" s="53">
        <v>381.04</v>
      </c>
      <c r="G292" s="52" t="s">
        <v>44</v>
      </c>
      <c r="H292" s="52" t="s">
        <v>94</v>
      </c>
      <c r="I292" s="53">
        <v>40000.0</v>
      </c>
      <c r="J292" s="52" t="s">
        <v>34</v>
      </c>
      <c r="K292" s="52" t="s">
        <v>24</v>
      </c>
      <c r="L292" s="52" t="s">
        <v>50</v>
      </c>
      <c r="M292" s="52" t="s">
        <v>95</v>
      </c>
      <c r="N292" s="53">
        <v>13715.4578317</v>
      </c>
      <c r="O292" s="53">
        <v>391.28</v>
      </c>
      <c r="P292" s="55">
        <v>43391.0</v>
      </c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2.75" customHeight="1">
      <c r="A293" s="52">
        <v>1065997.0</v>
      </c>
      <c r="B293" s="53">
        <v>13250.0</v>
      </c>
      <c r="C293" s="54">
        <f t="shared" si="1"/>
        <v>0.1094284615</v>
      </c>
      <c r="D293" s="52" t="s">
        <v>19</v>
      </c>
      <c r="E293" s="52">
        <v>17.27</v>
      </c>
      <c r="F293" s="53">
        <v>474.19</v>
      </c>
      <c r="G293" s="52" t="s">
        <v>75</v>
      </c>
      <c r="H293" s="52" t="s">
        <v>22</v>
      </c>
      <c r="I293" s="53">
        <v>52000.0</v>
      </c>
      <c r="J293" s="52" t="s">
        <v>23</v>
      </c>
      <c r="K293" s="52" t="s">
        <v>24</v>
      </c>
      <c r="L293" s="52" t="s">
        <v>50</v>
      </c>
      <c r="M293" s="52" t="s">
        <v>91</v>
      </c>
      <c r="N293" s="53">
        <v>15650.39</v>
      </c>
      <c r="O293" s="53">
        <v>9026.78</v>
      </c>
      <c r="P293" s="55">
        <v>43392.0</v>
      </c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2.75" customHeight="1">
      <c r="A294" s="52">
        <v>1061891.0</v>
      </c>
      <c r="B294" s="53">
        <v>12000.0</v>
      </c>
      <c r="C294" s="54">
        <f t="shared" si="1"/>
        <v>0.05149232432</v>
      </c>
      <c r="D294" s="52" t="s">
        <v>19</v>
      </c>
      <c r="E294" s="52">
        <v>11.71</v>
      </c>
      <c r="F294" s="53">
        <v>396.92</v>
      </c>
      <c r="G294" s="52" t="s">
        <v>20</v>
      </c>
      <c r="H294" s="52" t="s">
        <v>48</v>
      </c>
      <c r="I294" s="53">
        <v>92500.0</v>
      </c>
      <c r="J294" s="52" t="s">
        <v>30</v>
      </c>
      <c r="K294" s="52" t="s">
        <v>24</v>
      </c>
      <c r="L294" s="52" t="s">
        <v>50</v>
      </c>
      <c r="M294" s="52" t="s">
        <v>42</v>
      </c>
      <c r="N294" s="53">
        <v>14286.7225067</v>
      </c>
      <c r="O294" s="53">
        <v>404.66</v>
      </c>
      <c r="P294" s="55">
        <v>43393.0</v>
      </c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2.75" customHeight="1">
      <c r="A295" s="52">
        <v>1065752.0</v>
      </c>
      <c r="B295" s="53">
        <v>25000.0</v>
      </c>
      <c r="C295" s="54">
        <f t="shared" si="1"/>
        <v>0.1584845902</v>
      </c>
      <c r="D295" s="52" t="s">
        <v>19</v>
      </c>
      <c r="E295" s="52">
        <v>9.91</v>
      </c>
      <c r="F295" s="53">
        <v>805.63</v>
      </c>
      <c r="G295" s="52" t="s">
        <v>20</v>
      </c>
      <c r="H295" s="52" t="s">
        <v>56</v>
      </c>
      <c r="I295" s="53">
        <v>61000.0</v>
      </c>
      <c r="J295" s="52" t="s">
        <v>30</v>
      </c>
      <c r="K295" s="52" t="s">
        <v>24</v>
      </c>
      <c r="L295" s="52" t="s">
        <v>50</v>
      </c>
      <c r="M295" s="52" t="s">
        <v>42</v>
      </c>
      <c r="N295" s="53">
        <v>29000.8350292</v>
      </c>
      <c r="O295" s="53">
        <v>812.89</v>
      </c>
      <c r="P295" s="55">
        <v>43394.0</v>
      </c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2.75" customHeight="1">
      <c r="A296" s="52">
        <v>1063126.0</v>
      </c>
      <c r="B296" s="53">
        <v>6000.0</v>
      </c>
      <c r="C296" s="54">
        <f t="shared" si="1"/>
        <v>0.06514666667</v>
      </c>
      <c r="D296" s="52" t="s">
        <v>19</v>
      </c>
      <c r="E296" s="52">
        <v>10.65</v>
      </c>
      <c r="F296" s="53">
        <v>195.44</v>
      </c>
      <c r="G296" s="52" t="s">
        <v>20</v>
      </c>
      <c r="H296" s="52" t="s">
        <v>22</v>
      </c>
      <c r="I296" s="53">
        <v>36000.0</v>
      </c>
      <c r="J296" s="52" t="s">
        <v>34</v>
      </c>
      <c r="K296" s="52" t="s">
        <v>24</v>
      </c>
      <c r="L296" s="52" t="s">
        <v>41</v>
      </c>
      <c r="M296" s="52" t="s">
        <v>129</v>
      </c>
      <c r="N296" s="53">
        <v>7033.84026542</v>
      </c>
      <c r="O296" s="53">
        <v>204.1</v>
      </c>
      <c r="P296" s="55">
        <v>43395.0</v>
      </c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2.75" customHeight="1">
      <c r="A297" s="52">
        <v>1065738.0</v>
      </c>
      <c r="B297" s="53">
        <v>12000.0</v>
      </c>
      <c r="C297" s="54">
        <f t="shared" si="1"/>
        <v>0.06588176471</v>
      </c>
      <c r="D297" s="52" t="s">
        <v>19</v>
      </c>
      <c r="E297" s="52">
        <v>7.51</v>
      </c>
      <c r="F297" s="53">
        <v>373.33</v>
      </c>
      <c r="G297" s="52" t="s">
        <v>44</v>
      </c>
      <c r="H297" s="52" t="s">
        <v>22</v>
      </c>
      <c r="I297" s="53">
        <v>68000.0</v>
      </c>
      <c r="J297" s="52" t="s">
        <v>34</v>
      </c>
      <c r="K297" s="52" t="s">
        <v>24</v>
      </c>
      <c r="L297" s="52" t="s">
        <v>25</v>
      </c>
      <c r="M297" s="52" t="s">
        <v>42</v>
      </c>
      <c r="N297" s="53">
        <v>12554.01</v>
      </c>
      <c r="O297" s="53">
        <v>473.95</v>
      </c>
      <c r="P297" s="55">
        <v>43396.0</v>
      </c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2.75" customHeight="1">
      <c r="A298" s="52">
        <v>1061467.0</v>
      </c>
      <c r="B298" s="53">
        <v>14400.0</v>
      </c>
      <c r="C298" s="54">
        <f t="shared" si="1"/>
        <v>0.071445</v>
      </c>
      <c r="D298" s="52" t="s">
        <v>19</v>
      </c>
      <c r="E298" s="52">
        <v>11.71</v>
      </c>
      <c r="F298" s="53">
        <v>476.3</v>
      </c>
      <c r="G298" s="52" t="s">
        <v>20</v>
      </c>
      <c r="H298" s="52" t="s">
        <v>45</v>
      </c>
      <c r="I298" s="53">
        <v>80000.0</v>
      </c>
      <c r="J298" s="52" t="s">
        <v>34</v>
      </c>
      <c r="K298" s="52" t="s">
        <v>24</v>
      </c>
      <c r="L298" s="52" t="s">
        <v>25</v>
      </c>
      <c r="M298" s="52" t="s">
        <v>42</v>
      </c>
      <c r="N298" s="53">
        <v>15543.7</v>
      </c>
      <c r="O298" s="53">
        <v>11736.19</v>
      </c>
      <c r="P298" s="55">
        <v>43397.0</v>
      </c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2.75" customHeight="1">
      <c r="A299" s="52">
        <v>1065721.0</v>
      </c>
      <c r="B299" s="53">
        <v>10000.0</v>
      </c>
      <c r="C299" s="54">
        <f t="shared" si="1"/>
        <v>0.09325395349</v>
      </c>
      <c r="D299" s="52" t="s">
        <v>19</v>
      </c>
      <c r="E299" s="52">
        <v>12.42</v>
      </c>
      <c r="F299" s="53">
        <v>334.16</v>
      </c>
      <c r="G299" s="52" t="s">
        <v>20</v>
      </c>
      <c r="H299" s="52" t="s">
        <v>22</v>
      </c>
      <c r="I299" s="53">
        <v>43000.0</v>
      </c>
      <c r="J299" s="52" t="s">
        <v>34</v>
      </c>
      <c r="K299" s="52" t="s">
        <v>24</v>
      </c>
      <c r="L299" s="52" t="s">
        <v>25</v>
      </c>
      <c r="M299" s="52" t="s">
        <v>91</v>
      </c>
      <c r="N299" s="53">
        <v>12026.2996643</v>
      </c>
      <c r="O299" s="53">
        <v>345.52</v>
      </c>
      <c r="P299" s="55">
        <v>43398.0</v>
      </c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2.75" customHeight="1">
      <c r="A300" s="52">
        <v>1065717.0</v>
      </c>
      <c r="B300" s="53">
        <v>8000.0</v>
      </c>
      <c r="C300" s="54">
        <f t="shared" si="1"/>
        <v>0.0211688</v>
      </c>
      <c r="D300" s="52" t="s">
        <v>19</v>
      </c>
      <c r="E300" s="52">
        <v>11.71</v>
      </c>
      <c r="F300" s="53">
        <v>264.61</v>
      </c>
      <c r="G300" s="52" t="s">
        <v>20</v>
      </c>
      <c r="H300" s="52" t="s">
        <v>45</v>
      </c>
      <c r="I300" s="53">
        <v>150000.0</v>
      </c>
      <c r="J300" s="52" t="s">
        <v>34</v>
      </c>
      <c r="K300" s="52" t="s">
        <v>24</v>
      </c>
      <c r="L300" s="52" t="s">
        <v>25</v>
      </c>
      <c r="M300" s="52" t="s">
        <v>91</v>
      </c>
      <c r="N300" s="53">
        <v>9522.45744006</v>
      </c>
      <c r="O300" s="53">
        <v>278.01</v>
      </c>
      <c r="P300" s="55">
        <v>43399.0</v>
      </c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2.75" customHeight="1">
      <c r="A301" s="52">
        <v>1065026.0</v>
      </c>
      <c r="B301" s="53">
        <v>8000.0</v>
      </c>
      <c r="C301" s="54">
        <f t="shared" si="1"/>
        <v>0.0677784</v>
      </c>
      <c r="D301" s="52" t="s">
        <v>19</v>
      </c>
      <c r="E301" s="52">
        <v>16.29</v>
      </c>
      <c r="F301" s="53">
        <v>282.41</v>
      </c>
      <c r="G301" s="52" t="s">
        <v>75</v>
      </c>
      <c r="H301" s="52" t="s">
        <v>66</v>
      </c>
      <c r="I301" s="53">
        <v>50000.0</v>
      </c>
      <c r="J301" s="52" t="s">
        <v>34</v>
      </c>
      <c r="K301" s="52" t="s">
        <v>31</v>
      </c>
      <c r="L301" s="52" t="s">
        <v>25</v>
      </c>
      <c r="M301" s="52" t="s">
        <v>116</v>
      </c>
      <c r="N301" s="53">
        <v>4533.54</v>
      </c>
      <c r="O301" s="53">
        <v>287.45</v>
      </c>
      <c r="P301" s="55">
        <v>43400.0</v>
      </c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2.75" customHeight="1">
      <c r="A302" s="52">
        <v>1057001.0</v>
      </c>
      <c r="B302" s="53">
        <v>30000.0</v>
      </c>
      <c r="C302" s="54">
        <f t="shared" si="1"/>
        <v>0.1154948571</v>
      </c>
      <c r="D302" s="52" t="s">
        <v>27</v>
      </c>
      <c r="E302" s="52">
        <v>12.42</v>
      </c>
      <c r="F302" s="53">
        <v>673.72</v>
      </c>
      <c r="G302" s="52" t="s">
        <v>20</v>
      </c>
      <c r="H302" s="52" t="s">
        <v>48</v>
      </c>
      <c r="I302" s="53">
        <v>70000.0</v>
      </c>
      <c r="J302" s="52" t="s">
        <v>30</v>
      </c>
      <c r="K302" s="52" t="s">
        <v>31</v>
      </c>
      <c r="L302" s="52" t="s">
        <v>35</v>
      </c>
      <c r="M302" s="52" t="s">
        <v>64</v>
      </c>
      <c r="N302" s="53">
        <v>17179.15</v>
      </c>
      <c r="O302" s="53">
        <v>673.72</v>
      </c>
      <c r="P302" s="55">
        <v>43401.0</v>
      </c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2.75" customHeight="1">
      <c r="A303" s="52">
        <v>1065513.0</v>
      </c>
      <c r="B303" s="53">
        <v>18000.0</v>
      </c>
      <c r="C303" s="54">
        <f t="shared" si="1"/>
        <v>0.133539</v>
      </c>
      <c r="D303" s="52" t="s">
        <v>27</v>
      </c>
      <c r="E303" s="52">
        <v>16.77</v>
      </c>
      <c r="F303" s="53">
        <v>445.13</v>
      </c>
      <c r="G303" s="52" t="s">
        <v>75</v>
      </c>
      <c r="H303" s="52" t="s">
        <v>85</v>
      </c>
      <c r="I303" s="53">
        <v>40000.0</v>
      </c>
      <c r="J303" s="52" t="s">
        <v>34</v>
      </c>
      <c r="K303" s="52" t="s">
        <v>31</v>
      </c>
      <c r="L303" s="52" t="s">
        <v>53</v>
      </c>
      <c r="M303" s="52" t="s">
        <v>42</v>
      </c>
      <c r="N303" s="53">
        <v>11229.37</v>
      </c>
      <c r="O303" s="53">
        <v>445.13</v>
      </c>
      <c r="P303" s="55">
        <v>43402.0</v>
      </c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2.75" customHeight="1">
      <c r="A304" s="52">
        <v>1065698.0</v>
      </c>
      <c r="B304" s="53">
        <v>13250.0</v>
      </c>
      <c r="C304" s="54">
        <f t="shared" si="1"/>
        <v>0.1502605714</v>
      </c>
      <c r="D304" s="52" t="s">
        <v>19</v>
      </c>
      <c r="E304" s="52">
        <v>11.71</v>
      </c>
      <c r="F304" s="53">
        <v>438.26</v>
      </c>
      <c r="G304" s="52" t="s">
        <v>20</v>
      </c>
      <c r="H304" s="52" t="s">
        <v>89</v>
      </c>
      <c r="I304" s="53">
        <v>35000.0</v>
      </c>
      <c r="J304" s="52" t="s">
        <v>34</v>
      </c>
      <c r="K304" s="52" t="s">
        <v>24</v>
      </c>
      <c r="L304" s="52" t="s">
        <v>25</v>
      </c>
      <c r="M304" s="52" t="s">
        <v>92</v>
      </c>
      <c r="N304" s="53">
        <v>15775.4874675</v>
      </c>
      <c r="O304" s="53">
        <v>444.97</v>
      </c>
      <c r="P304" s="55">
        <v>43403.0</v>
      </c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2.75" customHeight="1">
      <c r="A305" s="52">
        <v>1065681.0</v>
      </c>
      <c r="B305" s="53">
        <v>14000.0</v>
      </c>
      <c r="C305" s="54">
        <f t="shared" si="1"/>
        <v>0.0720495</v>
      </c>
      <c r="D305" s="52" t="s">
        <v>19</v>
      </c>
      <c r="E305" s="52">
        <v>14.27</v>
      </c>
      <c r="F305" s="53">
        <v>480.33</v>
      </c>
      <c r="G305" s="52" t="s">
        <v>28</v>
      </c>
      <c r="H305" s="52" t="s">
        <v>85</v>
      </c>
      <c r="I305" s="53">
        <v>80000.0</v>
      </c>
      <c r="J305" s="52" t="s">
        <v>34</v>
      </c>
      <c r="K305" s="52" t="s">
        <v>24</v>
      </c>
      <c r="L305" s="52" t="s">
        <v>50</v>
      </c>
      <c r="M305" s="52" t="s">
        <v>42</v>
      </c>
      <c r="N305" s="53">
        <v>17282.3067306</v>
      </c>
      <c r="O305" s="53">
        <v>509.76</v>
      </c>
      <c r="P305" s="55">
        <v>43404.0</v>
      </c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2.75" customHeight="1">
      <c r="A306" s="52">
        <v>1061788.0</v>
      </c>
      <c r="B306" s="53">
        <v>20000.0</v>
      </c>
      <c r="C306" s="54">
        <f t="shared" si="1"/>
        <v>0.1084535593</v>
      </c>
      <c r="D306" s="52" t="s">
        <v>27</v>
      </c>
      <c r="E306" s="52">
        <v>20.3</v>
      </c>
      <c r="F306" s="53">
        <v>533.23</v>
      </c>
      <c r="G306" s="52" t="s">
        <v>55</v>
      </c>
      <c r="H306" s="52" t="s">
        <v>22</v>
      </c>
      <c r="I306" s="53">
        <v>59000.0</v>
      </c>
      <c r="J306" s="52" t="s">
        <v>23</v>
      </c>
      <c r="K306" s="52" t="s">
        <v>31</v>
      </c>
      <c r="L306" s="52" t="s">
        <v>50</v>
      </c>
      <c r="M306" s="52" t="s">
        <v>117</v>
      </c>
      <c r="N306" s="53">
        <v>16063.42</v>
      </c>
      <c r="O306" s="53">
        <v>281.46</v>
      </c>
      <c r="P306" s="55">
        <v>43405.0</v>
      </c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2.75" customHeight="1">
      <c r="A307" s="52">
        <v>1065484.0</v>
      </c>
      <c r="B307" s="53">
        <v>10000.0</v>
      </c>
      <c r="C307" s="54">
        <f t="shared" si="1"/>
        <v>0.105903</v>
      </c>
      <c r="D307" s="52" t="s">
        <v>19</v>
      </c>
      <c r="E307" s="52">
        <v>16.29</v>
      </c>
      <c r="F307" s="53">
        <v>353.01</v>
      </c>
      <c r="G307" s="52" t="s">
        <v>75</v>
      </c>
      <c r="H307" s="52" t="s">
        <v>22</v>
      </c>
      <c r="I307" s="53">
        <v>40000.0</v>
      </c>
      <c r="J307" s="52" t="s">
        <v>23</v>
      </c>
      <c r="K307" s="52" t="s">
        <v>24</v>
      </c>
      <c r="L307" s="52" t="s">
        <v>25</v>
      </c>
      <c r="M307" s="52" t="s">
        <v>91</v>
      </c>
      <c r="N307" s="53">
        <v>12455.59</v>
      </c>
      <c r="O307" s="53">
        <v>3641.77</v>
      </c>
      <c r="P307" s="55">
        <v>43406.0</v>
      </c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2.75" customHeight="1">
      <c r="A308" s="52">
        <v>1061681.0</v>
      </c>
      <c r="B308" s="53">
        <v>35000.0</v>
      </c>
      <c r="C308" s="54">
        <f t="shared" si="1"/>
        <v>0.08751247059</v>
      </c>
      <c r="D308" s="52" t="s">
        <v>27</v>
      </c>
      <c r="E308" s="52">
        <v>20.3</v>
      </c>
      <c r="F308" s="53">
        <v>619.88</v>
      </c>
      <c r="G308" s="52" t="s">
        <v>55</v>
      </c>
      <c r="H308" s="52" t="s">
        <v>66</v>
      </c>
      <c r="I308" s="53">
        <v>85000.0</v>
      </c>
      <c r="J308" s="52" t="s">
        <v>23</v>
      </c>
      <c r="K308" s="52" t="s">
        <v>24</v>
      </c>
      <c r="L308" s="52" t="s">
        <v>50</v>
      </c>
      <c r="M308" s="52" t="s">
        <v>95</v>
      </c>
      <c r="N308" s="53">
        <v>36085.5582764</v>
      </c>
      <c r="O308" s="53">
        <v>8847.24</v>
      </c>
      <c r="P308" s="55">
        <v>43407.0</v>
      </c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2.75" customHeight="1">
      <c r="A309" s="52">
        <v>1065661.0</v>
      </c>
      <c r="B309" s="53">
        <v>4000.0</v>
      </c>
      <c r="C309" s="54">
        <f t="shared" si="1"/>
        <v>0.02656363636</v>
      </c>
      <c r="D309" s="52" t="s">
        <v>19</v>
      </c>
      <c r="E309" s="52">
        <v>6.03</v>
      </c>
      <c r="F309" s="53">
        <v>121.75</v>
      </c>
      <c r="G309" s="52" t="s">
        <v>44</v>
      </c>
      <c r="H309" s="52" t="s">
        <v>45</v>
      </c>
      <c r="I309" s="53">
        <v>55000.0</v>
      </c>
      <c r="J309" s="52" t="s">
        <v>34</v>
      </c>
      <c r="K309" s="52" t="s">
        <v>24</v>
      </c>
      <c r="L309" s="52" t="s">
        <v>50</v>
      </c>
      <c r="M309" s="52" t="s">
        <v>46</v>
      </c>
      <c r="N309" s="53">
        <v>4355.44311422</v>
      </c>
      <c r="O309" s="53">
        <v>1192.02</v>
      </c>
      <c r="P309" s="55">
        <v>43408.0</v>
      </c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2.75" customHeight="1">
      <c r="A310" s="52">
        <v>1065663.0</v>
      </c>
      <c r="B310" s="53">
        <v>13000.0</v>
      </c>
      <c r="C310" s="54">
        <f t="shared" si="1"/>
        <v>0.04570145455</v>
      </c>
      <c r="D310" s="52" t="s">
        <v>19</v>
      </c>
      <c r="E310" s="52">
        <v>9.91</v>
      </c>
      <c r="F310" s="53">
        <v>418.93</v>
      </c>
      <c r="G310" s="52" t="s">
        <v>20</v>
      </c>
      <c r="H310" s="52" t="s">
        <v>85</v>
      </c>
      <c r="I310" s="53">
        <v>110000.0</v>
      </c>
      <c r="J310" s="52" t="s">
        <v>34</v>
      </c>
      <c r="K310" s="52" t="s">
        <v>24</v>
      </c>
      <c r="L310" s="52" t="s">
        <v>50</v>
      </c>
      <c r="M310" s="52" t="s">
        <v>42</v>
      </c>
      <c r="N310" s="53">
        <v>14957.7536521</v>
      </c>
      <c r="O310" s="53">
        <v>3659.9</v>
      </c>
      <c r="P310" s="55">
        <v>43409.0</v>
      </c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2.75" customHeight="1">
      <c r="A311" s="52">
        <v>1065480.0</v>
      </c>
      <c r="B311" s="53">
        <v>28000.0</v>
      </c>
      <c r="C311" s="54">
        <f t="shared" si="1"/>
        <v>0.1127112</v>
      </c>
      <c r="D311" s="52" t="s">
        <v>19</v>
      </c>
      <c r="E311" s="52">
        <v>12.69</v>
      </c>
      <c r="F311" s="53">
        <v>939.26</v>
      </c>
      <c r="G311" s="52" t="s">
        <v>20</v>
      </c>
      <c r="H311" s="52" t="s">
        <v>66</v>
      </c>
      <c r="I311" s="53">
        <v>100000.0</v>
      </c>
      <c r="J311" s="52" t="s">
        <v>30</v>
      </c>
      <c r="K311" s="52" t="s">
        <v>24</v>
      </c>
      <c r="L311" s="52" t="s">
        <v>25</v>
      </c>
      <c r="M311" s="52" t="s">
        <v>112</v>
      </c>
      <c r="N311" s="53">
        <v>33809.0491826</v>
      </c>
      <c r="O311" s="53">
        <v>953.93</v>
      </c>
      <c r="P311" s="55">
        <v>43410.0</v>
      </c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2.75" customHeight="1">
      <c r="A312" s="52">
        <v>1065658.0</v>
      </c>
      <c r="B312" s="53">
        <v>10000.0</v>
      </c>
      <c r="C312" s="54">
        <f t="shared" si="1"/>
        <v>0.06567290323</v>
      </c>
      <c r="D312" s="52" t="s">
        <v>19</v>
      </c>
      <c r="E312" s="52">
        <v>13.49</v>
      </c>
      <c r="F312" s="53">
        <v>339.31</v>
      </c>
      <c r="G312" s="52" t="s">
        <v>28</v>
      </c>
      <c r="H312" s="52" t="s">
        <v>48</v>
      </c>
      <c r="I312" s="53">
        <v>62000.0</v>
      </c>
      <c r="J312" s="52" t="s">
        <v>34</v>
      </c>
      <c r="K312" s="52" t="s">
        <v>24</v>
      </c>
      <c r="L312" s="52" t="s">
        <v>50</v>
      </c>
      <c r="M312" s="52" t="s">
        <v>105</v>
      </c>
      <c r="N312" s="53">
        <v>11250.9</v>
      </c>
      <c r="O312" s="53">
        <v>7193.77</v>
      </c>
      <c r="P312" s="55">
        <v>43411.0</v>
      </c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2.75" customHeight="1">
      <c r="A313" s="52">
        <v>1065447.0</v>
      </c>
      <c r="B313" s="53">
        <v>20000.0</v>
      </c>
      <c r="C313" s="54">
        <f t="shared" si="1"/>
        <v>0.1668826667</v>
      </c>
      <c r="D313" s="52" t="s">
        <v>19</v>
      </c>
      <c r="E313" s="52">
        <v>7.9</v>
      </c>
      <c r="F313" s="53">
        <v>625.81</v>
      </c>
      <c r="G313" s="52" t="s">
        <v>44</v>
      </c>
      <c r="H313" s="52" t="s">
        <v>29</v>
      </c>
      <c r="I313" s="53">
        <v>45000.0</v>
      </c>
      <c r="J313" s="52" t="s">
        <v>23</v>
      </c>
      <c r="K313" s="52" t="s">
        <v>24</v>
      </c>
      <c r="L313" s="52" t="s">
        <v>50</v>
      </c>
      <c r="M313" s="52" t="s">
        <v>33</v>
      </c>
      <c r="N313" s="53">
        <v>22527.937256</v>
      </c>
      <c r="O313" s="53">
        <v>631.87</v>
      </c>
      <c r="P313" s="55">
        <v>43412.0</v>
      </c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2.75" customHeight="1">
      <c r="A314" s="52">
        <v>1065470.0</v>
      </c>
      <c r="B314" s="53">
        <v>18000.0</v>
      </c>
      <c r="C314" s="54">
        <f t="shared" si="1"/>
        <v>0.06327818182</v>
      </c>
      <c r="D314" s="52" t="s">
        <v>19</v>
      </c>
      <c r="E314" s="52">
        <v>9.91</v>
      </c>
      <c r="F314" s="53">
        <v>580.05</v>
      </c>
      <c r="G314" s="52" t="s">
        <v>20</v>
      </c>
      <c r="H314" s="52" t="s">
        <v>66</v>
      </c>
      <c r="I314" s="53">
        <v>110000.0</v>
      </c>
      <c r="J314" s="52" t="s">
        <v>23</v>
      </c>
      <c r="K314" s="52" t="s">
        <v>24</v>
      </c>
      <c r="L314" s="52" t="s">
        <v>50</v>
      </c>
      <c r="M314" s="52" t="s">
        <v>87</v>
      </c>
      <c r="N314" s="53">
        <v>19205.83</v>
      </c>
      <c r="O314" s="53">
        <v>14579.33</v>
      </c>
      <c r="P314" s="55">
        <v>43413.0</v>
      </c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2.75" customHeight="1">
      <c r="A315" s="52">
        <v>1065467.0</v>
      </c>
      <c r="B315" s="53">
        <v>9000.0</v>
      </c>
      <c r="C315" s="54">
        <f t="shared" si="1"/>
        <v>0.0476</v>
      </c>
      <c r="D315" s="52" t="s">
        <v>27</v>
      </c>
      <c r="E315" s="52">
        <v>19.91</v>
      </c>
      <c r="F315" s="53">
        <v>238.0</v>
      </c>
      <c r="G315" s="52" t="s">
        <v>55</v>
      </c>
      <c r="H315" s="52" t="s">
        <v>48</v>
      </c>
      <c r="I315" s="53">
        <v>60000.0</v>
      </c>
      <c r="J315" s="52" t="s">
        <v>23</v>
      </c>
      <c r="K315" s="52" t="s">
        <v>31</v>
      </c>
      <c r="L315" s="52" t="s">
        <v>25</v>
      </c>
      <c r="M315" s="52" t="s">
        <v>42</v>
      </c>
      <c r="N315" s="53">
        <v>5227.64</v>
      </c>
      <c r="O315" s="53">
        <v>238.0</v>
      </c>
      <c r="P315" s="55">
        <v>43414.0</v>
      </c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2.75" customHeight="1">
      <c r="A316" s="52">
        <v>1065649.0</v>
      </c>
      <c r="B316" s="53">
        <v>25000.0</v>
      </c>
      <c r="C316" s="54">
        <f t="shared" si="1"/>
        <v>0.1255765854</v>
      </c>
      <c r="D316" s="52" t="s">
        <v>27</v>
      </c>
      <c r="E316" s="52">
        <v>18.64</v>
      </c>
      <c r="F316" s="53">
        <v>643.58</v>
      </c>
      <c r="G316" s="52" t="s">
        <v>55</v>
      </c>
      <c r="H316" s="52" t="s">
        <v>22</v>
      </c>
      <c r="I316" s="53">
        <v>61500.0</v>
      </c>
      <c r="J316" s="52" t="s">
        <v>23</v>
      </c>
      <c r="K316" s="52" t="s">
        <v>31</v>
      </c>
      <c r="L316" s="52" t="s">
        <v>50</v>
      </c>
      <c r="M316" s="52" t="s">
        <v>91</v>
      </c>
      <c r="N316" s="53">
        <v>25775.38</v>
      </c>
      <c r="O316" s="53">
        <v>643.58</v>
      </c>
      <c r="P316" s="55">
        <v>43415.0</v>
      </c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2.75" customHeight="1">
      <c r="A317" s="52">
        <v>1065430.0</v>
      </c>
      <c r="B317" s="53">
        <v>10000.0</v>
      </c>
      <c r="C317" s="54">
        <f t="shared" si="1"/>
        <v>0.1202763636</v>
      </c>
      <c r="D317" s="52" t="s">
        <v>19</v>
      </c>
      <c r="E317" s="52">
        <v>11.71</v>
      </c>
      <c r="F317" s="53">
        <v>330.76</v>
      </c>
      <c r="G317" s="52" t="s">
        <v>20</v>
      </c>
      <c r="H317" s="52" t="s">
        <v>48</v>
      </c>
      <c r="I317" s="53">
        <v>33000.0</v>
      </c>
      <c r="J317" s="52" t="s">
        <v>34</v>
      </c>
      <c r="K317" s="52" t="s">
        <v>24</v>
      </c>
      <c r="L317" s="52" t="s">
        <v>41</v>
      </c>
      <c r="M317" s="52" t="s">
        <v>91</v>
      </c>
      <c r="N317" s="53">
        <v>11838.8778008</v>
      </c>
      <c r="O317" s="53">
        <v>2258.8</v>
      </c>
      <c r="P317" s="55">
        <v>43416.0</v>
      </c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2.75" customHeight="1">
      <c r="A318" s="52">
        <v>1059462.0</v>
      </c>
      <c r="B318" s="53">
        <v>4200.0</v>
      </c>
      <c r="C318" s="54">
        <f t="shared" si="1"/>
        <v>0.02514688525</v>
      </c>
      <c r="D318" s="52" t="s">
        <v>19</v>
      </c>
      <c r="E318" s="52">
        <v>6.03</v>
      </c>
      <c r="F318" s="53">
        <v>127.83</v>
      </c>
      <c r="G318" s="52" t="s">
        <v>44</v>
      </c>
      <c r="H318" s="52" t="s">
        <v>48</v>
      </c>
      <c r="I318" s="53">
        <v>61000.0</v>
      </c>
      <c r="J318" s="52" t="s">
        <v>34</v>
      </c>
      <c r="K318" s="52" t="s">
        <v>24</v>
      </c>
      <c r="L318" s="52" t="s">
        <v>25</v>
      </c>
      <c r="M318" s="52" t="s">
        <v>95</v>
      </c>
      <c r="N318" s="53">
        <v>4601.62011009</v>
      </c>
      <c r="O318" s="53">
        <v>129.65</v>
      </c>
      <c r="P318" s="55">
        <v>43417.0</v>
      </c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2.75" customHeight="1">
      <c r="A319" s="52">
        <v>1064102.0</v>
      </c>
      <c r="B319" s="53">
        <v>20000.0</v>
      </c>
      <c r="C319" s="54">
        <f t="shared" si="1"/>
        <v>0.07343356858</v>
      </c>
      <c r="D319" s="52" t="s">
        <v>27</v>
      </c>
      <c r="E319" s="52">
        <v>15.27</v>
      </c>
      <c r="F319" s="53">
        <v>478.64</v>
      </c>
      <c r="G319" s="52" t="s">
        <v>28</v>
      </c>
      <c r="H319" s="52" t="s">
        <v>22</v>
      </c>
      <c r="I319" s="53">
        <v>78216.0</v>
      </c>
      <c r="J319" s="52" t="s">
        <v>23</v>
      </c>
      <c r="K319" s="52" t="s">
        <v>31</v>
      </c>
      <c r="L319" s="52" t="s">
        <v>50</v>
      </c>
      <c r="M319" s="52" t="s">
        <v>42</v>
      </c>
      <c r="N319" s="53">
        <v>5797.78</v>
      </c>
      <c r="O319" s="53">
        <v>478.64</v>
      </c>
      <c r="P319" s="55">
        <v>43418.0</v>
      </c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2.75" customHeight="1">
      <c r="A320" s="52">
        <v>1062399.0</v>
      </c>
      <c r="B320" s="53">
        <v>18000.0</v>
      </c>
      <c r="C320" s="54">
        <f t="shared" si="1"/>
        <v>0.08709096774</v>
      </c>
      <c r="D320" s="52" t="s">
        <v>27</v>
      </c>
      <c r="E320" s="52">
        <v>17.27</v>
      </c>
      <c r="F320" s="53">
        <v>449.97</v>
      </c>
      <c r="G320" s="52" t="s">
        <v>75</v>
      </c>
      <c r="H320" s="52" t="s">
        <v>45</v>
      </c>
      <c r="I320" s="53">
        <v>62000.0</v>
      </c>
      <c r="J320" s="52" t="s">
        <v>23</v>
      </c>
      <c r="K320" s="52" t="s">
        <v>39</v>
      </c>
      <c r="L320" s="52" t="s">
        <v>50</v>
      </c>
      <c r="M320" s="52" t="s">
        <v>69</v>
      </c>
      <c r="N320" s="53">
        <v>19767.48</v>
      </c>
      <c r="O320" s="53">
        <v>449.97</v>
      </c>
      <c r="P320" s="55">
        <v>43419.0</v>
      </c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2.75" customHeight="1">
      <c r="A321" s="52">
        <v>1065572.0</v>
      </c>
      <c r="B321" s="53">
        <v>24000.0</v>
      </c>
      <c r="C321" s="54">
        <f t="shared" si="1"/>
        <v>0.1994843419</v>
      </c>
      <c r="D321" s="52" t="s">
        <v>19</v>
      </c>
      <c r="E321" s="52">
        <v>16.29</v>
      </c>
      <c r="F321" s="53">
        <v>847.21</v>
      </c>
      <c r="G321" s="52" t="s">
        <v>75</v>
      </c>
      <c r="H321" s="52" t="s">
        <v>89</v>
      </c>
      <c r="I321" s="53">
        <v>50964.0</v>
      </c>
      <c r="J321" s="52" t="s">
        <v>23</v>
      </c>
      <c r="K321" s="52" t="s">
        <v>24</v>
      </c>
      <c r="L321" s="52" t="s">
        <v>50</v>
      </c>
      <c r="M321" s="52" t="s">
        <v>33</v>
      </c>
      <c r="N321" s="53">
        <v>30497.2915622</v>
      </c>
      <c r="O321" s="53">
        <v>853.26</v>
      </c>
      <c r="P321" s="55">
        <v>43420.0</v>
      </c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2.75" customHeight="1">
      <c r="A322" s="52">
        <v>1065567.0</v>
      </c>
      <c r="B322" s="53">
        <v>4475.0</v>
      </c>
      <c r="C322" s="54">
        <f t="shared" si="1"/>
        <v>0.04278021978</v>
      </c>
      <c r="D322" s="52" t="s">
        <v>19</v>
      </c>
      <c r="E322" s="52">
        <v>15.27</v>
      </c>
      <c r="F322" s="53">
        <v>155.72</v>
      </c>
      <c r="G322" s="52" t="s">
        <v>28</v>
      </c>
      <c r="H322" s="52" t="s">
        <v>48</v>
      </c>
      <c r="I322" s="53">
        <v>43680.0</v>
      </c>
      <c r="J322" s="52" t="s">
        <v>34</v>
      </c>
      <c r="K322" s="52" t="s">
        <v>24</v>
      </c>
      <c r="L322" s="52" t="s">
        <v>25</v>
      </c>
      <c r="M322" s="52" t="s">
        <v>114</v>
      </c>
      <c r="N322" s="53">
        <v>5601.55613342</v>
      </c>
      <c r="O322" s="53">
        <v>168.52</v>
      </c>
      <c r="P322" s="55">
        <v>43421.0</v>
      </c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2.75" customHeight="1">
      <c r="A323" s="52">
        <v>1065342.0</v>
      </c>
      <c r="B323" s="53">
        <v>20000.0</v>
      </c>
      <c r="C323" s="54">
        <f t="shared" si="1"/>
        <v>0.1011728571</v>
      </c>
      <c r="D323" s="52" t="s">
        <v>27</v>
      </c>
      <c r="E323" s="52">
        <v>14.65</v>
      </c>
      <c r="F323" s="53">
        <v>472.14</v>
      </c>
      <c r="G323" s="52" t="s">
        <v>28</v>
      </c>
      <c r="H323" s="52" t="s">
        <v>89</v>
      </c>
      <c r="I323" s="53">
        <v>56000.0</v>
      </c>
      <c r="J323" s="52" t="s">
        <v>23</v>
      </c>
      <c r="K323" s="52" t="s">
        <v>38</v>
      </c>
      <c r="L323" s="52" t="s">
        <v>25</v>
      </c>
      <c r="M323" s="52" t="s">
        <v>42</v>
      </c>
      <c r="N323" s="53">
        <v>22660.12</v>
      </c>
      <c r="O323" s="53">
        <v>472.14</v>
      </c>
      <c r="P323" s="55">
        <v>43422.0</v>
      </c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2.75" customHeight="1">
      <c r="A324" s="52">
        <v>1065355.0</v>
      </c>
      <c r="B324" s="53">
        <v>12000.0</v>
      </c>
      <c r="C324" s="54">
        <f t="shared" si="1"/>
        <v>0.09490887574</v>
      </c>
      <c r="D324" s="52" t="s">
        <v>19</v>
      </c>
      <c r="E324" s="52">
        <v>12.42</v>
      </c>
      <c r="F324" s="53">
        <v>400.99</v>
      </c>
      <c r="G324" s="52" t="s">
        <v>20</v>
      </c>
      <c r="H324" s="52" t="s">
        <v>66</v>
      </c>
      <c r="I324" s="53">
        <v>50700.0</v>
      </c>
      <c r="J324" s="52" t="s">
        <v>30</v>
      </c>
      <c r="K324" s="52" t="s">
        <v>24</v>
      </c>
      <c r="L324" s="52" t="s">
        <v>25</v>
      </c>
      <c r="M324" s="52" t="s">
        <v>95</v>
      </c>
      <c r="N324" s="53">
        <v>14431.5364041</v>
      </c>
      <c r="O324" s="53">
        <v>414.83</v>
      </c>
      <c r="P324" s="55">
        <v>43423.0</v>
      </c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2.75" customHeight="1">
      <c r="A325" s="52">
        <v>1058717.0</v>
      </c>
      <c r="B325" s="53">
        <v>18000.0</v>
      </c>
      <c r="C325" s="54">
        <f t="shared" si="1"/>
        <v>0.090596</v>
      </c>
      <c r="D325" s="52" t="s">
        <v>27</v>
      </c>
      <c r="E325" s="52">
        <v>17.58</v>
      </c>
      <c r="F325" s="53">
        <v>452.98</v>
      </c>
      <c r="G325" s="52" t="s">
        <v>75</v>
      </c>
      <c r="H325" s="52" t="s">
        <v>122</v>
      </c>
      <c r="I325" s="53">
        <v>60000.0</v>
      </c>
      <c r="J325" s="52" t="s">
        <v>23</v>
      </c>
      <c r="K325" s="52" t="s">
        <v>24</v>
      </c>
      <c r="L325" s="52" t="s">
        <v>50</v>
      </c>
      <c r="M325" s="52" t="s">
        <v>113</v>
      </c>
      <c r="N325" s="53">
        <v>26369.525524</v>
      </c>
      <c r="O325" s="53">
        <v>6909.59</v>
      </c>
      <c r="P325" s="55">
        <v>43424.0</v>
      </c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2.75" customHeight="1">
      <c r="A326" s="52">
        <v>1065348.0</v>
      </c>
      <c r="B326" s="53">
        <v>5000.0</v>
      </c>
      <c r="C326" s="54">
        <f t="shared" si="1"/>
        <v>0.066832</v>
      </c>
      <c r="D326" s="52" t="s">
        <v>19</v>
      </c>
      <c r="E326" s="52">
        <v>12.42</v>
      </c>
      <c r="F326" s="53">
        <v>167.08</v>
      </c>
      <c r="G326" s="52" t="s">
        <v>20</v>
      </c>
      <c r="H326" s="52" t="s">
        <v>89</v>
      </c>
      <c r="I326" s="53">
        <v>30000.0</v>
      </c>
      <c r="J326" s="52" t="s">
        <v>30</v>
      </c>
      <c r="K326" s="52" t="s">
        <v>31</v>
      </c>
      <c r="L326" s="52" t="s">
        <v>50</v>
      </c>
      <c r="M326" s="52" t="s">
        <v>101</v>
      </c>
      <c r="N326" s="53">
        <v>833.7</v>
      </c>
      <c r="O326" s="53">
        <v>167.08</v>
      </c>
      <c r="P326" s="55">
        <v>43425.0</v>
      </c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2.75" customHeight="1">
      <c r="A327" s="52">
        <v>890389.0</v>
      </c>
      <c r="B327" s="53">
        <v>3000.0</v>
      </c>
      <c r="C327" s="54">
        <f t="shared" si="1"/>
        <v>0.0219144</v>
      </c>
      <c r="D327" s="52" t="s">
        <v>19</v>
      </c>
      <c r="E327" s="52">
        <v>6.03</v>
      </c>
      <c r="F327" s="53">
        <v>91.31</v>
      </c>
      <c r="G327" s="52" t="s">
        <v>44</v>
      </c>
      <c r="H327" s="52" t="s">
        <v>66</v>
      </c>
      <c r="I327" s="53">
        <v>50000.0</v>
      </c>
      <c r="J327" s="52" t="s">
        <v>34</v>
      </c>
      <c r="K327" s="52" t="s">
        <v>24</v>
      </c>
      <c r="L327" s="52" t="s">
        <v>41</v>
      </c>
      <c r="M327" s="52" t="s">
        <v>69</v>
      </c>
      <c r="N327" s="53">
        <v>3207.71</v>
      </c>
      <c r="O327" s="53">
        <v>573.77</v>
      </c>
      <c r="P327" s="55">
        <v>43426.0</v>
      </c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2.75" customHeight="1">
      <c r="A328" s="52">
        <v>1065142.0</v>
      </c>
      <c r="B328" s="53">
        <v>25000.0</v>
      </c>
      <c r="C328" s="54">
        <f t="shared" si="1"/>
        <v>0.1038288</v>
      </c>
      <c r="D328" s="52" t="s">
        <v>27</v>
      </c>
      <c r="E328" s="52">
        <v>19.03</v>
      </c>
      <c r="F328" s="53">
        <v>648.93</v>
      </c>
      <c r="G328" s="52" t="s">
        <v>55</v>
      </c>
      <c r="H328" s="52" t="s">
        <v>22</v>
      </c>
      <c r="I328" s="53">
        <v>75000.0</v>
      </c>
      <c r="J328" s="52" t="s">
        <v>23</v>
      </c>
      <c r="K328" s="52" t="s">
        <v>38</v>
      </c>
      <c r="L328" s="52" t="s">
        <v>50</v>
      </c>
      <c r="M328" s="52" t="s">
        <v>130</v>
      </c>
      <c r="N328" s="53">
        <v>31102.15</v>
      </c>
      <c r="O328" s="53">
        <v>648.93</v>
      </c>
      <c r="P328" s="55">
        <v>43427.0</v>
      </c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2.75" customHeight="1">
      <c r="A329" s="52">
        <v>1065320.0</v>
      </c>
      <c r="B329" s="53">
        <v>18000.0</v>
      </c>
      <c r="C329" s="54">
        <f t="shared" si="1"/>
        <v>0.06229733333</v>
      </c>
      <c r="D329" s="52" t="s">
        <v>27</v>
      </c>
      <c r="E329" s="52">
        <v>19.03</v>
      </c>
      <c r="F329" s="53">
        <v>467.23</v>
      </c>
      <c r="G329" s="52" t="s">
        <v>55</v>
      </c>
      <c r="H329" s="52" t="s">
        <v>48</v>
      </c>
      <c r="I329" s="53">
        <v>90000.0</v>
      </c>
      <c r="J329" s="52" t="s">
        <v>30</v>
      </c>
      <c r="K329" s="52" t="s">
        <v>38</v>
      </c>
      <c r="L329" s="52" t="s">
        <v>25</v>
      </c>
      <c r="M329" s="52" t="s">
        <v>91</v>
      </c>
      <c r="N329" s="53">
        <v>22392.2</v>
      </c>
      <c r="O329" s="53">
        <v>467.23</v>
      </c>
      <c r="P329" s="55">
        <v>43428.0</v>
      </c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2.75" customHeight="1">
      <c r="A330" s="52">
        <v>1065304.0</v>
      </c>
      <c r="B330" s="53">
        <v>12000.0</v>
      </c>
      <c r="C330" s="54">
        <f t="shared" si="1"/>
        <v>0.08437090909</v>
      </c>
      <c r="D330" s="52" t="s">
        <v>19</v>
      </c>
      <c r="E330" s="52">
        <v>9.91</v>
      </c>
      <c r="F330" s="53">
        <v>386.7</v>
      </c>
      <c r="G330" s="52" t="s">
        <v>20</v>
      </c>
      <c r="H330" s="52" t="s">
        <v>22</v>
      </c>
      <c r="I330" s="53">
        <v>55000.0</v>
      </c>
      <c r="J330" s="52" t="s">
        <v>34</v>
      </c>
      <c r="K330" s="52" t="s">
        <v>31</v>
      </c>
      <c r="L330" s="52" t="s">
        <v>50</v>
      </c>
      <c r="M330" s="52" t="s">
        <v>102</v>
      </c>
      <c r="N330" s="53">
        <v>5851.68</v>
      </c>
      <c r="O330" s="53">
        <v>386.7</v>
      </c>
      <c r="P330" s="55">
        <v>43429.0</v>
      </c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2.75" customHeight="1">
      <c r="A331" s="52">
        <v>1065180.0</v>
      </c>
      <c r="B331" s="53">
        <v>20000.0</v>
      </c>
      <c r="C331" s="54">
        <f t="shared" si="1"/>
        <v>0.1670304</v>
      </c>
      <c r="D331" s="52" t="s">
        <v>19</v>
      </c>
      <c r="E331" s="52">
        <v>15.27</v>
      </c>
      <c r="F331" s="53">
        <v>695.96</v>
      </c>
      <c r="G331" s="52" t="s">
        <v>28</v>
      </c>
      <c r="H331" s="52" t="s">
        <v>22</v>
      </c>
      <c r="I331" s="53">
        <v>50000.0</v>
      </c>
      <c r="J331" s="52" t="s">
        <v>23</v>
      </c>
      <c r="K331" s="52" t="s">
        <v>24</v>
      </c>
      <c r="L331" s="52" t="s">
        <v>41</v>
      </c>
      <c r="M331" s="52" t="s">
        <v>105</v>
      </c>
      <c r="N331" s="53">
        <v>25041.2284351</v>
      </c>
      <c r="O331" s="53">
        <v>727.38</v>
      </c>
      <c r="P331" s="55">
        <v>43430.0</v>
      </c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2.75" customHeight="1">
      <c r="A332" s="52">
        <v>1065298.0</v>
      </c>
      <c r="B332" s="53">
        <v>10000.0</v>
      </c>
      <c r="C332" s="54">
        <f t="shared" si="1"/>
        <v>0.04847285714</v>
      </c>
      <c r="D332" s="52" t="s">
        <v>19</v>
      </c>
      <c r="E332" s="52">
        <v>13.49</v>
      </c>
      <c r="F332" s="53">
        <v>339.31</v>
      </c>
      <c r="G332" s="52" t="s">
        <v>28</v>
      </c>
      <c r="H332" s="52" t="s">
        <v>48</v>
      </c>
      <c r="I332" s="53">
        <v>84000.0</v>
      </c>
      <c r="J332" s="52" t="s">
        <v>23</v>
      </c>
      <c r="K332" s="52" t="s">
        <v>24</v>
      </c>
      <c r="L332" s="52" t="s">
        <v>50</v>
      </c>
      <c r="M332" s="52" t="s">
        <v>42</v>
      </c>
      <c r="N332" s="53">
        <v>12155.9176965</v>
      </c>
      <c r="O332" s="53">
        <v>1990.92</v>
      </c>
      <c r="P332" s="55">
        <v>43431.0</v>
      </c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2.75" customHeight="1">
      <c r="A333" s="52">
        <v>1064904.0</v>
      </c>
      <c r="B333" s="53">
        <v>15000.0</v>
      </c>
      <c r="C333" s="54">
        <f t="shared" si="1"/>
        <v>0.03880490323</v>
      </c>
      <c r="D333" s="52" t="s">
        <v>19</v>
      </c>
      <c r="E333" s="52">
        <v>12.42</v>
      </c>
      <c r="F333" s="53">
        <v>501.23</v>
      </c>
      <c r="G333" s="52" t="s">
        <v>20</v>
      </c>
      <c r="H333" s="52" t="s">
        <v>85</v>
      </c>
      <c r="I333" s="53">
        <v>155000.0</v>
      </c>
      <c r="J333" s="52" t="s">
        <v>23</v>
      </c>
      <c r="K333" s="52" t="s">
        <v>24</v>
      </c>
      <c r="L333" s="52" t="s">
        <v>50</v>
      </c>
      <c r="M333" s="52" t="s">
        <v>33</v>
      </c>
      <c r="N333" s="53">
        <v>17713.89</v>
      </c>
      <c r="O333" s="53">
        <v>5699.63</v>
      </c>
      <c r="P333" s="55">
        <v>43432.0</v>
      </c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2.75" customHeight="1">
      <c r="A334" s="52">
        <v>1064696.0</v>
      </c>
      <c r="B334" s="53">
        <v>12000.0</v>
      </c>
      <c r="C334" s="54">
        <f t="shared" si="1"/>
        <v>0.07267548387</v>
      </c>
      <c r="D334" s="52" t="s">
        <v>19</v>
      </c>
      <c r="E334" s="52">
        <v>7.9</v>
      </c>
      <c r="F334" s="53">
        <v>375.49</v>
      </c>
      <c r="G334" s="52" t="s">
        <v>44</v>
      </c>
      <c r="H334" s="52" t="s">
        <v>29</v>
      </c>
      <c r="I334" s="53">
        <v>62000.0</v>
      </c>
      <c r="J334" s="52" t="s">
        <v>30</v>
      </c>
      <c r="K334" s="52" t="s">
        <v>24</v>
      </c>
      <c r="L334" s="52" t="s">
        <v>50</v>
      </c>
      <c r="M334" s="52" t="s">
        <v>118</v>
      </c>
      <c r="N334" s="53">
        <v>13448.7262039</v>
      </c>
      <c r="O334" s="53">
        <v>2940.47</v>
      </c>
      <c r="P334" s="55">
        <v>43433.0</v>
      </c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2.75" customHeight="1">
      <c r="A335" s="52">
        <v>977277.0</v>
      </c>
      <c r="B335" s="53">
        <v>20000.0</v>
      </c>
      <c r="C335" s="54">
        <f t="shared" si="1"/>
        <v>0.0199296</v>
      </c>
      <c r="D335" s="52" t="s">
        <v>27</v>
      </c>
      <c r="E335" s="52">
        <v>10.65</v>
      </c>
      <c r="F335" s="53">
        <v>290.64</v>
      </c>
      <c r="G335" s="52" t="s">
        <v>20</v>
      </c>
      <c r="H335" s="52" t="s">
        <v>89</v>
      </c>
      <c r="I335" s="53">
        <v>175000.0</v>
      </c>
      <c r="J335" s="52" t="s">
        <v>23</v>
      </c>
      <c r="K335" s="52" t="s">
        <v>38</v>
      </c>
      <c r="L335" s="52" t="s">
        <v>50</v>
      </c>
      <c r="M335" s="52" t="s">
        <v>64</v>
      </c>
      <c r="N335" s="53">
        <v>13903.92</v>
      </c>
      <c r="O335" s="53">
        <v>290.64</v>
      </c>
      <c r="P335" s="55">
        <v>43434.0</v>
      </c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2.75" customHeight="1">
      <c r="A336" s="52">
        <v>1065260.0</v>
      </c>
      <c r="B336" s="53">
        <v>6300.0</v>
      </c>
      <c r="C336" s="54">
        <f t="shared" si="1"/>
        <v>0.083352</v>
      </c>
      <c r="D336" s="52" t="s">
        <v>19</v>
      </c>
      <c r="E336" s="52">
        <v>11.71</v>
      </c>
      <c r="F336" s="53">
        <v>208.38</v>
      </c>
      <c r="G336" s="52" t="s">
        <v>20</v>
      </c>
      <c r="H336" s="52" t="s">
        <v>89</v>
      </c>
      <c r="I336" s="53">
        <v>30000.0</v>
      </c>
      <c r="J336" s="52" t="s">
        <v>34</v>
      </c>
      <c r="K336" s="52" t="s">
        <v>24</v>
      </c>
      <c r="L336" s="52" t="s">
        <v>25</v>
      </c>
      <c r="M336" s="52" t="s">
        <v>91</v>
      </c>
      <c r="N336" s="53">
        <v>7499.16244931</v>
      </c>
      <c r="O336" s="53">
        <v>218.08</v>
      </c>
      <c r="P336" s="55">
        <v>43435.0</v>
      </c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2.75" customHeight="1">
      <c r="A337" s="52">
        <v>1059734.0</v>
      </c>
      <c r="B337" s="53">
        <v>20000.0</v>
      </c>
      <c r="C337" s="54">
        <f t="shared" si="1"/>
        <v>0.1187016</v>
      </c>
      <c r="D337" s="52" t="s">
        <v>27</v>
      </c>
      <c r="E337" s="52">
        <v>16.77</v>
      </c>
      <c r="F337" s="53">
        <v>494.59</v>
      </c>
      <c r="G337" s="52" t="s">
        <v>75</v>
      </c>
      <c r="H337" s="52" t="s">
        <v>94</v>
      </c>
      <c r="I337" s="53">
        <v>50000.0</v>
      </c>
      <c r="J337" s="52" t="s">
        <v>23</v>
      </c>
      <c r="K337" s="52" t="s">
        <v>38</v>
      </c>
      <c r="L337" s="52" t="s">
        <v>25</v>
      </c>
      <c r="M337" s="52" t="s">
        <v>36</v>
      </c>
      <c r="N337" s="53">
        <v>23717.44</v>
      </c>
      <c r="O337" s="53">
        <v>494.59</v>
      </c>
      <c r="P337" s="55">
        <v>43436.0</v>
      </c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2.75" customHeight="1">
      <c r="A338" s="52">
        <v>1065110.0</v>
      </c>
      <c r="B338" s="53">
        <v>35000.0</v>
      </c>
      <c r="C338" s="54">
        <f t="shared" si="1"/>
        <v>0.03338711538</v>
      </c>
      <c r="D338" s="52" t="s">
        <v>27</v>
      </c>
      <c r="E338" s="52">
        <v>17.27</v>
      </c>
      <c r="F338" s="53">
        <v>578.71</v>
      </c>
      <c r="G338" s="52" t="s">
        <v>75</v>
      </c>
      <c r="H338" s="52" t="s">
        <v>51</v>
      </c>
      <c r="I338" s="53">
        <v>208000.0</v>
      </c>
      <c r="J338" s="52" t="s">
        <v>30</v>
      </c>
      <c r="K338" s="52" t="s">
        <v>24</v>
      </c>
      <c r="L338" s="52" t="s">
        <v>50</v>
      </c>
      <c r="M338" s="52" t="s">
        <v>118</v>
      </c>
      <c r="N338" s="53">
        <v>26012.99</v>
      </c>
      <c r="O338" s="53">
        <v>21393.19</v>
      </c>
      <c r="P338" s="55">
        <v>43437.0</v>
      </c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2.75" customHeight="1">
      <c r="A339" s="52">
        <v>1047987.0</v>
      </c>
      <c r="B339" s="53">
        <v>8250.0</v>
      </c>
      <c r="C339" s="54">
        <f t="shared" si="1"/>
        <v>0.06871786082</v>
      </c>
      <c r="D339" s="52" t="s">
        <v>27</v>
      </c>
      <c r="E339" s="52">
        <v>15.96</v>
      </c>
      <c r="F339" s="53">
        <v>200.45</v>
      </c>
      <c r="G339" s="52" t="s">
        <v>28</v>
      </c>
      <c r="H339" s="52" t="s">
        <v>89</v>
      </c>
      <c r="I339" s="53">
        <v>35004.0</v>
      </c>
      <c r="J339" s="52" t="s">
        <v>23</v>
      </c>
      <c r="K339" s="52" t="s">
        <v>24</v>
      </c>
      <c r="L339" s="52" t="s">
        <v>53</v>
      </c>
      <c r="M339" s="52" t="s">
        <v>91</v>
      </c>
      <c r="N339" s="53">
        <v>10423.49</v>
      </c>
      <c r="O339" s="53">
        <v>6046.08</v>
      </c>
      <c r="P339" s="55">
        <v>43438.0</v>
      </c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2.75" customHeight="1">
      <c r="A340" s="52">
        <v>1065104.0</v>
      </c>
      <c r="B340" s="53">
        <v>20000.0</v>
      </c>
      <c r="C340" s="54">
        <f t="shared" si="1"/>
        <v>0.06379764706</v>
      </c>
      <c r="D340" s="52" t="s">
        <v>27</v>
      </c>
      <c r="E340" s="52">
        <v>12.69</v>
      </c>
      <c r="F340" s="53">
        <v>451.9</v>
      </c>
      <c r="G340" s="52" t="s">
        <v>20</v>
      </c>
      <c r="H340" s="52" t="s">
        <v>94</v>
      </c>
      <c r="I340" s="53">
        <v>85000.0</v>
      </c>
      <c r="J340" s="52" t="s">
        <v>30</v>
      </c>
      <c r="K340" s="52" t="s">
        <v>38</v>
      </c>
      <c r="L340" s="52" t="s">
        <v>53</v>
      </c>
      <c r="M340" s="52" t="s">
        <v>103</v>
      </c>
      <c r="N340" s="53">
        <v>21660.78</v>
      </c>
      <c r="O340" s="53">
        <v>451.9</v>
      </c>
      <c r="P340" s="55">
        <v>43439.0</v>
      </c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2.75" customHeight="1">
      <c r="A341" s="52">
        <v>1065103.0</v>
      </c>
      <c r="B341" s="53">
        <v>10000.0</v>
      </c>
      <c r="C341" s="54">
        <f t="shared" si="1"/>
        <v>0.124035</v>
      </c>
      <c r="D341" s="52" t="s">
        <v>19</v>
      </c>
      <c r="E341" s="52">
        <v>11.71</v>
      </c>
      <c r="F341" s="53">
        <v>330.76</v>
      </c>
      <c r="G341" s="52" t="s">
        <v>20</v>
      </c>
      <c r="H341" s="52" t="s">
        <v>66</v>
      </c>
      <c r="I341" s="53">
        <v>32000.0</v>
      </c>
      <c r="J341" s="52" t="s">
        <v>34</v>
      </c>
      <c r="K341" s="52" t="s">
        <v>31</v>
      </c>
      <c r="L341" s="52" t="s">
        <v>25</v>
      </c>
      <c r="M341" s="52" t="s">
        <v>87</v>
      </c>
      <c r="N341" s="53">
        <v>1958.97</v>
      </c>
      <c r="O341" s="53">
        <v>330.76</v>
      </c>
      <c r="P341" s="55">
        <v>43440.0</v>
      </c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2.75" customHeight="1">
      <c r="A342" s="52">
        <v>1065254.0</v>
      </c>
      <c r="B342" s="53">
        <v>24000.0</v>
      </c>
      <c r="C342" s="54">
        <f t="shared" si="1"/>
        <v>0.07856494845</v>
      </c>
      <c r="D342" s="52" t="s">
        <v>19</v>
      </c>
      <c r="E342" s="52">
        <v>8.9</v>
      </c>
      <c r="F342" s="53">
        <v>762.08</v>
      </c>
      <c r="G342" s="52" t="s">
        <v>44</v>
      </c>
      <c r="H342" s="52" t="s">
        <v>22</v>
      </c>
      <c r="I342" s="53">
        <v>116400.0</v>
      </c>
      <c r="J342" s="52" t="s">
        <v>23</v>
      </c>
      <c r="K342" s="52" t="s">
        <v>31</v>
      </c>
      <c r="L342" s="52" t="s">
        <v>32</v>
      </c>
      <c r="M342" s="52" t="s">
        <v>87</v>
      </c>
      <c r="N342" s="53">
        <v>8649.71</v>
      </c>
      <c r="O342" s="53">
        <v>762.08</v>
      </c>
      <c r="P342" s="55">
        <v>43441.0</v>
      </c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2.75" customHeight="1">
      <c r="A343" s="52">
        <v>1064873.0</v>
      </c>
      <c r="B343" s="53">
        <v>14400.0</v>
      </c>
      <c r="C343" s="54">
        <f t="shared" si="1"/>
        <v>0.144915</v>
      </c>
      <c r="D343" s="52" t="s">
        <v>19</v>
      </c>
      <c r="E343" s="52">
        <v>12.69</v>
      </c>
      <c r="F343" s="53">
        <v>483.05</v>
      </c>
      <c r="G343" s="52" t="s">
        <v>20</v>
      </c>
      <c r="H343" s="52" t="s">
        <v>56</v>
      </c>
      <c r="I343" s="53">
        <v>40000.0</v>
      </c>
      <c r="J343" s="52" t="s">
        <v>34</v>
      </c>
      <c r="K343" s="52" t="s">
        <v>24</v>
      </c>
      <c r="L343" s="52" t="s">
        <v>50</v>
      </c>
      <c r="M343" s="52" t="s">
        <v>36</v>
      </c>
      <c r="N343" s="53">
        <v>17385.837084</v>
      </c>
      <c r="O343" s="53">
        <v>496.51</v>
      </c>
      <c r="P343" s="55">
        <v>43442.0</v>
      </c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2.75" customHeight="1">
      <c r="A344" s="52">
        <v>1065244.0</v>
      </c>
      <c r="B344" s="53">
        <v>6000.0</v>
      </c>
      <c r="C344" s="54">
        <f t="shared" si="1"/>
        <v>0.07304823529</v>
      </c>
      <c r="D344" s="52" t="s">
        <v>19</v>
      </c>
      <c r="E344" s="52">
        <v>14.65</v>
      </c>
      <c r="F344" s="53">
        <v>206.97</v>
      </c>
      <c r="G344" s="52" t="s">
        <v>28</v>
      </c>
      <c r="H344" s="52" t="s">
        <v>94</v>
      </c>
      <c r="I344" s="53">
        <v>34000.0</v>
      </c>
      <c r="J344" s="52" t="s">
        <v>34</v>
      </c>
      <c r="K344" s="52" t="s">
        <v>24</v>
      </c>
      <c r="L344" s="52" t="s">
        <v>25</v>
      </c>
      <c r="M344" s="52" t="s">
        <v>118</v>
      </c>
      <c r="N344" s="53">
        <v>7463.19355868</v>
      </c>
      <c r="O344" s="53">
        <v>418.17</v>
      </c>
      <c r="P344" s="55">
        <v>43443.0</v>
      </c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2.75" customHeight="1">
      <c r="A345" s="52">
        <v>1064969.0</v>
      </c>
      <c r="B345" s="53">
        <v>22000.0</v>
      </c>
      <c r="C345" s="54">
        <f t="shared" si="1"/>
        <v>0.1270734247</v>
      </c>
      <c r="D345" s="52" t="s">
        <v>19</v>
      </c>
      <c r="E345" s="52">
        <v>15.96</v>
      </c>
      <c r="F345" s="53">
        <v>773.03</v>
      </c>
      <c r="G345" s="52" t="s">
        <v>28</v>
      </c>
      <c r="H345" s="52" t="s">
        <v>66</v>
      </c>
      <c r="I345" s="53">
        <v>73000.0</v>
      </c>
      <c r="J345" s="52" t="s">
        <v>23</v>
      </c>
      <c r="K345" s="52" t="s">
        <v>24</v>
      </c>
      <c r="L345" s="52" t="s">
        <v>50</v>
      </c>
      <c r="M345" s="52" t="s">
        <v>36</v>
      </c>
      <c r="N345" s="53">
        <v>27811.7307407</v>
      </c>
      <c r="O345" s="53">
        <v>819.9</v>
      </c>
      <c r="P345" s="55">
        <v>43444.0</v>
      </c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2.75" customHeight="1">
      <c r="A346" s="52">
        <v>1059620.0</v>
      </c>
      <c r="B346" s="53">
        <v>12000.0</v>
      </c>
      <c r="C346" s="54">
        <f t="shared" si="1"/>
        <v>0.08326993007</v>
      </c>
      <c r="D346" s="52" t="s">
        <v>19</v>
      </c>
      <c r="E346" s="52">
        <v>11.71</v>
      </c>
      <c r="F346" s="53">
        <v>396.92</v>
      </c>
      <c r="G346" s="52" t="s">
        <v>20</v>
      </c>
      <c r="H346" s="52" t="s">
        <v>22</v>
      </c>
      <c r="I346" s="53">
        <v>57200.0</v>
      </c>
      <c r="J346" s="52" t="s">
        <v>30</v>
      </c>
      <c r="K346" s="52" t="s">
        <v>31</v>
      </c>
      <c r="L346" s="52" t="s">
        <v>50</v>
      </c>
      <c r="M346" s="52" t="s">
        <v>105</v>
      </c>
      <c r="N346" s="53">
        <v>3564.9</v>
      </c>
      <c r="O346" s="53">
        <v>396.92</v>
      </c>
      <c r="P346" s="55">
        <v>43445.0</v>
      </c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2.75" customHeight="1">
      <c r="A347" s="52">
        <v>1032978.0</v>
      </c>
      <c r="B347" s="53">
        <v>16000.0</v>
      </c>
      <c r="C347" s="54">
        <f t="shared" si="1"/>
        <v>0.05985473684</v>
      </c>
      <c r="D347" s="52" t="s">
        <v>19</v>
      </c>
      <c r="E347" s="52">
        <v>16.77</v>
      </c>
      <c r="F347" s="53">
        <v>568.62</v>
      </c>
      <c r="G347" s="52" t="s">
        <v>75</v>
      </c>
      <c r="H347" s="52" t="s">
        <v>29</v>
      </c>
      <c r="I347" s="53">
        <v>114000.0</v>
      </c>
      <c r="J347" s="52" t="s">
        <v>30</v>
      </c>
      <c r="K347" s="52" t="s">
        <v>24</v>
      </c>
      <c r="L347" s="52" t="s">
        <v>50</v>
      </c>
      <c r="M347" s="52" t="s">
        <v>76</v>
      </c>
      <c r="N347" s="53">
        <v>20462.9062732</v>
      </c>
      <c r="O347" s="53">
        <v>587.21</v>
      </c>
      <c r="P347" s="55">
        <v>43446.0</v>
      </c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2.75" customHeight="1">
      <c r="A348" s="52">
        <v>1065234.0</v>
      </c>
      <c r="B348" s="53">
        <v>10000.0</v>
      </c>
      <c r="C348" s="54">
        <f t="shared" si="1"/>
        <v>0.043432</v>
      </c>
      <c r="D348" s="52" t="s">
        <v>19</v>
      </c>
      <c r="E348" s="52">
        <v>10.65</v>
      </c>
      <c r="F348" s="53">
        <v>325.74</v>
      </c>
      <c r="G348" s="52" t="s">
        <v>20</v>
      </c>
      <c r="H348" s="52" t="s">
        <v>22</v>
      </c>
      <c r="I348" s="53">
        <v>90000.0</v>
      </c>
      <c r="J348" s="52" t="s">
        <v>34</v>
      </c>
      <c r="K348" s="52" t="s">
        <v>24</v>
      </c>
      <c r="L348" s="52" t="s">
        <v>50</v>
      </c>
      <c r="M348" s="52" t="s">
        <v>91</v>
      </c>
      <c r="N348" s="53">
        <v>11723.7126323</v>
      </c>
      <c r="O348" s="53">
        <v>336.85</v>
      </c>
      <c r="P348" s="55">
        <v>43447.0</v>
      </c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2.75" customHeight="1">
      <c r="A349" s="52">
        <v>1064958.0</v>
      </c>
      <c r="B349" s="53">
        <v>16000.0</v>
      </c>
      <c r="C349" s="54">
        <f t="shared" si="1"/>
        <v>0.06705777778</v>
      </c>
      <c r="D349" s="52" t="s">
        <v>27</v>
      </c>
      <c r="E349" s="52">
        <v>19.03</v>
      </c>
      <c r="F349" s="53">
        <v>301.76</v>
      </c>
      <c r="G349" s="52" t="s">
        <v>55</v>
      </c>
      <c r="H349" s="52" t="s">
        <v>51</v>
      </c>
      <c r="I349" s="53">
        <v>54000.0</v>
      </c>
      <c r="J349" s="52" t="s">
        <v>30</v>
      </c>
      <c r="K349" s="52" t="s">
        <v>38</v>
      </c>
      <c r="L349" s="52" t="s">
        <v>53</v>
      </c>
      <c r="M349" s="52" t="s">
        <v>52</v>
      </c>
      <c r="N349" s="53">
        <v>14442.38</v>
      </c>
      <c r="O349" s="53">
        <v>301.76</v>
      </c>
      <c r="P349" s="55">
        <v>43448.0</v>
      </c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2.75" customHeight="1">
      <c r="A350" s="52">
        <v>1065196.0</v>
      </c>
      <c r="B350" s="53">
        <v>10000.0</v>
      </c>
      <c r="C350" s="54">
        <f t="shared" si="1"/>
        <v>0.1150114286</v>
      </c>
      <c r="D350" s="52" t="s">
        <v>19</v>
      </c>
      <c r="E350" s="52">
        <v>12.69</v>
      </c>
      <c r="F350" s="53">
        <v>335.45</v>
      </c>
      <c r="G350" s="52" t="s">
        <v>20</v>
      </c>
      <c r="H350" s="52" t="s">
        <v>89</v>
      </c>
      <c r="I350" s="53">
        <v>35000.0</v>
      </c>
      <c r="J350" s="52" t="s">
        <v>30</v>
      </c>
      <c r="K350" s="52" t="s">
        <v>31</v>
      </c>
      <c r="L350" s="52" t="s">
        <v>50</v>
      </c>
      <c r="M350" s="52" t="s">
        <v>96</v>
      </c>
      <c r="N350" s="53">
        <v>7690.46</v>
      </c>
      <c r="O350" s="53">
        <v>335.45</v>
      </c>
      <c r="P350" s="55">
        <v>43449.0</v>
      </c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2.75" customHeight="1">
      <c r="A351" s="52">
        <v>1065199.0</v>
      </c>
      <c r="B351" s="53">
        <v>3500.0</v>
      </c>
      <c r="C351" s="54">
        <f t="shared" si="1"/>
        <v>0.02544857143</v>
      </c>
      <c r="D351" s="52" t="s">
        <v>19</v>
      </c>
      <c r="E351" s="52">
        <v>13.49</v>
      </c>
      <c r="F351" s="53">
        <v>118.76</v>
      </c>
      <c r="G351" s="52" t="s">
        <v>28</v>
      </c>
      <c r="H351" s="52" t="s">
        <v>94</v>
      </c>
      <c r="I351" s="53">
        <v>56000.0</v>
      </c>
      <c r="J351" s="52" t="s">
        <v>34</v>
      </c>
      <c r="K351" s="52" t="s">
        <v>24</v>
      </c>
      <c r="L351" s="52" t="s">
        <v>50</v>
      </c>
      <c r="M351" s="52" t="s">
        <v>87</v>
      </c>
      <c r="N351" s="53">
        <v>3615.21</v>
      </c>
      <c r="O351" s="53">
        <v>3379.25</v>
      </c>
      <c r="P351" s="55">
        <v>43450.0</v>
      </c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2.75" customHeight="1">
      <c r="A352" s="52">
        <v>1065195.0</v>
      </c>
      <c r="B352" s="53">
        <v>9600.0</v>
      </c>
      <c r="C352" s="54">
        <f t="shared" si="1"/>
        <v>0.1060662857</v>
      </c>
      <c r="D352" s="52" t="s">
        <v>19</v>
      </c>
      <c r="E352" s="52">
        <v>9.91</v>
      </c>
      <c r="F352" s="53">
        <v>309.36</v>
      </c>
      <c r="G352" s="52" t="s">
        <v>20</v>
      </c>
      <c r="H352" s="52" t="s">
        <v>66</v>
      </c>
      <c r="I352" s="53">
        <v>35000.0</v>
      </c>
      <c r="J352" s="52" t="s">
        <v>34</v>
      </c>
      <c r="K352" s="52" t="s">
        <v>24</v>
      </c>
      <c r="L352" s="52" t="s">
        <v>50</v>
      </c>
      <c r="M352" s="52" t="s">
        <v>52</v>
      </c>
      <c r="N352" s="53">
        <v>11082.0496688</v>
      </c>
      <c r="O352" s="53">
        <v>2124.39</v>
      </c>
      <c r="P352" s="55">
        <v>43451.0</v>
      </c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2.75" customHeight="1">
      <c r="A353" s="52">
        <v>1065020.0</v>
      </c>
      <c r="B353" s="53">
        <v>9875.0</v>
      </c>
      <c r="C353" s="54">
        <f t="shared" si="1"/>
        <v>0.0927</v>
      </c>
      <c r="D353" s="52" t="s">
        <v>19</v>
      </c>
      <c r="E353" s="52">
        <v>7.9</v>
      </c>
      <c r="F353" s="53">
        <v>309.0</v>
      </c>
      <c r="G353" s="52" t="s">
        <v>44</v>
      </c>
      <c r="H353" s="52" t="s">
        <v>22</v>
      </c>
      <c r="I353" s="53">
        <v>40000.0</v>
      </c>
      <c r="J353" s="52" t="s">
        <v>30</v>
      </c>
      <c r="K353" s="52" t="s">
        <v>24</v>
      </c>
      <c r="L353" s="52" t="s">
        <v>50</v>
      </c>
      <c r="M353" s="52" t="s">
        <v>91</v>
      </c>
      <c r="N353" s="53">
        <v>11122.691055</v>
      </c>
      <c r="O353" s="53">
        <v>314.45</v>
      </c>
      <c r="P353" s="55">
        <v>43452.0</v>
      </c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2.75" customHeight="1">
      <c r="A354" s="52">
        <v>1065016.0</v>
      </c>
      <c r="B354" s="53">
        <v>21500.0</v>
      </c>
      <c r="C354" s="54">
        <f t="shared" si="1"/>
        <v>0.08688610169</v>
      </c>
      <c r="D354" s="52" t="s">
        <v>27</v>
      </c>
      <c r="E354" s="52">
        <v>17.58</v>
      </c>
      <c r="F354" s="53">
        <v>427.19</v>
      </c>
      <c r="G354" s="52" t="s">
        <v>75</v>
      </c>
      <c r="H354" s="52" t="s">
        <v>89</v>
      </c>
      <c r="I354" s="53">
        <v>59000.0</v>
      </c>
      <c r="J354" s="52" t="s">
        <v>23</v>
      </c>
      <c r="K354" s="52" t="s">
        <v>24</v>
      </c>
      <c r="L354" s="52" t="s">
        <v>50</v>
      </c>
      <c r="M354" s="52" t="s">
        <v>76</v>
      </c>
      <c r="N354" s="53">
        <v>19857.78</v>
      </c>
      <c r="O354" s="53">
        <v>12653.57</v>
      </c>
      <c r="P354" s="55">
        <v>43453.0</v>
      </c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2.75" customHeight="1">
      <c r="A355" s="52">
        <v>1064924.0</v>
      </c>
      <c r="B355" s="53">
        <v>4800.0</v>
      </c>
      <c r="C355" s="54">
        <f t="shared" si="1"/>
        <v>0.03755</v>
      </c>
      <c r="D355" s="52" t="s">
        <v>19</v>
      </c>
      <c r="E355" s="52">
        <v>7.9</v>
      </c>
      <c r="F355" s="53">
        <v>150.2</v>
      </c>
      <c r="G355" s="52" t="s">
        <v>44</v>
      </c>
      <c r="H355" s="52" t="s">
        <v>85</v>
      </c>
      <c r="I355" s="53">
        <v>48000.0</v>
      </c>
      <c r="J355" s="52" t="s">
        <v>30</v>
      </c>
      <c r="K355" s="52" t="s">
        <v>24</v>
      </c>
      <c r="L355" s="52" t="s">
        <v>50</v>
      </c>
      <c r="M355" s="52" t="s">
        <v>87</v>
      </c>
      <c r="N355" s="53">
        <v>5080.25</v>
      </c>
      <c r="O355" s="53">
        <v>3731.1</v>
      </c>
      <c r="P355" s="55">
        <v>43454.0</v>
      </c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2.75" customHeight="1">
      <c r="A356" s="52">
        <v>1064940.0</v>
      </c>
      <c r="B356" s="53">
        <v>7800.0</v>
      </c>
      <c r="C356" s="54">
        <f t="shared" si="1"/>
        <v>0.03351529412</v>
      </c>
      <c r="D356" s="52" t="s">
        <v>19</v>
      </c>
      <c r="E356" s="52">
        <v>6.03</v>
      </c>
      <c r="F356" s="53">
        <v>237.4</v>
      </c>
      <c r="G356" s="52" t="s">
        <v>44</v>
      </c>
      <c r="H356" s="52" t="s">
        <v>22</v>
      </c>
      <c r="I356" s="53">
        <v>85000.0</v>
      </c>
      <c r="J356" s="52" t="s">
        <v>34</v>
      </c>
      <c r="K356" s="52" t="s">
        <v>24</v>
      </c>
      <c r="L356" s="52" t="s">
        <v>57</v>
      </c>
      <c r="M356" s="52" t="s">
        <v>116</v>
      </c>
      <c r="N356" s="53">
        <v>8545.84036762</v>
      </c>
      <c r="O356" s="53">
        <v>4.89</v>
      </c>
      <c r="P356" s="55">
        <v>43455.0</v>
      </c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2.75" customHeight="1">
      <c r="A357" s="52">
        <v>1064932.0</v>
      </c>
      <c r="B357" s="53">
        <v>20000.0</v>
      </c>
      <c r="C357" s="54">
        <f t="shared" si="1"/>
        <v>0.1176308571</v>
      </c>
      <c r="D357" s="52" t="s">
        <v>19</v>
      </c>
      <c r="E357" s="52">
        <v>14.27</v>
      </c>
      <c r="F357" s="53">
        <v>686.18</v>
      </c>
      <c r="G357" s="52" t="s">
        <v>28</v>
      </c>
      <c r="H357" s="52" t="s">
        <v>22</v>
      </c>
      <c r="I357" s="53">
        <v>70000.0</v>
      </c>
      <c r="J357" s="52" t="s">
        <v>23</v>
      </c>
      <c r="K357" s="52" t="s">
        <v>24</v>
      </c>
      <c r="L357" s="52" t="s">
        <v>25</v>
      </c>
      <c r="M357" s="52" t="s">
        <v>64</v>
      </c>
      <c r="N357" s="53">
        <v>23996.94</v>
      </c>
      <c r="O357" s="53">
        <v>8922.33</v>
      </c>
      <c r="P357" s="55">
        <v>43456.0</v>
      </c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2.75" customHeight="1">
      <c r="A358" s="52">
        <v>1062248.0</v>
      </c>
      <c r="B358" s="53">
        <v>9750.0</v>
      </c>
      <c r="C358" s="54">
        <f t="shared" si="1"/>
        <v>0.1040022857</v>
      </c>
      <c r="D358" s="52" t="s">
        <v>19</v>
      </c>
      <c r="E358" s="52">
        <v>7.51</v>
      </c>
      <c r="F358" s="53">
        <v>303.34</v>
      </c>
      <c r="G358" s="52" t="s">
        <v>44</v>
      </c>
      <c r="H358" s="52" t="s">
        <v>61</v>
      </c>
      <c r="I358" s="53">
        <v>35000.0</v>
      </c>
      <c r="J358" s="52" t="s">
        <v>34</v>
      </c>
      <c r="K358" s="52" t="s">
        <v>31</v>
      </c>
      <c r="L358" s="52" t="s">
        <v>50</v>
      </c>
      <c r="M358" s="52" t="s">
        <v>129</v>
      </c>
      <c r="N358" s="53">
        <v>5150.83</v>
      </c>
      <c r="O358" s="53">
        <v>303.34</v>
      </c>
      <c r="P358" s="55">
        <v>43457.0</v>
      </c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2.75" customHeight="1">
      <c r="A359" s="52">
        <v>1064985.0</v>
      </c>
      <c r="B359" s="53">
        <v>18000.0</v>
      </c>
      <c r="C359" s="54">
        <f t="shared" si="1"/>
        <v>0.04822021978</v>
      </c>
      <c r="D359" s="52" t="s">
        <v>27</v>
      </c>
      <c r="E359" s="52">
        <v>15.96</v>
      </c>
      <c r="F359" s="53">
        <v>365.67</v>
      </c>
      <c r="G359" s="52" t="s">
        <v>28</v>
      </c>
      <c r="H359" s="52" t="s">
        <v>85</v>
      </c>
      <c r="I359" s="53">
        <v>91000.0</v>
      </c>
      <c r="J359" s="52" t="s">
        <v>23</v>
      </c>
      <c r="K359" s="52" t="s">
        <v>24</v>
      </c>
      <c r="L359" s="52" t="s">
        <v>25</v>
      </c>
      <c r="M359" s="52" t="s">
        <v>69</v>
      </c>
      <c r="N359" s="53">
        <v>18879.1</v>
      </c>
      <c r="O359" s="53">
        <v>11241.88</v>
      </c>
      <c r="P359" s="55">
        <v>43458.0</v>
      </c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2.75" customHeight="1">
      <c r="A360" s="52">
        <v>1064926.0</v>
      </c>
      <c r="B360" s="53">
        <v>5000.0</v>
      </c>
      <c r="C360" s="54">
        <f t="shared" si="1"/>
        <v>0.060872</v>
      </c>
      <c r="D360" s="52" t="s">
        <v>19</v>
      </c>
      <c r="E360" s="52">
        <v>6.03</v>
      </c>
      <c r="F360" s="53">
        <v>152.18</v>
      </c>
      <c r="G360" s="52" t="s">
        <v>44</v>
      </c>
      <c r="H360" s="52" t="s">
        <v>56</v>
      </c>
      <c r="I360" s="53">
        <v>30000.0</v>
      </c>
      <c r="J360" s="52" t="s">
        <v>34</v>
      </c>
      <c r="K360" s="52" t="s">
        <v>24</v>
      </c>
      <c r="L360" s="52" t="s">
        <v>41</v>
      </c>
      <c r="M360" s="52" t="s">
        <v>42</v>
      </c>
      <c r="N360" s="53">
        <v>5451.0297879</v>
      </c>
      <c r="O360" s="53">
        <v>1344.77</v>
      </c>
      <c r="P360" s="55">
        <v>43459.0</v>
      </c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2.75" customHeight="1">
      <c r="A361" s="52">
        <v>1064908.0</v>
      </c>
      <c r="B361" s="53">
        <v>9000.0</v>
      </c>
      <c r="C361" s="54">
        <f t="shared" si="1"/>
        <v>0.08278666667</v>
      </c>
      <c r="D361" s="52" t="s">
        <v>19</v>
      </c>
      <c r="E361" s="52">
        <v>14.65</v>
      </c>
      <c r="F361" s="53">
        <v>310.45</v>
      </c>
      <c r="G361" s="52" t="s">
        <v>28</v>
      </c>
      <c r="H361" s="52" t="s">
        <v>61</v>
      </c>
      <c r="I361" s="53">
        <v>45000.0</v>
      </c>
      <c r="J361" s="52" t="s">
        <v>30</v>
      </c>
      <c r="K361" s="52" t="s">
        <v>24</v>
      </c>
      <c r="L361" s="52" t="s">
        <v>50</v>
      </c>
      <c r="M361" s="52" t="s">
        <v>91</v>
      </c>
      <c r="N361" s="53">
        <v>10750.2</v>
      </c>
      <c r="O361" s="53">
        <v>4548.72</v>
      </c>
      <c r="P361" s="55">
        <v>43460.0</v>
      </c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2.75" customHeight="1">
      <c r="A362" s="52">
        <v>1059118.0</v>
      </c>
      <c r="B362" s="53">
        <v>7200.0</v>
      </c>
      <c r="C362" s="54">
        <f t="shared" si="1"/>
        <v>0.04915418182</v>
      </c>
      <c r="D362" s="52" t="s">
        <v>19</v>
      </c>
      <c r="E362" s="52">
        <v>7.9</v>
      </c>
      <c r="F362" s="53">
        <v>225.29</v>
      </c>
      <c r="G362" s="52" t="s">
        <v>44</v>
      </c>
      <c r="H362" s="52" t="s">
        <v>45</v>
      </c>
      <c r="I362" s="53">
        <v>55000.0</v>
      </c>
      <c r="J362" s="52" t="s">
        <v>34</v>
      </c>
      <c r="K362" s="52" t="s">
        <v>24</v>
      </c>
      <c r="L362" s="52" t="s">
        <v>50</v>
      </c>
      <c r="M362" s="52" t="s">
        <v>87</v>
      </c>
      <c r="N362" s="53">
        <v>8109.2597076</v>
      </c>
      <c r="O362" s="53">
        <v>232.43</v>
      </c>
      <c r="P362" s="55">
        <v>43461.0</v>
      </c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2.75" customHeight="1">
      <c r="A363" s="52">
        <v>1064897.0</v>
      </c>
      <c r="B363" s="53">
        <v>3000.0</v>
      </c>
      <c r="C363" s="54">
        <f t="shared" si="1"/>
        <v>0.01763187684</v>
      </c>
      <c r="D363" s="52" t="s">
        <v>27</v>
      </c>
      <c r="E363" s="52">
        <v>19.03</v>
      </c>
      <c r="F363" s="53">
        <v>77.88</v>
      </c>
      <c r="G363" s="52" t="s">
        <v>55</v>
      </c>
      <c r="H363" s="52" t="s">
        <v>48</v>
      </c>
      <c r="I363" s="53">
        <v>53004.0</v>
      </c>
      <c r="J363" s="52" t="s">
        <v>30</v>
      </c>
      <c r="K363" s="52" t="s">
        <v>38</v>
      </c>
      <c r="L363" s="52" t="s">
        <v>41</v>
      </c>
      <c r="M363" s="52" t="s">
        <v>87</v>
      </c>
      <c r="N363" s="53">
        <v>3729.4</v>
      </c>
      <c r="O363" s="53">
        <v>77.88</v>
      </c>
      <c r="P363" s="55">
        <v>43462.0</v>
      </c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2.75" customHeight="1">
      <c r="A364" s="52">
        <v>1064754.0</v>
      </c>
      <c r="B364" s="53">
        <v>25000.0</v>
      </c>
      <c r="C364" s="54">
        <f t="shared" si="1"/>
        <v>0.130862</v>
      </c>
      <c r="D364" s="52" t="s">
        <v>27</v>
      </c>
      <c r="E364" s="52">
        <v>19.42</v>
      </c>
      <c r="F364" s="53">
        <v>654.31</v>
      </c>
      <c r="G364" s="52" t="s">
        <v>55</v>
      </c>
      <c r="H364" s="52" t="s">
        <v>22</v>
      </c>
      <c r="I364" s="53">
        <v>60000.0</v>
      </c>
      <c r="J364" s="52" t="s">
        <v>23</v>
      </c>
      <c r="K364" s="52" t="s">
        <v>31</v>
      </c>
      <c r="L364" s="52" t="s">
        <v>25</v>
      </c>
      <c r="M364" s="52" t="s">
        <v>42</v>
      </c>
      <c r="N364" s="53">
        <v>26721.85</v>
      </c>
      <c r="O364" s="53">
        <v>654.31</v>
      </c>
      <c r="P364" s="55">
        <v>43463.0</v>
      </c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2.75" customHeight="1">
      <c r="A365" s="52">
        <v>1060082.0</v>
      </c>
      <c r="B365" s="53">
        <v>25000.0</v>
      </c>
      <c r="C365" s="54">
        <f t="shared" si="1"/>
        <v>0.1273097561</v>
      </c>
      <c r="D365" s="52" t="s">
        <v>19</v>
      </c>
      <c r="E365" s="52">
        <v>15.27</v>
      </c>
      <c r="F365" s="53">
        <v>869.95</v>
      </c>
      <c r="G365" s="52" t="s">
        <v>28</v>
      </c>
      <c r="H365" s="52" t="s">
        <v>51</v>
      </c>
      <c r="I365" s="53">
        <v>82000.0</v>
      </c>
      <c r="J365" s="52" t="s">
        <v>23</v>
      </c>
      <c r="K365" s="52" t="s">
        <v>24</v>
      </c>
      <c r="L365" s="52" t="s">
        <v>50</v>
      </c>
      <c r="M365" s="52" t="s">
        <v>42</v>
      </c>
      <c r="N365" s="53">
        <v>28094.27</v>
      </c>
      <c r="O365" s="53">
        <v>19410.22</v>
      </c>
      <c r="P365" s="55">
        <v>43464.0</v>
      </c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2.75" customHeight="1">
      <c r="A366" s="52">
        <v>1064736.0</v>
      </c>
      <c r="B366" s="53">
        <v>10000.0</v>
      </c>
      <c r="C366" s="54">
        <f t="shared" si="1"/>
        <v>0.07955773585</v>
      </c>
      <c r="D366" s="52" t="s">
        <v>19</v>
      </c>
      <c r="E366" s="52">
        <v>15.96</v>
      </c>
      <c r="F366" s="53">
        <v>351.38</v>
      </c>
      <c r="G366" s="52" t="s">
        <v>28</v>
      </c>
      <c r="H366" s="52" t="s">
        <v>22</v>
      </c>
      <c r="I366" s="53">
        <v>53000.0</v>
      </c>
      <c r="J366" s="52" t="s">
        <v>23</v>
      </c>
      <c r="K366" s="52" t="s">
        <v>24</v>
      </c>
      <c r="L366" s="52" t="s">
        <v>50</v>
      </c>
      <c r="M366" s="52" t="s">
        <v>42</v>
      </c>
      <c r="N366" s="53">
        <v>12641.9665755</v>
      </c>
      <c r="O366" s="53">
        <v>371.75</v>
      </c>
      <c r="P366" s="55">
        <v>43465.0</v>
      </c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2.75" customHeight="1">
      <c r="A367" s="52">
        <v>1064727.0</v>
      </c>
      <c r="B367" s="53">
        <v>8875.0</v>
      </c>
      <c r="C367" s="54">
        <f t="shared" si="1"/>
        <v>0.1010361991</v>
      </c>
      <c r="D367" s="52" t="s">
        <v>19</v>
      </c>
      <c r="E367" s="52">
        <v>12.69</v>
      </c>
      <c r="F367" s="53">
        <v>297.72</v>
      </c>
      <c r="G367" s="52" t="s">
        <v>20</v>
      </c>
      <c r="H367" s="52" t="s">
        <v>66</v>
      </c>
      <c r="I367" s="53">
        <v>35360.0</v>
      </c>
      <c r="J367" s="52" t="s">
        <v>23</v>
      </c>
      <c r="K367" s="52" t="s">
        <v>31</v>
      </c>
      <c r="L367" s="52" t="s">
        <v>50</v>
      </c>
      <c r="M367" s="52" t="s">
        <v>92</v>
      </c>
      <c r="N367" s="53">
        <v>2046.9</v>
      </c>
      <c r="O367" s="53">
        <v>297.72</v>
      </c>
      <c r="P367" s="55">
        <v>43466.0</v>
      </c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2.75" customHeight="1">
      <c r="A368" s="52">
        <v>1042668.0</v>
      </c>
      <c r="B368" s="53">
        <v>15550.0</v>
      </c>
      <c r="C368" s="54">
        <f t="shared" si="1"/>
        <v>0.1142977778</v>
      </c>
      <c r="D368" s="52" t="s">
        <v>19</v>
      </c>
      <c r="E368" s="52">
        <v>11.71</v>
      </c>
      <c r="F368" s="53">
        <v>514.34</v>
      </c>
      <c r="G368" s="52" t="s">
        <v>20</v>
      </c>
      <c r="H368" s="52" t="s">
        <v>22</v>
      </c>
      <c r="I368" s="53">
        <v>54000.0</v>
      </c>
      <c r="J368" s="52" t="s">
        <v>23</v>
      </c>
      <c r="K368" s="52" t="s">
        <v>24</v>
      </c>
      <c r="L368" s="52" t="s">
        <v>50</v>
      </c>
      <c r="M368" s="52" t="s">
        <v>87</v>
      </c>
      <c r="N368" s="53">
        <v>18510.724981</v>
      </c>
      <c r="O368" s="53">
        <v>534.3</v>
      </c>
      <c r="P368" s="55">
        <v>43467.0</v>
      </c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2.75" customHeight="1">
      <c r="A369" s="52">
        <v>1064862.0</v>
      </c>
      <c r="B369" s="53">
        <v>17000.0</v>
      </c>
      <c r="C369" s="54">
        <f t="shared" si="1"/>
        <v>0.07511076923</v>
      </c>
      <c r="D369" s="52" t="s">
        <v>27</v>
      </c>
      <c r="E369" s="52">
        <v>15.27</v>
      </c>
      <c r="F369" s="53">
        <v>406.85</v>
      </c>
      <c r="G369" s="52" t="s">
        <v>28</v>
      </c>
      <c r="H369" s="52" t="s">
        <v>51</v>
      </c>
      <c r="I369" s="53">
        <v>65000.0</v>
      </c>
      <c r="J369" s="52" t="s">
        <v>34</v>
      </c>
      <c r="K369" s="52" t="s">
        <v>38</v>
      </c>
      <c r="L369" s="52" t="s">
        <v>50</v>
      </c>
      <c r="M369" s="52" t="s">
        <v>95</v>
      </c>
      <c r="N369" s="53">
        <v>19520.54</v>
      </c>
      <c r="O369" s="53">
        <v>406.85</v>
      </c>
      <c r="P369" s="55">
        <v>43468.0</v>
      </c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2.75" customHeight="1">
      <c r="A370" s="52">
        <v>1064711.0</v>
      </c>
      <c r="B370" s="53">
        <v>7500.0</v>
      </c>
      <c r="C370" s="54">
        <f t="shared" si="1"/>
        <v>0.04644738462</v>
      </c>
      <c r="D370" s="52" t="s">
        <v>19</v>
      </c>
      <c r="E370" s="52">
        <v>12.69</v>
      </c>
      <c r="F370" s="53">
        <v>251.59</v>
      </c>
      <c r="G370" s="52" t="s">
        <v>20</v>
      </c>
      <c r="H370" s="52" t="s">
        <v>66</v>
      </c>
      <c r="I370" s="53">
        <v>65000.0</v>
      </c>
      <c r="J370" s="52" t="s">
        <v>34</v>
      </c>
      <c r="K370" s="52" t="s">
        <v>24</v>
      </c>
      <c r="L370" s="52" t="s">
        <v>25</v>
      </c>
      <c r="M370" s="52" t="s">
        <v>42</v>
      </c>
      <c r="N370" s="53">
        <v>9051.84301793</v>
      </c>
      <c r="O370" s="53">
        <v>270.37</v>
      </c>
      <c r="P370" s="55">
        <v>43469.0</v>
      </c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2.75" customHeight="1">
      <c r="A371" s="52">
        <v>1032875.0</v>
      </c>
      <c r="B371" s="53">
        <v>8875.0</v>
      </c>
      <c r="C371" s="54">
        <f t="shared" si="1"/>
        <v>0.1174208333</v>
      </c>
      <c r="D371" s="52" t="s">
        <v>19</v>
      </c>
      <c r="E371" s="52">
        <v>8.9</v>
      </c>
      <c r="F371" s="53">
        <v>281.81</v>
      </c>
      <c r="G371" s="52" t="s">
        <v>44</v>
      </c>
      <c r="H371" s="52" t="s">
        <v>85</v>
      </c>
      <c r="I371" s="53">
        <v>28800.0</v>
      </c>
      <c r="J371" s="52" t="s">
        <v>34</v>
      </c>
      <c r="K371" s="52" t="s">
        <v>24</v>
      </c>
      <c r="L371" s="52" t="s">
        <v>50</v>
      </c>
      <c r="M371" s="52" t="s">
        <v>42</v>
      </c>
      <c r="N371" s="53">
        <v>10143.3821914</v>
      </c>
      <c r="O371" s="53">
        <v>291.21</v>
      </c>
      <c r="P371" s="55">
        <v>43470.0</v>
      </c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2.75" customHeight="1">
      <c r="A372" s="52">
        <v>1064830.0</v>
      </c>
      <c r="B372" s="53">
        <v>4500.0</v>
      </c>
      <c r="C372" s="54">
        <f t="shared" si="1"/>
        <v>0.04601428571</v>
      </c>
      <c r="D372" s="52" t="s">
        <v>19</v>
      </c>
      <c r="E372" s="52">
        <v>17.27</v>
      </c>
      <c r="F372" s="53">
        <v>161.05</v>
      </c>
      <c r="G372" s="52" t="s">
        <v>75</v>
      </c>
      <c r="H372" s="52" t="s">
        <v>45</v>
      </c>
      <c r="I372" s="53">
        <v>42000.0</v>
      </c>
      <c r="J372" s="52" t="s">
        <v>34</v>
      </c>
      <c r="K372" s="52" t="s">
        <v>24</v>
      </c>
      <c r="L372" s="52" t="s">
        <v>25</v>
      </c>
      <c r="M372" s="52" t="s">
        <v>99</v>
      </c>
      <c r="N372" s="53">
        <v>5505.07469031</v>
      </c>
      <c r="O372" s="53">
        <v>182.85</v>
      </c>
      <c r="P372" s="55">
        <v>43471.0</v>
      </c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2.75" customHeight="1">
      <c r="A373" s="52">
        <v>1064681.0</v>
      </c>
      <c r="B373" s="53">
        <v>5800.0</v>
      </c>
      <c r="C373" s="54">
        <f t="shared" si="1"/>
        <v>0.06460333333</v>
      </c>
      <c r="D373" s="52" t="s">
        <v>19</v>
      </c>
      <c r="E373" s="52">
        <v>12.42</v>
      </c>
      <c r="F373" s="53">
        <v>193.81</v>
      </c>
      <c r="G373" s="52" t="s">
        <v>20</v>
      </c>
      <c r="H373" s="52" t="s">
        <v>48</v>
      </c>
      <c r="I373" s="53">
        <v>36000.0</v>
      </c>
      <c r="J373" s="52" t="s">
        <v>34</v>
      </c>
      <c r="K373" s="52" t="s">
        <v>24</v>
      </c>
      <c r="L373" s="52" t="s">
        <v>50</v>
      </c>
      <c r="M373" s="52" t="s">
        <v>64</v>
      </c>
      <c r="N373" s="53">
        <v>6975.27607766</v>
      </c>
      <c r="O373" s="53">
        <v>200.51</v>
      </c>
      <c r="P373" s="55">
        <v>43472.0</v>
      </c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2.75" customHeight="1">
      <c r="A374" s="52">
        <v>1064383.0</v>
      </c>
      <c r="B374" s="53">
        <v>10000.0</v>
      </c>
      <c r="C374" s="54">
        <f t="shared" si="1"/>
        <v>0.099228</v>
      </c>
      <c r="D374" s="52" t="s">
        <v>19</v>
      </c>
      <c r="E374" s="52">
        <v>11.71</v>
      </c>
      <c r="F374" s="53">
        <v>330.76</v>
      </c>
      <c r="G374" s="52" t="s">
        <v>20</v>
      </c>
      <c r="H374" s="52" t="s">
        <v>89</v>
      </c>
      <c r="I374" s="53">
        <v>40000.0</v>
      </c>
      <c r="J374" s="52" t="s">
        <v>34</v>
      </c>
      <c r="K374" s="52" t="s">
        <v>24</v>
      </c>
      <c r="L374" s="52" t="s">
        <v>50</v>
      </c>
      <c r="M374" s="52" t="s">
        <v>95</v>
      </c>
      <c r="N374" s="53">
        <v>11816.1434269</v>
      </c>
      <c r="O374" s="53">
        <v>2571.77</v>
      </c>
      <c r="P374" s="55">
        <v>43473.0</v>
      </c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2.75" customHeight="1">
      <c r="A375" s="52">
        <v>1064675.0</v>
      </c>
      <c r="B375" s="53">
        <v>10000.0</v>
      </c>
      <c r="C375" s="54">
        <f t="shared" si="1"/>
        <v>0.07734</v>
      </c>
      <c r="D375" s="52" t="s">
        <v>19</v>
      </c>
      <c r="E375" s="52">
        <v>9.91</v>
      </c>
      <c r="F375" s="53">
        <v>322.25</v>
      </c>
      <c r="G375" s="52" t="s">
        <v>20</v>
      </c>
      <c r="H375" s="52" t="s">
        <v>61</v>
      </c>
      <c r="I375" s="53">
        <v>50000.0</v>
      </c>
      <c r="J375" s="52" t="s">
        <v>34</v>
      </c>
      <c r="K375" s="52" t="s">
        <v>24</v>
      </c>
      <c r="L375" s="52" t="s">
        <v>25</v>
      </c>
      <c r="M375" s="52" t="s">
        <v>33</v>
      </c>
      <c r="N375" s="53">
        <v>11398.55</v>
      </c>
      <c r="O375" s="53">
        <v>4002.95</v>
      </c>
      <c r="P375" s="55">
        <v>43474.0</v>
      </c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2.75" customHeight="1">
      <c r="A376" s="52">
        <v>1064666.0</v>
      </c>
      <c r="B376" s="53">
        <v>14000.0</v>
      </c>
      <c r="C376" s="54">
        <f t="shared" si="1"/>
        <v>0.1068623077</v>
      </c>
      <c r="D376" s="52" t="s">
        <v>19</v>
      </c>
      <c r="E376" s="52">
        <v>11.71</v>
      </c>
      <c r="F376" s="53">
        <v>463.07</v>
      </c>
      <c r="G376" s="52" t="s">
        <v>20</v>
      </c>
      <c r="H376" s="52" t="s">
        <v>45</v>
      </c>
      <c r="I376" s="53">
        <v>52000.0</v>
      </c>
      <c r="J376" s="52" t="s">
        <v>34</v>
      </c>
      <c r="K376" s="52" t="s">
        <v>24</v>
      </c>
      <c r="L376" s="52" t="s">
        <v>25</v>
      </c>
      <c r="M376" s="52" t="s">
        <v>42</v>
      </c>
      <c r="N376" s="53">
        <v>15609.96</v>
      </c>
      <c r="O376" s="53">
        <v>9596.96</v>
      </c>
      <c r="P376" s="55">
        <v>43475.0</v>
      </c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2.75" customHeight="1">
      <c r="A377" s="52">
        <v>1064639.0</v>
      </c>
      <c r="B377" s="53">
        <v>25000.0</v>
      </c>
      <c r="C377" s="54">
        <f t="shared" si="1"/>
        <v>0.09161364706</v>
      </c>
      <c r="D377" s="52" t="s">
        <v>27</v>
      </c>
      <c r="E377" s="52">
        <v>19.03</v>
      </c>
      <c r="F377" s="53">
        <v>648.93</v>
      </c>
      <c r="G377" s="52" t="s">
        <v>55</v>
      </c>
      <c r="H377" s="52" t="s">
        <v>48</v>
      </c>
      <c r="I377" s="53">
        <v>85000.0</v>
      </c>
      <c r="J377" s="52" t="s">
        <v>23</v>
      </c>
      <c r="K377" s="52" t="s">
        <v>38</v>
      </c>
      <c r="L377" s="52" t="s">
        <v>25</v>
      </c>
      <c r="M377" s="52" t="s">
        <v>69</v>
      </c>
      <c r="N377" s="53">
        <v>31161.59</v>
      </c>
      <c r="O377" s="53">
        <v>648.93</v>
      </c>
      <c r="P377" s="55">
        <v>43476.0</v>
      </c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2.75" customHeight="1">
      <c r="A378" s="52">
        <v>1064636.0</v>
      </c>
      <c r="B378" s="53">
        <v>12000.0</v>
      </c>
      <c r="C378" s="54">
        <f t="shared" si="1"/>
        <v>0.14289</v>
      </c>
      <c r="D378" s="52" t="s">
        <v>19</v>
      </c>
      <c r="E378" s="52">
        <v>8.9</v>
      </c>
      <c r="F378" s="53">
        <v>381.04</v>
      </c>
      <c r="G378" s="52" t="s">
        <v>44</v>
      </c>
      <c r="H378" s="52" t="s">
        <v>48</v>
      </c>
      <c r="I378" s="53">
        <v>32000.0</v>
      </c>
      <c r="J378" s="52" t="s">
        <v>30</v>
      </c>
      <c r="K378" s="52" t="s">
        <v>31</v>
      </c>
      <c r="L378" s="52" t="s">
        <v>50</v>
      </c>
      <c r="M378" s="52" t="s">
        <v>46</v>
      </c>
      <c r="N378" s="53">
        <v>8740.16</v>
      </c>
      <c r="O378" s="53">
        <v>381.04</v>
      </c>
      <c r="P378" s="55">
        <v>43477.0</v>
      </c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2.75" customHeight="1">
      <c r="A379" s="52">
        <v>1064805.0</v>
      </c>
      <c r="B379" s="53">
        <v>24000.0</v>
      </c>
      <c r="C379" s="54">
        <f t="shared" si="1"/>
        <v>0.1201552</v>
      </c>
      <c r="D379" s="52" t="s">
        <v>19</v>
      </c>
      <c r="E379" s="52">
        <v>7.9</v>
      </c>
      <c r="F379" s="53">
        <v>750.97</v>
      </c>
      <c r="G379" s="52" t="s">
        <v>44</v>
      </c>
      <c r="H379" s="52" t="s">
        <v>85</v>
      </c>
      <c r="I379" s="53">
        <v>75000.0</v>
      </c>
      <c r="J379" s="52" t="s">
        <v>23</v>
      </c>
      <c r="K379" s="52" t="s">
        <v>24</v>
      </c>
      <c r="L379" s="52" t="s">
        <v>50</v>
      </c>
      <c r="M379" s="52" t="s">
        <v>87</v>
      </c>
      <c r="N379" s="53">
        <v>27033.3315289</v>
      </c>
      <c r="O379" s="53">
        <v>759.52</v>
      </c>
      <c r="P379" s="55">
        <v>43478.0</v>
      </c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2.75" customHeight="1">
      <c r="A380" s="52">
        <v>1064635.0</v>
      </c>
      <c r="B380" s="53">
        <v>14000.0</v>
      </c>
      <c r="C380" s="54">
        <f t="shared" si="1"/>
        <v>0.0720495</v>
      </c>
      <c r="D380" s="52" t="s">
        <v>19</v>
      </c>
      <c r="E380" s="52">
        <v>14.27</v>
      </c>
      <c r="F380" s="53">
        <v>480.33</v>
      </c>
      <c r="G380" s="52" t="s">
        <v>28</v>
      </c>
      <c r="H380" s="52" t="s">
        <v>29</v>
      </c>
      <c r="I380" s="53">
        <v>80000.0</v>
      </c>
      <c r="J380" s="52" t="s">
        <v>34</v>
      </c>
      <c r="K380" s="52" t="s">
        <v>24</v>
      </c>
      <c r="L380" s="52" t="s">
        <v>25</v>
      </c>
      <c r="M380" s="52" t="s">
        <v>91</v>
      </c>
      <c r="N380" s="53">
        <v>17230.0765228</v>
      </c>
      <c r="O380" s="53">
        <v>2364.03</v>
      </c>
      <c r="P380" s="55">
        <v>43479.0</v>
      </c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2.75" customHeight="1">
      <c r="A381" s="52">
        <v>1064793.0</v>
      </c>
      <c r="B381" s="53">
        <v>12000.0</v>
      </c>
      <c r="C381" s="54">
        <f t="shared" si="1"/>
        <v>0.1136132783</v>
      </c>
      <c r="D381" s="52" t="s">
        <v>19</v>
      </c>
      <c r="E381" s="52">
        <v>8.9</v>
      </c>
      <c r="F381" s="53">
        <v>381.04</v>
      </c>
      <c r="G381" s="52" t="s">
        <v>44</v>
      </c>
      <c r="H381" s="52" t="s">
        <v>94</v>
      </c>
      <c r="I381" s="53">
        <v>40246.0</v>
      </c>
      <c r="J381" s="52" t="s">
        <v>23</v>
      </c>
      <c r="K381" s="52" t="s">
        <v>24</v>
      </c>
      <c r="L381" s="52" t="s">
        <v>25</v>
      </c>
      <c r="M381" s="52" t="s">
        <v>26</v>
      </c>
      <c r="N381" s="53">
        <v>13736.4111926</v>
      </c>
      <c r="O381" s="53">
        <v>418.47</v>
      </c>
      <c r="P381" s="55">
        <v>43480.0</v>
      </c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2.75" customHeight="1">
      <c r="A382" s="52">
        <v>1056865.0</v>
      </c>
      <c r="B382" s="53">
        <v>15000.0</v>
      </c>
      <c r="C382" s="54">
        <f t="shared" si="1"/>
        <v>0.135572</v>
      </c>
      <c r="D382" s="52" t="s">
        <v>27</v>
      </c>
      <c r="E382" s="52">
        <v>12.69</v>
      </c>
      <c r="F382" s="53">
        <v>338.93</v>
      </c>
      <c r="G382" s="52" t="s">
        <v>20</v>
      </c>
      <c r="H382" s="52" t="s">
        <v>48</v>
      </c>
      <c r="I382" s="53">
        <v>30000.0</v>
      </c>
      <c r="J382" s="52" t="s">
        <v>23</v>
      </c>
      <c r="K382" s="52" t="s">
        <v>31</v>
      </c>
      <c r="L382" s="52" t="s">
        <v>50</v>
      </c>
      <c r="M382" s="52" t="s">
        <v>95</v>
      </c>
      <c r="N382" s="53">
        <v>9543.84</v>
      </c>
      <c r="O382" s="53">
        <v>338.93</v>
      </c>
      <c r="P382" s="55">
        <v>43481.0</v>
      </c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2.75" customHeight="1">
      <c r="A383" s="52">
        <v>1064783.0</v>
      </c>
      <c r="B383" s="53">
        <v>8050.0</v>
      </c>
      <c r="C383" s="54">
        <f t="shared" si="1"/>
        <v>0.09001333333</v>
      </c>
      <c r="D383" s="52" t="s">
        <v>19</v>
      </c>
      <c r="E383" s="52">
        <v>12.69</v>
      </c>
      <c r="F383" s="53">
        <v>270.04</v>
      </c>
      <c r="G383" s="52" t="s">
        <v>20</v>
      </c>
      <c r="H383" s="52" t="s">
        <v>45</v>
      </c>
      <c r="I383" s="53">
        <v>36000.0</v>
      </c>
      <c r="J383" s="52" t="s">
        <v>30</v>
      </c>
      <c r="K383" s="52" t="s">
        <v>31</v>
      </c>
      <c r="L383" s="52" t="s">
        <v>50</v>
      </c>
      <c r="M383" s="52" t="s">
        <v>107</v>
      </c>
      <c r="N383" s="53">
        <v>1330.92</v>
      </c>
      <c r="O383" s="53">
        <v>270.04</v>
      </c>
      <c r="P383" s="55">
        <v>43482.0</v>
      </c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2.75" customHeight="1">
      <c r="A384" s="52">
        <v>1064623.0</v>
      </c>
      <c r="B384" s="53">
        <v>5600.0</v>
      </c>
      <c r="C384" s="54">
        <f t="shared" si="1"/>
        <v>0.036484</v>
      </c>
      <c r="D384" s="52" t="s">
        <v>19</v>
      </c>
      <c r="E384" s="52">
        <v>10.65</v>
      </c>
      <c r="F384" s="53">
        <v>182.42</v>
      </c>
      <c r="G384" s="52" t="s">
        <v>20</v>
      </c>
      <c r="H384" s="52" t="s">
        <v>85</v>
      </c>
      <c r="I384" s="53">
        <v>60000.0</v>
      </c>
      <c r="J384" s="52" t="s">
        <v>34</v>
      </c>
      <c r="K384" s="52" t="s">
        <v>24</v>
      </c>
      <c r="L384" s="52" t="s">
        <v>50</v>
      </c>
      <c r="M384" s="52" t="s">
        <v>42</v>
      </c>
      <c r="N384" s="53">
        <v>6564.33417452</v>
      </c>
      <c r="O384" s="53">
        <v>192.37</v>
      </c>
      <c r="P384" s="55">
        <v>43483.0</v>
      </c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2.75" customHeight="1">
      <c r="A385" s="52">
        <v>1064792.0</v>
      </c>
      <c r="B385" s="53">
        <v>7500.0</v>
      </c>
      <c r="C385" s="54">
        <f t="shared" si="1"/>
        <v>0.09295769231</v>
      </c>
      <c r="D385" s="52" t="s">
        <v>19</v>
      </c>
      <c r="E385" s="52">
        <v>9.91</v>
      </c>
      <c r="F385" s="53">
        <v>241.69</v>
      </c>
      <c r="G385" s="52" t="s">
        <v>20</v>
      </c>
      <c r="H385" s="52" t="s">
        <v>48</v>
      </c>
      <c r="I385" s="53">
        <v>31200.0</v>
      </c>
      <c r="J385" s="52" t="s">
        <v>34</v>
      </c>
      <c r="K385" s="52" t="s">
        <v>24</v>
      </c>
      <c r="L385" s="52" t="s">
        <v>25</v>
      </c>
      <c r="M385" s="52" t="s">
        <v>42</v>
      </c>
      <c r="N385" s="53">
        <v>8548.15</v>
      </c>
      <c r="O385" s="53">
        <v>3005.84</v>
      </c>
      <c r="P385" s="55">
        <v>43484.0</v>
      </c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2.75" customHeight="1">
      <c r="A386" s="52">
        <v>1062701.0</v>
      </c>
      <c r="B386" s="53">
        <v>7000.0</v>
      </c>
      <c r="C386" s="54">
        <f t="shared" si="1"/>
        <v>0.030872</v>
      </c>
      <c r="D386" s="52" t="s">
        <v>19</v>
      </c>
      <c r="E386" s="52">
        <v>11.71</v>
      </c>
      <c r="F386" s="53">
        <v>231.54</v>
      </c>
      <c r="G386" s="52" t="s">
        <v>20</v>
      </c>
      <c r="H386" s="52" t="s">
        <v>22</v>
      </c>
      <c r="I386" s="53">
        <v>90000.0</v>
      </c>
      <c r="J386" s="52" t="s">
        <v>23</v>
      </c>
      <c r="K386" s="52" t="s">
        <v>24</v>
      </c>
      <c r="L386" s="52" t="s">
        <v>25</v>
      </c>
      <c r="M386" s="52" t="s">
        <v>118</v>
      </c>
      <c r="N386" s="53">
        <v>8332.09758105</v>
      </c>
      <c r="O386" s="53">
        <v>243.02</v>
      </c>
      <c r="P386" s="55">
        <v>43485.0</v>
      </c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2.75" customHeight="1">
      <c r="A387" s="52">
        <v>1064781.0</v>
      </c>
      <c r="B387" s="53">
        <v>5400.0</v>
      </c>
      <c r="C387" s="54">
        <f t="shared" si="1"/>
        <v>0.050691</v>
      </c>
      <c r="D387" s="52" t="s">
        <v>19</v>
      </c>
      <c r="E387" s="52">
        <v>7.9</v>
      </c>
      <c r="F387" s="53">
        <v>168.97</v>
      </c>
      <c r="G387" s="52" t="s">
        <v>44</v>
      </c>
      <c r="H387" s="52" t="s">
        <v>61</v>
      </c>
      <c r="I387" s="53">
        <v>40000.0</v>
      </c>
      <c r="J387" s="52" t="s">
        <v>34</v>
      </c>
      <c r="K387" s="52" t="s">
        <v>24</v>
      </c>
      <c r="L387" s="52" t="s">
        <v>50</v>
      </c>
      <c r="M387" s="52" t="s">
        <v>76</v>
      </c>
      <c r="N387" s="53">
        <v>6081.93480181</v>
      </c>
      <c r="O387" s="53">
        <v>174.22</v>
      </c>
      <c r="P387" s="55">
        <v>43486.0</v>
      </c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2.75" customHeight="1">
      <c r="A388" s="52">
        <v>1064774.0</v>
      </c>
      <c r="B388" s="53">
        <v>16000.0</v>
      </c>
      <c r="C388" s="54">
        <f t="shared" si="1"/>
        <v>0.07128666667</v>
      </c>
      <c r="D388" s="52" t="s">
        <v>19</v>
      </c>
      <c r="E388" s="52">
        <v>12.42</v>
      </c>
      <c r="F388" s="53">
        <v>534.65</v>
      </c>
      <c r="G388" s="52" t="s">
        <v>20</v>
      </c>
      <c r="H388" s="52" t="s">
        <v>45</v>
      </c>
      <c r="I388" s="53">
        <v>90000.0</v>
      </c>
      <c r="J388" s="52" t="s">
        <v>23</v>
      </c>
      <c r="K388" s="52" t="s">
        <v>24</v>
      </c>
      <c r="L388" s="52" t="s">
        <v>25</v>
      </c>
      <c r="M388" s="52" t="s">
        <v>92</v>
      </c>
      <c r="N388" s="53">
        <v>19242.0198828</v>
      </c>
      <c r="O388" s="53">
        <v>553.45</v>
      </c>
      <c r="P388" s="55">
        <v>43487.0</v>
      </c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2.75" customHeight="1">
      <c r="A389" s="52">
        <v>1053765.0</v>
      </c>
      <c r="B389" s="53">
        <v>35000.0</v>
      </c>
      <c r="C389" s="54">
        <f t="shared" si="1"/>
        <v>0.07077257143</v>
      </c>
      <c r="D389" s="52" t="s">
        <v>27</v>
      </c>
      <c r="E389" s="52">
        <v>12.42</v>
      </c>
      <c r="F389" s="53">
        <v>619.26</v>
      </c>
      <c r="G389" s="52" t="s">
        <v>20</v>
      </c>
      <c r="H389" s="52" t="s">
        <v>56</v>
      </c>
      <c r="I389" s="53">
        <v>105000.0</v>
      </c>
      <c r="J389" s="52" t="s">
        <v>23</v>
      </c>
      <c r="K389" s="52" t="s">
        <v>24</v>
      </c>
      <c r="L389" s="52" t="s">
        <v>53</v>
      </c>
      <c r="M389" s="52" t="s">
        <v>64</v>
      </c>
      <c r="N389" s="53">
        <v>34439.9758013</v>
      </c>
      <c r="O389" s="53">
        <v>14468.07</v>
      </c>
      <c r="P389" s="55">
        <v>43488.0</v>
      </c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2.75" customHeight="1">
      <c r="A390" s="52">
        <v>1064608.0</v>
      </c>
      <c r="B390" s="53">
        <v>6000.0</v>
      </c>
      <c r="C390" s="54">
        <f t="shared" si="1"/>
        <v>0.04841643398</v>
      </c>
      <c r="D390" s="52" t="s">
        <v>27</v>
      </c>
      <c r="E390" s="52">
        <v>7.9</v>
      </c>
      <c r="F390" s="53">
        <v>121.38</v>
      </c>
      <c r="G390" s="52" t="s">
        <v>44</v>
      </c>
      <c r="H390" s="52" t="s">
        <v>29</v>
      </c>
      <c r="I390" s="53">
        <v>30084.0</v>
      </c>
      <c r="J390" s="52" t="s">
        <v>23</v>
      </c>
      <c r="K390" s="52" t="s">
        <v>31</v>
      </c>
      <c r="L390" s="52" t="s">
        <v>50</v>
      </c>
      <c r="M390" s="52" t="s">
        <v>96</v>
      </c>
      <c r="N390" s="53">
        <v>3662.31</v>
      </c>
      <c r="O390" s="53">
        <v>121.38</v>
      </c>
      <c r="P390" s="55">
        <v>43489.0</v>
      </c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2.75" customHeight="1">
      <c r="A391" s="52">
        <v>1064589.0</v>
      </c>
      <c r="B391" s="53">
        <v>4125.0</v>
      </c>
      <c r="C391" s="54">
        <f t="shared" si="1"/>
        <v>0.03107</v>
      </c>
      <c r="D391" s="52" t="s">
        <v>27</v>
      </c>
      <c r="E391" s="52">
        <v>12.69</v>
      </c>
      <c r="F391" s="53">
        <v>93.21</v>
      </c>
      <c r="G391" s="52" t="s">
        <v>20</v>
      </c>
      <c r="H391" s="52" t="s">
        <v>22</v>
      </c>
      <c r="I391" s="53">
        <v>36000.0</v>
      </c>
      <c r="J391" s="52" t="s">
        <v>34</v>
      </c>
      <c r="K391" s="52" t="s">
        <v>38</v>
      </c>
      <c r="L391" s="52" t="s">
        <v>32</v>
      </c>
      <c r="M391" s="52" t="s">
        <v>121</v>
      </c>
      <c r="N391" s="53">
        <v>4457.96</v>
      </c>
      <c r="O391" s="53">
        <v>93.21</v>
      </c>
      <c r="P391" s="55">
        <v>43490.0</v>
      </c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2.75" customHeight="1">
      <c r="A392" s="52">
        <v>1064558.0</v>
      </c>
      <c r="B392" s="53">
        <v>9800.0</v>
      </c>
      <c r="C392" s="54">
        <f t="shared" si="1"/>
        <v>0.06196119403</v>
      </c>
      <c r="D392" s="52" t="s">
        <v>19</v>
      </c>
      <c r="E392" s="52">
        <v>16.29</v>
      </c>
      <c r="F392" s="53">
        <v>345.95</v>
      </c>
      <c r="G392" s="52" t="s">
        <v>75</v>
      </c>
      <c r="H392" s="52" t="s">
        <v>61</v>
      </c>
      <c r="I392" s="53">
        <v>67000.0</v>
      </c>
      <c r="J392" s="52" t="s">
        <v>34</v>
      </c>
      <c r="K392" s="52" t="s">
        <v>24</v>
      </c>
      <c r="L392" s="52" t="s">
        <v>25</v>
      </c>
      <c r="M392" s="52" t="s">
        <v>42</v>
      </c>
      <c r="N392" s="53">
        <v>12159.38</v>
      </c>
      <c r="O392" s="53">
        <v>3866.0</v>
      </c>
      <c r="P392" s="55">
        <v>43491.0</v>
      </c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2.75" customHeight="1">
      <c r="A393" s="52">
        <v>1064585.0</v>
      </c>
      <c r="B393" s="53">
        <v>15700.0</v>
      </c>
      <c r="C393" s="54">
        <f t="shared" si="1"/>
        <v>0.07634666667</v>
      </c>
      <c r="D393" s="52" t="s">
        <v>27</v>
      </c>
      <c r="E393" s="52">
        <v>18.25</v>
      </c>
      <c r="F393" s="53">
        <v>400.82</v>
      </c>
      <c r="G393" s="52" t="s">
        <v>75</v>
      </c>
      <c r="H393" s="52" t="s">
        <v>22</v>
      </c>
      <c r="I393" s="53">
        <v>63000.0</v>
      </c>
      <c r="J393" s="52" t="s">
        <v>30</v>
      </c>
      <c r="K393" s="52" t="s">
        <v>38</v>
      </c>
      <c r="L393" s="52" t="s">
        <v>50</v>
      </c>
      <c r="M393" s="52" t="s">
        <v>87</v>
      </c>
      <c r="N393" s="53">
        <v>19209.98</v>
      </c>
      <c r="O393" s="53">
        <v>400.82</v>
      </c>
      <c r="P393" s="55">
        <v>43492.0</v>
      </c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2.75" customHeight="1">
      <c r="A394" s="52">
        <v>1064548.0</v>
      </c>
      <c r="B394" s="53">
        <v>5000.0</v>
      </c>
      <c r="C394" s="54">
        <f t="shared" si="1"/>
        <v>0.006674782609</v>
      </c>
      <c r="D394" s="52" t="s">
        <v>19</v>
      </c>
      <c r="E394" s="52">
        <v>6.62</v>
      </c>
      <c r="F394" s="53">
        <v>153.52</v>
      </c>
      <c r="G394" s="52" t="s">
        <v>44</v>
      </c>
      <c r="H394" s="52" t="s">
        <v>45</v>
      </c>
      <c r="I394" s="53">
        <v>276000.0</v>
      </c>
      <c r="J394" s="52" t="s">
        <v>30</v>
      </c>
      <c r="K394" s="52" t="s">
        <v>24</v>
      </c>
      <c r="L394" s="52" t="s">
        <v>50</v>
      </c>
      <c r="M394" s="52" t="s">
        <v>87</v>
      </c>
      <c r="N394" s="53">
        <v>5524.93647169</v>
      </c>
      <c r="O394" s="53">
        <v>166.04</v>
      </c>
      <c r="P394" s="55">
        <v>43493.0</v>
      </c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2.75" customHeight="1">
      <c r="A395" s="52">
        <v>1064462.0</v>
      </c>
      <c r="B395" s="53">
        <v>9900.0</v>
      </c>
      <c r="C395" s="54">
        <f t="shared" si="1"/>
        <v>0.1488454545</v>
      </c>
      <c r="D395" s="52" t="s">
        <v>19</v>
      </c>
      <c r="E395" s="52">
        <v>11.71</v>
      </c>
      <c r="F395" s="53">
        <v>327.46</v>
      </c>
      <c r="G395" s="52" t="s">
        <v>20</v>
      </c>
      <c r="H395" s="52" t="s">
        <v>85</v>
      </c>
      <c r="I395" s="53">
        <v>26400.0</v>
      </c>
      <c r="J395" s="52" t="s">
        <v>23</v>
      </c>
      <c r="K395" s="52" t="s">
        <v>24</v>
      </c>
      <c r="L395" s="52" t="s">
        <v>50</v>
      </c>
      <c r="M395" s="52" t="s">
        <v>99</v>
      </c>
      <c r="N395" s="53">
        <v>11783.1375424</v>
      </c>
      <c r="O395" s="53">
        <v>347.26</v>
      </c>
      <c r="P395" s="55">
        <v>43494.0</v>
      </c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2.75" customHeight="1">
      <c r="A396" s="52">
        <v>1064582.0</v>
      </c>
      <c r="B396" s="53">
        <v>4000.0</v>
      </c>
      <c r="C396" s="54">
        <f t="shared" si="1"/>
        <v>0.066155</v>
      </c>
      <c r="D396" s="52" t="s">
        <v>19</v>
      </c>
      <c r="E396" s="52">
        <v>11.71</v>
      </c>
      <c r="F396" s="53">
        <v>132.31</v>
      </c>
      <c r="G396" s="52" t="s">
        <v>20</v>
      </c>
      <c r="H396" s="52" t="s">
        <v>122</v>
      </c>
      <c r="I396" s="53">
        <v>24000.0</v>
      </c>
      <c r="J396" s="52" t="s">
        <v>30</v>
      </c>
      <c r="K396" s="52" t="s">
        <v>24</v>
      </c>
      <c r="L396" s="52" t="s">
        <v>53</v>
      </c>
      <c r="M396" s="52" t="s">
        <v>87</v>
      </c>
      <c r="N396" s="53">
        <v>4185.93</v>
      </c>
      <c r="O396" s="53">
        <v>3658.15</v>
      </c>
      <c r="P396" s="55">
        <v>43495.0</v>
      </c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2.75" customHeight="1">
      <c r="A397" s="52">
        <v>1064579.0</v>
      </c>
      <c r="B397" s="53">
        <v>15000.0</v>
      </c>
      <c r="C397" s="54">
        <f t="shared" si="1"/>
        <v>0.08704210526</v>
      </c>
      <c r="D397" s="52" t="s">
        <v>19</v>
      </c>
      <c r="E397" s="52">
        <v>11.71</v>
      </c>
      <c r="F397" s="53">
        <v>496.14</v>
      </c>
      <c r="G397" s="52" t="s">
        <v>20</v>
      </c>
      <c r="H397" s="52" t="s">
        <v>48</v>
      </c>
      <c r="I397" s="53">
        <v>68400.0</v>
      </c>
      <c r="J397" s="52" t="s">
        <v>30</v>
      </c>
      <c r="K397" s="52" t="s">
        <v>24</v>
      </c>
      <c r="L397" s="52" t="s">
        <v>50</v>
      </c>
      <c r="M397" s="52" t="s">
        <v>87</v>
      </c>
      <c r="N397" s="53">
        <v>17857.8799053</v>
      </c>
      <c r="O397" s="53">
        <v>508.58</v>
      </c>
      <c r="P397" s="55">
        <v>43496.0</v>
      </c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2.75" customHeight="1">
      <c r="A398" s="52">
        <v>1046511.0</v>
      </c>
      <c r="B398" s="53">
        <v>6250.0</v>
      </c>
      <c r="C398" s="54">
        <f t="shared" si="1"/>
        <v>0.09049862637</v>
      </c>
      <c r="D398" s="52" t="s">
        <v>19</v>
      </c>
      <c r="E398" s="52">
        <v>15.96</v>
      </c>
      <c r="F398" s="53">
        <v>219.61</v>
      </c>
      <c r="G398" s="52" t="s">
        <v>28</v>
      </c>
      <c r="H398" s="52" t="s">
        <v>45</v>
      </c>
      <c r="I398" s="53">
        <v>29120.0</v>
      </c>
      <c r="J398" s="52" t="s">
        <v>34</v>
      </c>
      <c r="K398" s="52" t="s">
        <v>24</v>
      </c>
      <c r="L398" s="52" t="s">
        <v>50</v>
      </c>
      <c r="M398" s="52" t="s">
        <v>112</v>
      </c>
      <c r="N398" s="53">
        <v>7901.70400329</v>
      </c>
      <c r="O398" s="53">
        <v>231.21</v>
      </c>
      <c r="P398" s="55">
        <v>43497.0</v>
      </c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2.75" customHeight="1">
      <c r="A399" s="52">
        <v>1029191.0</v>
      </c>
      <c r="B399" s="53">
        <v>6400.0</v>
      </c>
      <c r="C399" s="54">
        <f t="shared" si="1"/>
        <v>0.09310302198</v>
      </c>
      <c r="D399" s="52" t="s">
        <v>19</v>
      </c>
      <c r="E399" s="52">
        <v>16.29</v>
      </c>
      <c r="F399" s="53">
        <v>225.93</v>
      </c>
      <c r="G399" s="52" t="s">
        <v>75</v>
      </c>
      <c r="H399" s="52" t="s">
        <v>29</v>
      </c>
      <c r="I399" s="53">
        <v>29120.0</v>
      </c>
      <c r="J399" s="52" t="s">
        <v>34</v>
      </c>
      <c r="K399" s="52" t="s">
        <v>24</v>
      </c>
      <c r="L399" s="52" t="s">
        <v>50</v>
      </c>
      <c r="M399" s="52" t="s">
        <v>112</v>
      </c>
      <c r="N399" s="53">
        <v>8131.3194932</v>
      </c>
      <c r="O399" s="53">
        <v>230.53</v>
      </c>
      <c r="P399" s="55">
        <v>43498.0</v>
      </c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2.75" customHeight="1">
      <c r="A400" s="52">
        <v>1064527.0</v>
      </c>
      <c r="B400" s="53">
        <v>8850.0</v>
      </c>
      <c r="C400" s="54">
        <f t="shared" si="1"/>
        <v>0.02741410651</v>
      </c>
      <c r="D400" s="52" t="s">
        <v>27</v>
      </c>
      <c r="E400" s="52">
        <v>13.49</v>
      </c>
      <c r="F400" s="53">
        <v>203.6</v>
      </c>
      <c r="G400" s="52" t="s">
        <v>28</v>
      </c>
      <c r="H400" s="52" t="s">
        <v>22</v>
      </c>
      <c r="I400" s="53">
        <v>89122.0</v>
      </c>
      <c r="J400" s="52" t="s">
        <v>30</v>
      </c>
      <c r="K400" s="52" t="s">
        <v>24</v>
      </c>
      <c r="L400" s="52" t="s">
        <v>57</v>
      </c>
      <c r="M400" s="52" t="s">
        <v>116</v>
      </c>
      <c r="N400" s="53">
        <v>12021.0600184</v>
      </c>
      <c r="O400" s="53">
        <v>2655.46</v>
      </c>
      <c r="P400" s="55">
        <v>43499.0</v>
      </c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2.75" customHeight="1">
      <c r="A401" s="52">
        <v>1064567.0</v>
      </c>
      <c r="B401" s="53">
        <v>12000.0</v>
      </c>
      <c r="C401" s="54">
        <f t="shared" si="1"/>
        <v>0.09279555556</v>
      </c>
      <c r="D401" s="52" t="s">
        <v>19</v>
      </c>
      <c r="E401" s="52">
        <v>15.27</v>
      </c>
      <c r="F401" s="53">
        <v>417.58</v>
      </c>
      <c r="G401" s="52" t="s">
        <v>28</v>
      </c>
      <c r="H401" s="52" t="s">
        <v>61</v>
      </c>
      <c r="I401" s="53">
        <v>54000.0</v>
      </c>
      <c r="J401" s="52" t="s">
        <v>34</v>
      </c>
      <c r="K401" s="52" t="s">
        <v>24</v>
      </c>
      <c r="L401" s="52" t="s">
        <v>50</v>
      </c>
      <c r="M401" s="52" t="s">
        <v>95</v>
      </c>
      <c r="N401" s="53">
        <v>15021.3258056</v>
      </c>
      <c r="O401" s="53">
        <v>450.23</v>
      </c>
      <c r="P401" s="55">
        <v>43500.0</v>
      </c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2.75" customHeight="1">
      <c r="A402" s="52">
        <v>1064500.0</v>
      </c>
      <c r="B402" s="53">
        <v>15000.0</v>
      </c>
      <c r="C402" s="54">
        <f t="shared" si="1"/>
        <v>0.19052</v>
      </c>
      <c r="D402" s="52" t="s">
        <v>19</v>
      </c>
      <c r="E402" s="52">
        <v>8.9</v>
      </c>
      <c r="F402" s="53">
        <v>476.3</v>
      </c>
      <c r="G402" s="52" t="s">
        <v>44</v>
      </c>
      <c r="H402" s="52" t="s">
        <v>66</v>
      </c>
      <c r="I402" s="53">
        <v>30000.0</v>
      </c>
      <c r="J402" s="52" t="s">
        <v>23</v>
      </c>
      <c r="K402" s="52" t="s">
        <v>24</v>
      </c>
      <c r="L402" s="52" t="s">
        <v>50</v>
      </c>
      <c r="M402" s="52" t="s">
        <v>126</v>
      </c>
      <c r="N402" s="53">
        <v>17018.6506125</v>
      </c>
      <c r="O402" s="53">
        <v>4183.77</v>
      </c>
      <c r="P402" s="55">
        <v>43501.0</v>
      </c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2.75" customHeight="1">
      <c r="A403" s="52">
        <v>1063899.0</v>
      </c>
      <c r="B403" s="53">
        <v>6500.0</v>
      </c>
      <c r="C403" s="54">
        <f t="shared" si="1"/>
        <v>0.089204</v>
      </c>
      <c r="D403" s="52" t="s">
        <v>19</v>
      </c>
      <c r="E403" s="52">
        <v>14.27</v>
      </c>
      <c r="F403" s="53">
        <v>223.01</v>
      </c>
      <c r="G403" s="52" t="s">
        <v>28</v>
      </c>
      <c r="H403" s="52" t="s">
        <v>61</v>
      </c>
      <c r="I403" s="53">
        <v>30000.0</v>
      </c>
      <c r="J403" s="52" t="s">
        <v>34</v>
      </c>
      <c r="K403" s="52" t="s">
        <v>24</v>
      </c>
      <c r="L403" s="52" t="s">
        <v>25</v>
      </c>
      <c r="M403" s="52" t="s">
        <v>107</v>
      </c>
      <c r="N403" s="53">
        <v>7994.1555559</v>
      </c>
      <c r="O403" s="53">
        <v>228.19</v>
      </c>
      <c r="P403" s="55">
        <v>43502.0</v>
      </c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2.75" customHeight="1">
      <c r="A404" s="52">
        <v>1057598.0</v>
      </c>
      <c r="B404" s="53">
        <v>8000.0</v>
      </c>
      <c r="C404" s="54">
        <f t="shared" si="1"/>
        <v>0.067464</v>
      </c>
      <c r="D404" s="52" t="s">
        <v>19</v>
      </c>
      <c r="E404" s="52">
        <v>15.96</v>
      </c>
      <c r="F404" s="53">
        <v>281.1</v>
      </c>
      <c r="G404" s="52" t="s">
        <v>28</v>
      </c>
      <c r="H404" s="52" t="s">
        <v>22</v>
      </c>
      <c r="I404" s="53">
        <v>50000.0</v>
      </c>
      <c r="J404" s="52" t="s">
        <v>34</v>
      </c>
      <c r="K404" s="52" t="s">
        <v>24</v>
      </c>
      <c r="L404" s="52" t="s">
        <v>25</v>
      </c>
      <c r="M404" s="52" t="s">
        <v>80</v>
      </c>
      <c r="N404" s="53">
        <v>10113.71096</v>
      </c>
      <c r="O404" s="53">
        <v>297.31</v>
      </c>
      <c r="P404" s="55">
        <v>43503.0</v>
      </c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2.75" customHeight="1">
      <c r="A405" s="52">
        <v>1052002.0</v>
      </c>
      <c r="B405" s="53">
        <v>30000.0</v>
      </c>
      <c r="C405" s="54">
        <f t="shared" si="1"/>
        <v>0.07036565217</v>
      </c>
      <c r="D405" s="52" t="s">
        <v>27</v>
      </c>
      <c r="E405" s="52">
        <v>21.28</v>
      </c>
      <c r="F405" s="53">
        <v>539.47</v>
      </c>
      <c r="G405" s="52" t="s">
        <v>59</v>
      </c>
      <c r="H405" s="52" t="s">
        <v>85</v>
      </c>
      <c r="I405" s="53">
        <v>92000.0</v>
      </c>
      <c r="J405" s="52" t="s">
        <v>30</v>
      </c>
      <c r="K405" s="52" t="s">
        <v>38</v>
      </c>
      <c r="L405" s="52" t="s">
        <v>53</v>
      </c>
      <c r="M405" s="52" t="s">
        <v>80</v>
      </c>
      <c r="N405" s="53">
        <v>25893.0</v>
      </c>
      <c r="O405" s="53">
        <v>539.47</v>
      </c>
      <c r="P405" s="55">
        <v>43504.0</v>
      </c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2.75" customHeight="1">
      <c r="A406" s="52">
        <v>1064323.0</v>
      </c>
      <c r="B406" s="53">
        <v>15000.0</v>
      </c>
      <c r="C406" s="54">
        <f t="shared" si="1"/>
        <v>0.06178149254</v>
      </c>
      <c r="D406" s="52" t="s">
        <v>19</v>
      </c>
      <c r="E406" s="52">
        <v>14.65</v>
      </c>
      <c r="F406" s="53">
        <v>517.42</v>
      </c>
      <c r="G406" s="52" t="s">
        <v>28</v>
      </c>
      <c r="H406" s="52" t="s">
        <v>22</v>
      </c>
      <c r="I406" s="53">
        <v>100500.0</v>
      </c>
      <c r="J406" s="52" t="s">
        <v>30</v>
      </c>
      <c r="K406" s="52" t="s">
        <v>24</v>
      </c>
      <c r="L406" s="52" t="s">
        <v>25</v>
      </c>
      <c r="M406" s="52" t="s">
        <v>95</v>
      </c>
      <c r="N406" s="53">
        <v>16915.33</v>
      </c>
      <c r="O406" s="53">
        <v>11232.83</v>
      </c>
      <c r="P406" s="55">
        <v>43505.0</v>
      </c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2.75" customHeight="1">
      <c r="A407" s="52">
        <v>1064317.0</v>
      </c>
      <c r="B407" s="53">
        <v>10200.0</v>
      </c>
      <c r="C407" s="54">
        <f t="shared" si="1"/>
        <v>0.104988</v>
      </c>
      <c r="D407" s="52" t="s">
        <v>19</v>
      </c>
      <c r="E407" s="52">
        <v>14.27</v>
      </c>
      <c r="F407" s="53">
        <v>349.96</v>
      </c>
      <c r="G407" s="52" t="s">
        <v>28</v>
      </c>
      <c r="H407" s="52" t="s">
        <v>48</v>
      </c>
      <c r="I407" s="53">
        <v>40000.0</v>
      </c>
      <c r="J407" s="52" t="s">
        <v>34</v>
      </c>
      <c r="K407" s="52" t="s">
        <v>24</v>
      </c>
      <c r="L407" s="52" t="s">
        <v>50</v>
      </c>
      <c r="M407" s="52" t="s">
        <v>42</v>
      </c>
      <c r="N407" s="53">
        <v>12182.11</v>
      </c>
      <c r="O407" s="53">
        <v>4856.49</v>
      </c>
      <c r="P407" s="55">
        <v>43506.0</v>
      </c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2.75" customHeight="1">
      <c r="A408" s="52">
        <v>1064471.0</v>
      </c>
      <c r="B408" s="53">
        <v>9000.0</v>
      </c>
      <c r="C408" s="54">
        <f t="shared" si="1"/>
        <v>0.07678468085</v>
      </c>
      <c r="D408" s="52" t="s">
        <v>19</v>
      </c>
      <c r="E408" s="52">
        <v>12.42</v>
      </c>
      <c r="F408" s="53">
        <v>300.74</v>
      </c>
      <c r="G408" s="52" t="s">
        <v>20</v>
      </c>
      <c r="H408" s="52" t="s">
        <v>66</v>
      </c>
      <c r="I408" s="53">
        <v>47000.0</v>
      </c>
      <c r="J408" s="52" t="s">
        <v>34</v>
      </c>
      <c r="K408" s="52" t="s">
        <v>24</v>
      </c>
      <c r="L408" s="52" t="s">
        <v>25</v>
      </c>
      <c r="M408" s="52" t="s">
        <v>87</v>
      </c>
      <c r="N408" s="53">
        <v>10823.1032433</v>
      </c>
      <c r="O408" s="53">
        <v>313.32</v>
      </c>
      <c r="P408" s="55">
        <v>43507.0</v>
      </c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2.75" customHeight="1">
      <c r="A409" s="52">
        <v>1060374.0</v>
      </c>
      <c r="B409" s="53">
        <v>6500.0</v>
      </c>
      <c r="C409" s="54">
        <f t="shared" si="1"/>
        <v>0.04049294118</v>
      </c>
      <c r="D409" s="52" t="s">
        <v>19</v>
      </c>
      <c r="E409" s="52">
        <v>16.29</v>
      </c>
      <c r="F409" s="53">
        <v>229.46</v>
      </c>
      <c r="G409" s="52" t="s">
        <v>75</v>
      </c>
      <c r="H409" s="52" t="s">
        <v>48</v>
      </c>
      <c r="I409" s="53">
        <v>68000.0</v>
      </c>
      <c r="J409" s="52" t="s">
        <v>34</v>
      </c>
      <c r="K409" s="52" t="s">
        <v>24</v>
      </c>
      <c r="L409" s="52" t="s">
        <v>50</v>
      </c>
      <c r="M409" s="52" t="s">
        <v>87</v>
      </c>
      <c r="N409" s="53">
        <v>8195.24288805</v>
      </c>
      <c r="O409" s="53">
        <v>1547.92</v>
      </c>
      <c r="P409" s="55">
        <v>43508.0</v>
      </c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2.75" customHeight="1">
      <c r="A410" s="52">
        <v>1064452.0</v>
      </c>
      <c r="B410" s="53">
        <v>23000.0</v>
      </c>
      <c r="C410" s="54">
        <f t="shared" si="1"/>
        <v>0.079056</v>
      </c>
      <c r="D410" s="52" t="s">
        <v>27</v>
      </c>
      <c r="E410" s="52">
        <v>21.28</v>
      </c>
      <c r="F410" s="53">
        <v>625.86</v>
      </c>
      <c r="G410" s="52" t="s">
        <v>59</v>
      </c>
      <c r="H410" s="52" t="s">
        <v>51</v>
      </c>
      <c r="I410" s="53">
        <v>95000.0</v>
      </c>
      <c r="J410" s="52" t="s">
        <v>23</v>
      </c>
      <c r="K410" s="52" t="s">
        <v>24</v>
      </c>
      <c r="L410" s="52" t="s">
        <v>50</v>
      </c>
      <c r="M410" s="52" t="s">
        <v>121</v>
      </c>
      <c r="N410" s="53">
        <v>30964.69</v>
      </c>
      <c r="O410" s="53">
        <v>17827.7</v>
      </c>
      <c r="P410" s="55">
        <v>43509.0</v>
      </c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2.75" customHeight="1">
      <c r="A411" s="52">
        <v>1064453.0</v>
      </c>
      <c r="B411" s="53">
        <v>2000.0</v>
      </c>
      <c r="C411" s="54">
        <f t="shared" si="1"/>
        <v>0.01896666667</v>
      </c>
      <c r="D411" s="52" t="s">
        <v>19</v>
      </c>
      <c r="E411" s="52">
        <v>7.9</v>
      </c>
      <c r="F411" s="53">
        <v>62.59</v>
      </c>
      <c r="G411" s="52" t="s">
        <v>44</v>
      </c>
      <c r="H411" s="52" t="s">
        <v>61</v>
      </c>
      <c r="I411" s="53">
        <v>39600.0</v>
      </c>
      <c r="J411" s="52" t="s">
        <v>34</v>
      </c>
      <c r="K411" s="52" t="s">
        <v>24</v>
      </c>
      <c r="L411" s="52" t="s">
        <v>25</v>
      </c>
      <c r="M411" s="52" t="s">
        <v>42</v>
      </c>
      <c r="N411" s="53">
        <v>2252.26999733</v>
      </c>
      <c r="O411" s="53">
        <v>65.78</v>
      </c>
      <c r="P411" s="55">
        <v>43510.0</v>
      </c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2.75" customHeight="1">
      <c r="A412" s="52">
        <v>1064284.0</v>
      </c>
      <c r="B412" s="53">
        <v>8000.0</v>
      </c>
      <c r="C412" s="54">
        <f t="shared" si="1"/>
        <v>0.10858</v>
      </c>
      <c r="D412" s="52" t="s">
        <v>19</v>
      </c>
      <c r="E412" s="52">
        <v>13.49</v>
      </c>
      <c r="F412" s="53">
        <v>271.45</v>
      </c>
      <c r="G412" s="52" t="s">
        <v>28</v>
      </c>
      <c r="H412" s="52" t="s">
        <v>48</v>
      </c>
      <c r="I412" s="53">
        <v>30000.0</v>
      </c>
      <c r="J412" s="52" t="s">
        <v>23</v>
      </c>
      <c r="K412" s="52" t="s">
        <v>24</v>
      </c>
      <c r="L412" s="52" t="s">
        <v>50</v>
      </c>
      <c r="M412" s="52" t="s">
        <v>42</v>
      </c>
      <c r="N412" s="53">
        <v>9767.17100778</v>
      </c>
      <c r="O412" s="53">
        <v>287.22</v>
      </c>
      <c r="P412" s="55">
        <v>43511.0</v>
      </c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2.75" customHeight="1">
      <c r="A413" s="52">
        <v>1063081.0</v>
      </c>
      <c r="B413" s="53">
        <v>8875.0</v>
      </c>
      <c r="C413" s="54">
        <f t="shared" si="1"/>
        <v>0.110444</v>
      </c>
      <c r="D413" s="52" t="s">
        <v>19</v>
      </c>
      <c r="E413" s="52">
        <v>7.51</v>
      </c>
      <c r="F413" s="53">
        <v>276.11</v>
      </c>
      <c r="G413" s="52" t="s">
        <v>44</v>
      </c>
      <c r="H413" s="52" t="s">
        <v>45</v>
      </c>
      <c r="I413" s="53">
        <v>30000.0</v>
      </c>
      <c r="J413" s="52" t="s">
        <v>23</v>
      </c>
      <c r="K413" s="52" t="s">
        <v>24</v>
      </c>
      <c r="L413" s="52" t="s">
        <v>50</v>
      </c>
      <c r="M413" s="52" t="s">
        <v>96</v>
      </c>
      <c r="N413" s="53">
        <v>9738.77</v>
      </c>
      <c r="O413" s="53">
        <v>4226.2</v>
      </c>
      <c r="P413" s="55">
        <v>43512.0</v>
      </c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2.75" customHeight="1">
      <c r="A414" s="52">
        <v>1064251.0</v>
      </c>
      <c r="B414" s="53">
        <v>1500.0</v>
      </c>
      <c r="C414" s="54">
        <f t="shared" si="1"/>
        <v>0.03862588235</v>
      </c>
      <c r="D414" s="52" t="s">
        <v>19</v>
      </c>
      <c r="E414" s="52">
        <v>18.64</v>
      </c>
      <c r="F414" s="53">
        <v>54.72</v>
      </c>
      <c r="G414" s="52" t="s">
        <v>55</v>
      </c>
      <c r="H414" s="52" t="s">
        <v>29</v>
      </c>
      <c r="I414" s="53">
        <v>17000.0</v>
      </c>
      <c r="J414" s="52" t="s">
        <v>30</v>
      </c>
      <c r="K414" s="52" t="s">
        <v>31</v>
      </c>
      <c r="L414" s="52" t="s">
        <v>41</v>
      </c>
      <c r="M414" s="52" t="s">
        <v>99</v>
      </c>
      <c r="N414" s="53">
        <v>560.69</v>
      </c>
      <c r="O414" s="53">
        <v>54.72</v>
      </c>
      <c r="P414" s="55">
        <v>43513.0</v>
      </c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2.75" customHeight="1">
      <c r="A415" s="52">
        <v>1064407.0</v>
      </c>
      <c r="B415" s="53">
        <v>8000.0</v>
      </c>
      <c r="C415" s="54">
        <f t="shared" si="1"/>
        <v>0.07638</v>
      </c>
      <c r="D415" s="52" t="s">
        <v>19</v>
      </c>
      <c r="E415" s="52">
        <v>12.42</v>
      </c>
      <c r="F415" s="53">
        <v>267.33</v>
      </c>
      <c r="G415" s="52" t="s">
        <v>20</v>
      </c>
      <c r="H415" s="52" t="s">
        <v>48</v>
      </c>
      <c r="I415" s="53">
        <v>42000.0</v>
      </c>
      <c r="J415" s="52" t="s">
        <v>34</v>
      </c>
      <c r="K415" s="52" t="s">
        <v>24</v>
      </c>
      <c r="L415" s="52" t="s">
        <v>50</v>
      </c>
      <c r="M415" s="52" t="s">
        <v>92</v>
      </c>
      <c r="N415" s="53">
        <v>9638.08234049</v>
      </c>
      <c r="O415" s="53">
        <v>13.95</v>
      </c>
      <c r="P415" s="55">
        <v>43514.0</v>
      </c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2.75" customHeight="1">
      <c r="A416" s="52">
        <v>1035800.0</v>
      </c>
      <c r="B416" s="53">
        <v>20000.0</v>
      </c>
      <c r="C416" s="54">
        <f t="shared" si="1"/>
        <v>0.063928</v>
      </c>
      <c r="D416" s="52" t="s">
        <v>27</v>
      </c>
      <c r="E416" s="52">
        <v>14.65</v>
      </c>
      <c r="F416" s="53">
        <v>399.55</v>
      </c>
      <c r="G416" s="52" t="s">
        <v>28</v>
      </c>
      <c r="H416" s="52" t="s">
        <v>22</v>
      </c>
      <c r="I416" s="53">
        <v>75000.0</v>
      </c>
      <c r="J416" s="52" t="s">
        <v>23</v>
      </c>
      <c r="K416" s="52" t="s">
        <v>31</v>
      </c>
      <c r="L416" s="52" t="s">
        <v>50</v>
      </c>
      <c r="M416" s="52" t="s">
        <v>42</v>
      </c>
      <c r="N416" s="53">
        <v>3612.52</v>
      </c>
      <c r="O416" s="53">
        <v>819.08</v>
      </c>
      <c r="P416" s="55">
        <v>43515.0</v>
      </c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2.75" customHeight="1">
      <c r="A417" s="52">
        <v>1063678.0</v>
      </c>
      <c r="B417" s="53">
        <v>6500.0</v>
      </c>
      <c r="C417" s="54">
        <f t="shared" si="1"/>
        <v>0.06142857143</v>
      </c>
      <c r="D417" s="52" t="s">
        <v>19</v>
      </c>
      <c r="E417" s="52">
        <v>11.71</v>
      </c>
      <c r="F417" s="53">
        <v>215.0</v>
      </c>
      <c r="G417" s="52" t="s">
        <v>20</v>
      </c>
      <c r="H417" s="52" t="s">
        <v>61</v>
      </c>
      <c r="I417" s="53">
        <v>42000.0</v>
      </c>
      <c r="J417" s="52" t="s">
        <v>34</v>
      </c>
      <c r="K417" s="52" t="s">
        <v>24</v>
      </c>
      <c r="L417" s="52" t="s">
        <v>25</v>
      </c>
      <c r="M417" s="52" t="s">
        <v>105</v>
      </c>
      <c r="N417" s="53">
        <v>7727.50005069</v>
      </c>
      <c r="O417" s="53">
        <v>863.1</v>
      </c>
      <c r="P417" s="55">
        <v>43516.0</v>
      </c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2.75" customHeight="1">
      <c r="A418" s="52">
        <v>1059751.0</v>
      </c>
      <c r="B418" s="53">
        <v>9600.0</v>
      </c>
      <c r="C418" s="54">
        <f t="shared" si="1"/>
        <v>0.1447733333</v>
      </c>
      <c r="D418" s="52" t="s">
        <v>19</v>
      </c>
      <c r="E418" s="52">
        <v>13.49</v>
      </c>
      <c r="F418" s="53">
        <v>325.74</v>
      </c>
      <c r="G418" s="52" t="s">
        <v>28</v>
      </c>
      <c r="H418" s="52" t="s">
        <v>48</v>
      </c>
      <c r="I418" s="53">
        <v>27000.0</v>
      </c>
      <c r="J418" s="52" t="s">
        <v>30</v>
      </c>
      <c r="K418" s="52" t="s">
        <v>24</v>
      </c>
      <c r="L418" s="52" t="s">
        <v>50</v>
      </c>
      <c r="M418" s="52" t="s">
        <v>91</v>
      </c>
      <c r="N418" s="53">
        <v>11408.78</v>
      </c>
      <c r="O418" s="53">
        <v>4254.59</v>
      </c>
      <c r="P418" s="55">
        <v>43517.0</v>
      </c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2.75" customHeight="1">
      <c r="A419" s="52">
        <v>1064386.0</v>
      </c>
      <c r="B419" s="53">
        <v>25975.0</v>
      </c>
      <c r="C419" s="54">
        <f t="shared" si="1"/>
        <v>0.03436153846</v>
      </c>
      <c r="D419" s="52" t="s">
        <v>27</v>
      </c>
      <c r="E419" s="52">
        <v>12.69</v>
      </c>
      <c r="F419" s="53">
        <v>372.25</v>
      </c>
      <c r="G419" s="52" t="s">
        <v>20</v>
      </c>
      <c r="H419" s="52" t="s">
        <v>22</v>
      </c>
      <c r="I419" s="53">
        <v>130000.0</v>
      </c>
      <c r="J419" s="52" t="s">
        <v>23</v>
      </c>
      <c r="K419" s="52" t="s">
        <v>38</v>
      </c>
      <c r="L419" s="52" t="s">
        <v>50</v>
      </c>
      <c r="M419" s="52" t="s">
        <v>92</v>
      </c>
      <c r="N419" s="53">
        <v>17850.84</v>
      </c>
      <c r="O419" s="53">
        <v>372.25</v>
      </c>
      <c r="P419" s="55">
        <v>43518.0</v>
      </c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2.75" customHeight="1">
      <c r="A420" s="52">
        <v>1055800.0</v>
      </c>
      <c r="B420" s="53">
        <v>10000.0</v>
      </c>
      <c r="C420" s="54">
        <f t="shared" si="1"/>
        <v>0.08162869565</v>
      </c>
      <c r="D420" s="52" t="s">
        <v>19</v>
      </c>
      <c r="E420" s="52">
        <v>7.9</v>
      </c>
      <c r="F420" s="53">
        <v>312.91</v>
      </c>
      <c r="G420" s="52" t="s">
        <v>44</v>
      </c>
      <c r="H420" s="52" t="s">
        <v>66</v>
      </c>
      <c r="I420" s="53">
        <v>46000.0</v>
      </c>
      <c r="J420" s="52" t="s">
        <v>34</v>
      </c>
      <c r="K420" s="52" t="s">
        <v>24</v>
      </c>
      <c r="L420" s="52" t="s">
        <v>53</v>
      </c>
      <c r="M420" s="52" t="s">
        <v>107</v>
      </c>
      <c r="N420" s="53">
        <v>11262.9109239</v>
      </c>
      <c r="O420" s="53">
        <v>321.98</v>
      </c>
      <c r="P420" s="55">
        <v>43519.0</v>
      </c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2.75" customHeight="1">
      <c r="A421" s="52">
        <v>1064221.0</v>
      </c>
      <c r="B421" s="53">
        <v>15000.0</v>
      </c>
      <c r="C421" s="54">
        <f t="shared" si="1"/>
        <v>0.0751845</v>
      </c>
      <c r="D421" s="52" t="s">
        <v>19</v>
      </c>
      <c r="E421" s="52">
        <v>12.42</v>
      </c>
      <c r="F421" s="53">
        <v>501.23</v>
      </c>
      <c r="G421" s="52" t="s">
        <v>20</v>
      </c>
      <c r="H421" s="52" t="s">
        <v>22</v>
      </c>
      <c r="I421" s="53">
        <v>80000.0</v>
      </c>
      <c r="J421" s="52" t="s">
        <v>23</v>
      </c>
      <c r="K421" s="52" t="s">
        <v>24</v>
      </c>
      <c r="L421" s="52" t="s">
        <v>50</v>
      </c>
      <c r="M421" s="52" t="s">
        <v>52</v>
      </c>
      <c r="N421" s="53">
        <v>18039.0998082</v>
      </c>
      <c r="O421" s="53">
        <v>520.23</v>
      </c>
      <c r="P421" s="55">
        <v>43520.0</v>
      </c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2.75" customHeight="1">
      <c r="A422" s="52">
        <v>1064210.0</v>
      </c>
      <c r="B422" s="53">
        <v>9000.0</v>
      </c>
      <c r="C422" s="54">
        <f t="shared" si="1"/>
        <v>0.07369066667</v>
      </c>
      <c r="D422" s="52" t="s">
        <v>19</v>
      </c>
      <c r="E422" s="52">
        <v>6.62</v>
      </c>
      <c r="F422" s="53">
        <v>276.34</v>
      </c>
      <c r="G422" s="52" t="s">
        <v>44</v>
      </c>
      <c r="H422" s="52" t="s">
        <v>48</v>
      </c>
      <c r="I422" s="53">
        <v>45000.0</v>
      </c>
      <c r="J422" s="52" t="s">
        <v>34</v>
      </c>
      <c r="K422" s="52" t="s">
        <v>24</v>
      </c>
      <c r="L422" s="52" t="s">
        <v>50</v>
      </c>
      <c r="M422" s="52" t="s">
        <v>42</v>
      </c>
      <c r="N422" s="53">
        <v>9929.50041729</v>
      </c>
      <c r="O422" s="53">
        <v>1391.04</v>
      </c>
      <c r="P422" s="55">
        <v>43521.0</v>
      </c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2.75" customHeight="1">
      <c r="A423" s="52">
        <v>1064209.0</v>
      </c>
      <c r="B423" s="53">
        <v>10000.0</v>
      </c>
      <c r="C423" s="54">
        <f t="shared" si="1"/>
        <v>0.051792</v>
      </c>
      <c r="D423" s="52" t="s">
        <v>19</v>
      </c>
      <c r="E423" s="52">
        <v>7.9</v>
      </c>
      <c r="F423" s="53">
        <v>312.91</v>
      </c>
      <c r="G423" s="52" t="s">
        <v>44</v>
      </c>
      <c r="H423" s="52" t="s">
        <v>89</v>
      </c>
      <c r="I423" s="53">
        <v>72500.0</v>
      </c>
      <c r="J423" s="52" t="s">
        <v>23</v>
      </c>
      <c r="K423" s="52" t="s">
        <v>24</v>
      </c>
      <c r="L423" s="52" t="s">
        <v>25</v>
      </c>
      <c r="M423" s="52" t="s">
        <v>91</v>
      </c>
      <c r="N423" s="53">
        <v>11263.4829655</v>
      </c>
      <c r="O423" s="53">
        <v>318.38</v>
      </c>
      <c r="P423" s="55">
        <v>43522.0</v>
      </c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2.75" customHeight="1">
      <c r="A424" s="52">
        <v>1064366.0</v>
      </c>
      <c r="B424" s="53">
        <v>1000.0</v>
      </c>
      <c r="C424" s="54">
        <f t="shared" si="1"/>
        <v>0.02249022164</v>
      </c>
      <c r="D424" s="52" t="s">
        <v>19</v>
      </c>
      <c r="E424" s="52">
        <v>14.65</v>
      </c>
      <c r="F424" s="53">
        <v>34.5</v>
      </c>
      <c r="G424" s="52" t="s">
        <v>28</v>
      </c>
      <c r="H424" s="52" t="s">
        <v>122</v>
      </c>
      <c r="I424" s="53">
        <v>18408.0</v>
      </c>
      <c r="J424" s="52" t="s">
        <v>34</v>
      </c>
      <c r="K424" s="52" t="s">
        <v>31</v>
      </c>
      <c r="L424" s="52" t="s">
        <v>57</v>
      </c>
      <c r="M424" s="52" t="s">
        <v>95</v>
      </c>
      <c r="N424" s="53">
        <v>91.31</v>
      </c>
      <c r="O424" s="53">
        <v>34.5</v>
      </c>
      <c r="P424" s="55">
        <v>43523.0</v>
      </c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2.75" customHeight="1">
      <c r="A425" s="52">
        <v>1064216.0</v>
      </c>
      <c r="B425" s="53">
        <v>14000.0</v>
      </c>
      <c r="C425" s="54">
        <f t="shared" si="1"/>
        <v>0.175228</v>
      </c>
      <c r="D425" s="52" t="s">
        <v>19</v>
      </c>
      <c r="E425" s="52">
        <v>7.9</v>
      </c>
      <c r="F425" s="53">
        <v>438.07</v>
      </c>
      <c r="G425" s="52" t="s">
        <v>44</v>
      </c>
      <c r="H425" s="52" t="s">
        <v>89</v>
      </c>
      <c r="I425" s="53">
        <v>30000.0</v>
      </c>
      <c r="J425" s="52" t="s">
        <v>30</v>
      </c>
      <c r="K425" s="52" t="s">
        <v>24</v>
      </c>
      <c r="L425" s="52" t="s">
        <v>50</v>
      </c>
      <c r="M425" s="52" t="s">
        <v>64</v>
      </c>
      <c r="N425" s="53">
        <v>15297.94</v>
      </c>
      <c r="O425" s="53">
        <v>7854.53</v>
      </c>
      <c r="P425" s="55">
        <v>43524.0</v>
      </c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2.75" customHeight="1">
      <c r="A426" s="52">
        <v>1064150.0</v>
      </c>
      <c r="B426" s="53">
        <v>8500.0</v>
      </c>
      <c r="C426" s="54">
        <f t="shared" si="1"/>
        <v>0.0699912</v>
      </c>
      <c r="D426" s="52" t="s">
        <v>19</v>
      </c>
      <c r="E426" s="52">
        <v>14.27</v>
      </c>
      <c r="F426" s="53">
        <v>291.63</v>
      </c>
      <c r="G426" s="52" t="s">
        <v>28</v>
      </c>
      <c r="H426" s="52" t="s">
        <v>56</v>
      </c>
      <c r="I426" s="53">
        <v>50000.0</v>
      </c>
      <c r="J426" s="52" t="s">
        <v>30</v>
      </c>
      <c r="K426" s="52" t="s">
        <v>31</v>
      </c>
      <c r="L426" s="52" t="s">
        <v>50</v>
      </c>
      <c r="M426" s="52" t="s">
        <v>92</v>
      </c>
      <c r="N426" s="53">
        <v>2444.63</v>
      </c>
      <c r="O426" s="53">
        <v>291.63</v>
      </c>
      <c r="P426" s="55">
        <v>43525.0</v>
      </c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2.75" customHeight="1">
      <c r="A427" s="52">
        <v>1056864.0</v>
      </c>
      <c r="B427" s="53">
        <v>15000.0</v>
      </c>
      <c r="C427" s="54">
        <f t="shared" si="1"/>
        <v>0.0622976</v>
      </c>
      <c r="D427" s="52" t="s">
        <v>27</v>
      </c>
      <c r="E427" s="52">
        <v>19.03</v>
      </c>
      <c r="F427" s="53">
        <v>389.36</v>
      </c>
      <c r="G427" s="52" t="s">
        <v>55</v>
      </c>
      <c r="H427" s="52" t="s">
        <v>56</v>
      </c>
      <c r="I427" s="53">
        <v>75000.0</v>
      </c>
      <c r="J427" s="52" t="s">
        <v>30</v>
      </c>
      <c r="K427" s="52" t="s">
        <v>24</v>
      </c>
      <c r="L427" s="52" t="s">
        <v>50</v>
      </c>
      <c r="M427" s="52" t="s">
        <v>87</v>
      </c>
      <c r="N427" s="53">
        <v>22590.2041393</v>
      </c>
      <c r="O427" s="53">
        <v>5880.48</v>
      </c>
      <c r="P427" s="55">
        <v>43526.0</v>
      </c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2.75" customHeight="1">
      <c r="A428" s="52">
        <v>1064146.0</v>
      </c>
      <c r="B428" s="53">
        <v>4500.0</v>
      </c>
      <c r="C428" s="54">
        <f t="shared" si="1"/>
        <v>0.02919138462</v>
      </c>
      <c r="D428" s="52" t="s">
        <v>19</v>
      </c>
      <c r="E428" s="52">
        <v>15.96</v>
      </c>
      <c r="F428" s="53">
        <v>158.12</v>
      </c>
      <c r="G428" s="52" t="s">
        <v>28</v>
      </c>
      <c r="H428" s="52" t="s">
        <v>66</v>
      </c>
      <c r="I428" s="53">
        <v>65000.0</v>
      </c>
      <c r="J428" s="52" t="s">
        <v>34</v>
      </c>
      <c r="K428" s="52" t="s">
        <v>24</v>
      </c>
      <c r="L428" s="52" t="s">
        <v>41</v>
      </c>
      <c r="M428" s="52" t="s">
        <v>91</v>
      </c>
      <c r="N428" s="53">
        <v>5580.11</v>
      </c>
      <c r="O428" s="53">
        <v>1636.76</v>
      </c>
      <c r="P428" s="55">
        <v>43527.0</v>
      </c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2.75" customHeight="1">
      <c r="A429" s="52">
        <v>1064183.0</v>
      </c>
      <c r="B429" s="53">
        <v>3000.0</v>
      </c>
      <c r="C429" s="54">
        <f t="shared" si="1"/>
        <v>0.017232</v>
      </c>
      <c r="D429" s="52" t="s">
        <v>19</v>
      </c>
      <c r="E429" s="52">
        <v>7.51</v>
      </c>
      <c r="F429" s="53">
        <v>93.34</v>
      </c>
      <c r="G429" s="52" t="s">
        <v>44</v>
      </c>
      <c r="H429" s="52" t="s">
        <v>22</v>
      </c>
      <c r="I429" s="53">
        <v>65000.0</v>
      </c>
      <c r="J429" s="52" t="s">
        <v>34</v>
      </c>
      <c r="K429" s="52" t="s">
        <v>24</v>
      </c>
      <c r="L429" s="52" t="s">
        <v>57</v>
      </c>
      <c r="M429" s="52" t="s">
        <v>64</v>
      </c>
      <c r="N429" s="53">
        <v>3358.81340478</v>
      </c>
      <c r="O429" s="53">
        <v>100.23</v>
      </c>
      <c r="P429" s="55">
        <v>43528.0</v>
      </c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2.75" customHeight="1">
      <c r="A430" s="52">
        <v>1064185.0</v>
      </c>
      <c r="B430" s="53">
        <v>10000.0</v>
      </c>
      <c r="C430" s="54">
        <f t="shared" si="1"/>
        <v>0.032225</v>
      </c>
      <c r="D430" s="52" t="s">
        <v>19</v>
      </c>
      <c r="E430" s="52">
        <v>9.91</v>
      </c>
      <c r="F430" s="53">
        <v>322.25</v>
      </c>
      <c r="G430" s="52" t="s">
        <v>20</v>
      </c>
      <c r="H430" s="52" t="s">
        <v>61</v>
      </c>
      <c r="I430" s="53">
        <v>120000.0</v>
      </c>
      <c r="J430" s="52" t="s">
        <v>30</v>
      </c>
      <c r="K430" s="52" t="s">
        <v>24</v>
      </c>
      <c r="L430" s="52" t="s">
        <v>53</v>
      </c>
      <c r="M430" s="52" t="s">
        <v>95</v>
      </c>
      <c r="N430" s="53">
        <v>11597.2666022</v>
      </c>
      <c r="O430" s="53">
        <v>339.84</v>
      </c>
      <c r="P430" s="55">
        <v>43529.0</v>
      </c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2.75" customHeight="1">
      <c r="A431" s="52">
        <v>1064126.0</v>
      </c>
      <c r="B431" s="53">
        <v>21250.0</v>
      </c>
      <c r="C431" s="54">
        <f t="shared" si="1"/>
        <v>0.1483764706</v>
      </c>
      <c r="D431" s="52" t="s">
        <v>27</v>
      </c>
      <c r="E431" s="52">
        <v>16.77</v>
      </c>
      <c r="F431" s="53">
        <v>525.5</v>
      </c>
      <c r="G431" s="52" t="s">
        <v>75</v>
      </c>
      <c r="H431" s="52" t="s">
        <v>66</v>
      </c>
      <c r="I431" s="53">
        <v>42500.0</v>
      </c>
      <c r="J431" s="52" t="s">
        <v>23</v>
      </c>
      <c r="K431" s="52" t="s">
        <v>24</v>
      </c>
      <c r="L431" s="52" t="s">
        <v>50</v>
      </c>
      <c r="M431" s="52" t="s">
        <v>76</v>
      </c>
      <c r="N431" s="53">
        <v>30769.8936537</v>
      </c>
      <c r="O431" s="53">
        <v>7681.95</v>
      </c>
      <c r="P431" s="55">
        <v>43530.0</v>
      </c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2.75" customHeight="1">
      <c r="A432" s="52">
        <v>1029473.0</v>
      </c>
      <c r="B432" s="53">
        <v>33425.0</v>
      </c>
      <c r="C432" s="54">
        <f t="shared" si="1"/>
        <v>0.0761008</v>
      </c>
      <c r="D432" s="52" t="s">
        <v>27</v>
      </c>
      <c r="E432" s="52">
        <v>13.49</v>
      </c>
      <c r="F432" s="53">
        <v>475.63</v>
      </c>
      <c r="G432" s="52" t="s">
        <v>28</v>
      </c>
      <c r="H432" s="52" t="s">
        <v>89</v>
      </c>
      <c r="I432" s="53">
        <v>75000.0</v>
      </c>
      <c r="J432" s="52" t="s">
        <v>30</v>
      </c>
      <c r="K432" s="52" t="s">
        <v>31</v>
      </c>
      <c r="L432" s="52" t="s">
        <v>50</v>
      </c>
      <c r="M432" s="52" t="s">
        <v>91</v>
      </c>
      <c r="N432" s="53">
        <v>19893.95</v>
      </c>
      <c r="O432" s="53">
        <v>1370.08</v>
      </c>
      <c r="P432" s="55">
        <v>43531.0</v>
      </c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2.75" customHeight="1">
      <c r="A433" s="52">
        <v>1057239.0</v>
      </c>
      <c r="B433" s="53">
        <v>35000.0</v>
      </c>
      <c r="C433" s="54">
        <f t="shared" si="1"/>
        <v>0.05637107692</v>
      </c>
      <c r="D433" s="52" t="s">
        <v>27</v>
      </c>
      <c r="E433" s="52">
        <v>19.42</v>
      </c>
      <c r="F433" s="53">
        <v>916.03</v>
      </c>
      <c r="G433" s="52" t="s">
        <v>55</v>
      </c>
      <c r="H433" s="52" t="s">
        <v>51</v>
      </c>
      <c r="I433" s="53">
        <v>195000.0</v>
      </c>
      <c r="J433" s="52" t="s">
        <v>23</v>
      </c>
      <c r="K433" s="52" t="s">
        <v>38</v>
      </c>
      <c r="L433" s="52" t="s">
        <v>50</v>
      </c>
      <c r="M433" s="52" t="s">
        <v>107</v>
      </c>
      <c r="N433" s="53">
        <v>43947.08</v>
      </c>
      <c r="O433" s="53">
        <v>916.03</v>
      </c>
      <c r="P433" s="55">
        <v>43532.0</v>
      </c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2.75" customHeight="1">
      <c r="A434" s="52">
        <v>1064128.0</v>
      </c>
      <c r="B434" s="53">
        <v>7200.0</v>
      </c>
      <c r="C434" s="54">
        <f t="shared" si="1"/>
        <v>0.05467539553</v>
      </c>
      <c r="D434" s="52" t="s">
        <v>19</v>
      </c>
      <c r="E434" s="52">
        <v>15.27</v>
      </c>
      <c r="F434" s="53">
        <v>250.55</v>
      </c>
      <c r="G434" s="52" t="s">
        <v>28</v>
      </c>
      <c r="H434" s="52" t="s">
        <v>61</v>
      </c>
      <c r="I434" s="53">
        <v>54990.0</v>
      </c>
      <c r="J434" s="52" t="s">
        <v>23</v>
      </c>
      <c r="K434" s="52" t="s">
        <v>24</v>
      </c>
      <c r="L434" s="52" t="s">
        <v>50</v>
      </c>
      <c r="M434" s="52" t="s">
        <v>64</v>
      </c>
      <c r="N434" s="53">
        <v>8948.24764409</v>
      </c>
      <c r="O434" s="53">
        <v>1708.04</v>
      </c>
      <c r="P434" s="55">
        <v>43533.0</v>
      </c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2.75" customHeight="1">
      <c r="A435" s="52">
        <v>1063949.0</v>
      </c>
      <c r="B435" s="53">
        <v>18000.0</v>
      </c>
      <c r="C435" s="54">
        <f t="shared" si="1"/>
        <v>0.119331</v>
      </c>
      <c r="D435" s="52" t="s">
        <v>27</v>
      </c>
      <c r="E435" s="52">
        <v>11.71</v>
      </c>
      <c r="F435" s="53">
        <v>397.77</v>
      </c>
      <c r="G435" s="52" t="s">
        <v>20</v>
      </c>
      <c r="H435" s="52" t="s">
        <v>29</v>
      </c>
      <c r="I435" s="53">
        <v>40000.0</v>
      </c>
      <c r="J435" s="52" t="s">
        <v>30</v>
      </c>
      <c r="K435" s="52" t="s">
        <v>31</v>
      </c>
      <c r="L435" s="52" t="s">
        <v>50</v>
      </c>
      <c r="M435" s="52" t="s">
        <v>26</v>
      </c>
      <c r="N435" s="53">
        <v>10850.22</v>
      </c>
      <c r="O435" s="53">
        <v>397.77</v>
      </c>
      <c r="P435" s="55">
        <v>43534.0</v>
      </c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2.75" customHeight="1">
      <c r="A436" s="52">
        <v>1064166.0</v>
      </c>
      <c r="B436" s="53">
        <v>23000.0</v>
      </c>
      <c r="C436" s="54">
        <f t="shared" si="1"/>
        <v>0.06303766423</v>
      </c>
      <c r="D436" s="52" t="s">
        <v>19</v>
      </c>
      <c r="E436" s="52">
        <v>7.9</v>
      </c>
      <c r="F436" s="53">
        <v>719.68</v>
      </c>
      <c r="G436" s="52" t="s">
        <v>44</v>
      </c>
      <c r="H436" s="52" t="s">
        <v>89</v>
      </c>
      <c r="I436" s="53">
        <v>137000.0</v>
      </c>
      <c r="J436" s="52" t="s">
        <v>30</v>
      </c>
      <c r="K436" s="52" t="s">
        <v>24</v>
      </c>
      <c r="L436" s="52" t="s">
        <v>50</v>
      </c>
      <c r="M436" s="52" t="s">
        <v>64</v>
      </c>
      <c r="N436" s="53">
        <v>23980.67</v>
      </c>
      <c r="O436" s="53">
        <v>19664.2</v>
      </c>
      <c r="P436" s="55">
        <v>43535.0</v>
      </c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2.75" customHeight="1">
      <c r="A437" s="52">
        <v>1064133.0</v>
      </c>
      <c r="B437" s="53">
        <v>20000.0</v>
      </c>
      <c r="C437" s="54">
        <f t="shared" si="1"/>
        <v>0.098918</v>
      </c>
      <c r="D437" s="52" t="s">
        <v>27</v>
      </c>
      <c r="E437" s="52">
        <v>16.77</v>
      </c>
      <c r="F437" s="53">
        <v>494.59</v>
      </c>
      <c r="G437" s="52" t="s">
        <v>75</v>
      </c>
      <c r="H437" s="52" t="s">
        <v>22</v>
      </c>
      <c r="I437" s="53">
        <v>60000.0</v>
      </c>
      <c r="J437" s="52" t="s">
        <v>23</v>
      </c>
      <c r="K437" s="52" t="s">
        <v>31</v>
      </c>
      <c r="L437" s="52" t="s">
        <v>50</v>
      </c>
      <c r="M437" s="52" t="s">
        <v>42</v>
      </c>
      <c r="N437" s="53">
        <v>18799.72</v>
      </c>
      <c r="O437" s="53">
        <v>494.59</v>
      </c>
      <c r="P437" s="55">
        <v>43536.0</v>
      </c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2.75" customHeight="1">
      <c r="A438" s="52">
        <v>1064094.0</v>
      </c>
      <c r="B438" s="53">
        <v>6000.0</v>
      </c>
      <c r="C438" s="54">
        <f t="shared" si="1"/>
        <v>0.06015936255</v>
      </c>
      <c r="D438" s="52" t="s">
        <v>27</v>
      </c>
      <c r="E438" s="52">
        <v>17.58</v>
      </c>
      <c r="F438" s="53">
        <v>151.0</v>
      </c>
      <c r="G438" s="52" t="s">
        <v>75</v>
      </c>
      <c r="H438" s="52" t="s">
        <v>48</v>
      </c>
      <c r="I438" s="53">
        <v>30120.0</v>
      </c>
      <c r="J438" s="52" t="s">
        <v>34</v>
      </c>
      <c r="K438" s="52" t="s">
        <v>38</v>
      </c>
      <c r="L438" s="52" t="s">
        <v>50</v>
      </c>
      <c r="M438" s="52" t="s">
        <v>91</v>
      </c>
      <c r="N438" s="53">
        <v>7382.84</v>
      </c>
      <c r="O438" s="53">
        <v>151.0</v>
      </c>
      <c r="P438" s="55">
        <v>43537.0</v>
      </c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2.75" customHeight="1">
      <c r="A439" s="52">
        <v>1063505.0</v>
      </c>
      <c r="B439" s="53">
        <v>7000.0</v>
      </c>
      <c r="C439" s="54">
        <f t="shared" si="1"/>
        <v>0.05798608696</v>
      </c>
      <c r="D439" s="52" t="s">
        <v>19</v>
      </c>
      <c r="E439" s="52">
        <v>8.9</v>
      </c>
      <c r="F439" s="53">
        <v>222.28</v>
      </c>
      <c r="G439" s="52" t="s">
        <v>44</v>
      </c>
      <c r="H439" s="52" t="s">
        <v>45</v>
      </c>
      <c r="I439" s="53">
        <v>46000.0</v>
      </c>
      <c r="J439" s="52" t="s">
        <v>23</v>
      </c>
      <c r="K439" s="52" t="s">
        <v>24</v>
      </c>
      <c r="L439" s="52" t="s">
        <v>25</v>
      </c>
      <c r="M439" s="52" t="s">
        <v>69</v>
      </c>
      <c r="N439" s="53">
        <v>7999.84792572</v>
      </c>
      <c r="O439" s="53">
        <v>232.27</v>
      </c>
      <c r="P439" s="55">
        <v>43538.0</v>
      </c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2.75" customHeight="1">
      <c r="A440" s="52">
        <v>1063528.0</v>
      </c>
      <c r="B440" s="53">
        <v>21000.0</v>
      </c>
      <c r="C440" s="54">
        <f t="shared" si="1"/>
        <v>0.06261777778</v>
      </c>
      <c r="D440" s="52" t="s">
        <v>19</v>
      </c>
      <c r="E440" s="52">
        <v>12.69</v>
      </c>
      <c r="F440" s="53">
        <v>704.45</v>
      </c>
      <c r="G440" s="52" t="s">
        <v>20</v>
      </c>
      <c r="H440" s="52" t="s">
        <v>51</v>
      </c>
      <c r="I440" s="53">
        <v>135000.0</v>
      </c>
      <c r="J440" s="52" t="s">
        <v>23</v>
      </c>
      <c r="K440" s="52" t="s">
        <v>24</v>
      </c>
      <c r="L440" s="52" t="s">
        <v>50</v>
      </c>
      <c r="M440" s="52" t="s">
        <v>99</v>
      </c>
      <c r="N440" s="53">
        <v>24283.82</v>
      </c>
      <c r="O440" s="53">
        <v>11650.08</v>
      </c>
      <c r="P440" s="55">
        <v>43539.0</v>
      </c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2.75" customHeight="1">
      <c r="A441" s="52">
        <v>1063912.0</v>
      </c>
      <c r="B441" s="53">
        <v>8250.0</v>
      </c>
      <c r="C441" s="54">
        <f t="shared" si="1"/>
        <v>0.09777904762</v>
      </c>
      <c r="D441" s="52" t="s">
        <v>19</v>
      </c>
      <c r="E441" s="52">
        <v>7.51</v>
      </c>
      <c r="F441" s="53">
        <v>256.67</v>
      </c>
      <c r="G441" s="52" t="s">
        <v>44</v>
      </c>
      <c r="H441" s="52" t="s">
        <v>122</v>
      </c>
      <c r="I441" s="53">
        <v>31500.0</v>
      </c>
      <c r="J441" s="52" t="s">
        <v>23</v>
      </c>
      <c r="K441" s="52" t="s">
        <v>24</v>
      </c>
      <c r="L441" s="52" t="s">
        <v>50</v>
      </c>
      <c r="M441" s="52" t="s">
        <v>118</v>
      </c>
      <c r="N441" s="53">
        <v>9236.36905915</v>
      </c>
      <c r="O441" s="53">
        <v>278.92</v>
      </c>
      <c r="P441" s="55">
        <v>43540.0</v>
      </c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2.75" customHeight="1">
      <c r="A442" s="52">
        <v>1064082.0</v>
      </c>
      <c r="B442" s="53">
        <v>13000.0</v>
      </c>
      <c r="C442" s="54">
        <f t="shared" si="1"/>
        <v>0.07734092308</v>
      </c>
      <c r="D442" s="52" t="s">
        <v>19</v>
      </c>
      <c r="E442" s="52">
        <v>9.91</v>
      </c>
      <c r="F442" s="53">
        <v>418.93</v>
      </c>
      <c r="G442" s="52" t="s">
        <v>20</v>
      </c>
      <c r="H442" s="52" t="s">
        <v>22</v>
      </c>
      <c r="I442" s="53">
        <v>65000.0</v>
      </c>
      <c r="J442" s="52" t="s">
        <v>23</v>
      </c>
      <c r="K442" s="52" t="s">
        <v>24</v>
      </c>
      <c r="L442" s="52" t="s">
        <v>25</v>
      </c>
      <c r="M442" s="52" t="s">
        <v>42</v>
      </c>
      <c r="N442" s="53">
        <v>14817.85</v>
      </c>
      <c r="O442" s="53">
        <v>5207.35</v>
      </c>
      <c r="P442" s="55">
        <v>43541.0</v>
      </c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2.75" customHeight="1">
      <c r="A443" s="52">
        <v>1063892.0</v>
      </c>
      <c r="B443" s="53">
        <v>18000.0</v>
      </c>
      <c r="C443" s="54">
        <f t="shared" si="1"/>
        <v>0.08502615385</v>
      </c>
      <c r="D443" s="52" t="s">
        <v>19</v>
      </c>
      <c r="E443" s="52">
        <v>6.62</v>
      </c>
      <c r="F443" s="53">
        <v>552.67</v>
      </c>
      <c r="G443" s="52" t="s">
        <v>44</v>
      </c>
      <c r="H443" s="52" t="s">
        <v>89</v>
      </c>
      <c r="I443" s="53">
        <v>78000.0</v>
      </c>
      <c r="J443" s="52" t="s">
        <v>34</v>
      </c>
      <c r="K443" s="52" t="s">
        <v>24</v>
      </c>
      <c r="L443" s="52" t="s">
        <v>50</v>
      </c>
      <c r="M443" s="52" t="s">
        <v>64</v>
      </c>
      <c r="N443" s="53">
        <v>19892.9516423</v>
      </c>
      <c r="O443" s="53">
        <v>574.46</v>
      </c>
      <c r="P443" s="55">
        <v>43542.0</v>
      </c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2.75" customHeight="1">
      <c r="A444" s="52">
        <v>1064061.0</v>
      </c>
      <c r="B444" s="53">
        <v>7200.0</v>
      </c>
      <c r="C444" s="54">
        <f t="shared" si="1"/>
        <v>0.043828</v>
      </c>
      <c r="D444" s="52" t="s">
        <v>19</v>
      </c>
      <c r="E444" s="52">
        <v>6.03</v>
      </c>
      <c r="F444" s="53">
        <v>219.14</v>
      </c>
      <c r="G444" s="52" t="s">
        <v>44</v>
      </c>
      <c r="H444" s="52" t="s">
        <v>66</v>
      </c>
      <c r="I444" s="53">
        <v>60000.0</v>
      </c>
      <c r="J444" s="52" t="s">
        <v>34</v>
      </c>
      <c r="K444" s="52" t="s">
        <v>24</v>
      </c>
      <c r="L444" s="52" t="s">
        <v>41</v>
      </c>
      <c r="M444" s="52" t="s">
        <v>26</v>
      </c>
      <c r="N444" s="53">
        <v>7881.92413224</v>
      </c>
      <c r="O444" s="53">
        <v>873.09</v>
      </c>
      <c r="P444" s="55">
        <v>43543.0</v>
      </c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2.75" customHeight="1">
      <c r="A445" s="52">
        <v>1063876.0</v>
      </c>
      <c r="B445" s="53">
        <v>16500.0</v>
      </c>
      <c r="C445" s="54">
        <f t="shared" si="1"/>
        <v>0.1309825</v>
      </c>
      <c r="D445" s="52" t="s">
        <v>19</v>
      </c>
      <c r="E445" s="52">
        <v>8.9</v>
      </c>
      <c r="F445" s="53">
        <v>523.93</v>
      </c>
      <c r="G445" s="52" t="s">
        <v>44</v>
      </c>
      <c r="H445" s="52" t="s">
        <v>22</v>
      </c>
      <c r="I445" s="53">
        <v>48000.0</v>
      </c>
      <c r="J445" s="52" t="s">
        <v>34</v>
      </c>
      <c r="K445" s="52" t="s">
        <v>24</v>
      </c>
      <c r="L445" s="52" t="s">
        <v>25</v>
      </c>
      <c r="M445" s="52" t="s">
        <v>82</v>
      </c>
      <c r="N445" s="53">
        <v>18159.26</v>
      </c>
      <c r="O445" s="53">
        <v>9783.86</v>
      </c>
      <c r="P445" s="55">
        <v>43544.0</v>
      </c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2.75" customHeight="1">
      <c r="A446" s="52">
        <v>1042841.0</v>
      </c>
      <c r="B446" s="53">
        <v>8125.0</v>
      </c>
      <c r="C446" s="54">
        <f t="shared" si="1"/>
        <v>0.1220352</v>
      </c>
      <c r="D446" s="52" t="s">
        <v>19</v>
      </c>
      <c r="E446" s="52">
        <v>7.9</v>
      </c>
      <c r="F446" s="53">
        <v>254.24</v>
      </c>
      <c r="G446" s="52" t="s">
        <v>44</v>
      </c>
      <c r="H446" s="52" t="s">
        <v>29</v>
      </c>
      <c r="I446" s="53">
        <v>25000.0</v>
      </c>
      <c r="J446" s="52" t="s">
        <v>34</v>
      </c>
      <c r="K446" s="52" t="s">
        <v>24</v>
      </c>
      <c r="L446" s="52" t="s">
        <v>50</v>
      </c>
      <c r="M446" s="52" t="s">
        <v>36</v>
      </c>
      <c r="N446" s="53">
        <v>9151.00534309</v>
      </c>
      <c r="O446" s="53">
        <v>262.23</v>
      </c>
      <c r="P446" s="55">
        <v>43545.0</v>
      </c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2.75" customHeight="1">
      <c r="A447" s="52">
        <v>1063864.0</v>
      </c>
      <c r="B447" s="53">
        <v>18800.0</v>
      </c>
      <c r="C447" s="54">
        <f t="shared" si="1"/>
        <v>0.08559365854</v>
      </c>
      <c r="D447" s="52" t="s">
        <v>19</v>
      </c>
      <c r="E447" s="52">
        <v>7.51</v>
      </c>
      <c r="F447" s="53">
        <v>584.89</v>
      </c>
      <c r="G447" s="52" t="s">
        <v>44</v>
      </c>
      <c r="H447" s="52" t="s">
        <v>48</v>
      </c>
      <c r="I447" s="53">
        <v>82000.0</v>
      </c>
      <c r="J447" s="52" t="s">
        <v>23</v>
      </c>
      <c r="K447" s="52" t="s">
        <v>24</v>
      </c>
      <c r="L447" s="52" t="s">
        <v>50</v>
      </c>
      <c r="M447" s="52" t="s">
        <v>42</v>
      </c>
      <c r="N447" s="53">
        <v>21054.1855484</v>
      </c>
      <c r="O447" s="53">
        <v>594.74</v>
      </c>
      <c r="P447" s="55">
        <v>43546.0</v>
      </c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2.75" customHeight="1">
      <c r="A448" s="52">
        <v>1064051.0</v>
      </c>
      <c r="B448" s="53">
        <v>26800.0</v>
      </c>
      <c r="C448" s="54">
        <f t="shared" si="1"/>
        <v>0.1438229268</v>
      </c>
      <c r="D448" s="52" t="s">
        <v>19</v>
      </c>
      <c r="E448" s="52">
        <v>19.03</v>
      </c>
      <c r="F448" s="53">
        <v>982.79</v>
      </c>
      <c r="G448" s="52" t="s">
        <v>55</v>
      </c>
      <c r="H448" s="52" t="s">
        <v>22</v>
      </c>
      <c r="I448" s="53">
        <v>82000.0</v>
      </c>
      <c r="J448" s="52" t="s">
        <v>30</v>
      </c>
      <c r="K448" s="52" t="s">
        <v>24</v>
      </c>
      <c r="L448" s="52" t="s">
        <v>25</v>
      </c>
      <c r="M448" s="52" t="s">
        <v>42</v>
      </c>
      <c r="N448" s="53">
        <v>31277.98</v>
      </c>
      <c r="O448" s="53">
        <v>20489.14</v>
      </c>
      <c r="P448" s="55">
        <v>43547.0</v>
      </c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2.75" customHeight="1">
      <c r="A449" s="52">
        <v>1063847.0</v>
      </c>
      <c r="B449" s="53">
        <v>19200.0</v>
      </c>
      <c r="C449" s="54">
        <f t="shared" si="1"/>
        <v>0.1716514286</v>
      </c>
      <c r="D449" s="52" t="s">
        <v>19</v>
      </c>
      <c r="E449" s="52">
        <v>7.9</v>
      </c>
      <c r="F449" s="53">
        <v>600.78</v>
      </c>
      <c r="G449" s="52" t="s">
        <v>44</v>
      </c>
      <c r="H449" s="52" t="s">
        <v>66</v>
      </c>
      <c r="I449" s="53">
        <v>42000.0</v>
      </c>
      <c r="J449" s="52" t="s">
        <v>23</v>
      </c>
      <c r="K449" s="52" t="s">
        <v>24</v>
      </c>
      <c r="L449" s="52" t="s">
        <v>50</v>
      </c>
      <c r="M449" s="52" t="s">
        <v>131</v>
      </c>
      <c r="N449" s="53">
        <v>21328.13</v>
      </c>
      <c r="O449" s="53">
        <v>7516.94</v>
      </c>
      <c r="P449" s="55">
        <v>43548.0</v>
      </c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2.75" customHeight="1">
      <c r="A450" s="52">
        <v>1062833.0</v>
      </c>
      <c r="B450" s="53">
        <v>12875.0</v>
      </c>
      <c r="C450" s="54">
        <f t="shared" si="1"/>
        <v>0.09273043478</v>
      </c>
      <c r="D450" s="52" t="s">
        <v>27</v>
      </c>
      <c r="E450" s="52">
        <v>17.58</v>
      </c>
      <c r="F450" s="53">
        <v>213.28</v>
      </c>
      <c r="G450" s="52" t="s">
        <v>75</v>
      </c>
      <c r="H450" s="52" t="s">
        <v>48</v>
      </c>
      <c r="I450" s="53">
        <v>27600.0</v>
      </c>
      <c r="J450" s="52" t="s">
        <v>23</v>
      </c>
      <c r="K450" s="52" t="s">
        <v>24</v>
      </c>
      <c r="L450" s="52" t="s">
        <v>50</v>
      </c>
      <c r="M450" s="52" t="s">
        <v>42</v>
      </c>
      <c r="N450" s="53">
        <v>11208.865744</v>
      </c>
      <c r="O450" s="53">
        <v>5908.59</v>
      </c>
      <c r="P450" s="55">
        <v>43549.0</v>
      </c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2.75" customHeight="1">
      <c r="A451" s="52">
        <v>1062032.0</v>
      </c>
      <c r="B451" s="53">
        <v>4000.0</v>
      </c>
      <c r="C451" s="54">
        <f t="shared" si="1"/>
        <v>0.04221157895</v>
      </c>
      <c r="D451" s="52" t="s">
        <v>19</v>
      </c>
      <c r="E451" s="52">
        <v>12.42</v>
      </c>
      <c r="F451" s="53">
        <v>133.67</v>
      </c>
      <c r="G451" s="52" t="s">
        <v>20</v>
      </c>
      <c r="H451" s="52" t="s">
        <v>66</v>
      </c>
      <c r="I451" s="53">
        <v>38000.0</v>
      </c>
      <c r="J451" s="52" t="s">
        <v>34</v>
      </c>
      <c r="K451" s="52" t="s">
        <v>24</v>
      </c>
      <c r="L451" s="52" t="s">
        <v>25</v>
      </c>
      <c r="M451" s="52" t="s">
        <v>99</v>
      </c>
      <c r="N451" s="53">
        <v>4300.29</v>
      </c>
      <c r="O451" s="53">
        <v>3326.13</v>
      </c>
      <c r="P451" s="55">
        <v>43550.0</v>
      </c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2.75" customHeight="1">
      <c r="A452" s="52">
        <v>1063843.0</v>
      </c>
      <c r="B452" s="53">
        <v>4000.0</v>
      </c>
      <c r="C452" s="54">
        <f t="shared" si="1"/>
        <v>0.04841485714</v>
      </c>
      <c r="D452" s="52" t="s">
        <v>19</v>
      </c>
      <c r="E452" s="52">
        <v>16.29</v>
      </c>
      <c r="F452" s="53">
        <v>141.21</v>
      </c>
      <c r="G452" s="52" t="s">
        <v>75</v>
      </c>
      <c r="H452" s="52" t="s">
        <v>61</v>
      </c>
      <c r="I452" s="53">
        <v>35000.0</v>
      </c>
      <c r="J452" s="52" t="s">
        <v>34</v>
      </c>
      <c r="K452" s="52" t="s">
        <v>24</v>
      </c>
      <c r="L452" s="52" t="s">
        <v>50</v>
      </c>
      <c r="M452" s="52" t="s">
        <v>42</v>
      </c>
      <c r="N452" s="53">
        <v>5053.37722473</v>
      </c>
      <c r="O452" s="53">
        <v>824.36</v>
      </c>
      <c r="P452" s="55">
        <v>43551.0</v>
      </c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2.75" customHeight="1">
      <c r="A453" s="52">
        <v>1063828.0</v>
      </c>
      <c r="B453" s="53">
        <v>12000.0</v>
      </c>
      <c r="C453" s="54">
        <f t="shared" si="1"/>
        <v>0.1406181818</v>
      </c>
      <c r="D453" s="52" t="s">
        <v>19</v>
      </c>
      <c r="E453" s="52">
        <v>9.91</v>
      </c>
      <c r="F453" s="53">
        <v>386.7</v>
      </c>
      <c r="G453" s="52" t="s">
        <v>20</v>
      </c>
      <c r="H453" s="52" t="s">
        <v>22</v>
      </c>
      <c r="I453" s="53">
        <v>33000.0</v>
      </c>
      <c r="J453" s="52" t="s">
        <v>34</v>
      </c>
      <c r="K453" s="52" t="s">
        <v>24</v>
      </c>
      <c r="L453" s="52" t="s">
        <v>25</v>
      </c>
      <c r="M453" s="52" t="s">
        <v>42</v>
      </c>
      <c r="N453" s="53">
        <v>13871.4187605</v>
      </c>
      <c r="O453" s="53">
        <v>2286.28</v>
      </c>
      <c r="P453" s="55">
        <v>43552.0</v>
      </c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2.75" customHeight="1">
      <c r="A454" s="52">
        <v>1064006.0</v>
      </c>
      <c r="B454" s="53">
        <v>2625.0</v>
      </c>
      <c r="C454" s="54">
        <f t="shared" si="1"/>
        <v>0.01973409091</v>
      </c>
      <c r="D454" s="52" t="s">
        <v>19</v>
      </c>
      <c r="E454" s="52">
        <v>11.71</v>
      </c>
      <c r="F454" s="53">
        <v>86.83</v>
      </c>
      <c r="G454" s="52" t="s">
        <v>20</v>
      </c>
      <c r="H454" s="52" t="s">
        <v>22</v>
      </c>
      <c r="I454" s="53">
        <v>52800.0</v>
      </c>
      <c r="J454" s="52" t="s">
        <v>34</v>
      </c>
      <c r="K454" s="52" t="s">
        <v>24</v>
      </c>
      <c r="L454" s="52" t="s">
        <v>62</v>
      </c>
      <c r="M454" s="52" t="s">
        <v>116</v>
      </c>
      <c r="N454" s="53">
        <v>3124.73761374</v>
      </c>
      <c r="O454" s="53">
        <v>6.4</v>
      </c>
      <c r="P454" s="55">
        <v>43553.0</v>
      </c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2.75" customHeight="1">
      <c r="A455" s="52">
        <v>1063729.0</v>
      </c>
      <c r="B455" s="53">
        <v>18000.0</v>
      </c>
      <c r="C455" s="54">
        <f t="shared" si="1"/>
        <v>0.1214933985</v>
      </c>
      <c r="D455" s="52" t="s">
        <v>27</v>
      </c>
      <c r="E455" s="52">
        <v>13.49</v>
      </c>
      <c r="F455" s="53">
        <v>414.09</v>
      </c>
      <c r="G455" s="52" t="s">
        <v>28</v>
      </c>
      <c r="H455" s="52" t="s">
        <v>22</v>
      </c>
      <c r="I455" s="53">
        <v>40900.0</v>
      </c>
      <c r="J455" s="52" t="s">
        <v>23</v>
      </c>
      <c r="K455" s="52" t="s">
        <v>38</v>
      </c>
      <c r="L455" s="52" t="s">
        <v>50</v>
      </c>
      <c r="M455" s="52" t="s">
        <v>126</v>
      </c>
      <c r="N455" s="53">
        <v>19847.2</v>
      </c>
      <c r="O455" s="53">
        <v>414.09</v>
      </c>
      <c r="P455" s="55">
        <v>43554.0</v>
      </c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2.75" customHeight="1">
      <c r="A456" s="52">
        <v>1062625.0</v>
      </c>
      <c r="B456" s="53">
        <v>7000.0</v>
      </c>
      <c r="C456" s="54">
        <f t="shared" si="1"/>
        <v>0.03663896484</v>
      </c>
      <c r="D456" s="52" t="s">
        <v>19</v>
      </c>
      <c r="E456" s="52">
        <v>9.91</v>
      </c>
      <c r="F456" s="53">
        <v>225.58</v>
      </c>
      <c r="G456" s="52" t="s">
        <v>20</v>
      </c>
      <c r="H456" s="52" t="s">
        <v>22</v>
      </c>
      <c r="I456" s="53">
        <v>73882.0</v>
      </c>
      <c r="J456" s="52" t="s">
        <v>34</v>
      </c>
      <c r="K456" s="52" t="s">
        <v>24</v>
      </c>
      <c r="L456" s="52" t="s">
        <v>50</v>
      </c>
      <c r="M456" s="52" t="s">
        <v>92</v>
      </c>
      <c r="N456" s="53">
        <v>8118.35053132</v>
      </c>
      <c r="O456" s="53">
        <v>236.31</v>
      </c>
      <c r="P456" s="55">
        <v>43555.0</v>
      </c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2.75" customHeight="1">
      <c r="A457" s="52">
        <v>1062070.0</v>
      </c>
      <c r="B457" s="53">
        <v>11300.0</v>
      </c>
      <c r="C457" s="54">
        <f t="shared" si="1"/>
        <v>0.1263533333</v>
      </c>
      <c r="D457" s="52" t="s">
        <v>19</v>
      </c>
      <c r="E457" s="52">
        <v>12.69</v>
      </c>
      <c r="F457" s="53">
        <v>379.06</v>
      </c>
      <c r="G457" s="52" t="s">
        <v>20</v>
      </c>
      <c r="H457" s="52" t="s">
        <v>94</v>
      </c>
      <c r="I457" s="53">
        <v>36000.0</v>
      </c>
      <c r="J457" s="52" t="s">
        <v>34</v>
      </c>
      <c r="K457" s="52" t="s">
        <v>24</v>
      </c>
      <c r="L457" s="52" t="s">
        <v>25</v>
      </c>
      <c r="M457" s="52" t="s">
        <v>87</v>
      </c>
      <c r="N457" s="53">
        <v>12787.19</v>
      </c>
      <c r="O457" s="53">
        <v>7497.46</v>
      </c>
      <c r="P457" s="55">
        <v>43556.0</v>
      </c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2.75" customHeight="1">
      <c r="A458" s="52">
        <v>1063964.0</v>
      </c>
      <c r="B458" s="53">
        <v>4000.0</v>
      </c>
      <c r="C458" s="54">
        <f t="shared" si="1"/>
        <v>0.01189846154</v>
      </c>
      <c r="D458" s="52" t="s">
        <v>19</v>
      </c>
      <c r="E458" s="52">
        <v>9.91</v>
      </c>
      <c r="F458" s="53">
        <v>128.9</v>
      </c>
      <c r="G458" s="52" t="s">
        <v>20</v>
      </c>
      <c r="H458" s="52" t="s">
        <v>22</v>
      </c>
      <c r="I458" s="53">
        <v>130000.0</v>
      </c>
      <c r="J458" s="52" t="s">
        <v>30</v>
      </c>
      <c r="K458" s="52" t="s">
        <v>24</v>
      </c>
      <c r="L458" s="52" t="s">
        <v>50</v>
      </c>
      <c r="M458" s="52" t="s">
        <v>42</v>
      </c>
      <c r="N458" s="53">
        <v>4634.24672516</v>
      </c>
      <c r="O458" s="53">
        <v>516.99</v>
      </c>
      <c r="P458" s="55">
        <v>43557.0</v>
      </c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2.75" customHeight="1">
      <c r="A459" s="52">
        <v>1063804.0</v>
      </c>
      <c r="B459" s="53">
        <v>8000.0</v>
      </c>
      <c r="C459" s="54">
        <f t="shared" si="1"/>
        <v>0.05108181818</v>
      </c>
      <c r="D459" s="52" t="s">
        <v>19</v>
      </c>
      <c r="E459" s="52">
        <v>6.03</v>
      </c>
      <c r="F459" s="53">
        <v>243.49</v>
      </c>
      <c r="G459" s="52" t="s">
        <v>44</v>
      </c>
      <c r="H459" s="52" t="s">
        <v>22</v>
      </c>
      <c r="I459" s="53">
        <v>57200.0</v>
      </c>
      <c r="J459" s="52" t="s">
        <v>34</v>
      </c>
      <c r="K459" s="52" t="s">
        <v>24</v>
      </c>
      <c r="L459" s="52" t="s">
        <v>50</v>
      </c>
      <c r="M459" s="52" t="s">
        <v>101</v>
      </c>
      <c r="N459" s="53">
        <v>8517.87</v>
      </c>
      <c r="O459" s="53">
        <v>4868.26</v>
      </c>
      <c r="P459" s="55">
        <v>43558.0</v>
      </c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2.75" customHeight="1">
      <c r="A460" s="52">
        <v>1063751.0</v>
      </c>
      <c r="B460" s="53">
        <v>14400.0</v>
      </c>
      <c r="C460" s="54">
        <f t="shared" si="1"/>
        <v>0.1208559696</v>
      </c>
      <c r="D460" s="52" t="s">
        <v>19</v>
      </c>
      <c r="E460" s="52">
        <v>18.25</v>
      </c>
      <c r="F460" s="53">
        <v>522.41</v>
      </c>
      <c r="G460" s="52" t="s">
        <v>75</v>
      </c>
      <c r="H460" s="52" t="s">
        <v>66</v>
      </c>
      <c r="I460" s="53">
        <v>51871.0</v>
      </c>
      <c r="J460" s="52" t="s">
        <v>23</v>
      </c>
      <c r="K460" s="52" t="s">
        <v>31</v>
      </c>
      <c r="L460" s="52" t="s">
        <v>50</v>
      </c>
      <c r="M460" s="52" t="s">
        <v>102</v>
      </c>
      <c r="N460" s="53">
        <v>7869.17</v>
      </c>
      <c r="O460" s="53">
        <v>522.41</v>
      </c>
      <c r="P460" s="55">
        <v>43559.0</v>
      </c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2.75" customHeight="1">
      <c r="A461" s="52">
        <v>1063982.0</v>
      </c>
      <c r="B461" s="53">
        <v>4375.0</v>
      </c>
      <c r="C461" s="54">
        <f t="shared" si="1"/>
        <v>0.11696</v>
      </c>
      <c r="D461" s="52" t="s">
        <v>19</v>
      </c>
      <c r="E461" s="52">
        <v>12.42</v>
      </c>
      <c r="F461" s="53">
        <v>146.2</v>
      </c>
      <c r="G461" s="52" t="s">
        <v>20</v>
      </c>
      <c r="H461" s="52" t="s">
        <v>89</v>
      </c>
      <c r="I461" s="53">
        <v>15000.0</v>
      </c>
      <c r="J461" s="52" t="s">
        <v>23</v>
      </c>
      <c r="K461" s="52" t="s">
        <v>24</v>
      </c>
      <c r="L461" s="52" t="s">
        <v>50</v>
      </c>
      <c r="M461" s="52" t="s">
        <v>42</v>
      </c>
      <c r="N461" s="53">
        <v>5261.08149103</v>
      </c>
      <c r="O461" s="53">
        <v>152.4</v>
      </c>
      <c r="P461" s="55">
        <v>43560.0</v>
      </c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2.75" customHeight="1">
      <c r="A462" s="52">
        <v>1063972.0</v>
      </c>
      <c r="B462" s="53">
        <v>4100.0</v>
      </c>
      <c r="C462" s="54">
        <f t="shared" si="1"/>
        <v>0.02180606009</v>
      </c>
      <c r="D462" s="52" t="s">
        <v>19</v>
      </c>
      <c r="E462" s="52">
        <v>7.51</v>
      </c>
      <c r="F462" s="53">
        <v>127.56</v>
      </c>
      <c r="G462" s="52" t="s">
        <v>44</v>
      </c>
      <c r="H462" s="52" t="s">
        <v>56</v>
      </c>
      <c r="I462" s="53">
        <v>70197.0</v>
      </c>
      <c r="J462" s="52" t="s">
        <v>34</v>
      </c>
      <c r="K462" s="52" t="s">
        <v>24</v>
      </c>
      <c r="L462" s="52" t="s">
        <v>25</v>
      </c>
      <c r="M462" s="52" t="s">
        <v>103</v>
      </c>
      <c r="N462" s="53">
        <v>4582.75029982</v>
      </c>
      <c r="O462" s="53">
        <v>638.01</v>
      </c>
      <c r="P462" s="55">
        <v>43561.0</v>
      </c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2.75" customHeight="1">
      <c r="A463" s="52">
        <v>1063785.0</v>
      </c>
      <c r="B463" s="53">
        <v>6000.0</v>
      </c>
      <c r="C463" s="54">
        <f t="shared" si="1"/>
        <v>0.04864340426</v>
      </c>
      <c r="D463" s="52" t="s">
        <v>19</v>
      </c>
      <c r="E463" s="52">
        <v>8.9</v>
      </c>
      <c r="F463" s="53">
        <v>190.52</v>
      </c>
      <c r="G463" s="52" t="s">
        <v>44</v>
      </c>
      <c r="H463" s="52" t="s">
        <v>94</v>
      </c>
      <c r="I463" s="53">
        <v>47000.0</v>
      </c>
      <c r="J463" s="52" t="s">
        <v>23</v>
      </c>
      <c r="K463" s="52" t="s">
        <v>24</v>
      </c>
      <c r="L463" s="52" t="s">
        <v>41</v>
      </c>
      <c r="M463" s="52" t="s">
        <v>99</v>
      </c>
      <c r="N463" s="53">
        <v>6857.05560144</v>
      </c>
      <c r="O463" s="53">
        <v>199.26</v>
      </c>
      <c r="P463" s="55">
        <v>43562.0</v>
      </c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2.75" customHeight="1">
      <c r="A464" s="52">
        <v>1063788.0</v>
      </c>
      <c r="B464" s="53">
        <v>4200.0</v>
      </c>
      <c r="C464" s="54">
        <f t="shared" si="1"/>
        <v>0.02930232558</v>
      </c>
      <c r="D464" s="52" t="s">
        <v>27</v>
      </c>
      <c r="E464" s="52">
        <v>17.27</v>
      </c>
      <c r="F464" s="53">
        <v>105.0</v>
      </c>
      <c r="G464" s="52" t="s">
        <v>75</v>
      </c>
      <c r="H464" s="52" t="s">
        <v>56</v>
      </c>
      <c r="I464" s="53">
        <v>43000.0</v>
      </c>
      <c r="J464" s="52" t="s">
        <v>30</v>
      </c>
      <c r="K464" s="52" t="s">
        <v>31</v>
      </c>
      <c r="L464" s="52" t="s">
        <v>50</v>
      </c>
      <c r="M464" s="52" t="s">
        <v>26</v>
      </c>
      <c r="N464" s="53">
        <v>4200.0</v>
      </c>
      <c r="O464" s="53">
        <v>105.0</v>
      </c>
      <c r="P464" s="55">
        <v>43563.0</v>
      </c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2.75" customHeight="1">
      <c r="A465" s="52">
        <v>1063485.0</v>
      </c>
      <c r="B465" s="53">
        <v>4000.0</v>
      </c>
      <c r="C465" s="54">
        <f t="shared" si="1"/>
        <v>0.012282</v>
      </c>
      <c r="D465" s="52" t="s">
        <v>19</v>
      </c>
      <c r="E465" s="52">
        <v>6.62</v>
      </c>
      <c r="F465" s="53">
        <v>122.82</v>
      </c>
      <c r="G465" s="52" t="s">
        <v>44</v>
      </c>
      <c r="H465" s="52" t="s">
        <v>85</v>
      </c>
      <c r="I465" s="53">
        <v>120000.0</v>
      </c>
      <c r="J465" s="52" t="s">
        <v>30</v>
      </c>
      <c r="K465" s="52" t="s">
        <v>24</v>
      </c>
      <c r="L465" s="52" t="s">
        <v>53</v>
      </c>
      <c r="M465" s="52" t="s">
        <v>52</v>
      </c>
      <c r="N465" s="53">
        <v>4152.93</v>
      </c>
      <c r="O465" s="53">
        <v>1918.67</v>
      </c>
      <c r="P465" s="55">
        <v>43564.0</v>
      </c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2.75" customHeight="1">
      <c r="A466" s="52">
        <v>1063781.0</v>
      </c>
      <c r="B466" s="53">
        <v>3000.0</v>
      </c>
      <c r="C466" s="54">
        <f t="shared" si="1"/>
        <v>0.01363471466</v>
      </c>
      <c r="D466" s="52" t="s">
        <v>19</v>
      </c>
      <c r="E466" s="52">
        <v>10.65</v>
      </c>
      <c r="F466" s="53">
        <v>97.72</v>
      </c>
      <c r="G466" s="52" t="s">
        <v>20</v>
      </c>
      <c r="H466" s="52" t="s">
        <v>22</v>
      </c>
      <c r="I466" s="53">
        <v>86004.0</v>
      </c>
      <c r="J466" s="52" t="s">
        <v>34</v>
      </c>
      <c r="K466" s="52" t="s">
        <v>31</v>
      </c>
      <c r="L466" s="52" t="s">
        <v>41</v>
      </c>
      <c r="M466" s="52" t="s">
        <v>95</v>
      </c>
      <c r="N466" s="53">
        <v>2236.73</v>
      </c>
      <c r="O466" s="53">
        <v>97.72</v>
      </c>
      <c r="P466" s="55">
        <v>43565.0</v>
      </c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2.75" customHeight="1">
      <c r="A467" s="52">
        <v>1057766.0</v>
      </c>
      <c r="B467" s="53">
        <v>5400.0</v>
      </c>
      <c r="C467" s="54">
        <f t="shared" si="1"/>
        <v>0.028984</v>
      </c>
      <c r="D467" s="52" t="s">
        <v>19</v>
      </c>
      <c r="E467" s="52">
        <v>12.69</v>
      </c>
      <c r="F467" s="53">
        <v>181.15</v>
      </c>
      <c r="G467" s="52" t="s">
        <v>20</v>
      </c>
      <c r="H467" s="52" t="s">
        <v>22</v>
      </c>
      <c r="I467" s="53">
        <v>75000.0</v>
      </c>
      <c r="J467" s="52" t="s">
        <v>34</v>
      </c>
      <c r="K467" s="52" t="s">
        <v>24</v>
      </c>
      <c r="L467" s="52" t="s">
        <v>32</v>
      </c>
      <c r="M467" s="52" t="s">
        <v>64</v>
      </c>
      <c r="N467" s="53">
        <v>6273.69</v>
      </c>
      <c r="O467" s="53">
        <v>2844.38</v>
      </c>
      <c r="P467" s="55">
        <v>43566.0</v>
      </c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2.75" customHeight="1">
      <c r="A468" s="52">
        <v>1063778.0</v>
      </c>
      <c r="B468" s="53">
        <v>15000.0</v>
      </c>
      <c r="C468" s="54">
        <f t="shared" si="1"/>
        <v>0.05776472727</v>
      </c>
      <c r="D468" s="52" t="s">
        <v>19</v>
      </c>
      <c r="E468" s="52">
        <v>16.29</v>
      </c>
      <c r="F468" s="53">
        <v>529.51</v>
      </c>
      <c r="G468" s="52" t="s">
        <v>75</v>
      </c>
      <c r="H468" s="52" t="s">
        <v>45</v>
      </c>
      <c r="I468" s="53">
        <v>110000.0</v>
      </c>
      <c r="J468" s="52" t="s">
        <v>23</v>
      </c>
      <c r="K468" s="52" t="s">
        <v>31</v>
      </c>
      <c r="L468" s="52" t="s">
        <v>35</v>
      </c>
      <c r="M468" s="52" t="s">
        <v>64</v>
      </c>
      <c r="N468" s="53">
        <v>1873.45</v>
      </c>
      <c r="O468" s="53">
        <v>529.51</v>
      </c>
      <c r="P468" s="55">
        <v>43567.0</v>
      </c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2.75" customHeight="1">
      <c r="A469" s="52">
        <v>1062818.0</v>
      </c>
      <c r="B469" s="53">
        <v>20000.0</v>
      </c>
      <c r="C469" s="54">
        <f t="shared" si="1"/>
        <v>0.077229</v>
      </c>
      <c r="D469" s="52" t="s">
        <v>27</v>
      </c>
      <c r="E469" s="52">
        <v>18.64</v>
      </c>
      <c r="F469" s="53">
        <v>514.86</v>
      </c>
      <c r="G469" s="52" t="s">
        <v>55</v>
      </c>
      <c r="H469" s="52" t="s">
        <v>48</v>
      </c>
      <c r="I469" s="53">
        <v>80000.0</v>
      </c>
      <c r="J469" s="52" t="s">
        <v>30</v>
      </c>
      <c r="K469" s="52" t="s">
        <v>24</v>
      </c>
      <c r="L469" s="52" t="s">
        <v>50</v>
      </c>
      <c r="M469" s="52" t="s">
        <v>26</v>
      </c>
      <c r="N469" s="53">
        <v>22955.76</v>
      </c>
      <c r="O469" s="53">
        <v>18326.72</v>
      </c>
      <c r="P469" s="55">
        <v>43568.0</v>
      </c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2.75" customHeight="1">
      <c r="A470" s="52">
        <v>1042037.0</v>
      </c>
      <c r="B470" s="53">
        <v>10400.0</v>
      </c>
      <c r="C470" s="54">
        <f t="shared" si="1"/>
        <v>0.09514636364</v>
      </c>
      <c r="D470" s="52" t="s">
        <v>19</v>
      </c>
      <c r="E470" s="52">
        <v>12.69</v>
      </c>
      <c r="F470" s="53">
        <v>348.87</v>
      </c>
      <c r="G470" s="52" t="s">
        <v>20</v>
      </c>
      <c r="H470" s="52" t="s">
        <v>61</v>
      </c>
      <c r="I470" s="53">
        <v>44000.0</v>
      </c>
      <c r="J470" s="52" t="s">
        <v>30</v>
      </c>
      <c r="K470" s="52" t="s">
        <v>24</v>
      </c>
      <c r="L470" s="52" t="s">
        <v>25</v>
      </c>
      <c r="M470" s="52" t="s">
        <v>42</v>
      </c>
      <c r="N470" s="53">
        <v>12551.7831242</v>
      </c>
      <c r="O470" s="53">
        <v>375.39</v>
      </c>
      <c r="P470" s="55">
        <v>43569.0</v>
      </c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2.75" customHeight="1">
      <c r="A471" s="52">
        <v>1063518.0</v>
      </c>
      <c r="B471" s="53">
        <v>4500.0</v>
      </c>
      <c r="C471" s="54">
        <f t="shared" si="1"/>
        <v>0.0263372093</v>
      </c>
      <c r="D471" s="52" t="s">
        <v>27</v>
      </c>
      <c r="E471" s="52">
        <v>17.58</v>
      </c>
      <c r="F471" s="53">
        <v>113.25</v>
      </c>
      <c r="G471" s="52" t="s">
        <v>75</v>
      </c>
      <c r="H471" s="52" t="s">
        <v>94</v>
      </c>
      <c r="I471" s="53">
        <v>51600.0</v>
      </c>
      <c r="J471" s="52" t="s">
        <v>30</v>
      </c>
      <c r="K471" s="52" t="s">
        <v>24</v>
      </c>
      <c r="L471" s="52" t="s">
        <v>50</v>
      </c>
      <c r="M471" s="52" t="s">
        <v>107</v>
      </c>
      <c r="N471" s="53">
        <v>6287.69813066</v>
      </c>
      <c r="O471" s="53">
        <v>2554.52</v>
      </c>
      <c r="P471" s="55">
        <v>43570.0</v>
      </c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2.75" customHeight="1">
      <c r="A472" s="52">
        <v>1063515.0</v>
      </c>
      <c r="B472" s="53">
        <v>11500.0</v>
      </c>
      <c r="C472" s="54">
        <f t="shared" si="1"/>
        <v>0.1197755844</v>
      </c>
      <c r="D472" s="52" t="s">
        <v>19</v>
      </c>
      <c r="E472" s="52">
        <v>12.42</v>
      </c>
      <c r="F472" s="53">
        <v>384.28</v>
      </c>
      <c r="G472" s="52" t="s">
        <v>20</v>
      </c>
      <c r="H472" s="52" t="s">
        <v>29</v>
      </c>
      <c r="I472" s="53">
        <v>38500.0</v>
      </c>
      <c r="J472" s="52" t="s">
        <v>30</v>
      </c>
      <c r="K472" s="52" t="s">
        <v>24</v>
      </c>
      <c r="L472" s="52" t="s">
        <v>25</v>
      </c>
      <c r="M472" s="52" t="s">
        <v>123</v>
      </c>
      <c r="N472" s="53">
        <v>13850.7061324</v>
      </c>
      <c r="O472" s="53">
        <v>392.68</v>
      </c>
      <c r="P472" s="55">
        <v>43571.0</v>
      </c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2.75" customHeight="1">
      <c r="A473" s="52">
        <v>1063524.0</v>
      </c>
      <c r="B473" s="53">
        <v>10000.0</v>
      </c>
      <c r="C473" s="54">
        <f t="shared" si="1"/>
        <v>0.0491264</v>
      </c>
      <c r="D473" s="52" t="s">
        <v>19</v>
      </c>
      <c r="E473" s="52">
        <v>6.62</v>
      </c>
      <c r="F473" s="53">
        <v>307.04</v>
      </c>
      <c r="G473" s="52" t="s">
        <v>44</v>
      </c>
      <c r="H473" s="52" t="s">
        <v>61</v>
      </c>
      <c r="I473" s="53">
        <v>75000.0</v>
      </c>
      <c r="J473" s="52" t="s">
        <v>23</v>
      </c>
      <c r="K473" s="52" t="s">
        <v>24</v>
      </c>
      <c r="L473" s="52" t="s">
        <v>53</v>
      </c>
      <c r="M473" s="52" t="s">
        <v>87</v>
      </c>
      <c r="N473" s="53">
        <v>10742.42</v>
      </c>
      <c r="O473" s="53">
        <v>5847.47</v>
      </c>
      <c r="P473" s="55">
        <v>43572.0</v>
      </c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2.75" customHeight="1">
      <c r="A474" s="52">
        <v>1063519.0</v>
      </c>
      <c r="B474" s="53">
        <v>18225.0</v>
      </c>
      <c r="C474" s="54">
        <f t="shared" si="1"/>
        <v>0.09949196141</v>
      </c>
      <c r="D474" s="52" t="s">
        <v>27</v>
      </c>
      <c r="E474" s="52">
        <v>13.49</v>
      </c>
      <c r="F474" s="53">
        <v>309.42</v>
      </c>
      <c r="G474" s="52" t="s">
        <v>28</v>
      </c>
      <c r="H474" s="52" t="s">
        <v>22</v>
      </c>
      <c r="I474" s="53">
        <v>37320.0</v>
      </c>
      <c r="J474" s="52" t="s">
        <v>23</v>
      </c>
      <c r="K474" s="52" t="s">
        <v>24</v>
      </c>
      <c r="L474" s="52" t="s">
        <v>50</v>
      </c>
      <c r="M474" s="52" t="s">
        <v>33</v>
      </c>
      <c r="N474" s="53">
        <v>14876.65</v>
      </c>
      <c r="O474" s="53">
        <v>12102.24</v>
      </c>
      <c r="P474" s="55">
        <v>43573.0</v>
      </c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2.75" customHeight="1">
      <c r="A475" s="52">
        <v>1063521.0</v>
      </c>
      <c r="B475" s="53">
        <v>3600.0</v>
      </c>
      <c r="C475" s="54">
        <f t="shared" si="1"/>
        <v>0.02494254545</v>
      </c>
      <c r="D475" s="52" t="s">
        <v>19</v>
      </c>
      <c r="E475" s="52">
        <v>8.9</v>
      </c>
      <c r="F475" s="53">
        <v>114.32</v>
      </c>
      <c r="G475" s="52" t="s">
        <v>44</v>
      </c>
      <c r="H475" s="52" t="s">
        <v>22</v>
      </c>
      <c r="I475" s="53">
        <v>55000.0</v>
      </c>
      <c r="J475" s="52" t="s">
        <v>34</v>
      </c>
      <c r="K475" s="52" t="s">
        <v>24</v>
      </c>
      <c r="L475" s="52" t="s">
        <v>50</v>
      </c>
      <c r="M475" s="52" t="s">
        <v>91</v>
      </c>
      <c r="N475" s="53">
        <v>3976.57</v>
      </c>
      <c r="O475" s="53">
        <v>2037.38</v>
      </c>
      <c r="P475" s="55">
        <v>43574.0</v>
      </c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2.75" customHeight="1">
      <c r="A476" s="52">
        <v>984879.0</v>
      </c>
      <c r="B476" s="53">
        <v>18500.0</v>
      </c>
      <c r="C476" s="54">
        <f t="shared" si="1"/>
        <v>0.0351372</v>
      </c>
      <c r="D476" s="52" t="s">
        <v>27</v>
      </c>
      <c r="E476" s="52">
        <v>11.71</v>
      </c>
      <c r="F476" s="53">
        <v>292.81</v>
      </c>
      <c r="G476" s="52" t="s">
        <v>20</v>
      </c>
      <c r="H476" s="52" t="s">
        <v>89</v>
      </c>
      <c r="I476" s="53">
        <v>100000.0</v>
      </c>
      <c r="J476" s="52" t="s">
        <v>23</v>
      </c>
      <c r="K476" s="52" t="s">
        <v>24</v>
      </c>
      <c r="L476" s="52" t="s">
        <v>57</v>
      </c>
      <c r="M476" s="52" t="s">
        <v>42</v>
      </c>
      <c r="N476" s="53">
        <v>16359.1199177</v>
      </c>
      <c r="O476" s="53">
        <v>7889.73</v>
      </c>
      <c r="P476" s="55">
        <v>43575.0</v>
      </c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2.75" customHeight="1">
      <c r="A477" s="52">
        <v>1063509.0</v>
      </c>
      <c r="B477" s="53">
        <v>16800.0</v>
      </c>
      <c r="C477" s="54">
        <f t="shared" si="1"/>
        <v>0.07352571429</v>
      </c>
      <c r="D477" s="52" t="s">
        <v>27</v>
      </c>
      <c r="E477" s="52">
        <v>18.25</v>
      </c>
      <c r="F477" s="53">
        <v>428.9</v>
      </c>
      <c r="G477" s="52" t="s">
        <v>75</v>
      </c>
      <c r="H477" s="52" t="s">
        <v>22</v>
      </c>
      <c r="I477" s="53">
        <v>70000.0</v>
      </c>
      <c r="J477" s="52" t="s">
        <v>23</v>
      </c>
      <c r="K477" s="52" t="s">
        <v>24</v>
      </c>
      <c r="L477" s="52" t="s">
        <v>25</v>
      </c>
      <c r="M477" s="52" t="s">
        <v>114</v>
      </c>
      <c r="N477" s="53">
        <v>22756.2026662</v>
      </c>
      <c r="O477" s="53">
        <v>112.14</v>
      </c>
      <c r="P477" s="55">
        <v>43576.0</v>
      </c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2.75" customHeight="1">
      <c r="A478" s="52">
        <v>1063693.0</v>
      </c>
      <c r="B478" s="53">
        <v>10000.0</v>
      </c>
      <c r="C478" s="54">
        <f t="shared" si="1"/>
        <v>0.06315529412</v>
      </c>
      <c r="D478" s="52" t="s">
        <v>19</v>
      </c>
      <c r="E478" s="52">
        <v>17.27</v>
      </c>
      <c r="F478" s="53">
        <v>357.88</v>
      </c>
      <c r="G478" s="52" t="s">
        <v>75</v>
      </c>
      <c r="H478" s="52" t="s">
        <v>51</v>
      </c>
      <c r="I478" s="53">
        <v>68000.0</v>
      </c>
      <c r="J478" s="52" t="s">
        <v>34</v>
      </c>
      <c r="K478" s="52" t="s">
        <v>31</v>
      </c>
      <c r="L478" s="52" t="s">
        <v>50</v>
      </c>
      <c r="M478" s="52" t="s">
        <v>128</v>
      </c>
      <c r="N478" s="53">
        <v>8589.12</v>
      </c>
      <c r="O478" s="53">
        <v>357.88</v>
      </c>
      <c r="P478" s="55">
        <v>43577.0</v>
      </c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2.75" customHeight="1">
      <c r="A479" s="52">
        <v>1063700.0</v>
      </c>
      <c r="B479" s="53">
        <v>15000.0</v>
      </c>
      <c r="C479" s="54">
        <f t="shared" si="1"/>
        <v>0.09894</v>
      </c>
      <c r="D479" s="52" t="s">
        <v>19</v>
      </c>
      <c r="E479" s="52">
        <v>18.25</v>
      </c>
      <c r="F479" s="53">
        <v>544.17</v>
      </c>
      <c r="G479" s="52" t="s">
        <v>75</v>
      </c>
      <c r="H479" s="52" t="s">
        <v>22</v>
      </c>
      <c r="I479" s="53">
        <v>66000.0</v>
      </c>
      <c r="J479" s="52" t="s">
        <v>34</v>
      </c>
      <c r="K479" s="52" t="s">
        <v>24</v>
      </c>
      <c r="L479" s="52" t="s">
        <v>50</v>
      </c>
      <c r="M479" s="52" t="s">
        <v>42</v>
      </c>
      <c r="N479" s="53">
        <v>17725.93</v>
      </c>
      <c r="O479" s="53">
        <v>10661.18</v>
      </c>
      <c r="P479" s="55">
        <v>43578.0</v>
      </c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2.75" customHeight="1">
      <c r="A480" s="52">
        <v>1056934.0</v>
      </c>
      <c r="B480" s="53">
        <v>8000.0</v>
      </c>
      <c r="C480" s="54">
        <f t="shared" si="1"/>
        <v>0.03735670588</v>
      </c>
      <c r="D480" s="52" t="s">
        <v>19</v>
      </c>
      <c r="E480" s="52">
        <v>11.71</v>
      </c>
      <c r="F480" s="53">
        <v>264.61</v>
      </c>
      <c r="G480" s="52" t="s">
        <v>20</v>
      </c>
      <c r="H480" s="52" t="s">
        <v>51</v>
      </c>
      <c r="I480" s="53">
        <v>85000.0</v>
      </c>
      <c r="J480" s="52" t="s">
        <v>30</v>
      </c>
      <c r="K480" s="52" t="s">
        <v>24</v>
      </c>
      <c r="L480" s="52" t="s">
        <v>57</v>
      </c>
      <c r="M480" s="52" t="s">
        <v>95</v>
      </c>
      <c r="N480" s="53">
        <v>8371.65</v>
      </c>
      <c r="O480" s="53">
        <v>7317.57</v>
      </c>
      <c r="P480" s="55">
        <v>43579.0</v>
      </c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2.75" customHeight="1">
      <c r="A481" s="52">
        <v>1063246.0</v>
      </c>
      <c r="B481" s="53">
        <v>25000.0</v>
      </c>
      <c r="C481" s="54">
        <f t="shared" si="1"/>
        <v>0.06417377476</v>
      </c>
      <c r="D481" s="52" t="s">
        <v>27</v>
      </c>
      <c r="E481" s="52">
        <v>16.77</v>
      </c>
      <c r="F481" s="53">
        <v>443.89</v>
      </c>
      <c r="G481" s="52" t="s">
        <v>75</v>
      </c>
      <c r="H481" s="52" t="s">
        <v>45</v>
      </c>
      <c r="I481" s="53">
        <v>83004.0</v>
      </c>
      <c r="J481" s="52" t="s">
        <v>23</v>
      </c>
      <c r="K481" s="52" t="s">
        <v>24</v>
      </c>
      <c r="L481" s="52" t="s">
        <v>50</v>
      </c>
      <c r="M481" s="52" t="s">
        <v>42</v>
      </c>
      <c r="N481" s="53">
        <v>19643.66</v>
      </c>
      <c r="O481" s="53">
        <v>16993.32</v>
      </c>
      <c r="P481" s="55">
        <v>43580.0</v>
      </c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2.75" customHeight="1">
      <c r="A482" s="52">
        <v>1057424.0</v>
      </c>
      <c r="B482" s="53">
        <v>16000.0</v>
      </c>
      <c r="C482" s="54">
        <f t="shared" si="1"/>
        <v>0.1178</v>
      </c>
      <c r="D482" s="52" t="s">
        <v>19</v>
      </c>
      <c r="E482" s="52">
        <v>7.9</v>
      </c>
      <c r="F482" s="53">
        <v>500.65</v>
      </c>
      <c r="G482" s="52" t="s">
        <v>44</v>
      </c>
      <c r="H482" s="52" t="s">
        <v>45</v>
      </c>
      <c r="I482" s="53">
        <v>51000.0</v>
      </c>
      <c r="J482" s="52" t="s">
        <v>30</v>
      </c>
      <c r="K482" s="52" t="s">
        <v>31</v>
      </c>
      <c r="L482" s="52" t="s">
        <v>50</v>
      </c>
      <c r="M482" s="52" t="s">
        <v>26</v>
      </c>
      <c r="N482" s="53">
        <v>11928.62</v>
      </c>
      <c r="O482" s="53">
        <v>500.65</v>
      </c>
      <c r="P482" s="55">
        <v>43581.0</v>
      </c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2.75" customHeight="1">
      <c r="A483" s="52">
        <v>1063680.0</v>
      </c>
      <c r="B483" s="53">
        <v>8000.0</v>
      </c>
      <c r="C483" s="54">
        <f t="shared" si="1"/>
        <v>0.056856</v>
      </c>
      <c r="D483" s="52" t="s">
        <v>19</v>
      </c>
      <c r="E483" s="52">
        <v>10.65</v>
      </c>
      <c r="F483" s="53">
        <v>260.59</v>
      </c>
      <c r="G483" s="52" t="s">
        <v>20</v>
      </c>
      <c r="H483" s="52" t="s">
        <v>89</v>
      </c>
      <c r="I483" s="53">
        <v>55000.0</v>
      </c>
      <c r="J483" s="52" t="s">
        <v>30</v>
      </c>
      <c r="K483" s="52" t="s">
        <v>24</v>
      </c>
      <c r="L483" s="52" t="s">
        <v>50</v>
      </c>
      <c r="M483" s="52" t="s">
        <v>42</v>
      </c>
      <c r="N483" s="53">
        <v>8923.71</v>
      </c>
      <c r="O483" s="53">
        <v>5025.51</v>
      </c>
      <c r="P483" s="55">
        <v>43582.0</v>
      </c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2.75" customHeight="1">
      <c r="A484" s="52">
        <v>1063679.0</v>
      </c>
      <c r="B484" s="53">
        <v>7200.0</v>
      </c>
      <c r="C484" s="54">
        <f t="shared" si="1"/>
        <v>0.05719148936</v>
      </c>
      <c r="D484" s="52" t="s">
        <v>19</v>
      </c>
      <c r="E484" s="52">
        <v>7.51</v>
      </c>
      <c r="F484" s="53">
        <v>224.0</v>
      </c>
      <c r="G484" s="52" t="s">
        <v>44</v>
      </c>
      <c r="H484" s="52" t="s">
        <v>22</v>
      </c>
      <c r="I484" s="53">
        <v>47000.0</v>
      </c>
      <c r="J484" s="52" t="s">
        <v>30</v>
      </c>
      <c r="K484" s="52" t="s">
        <v>24</v>
      </c>
      <c r="L484" s="52" t="s">
        <v>50</v>
      </c>
      <c r="M484" s="52" t="s">
        <v>69</v>
      </c>
      <c r="N484" s="53">
        <v>8061.52571023</v>
      </c>
      <c r="O484" s="53">
        <v>239.21</v>
      </c>
      <c r="P484" s="55">
        <v>43583.0</v>
      </c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2.75" customHeight="1">
      <c r="A485" s="52">
        <v>1063034.0</v>
      </c>
      <c r="B485" s="53">
        <v>12000.0</v>
      </c>
      <c r="C485" s="54">
        <f t="shared" si="1"/>
        <v>0.05209255814</v>
      </c>
      <c r="D485" s="52" t="s">
        <v>19</v>
      </c>
      <c r="E485" s="52">
        <v>7.51</v>
      </c>
      <c r="F485" s="53">
        <v>373.33</v>
      </c>
      <c r="G485" s="52" t="s">
        <v>44</v>
      </c>
      <c r="H485" s="52" t="s">
        <v>61</v>
      </c>
      <c r="I485" s="53">
        <v>86000.0</v>
      </c>
      <c r="J485" s="52" t="s">
        <v>30</v>
      </c>
      <c r="K485" s="52" t="s">
        <v>24</v>
      </c>
      <c r="L485" s="52" t="s">
        <v>50</v>
      </c>
      <c r="M485" s="52" t="s">
        <v>42</v>
      </c>
      <c r="N485" s="53">
        <v>13098.35</v>
      </c>
      <c r="O485" s="53">
        <v>967.21</v>
      </c>
      <c r="P485" s="55">
        <v>43584.0</v>
      </c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2.75" customHeight="1">
      <c r="A486" s="52">
        <v>1063448.0</v>
      </c>
      <c r="B486" s="53">
        <v>2200.0</v>
      </c>
      <c r="C486" s="54">
        <f t="shared" si="1"/>
        <v>0.01914</v>
      </c>
      <c r="D486" s="52" t="s">
        <v>19</v>
      </c>
      <c r="E486" s="52">
        <v>15.27</v>
      </c>
      <c r="F486" s="53">
        <v>76.56</v>
      </c>
      <c r="G486" s="52" t="s">
        <v>28</v>
      </c>
      <c r="H486" s="52" t="s">
        <v>22</v>
      </c>
      <c r="I486" s="53">
        <v>48000.0</v>
      </c>
      <c r="J486" s="52" t="s">
        <v>34</v>
      </c>
      <c r="K486" s="52" t="s">
        <v>31</v>
      </c>
      <c r="L486" s="52" t="s">
        <v>50</v>
      </c>
      <c r="M486" s="52" t="s">
        <v>64</v>
      </c>
      <c r="N486" s="53">
        <v>2294.0</v>
      </c>
      <c r="O486" s="53">
        <v>76.56</v>
      </c>
      <c r="P486" s="55">
        <v>43585.0</v>
      </c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2.75" customHeight="1">
      <c r="A487" s="52">
        <v>1063431.0</v>
      </c>
      <c r="B487" s="53">
        <v>20000.0</v>
      </c>
      <c r="C487" s="54">
        <f t="shared" si="1"/>
        <v>0.1106693878</v>
      </c>
      <c r="D487" s="52" t="s">
        <v>27</v>
      </c>
      <c r="E487" s="52">
        <v>12.69</v>
      </c>
      <c r="F487" s="53">
        <v>451.9</v>
      </c>
      <c r="G487" s="52" t="s">
        <v>20</v>
      </c>
      <c r="H487" s="52" t="s">
        <v>22</v>
      </c>
      <c r="I487" s="53">
        <v>49000.0</v>
      </c>
      <c r="J487" s="52" t="s">
        <v>23</v>
      </c>
      <c r="K487" s="52" t="s">
        <v>38</v>
      </c>
      <c r="L487" s="52" t="s">
        <v>41</v>
      </c>
      <c r="M487" s="52" t="s">
        <v>91</v>
      </c>
      <c r="N487" s="53">
        <v>21677.94</v>
      </c>
      <c r="O487" s="53">
        <v>451.9</v>
      </c>
      <c r="P487" s="55">
        <v>43586.0</v>
      </c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2.75" customHeight="1">
      <c r="A488" s="52">
        <v>1060804.0</v>
      </c>
      <c r="B488" s="53">
        <v>28000.0</v>
      </c>
      <c r="C488" s="54">
        <f t="shared" si="1"/>
        <v>0.08877317647</v>
      </c>
      <c r="D488" s="52" t="s">
        <v>27</v>
      </c>
      <c r="E488" s="52">
        <v>12.42</v>
      </c>
      <c r="F488" s="53">
        <v>628.81</v>
      </c>
      <c r="G488" s="52" t="s">
        <v>20</v>
      </c>
      <c r="H488" s="52" t="s">
        <v>61</v>
      </c>
      <c r="I488" s="53">
        <v>85000.0</v>
      </c>
      <c r="J488" s="52" t="s">
        <v>30</v>
      </c>
      <c r="K488" s="52" t="s">
        <v>24</v>
      </c>
      <c r="L488" s="52" t="s">
        <v>50</v>
      </c>
      <c r="M488" s="52" t="s">
        <v>92</v>
      </c>
      <c r="N488" s="53">
        <v>31960.6</v>
      </c>
      <c r="O488" s="53">
        <v>23160.52</v>
      </c>
      <c r="P488" s="55">
        <v>43587.0</v>
      </c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2.75" customHeight="1">
      <c r="A489" s="52">
        <v>1027771.0</v>
      </c>
      <c r="B489" s="53">
        <v>6000.0</v>
      </c>
      <c r="C489" s="54">
        <f t="shared" si="1"/>
        <v>0.0448008</v>
      </c>
      <c r="D489" s="52" t="s">
        <v>19</v>
      </c>
      <c r="E489" s="52">
        <v>7.51</v>
      </c>
      <c r="F489" s="53">
        <v>186.67</v>
      </c>
      <c r="G489" s="52" t="s">
        <v>44</v>
      </c>
      <c r="H489" s="52" t="s">
        <v>89</v>
      </c>
      <c r="I489" s="53">
        <v>50000.0</v>
      </c>
      <c r="J489" s="52" t="s">
        <v>23</v>
      </c>
      <c r="K489" s="52" t="s">
        <v>24</v>
      </c>
      <c r="L489" s="52" t="s">
        <v>50</v>
      </c>
      <c r="M489" s="52" t="s">
        <v>126</v>
      </c>
      <c r="N489" s="53">
        <v>6717.52577896</v>
      </c>
      <c r="O489" s="53">
        <v>201.76</v>
      </c>
      <c r="P489" s="55">
        <v>43588.0</v>
      </c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2.75" customHeight="1">
      <c r="A490" s="52">
        <v>1063653.0</v>
      </c>
      <c r="B490" s="53">
        <v>25000.0</v>
      </c>
      <c r="C490" s="54">
        <f t="shared" si="1"/>
        <v>0.07477828571</v>
      </c>
      <c r="D490" s="52" t="s">
        <v>27</v>
      </c>
      <c r="E490" s="52">
        <v>19.42</v>
      </c>
      <c r="F490" s="53">
        <v>654.31</v>
      </c>
      <c r="G490" s="52" t="s">
        <v>55</v>
      </c>
      <c r="H490" s="52" t="s">
        <v>22</v>
      </c>
      <c r="I490" s="53">
        <v>105000.0</v>
      </c>
      <c r="J490" s="52" t="s">
        <v>23</v>
      </c>
      <c r="K490" s="52" t="s">
        <v>38</v>
      </c>
      <c r="L490" s="52" t="s">
        <v>25</v>
      </c>
      <c r="M490" s="52" t="s">
        <v>91</v>
      </c>
      <c r="N490" s="53">
        <v>31388.68</v>
      </c>
      <c r="O490" s="53">
        <v>654.31</v>
      </c>
      <c r="P490" s="55">
        <v>43589.0</v>
      </c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2.75" customHeight="1">
      <c r="A491" s="52">
        <v>1063421.0</v>
      </c>
      <c r="B491" s="53">
        <v>8000.0</v>
      </c>
      <c r="C491" s="54">
        <f t="shared" si="1"/>
        <v>0.03882821655</v>
      </c>
      <c r="D491" s="52" t="s">
        <v>27</v>
      </c>
      <c r="E491" s="52">
        <v>8.9</v>
      </c>
      <c r="F491" s="53">
        <v>165.68</v>
      </c>
      <c r="G491" s="52" t="s">
        <v>44</v>
      </c>
      <c r="H491" s="52" t="s">
        <v>45</v>
      </c>
      <c r="I491" s="53">
        <v>51204.0</v>
      </c>
      <c r="J491" s="52" t="s">
        <v>34</v>
      </c>
      <c r="K491" s="52" t="s">
        <v>31</v>
      </c>
      <c r="L491" s="52" t="s">
        <v>50</v>
      </c>
      <c r="M491" s="52" t="s">
        <v>91</v>
      </c>
      <c r="N491" s="53">
        <v>4639.04</v>
      </c>
      <c r="O491" s="53">
        <v>34.32</v>
      </c>
      <c r="P491" s="55">
        <v>43590.0</v>
      </c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2.75" customHeight="1">
      <c r="A492" s="52">
        <v>1062855.0</v>
      </c>
      <c r="B492" s="53">
        <v>14400.0</v>
      </c>
      <c r="C492" s="54">
        <f t="shared" si="1"/>
        <v>0.1398520793</v>
      </c>
      <c r="D492" s="52" t="s">
        <v>19</v>
      </c>
      <c r="E492" s="52">
        <v>15.27</v>
      </c>
      <c r="F492" s="53">
        <v>501.09</v>
      </c>
      <c r="G492" s="52" t="s">
        <v>28</v>
      </c>
      <c r="H492" s="52" t="s">
        <v>89</v>
      </c>
      <c r="I492" s="53">
        <v>42996.0</v>
      </c>
      <c r="J492" s="52" t="s">
        <v>34</v>
      </c>
      <c r="K492" s="52" t="s">
        <v>24</v>
      </c>
      <c r="L492" s="52" t="s">
        <v>50</v>
      </c>
      <c r="M492" s="52" t="s">
        <v>91</v>
      </c>
      <c r="N492" s="53">
        <v>14762.51</v>
      </c>
      <c r="O492" s="53">
        <v>14267.16</v>
      </c>
      <c r="P492" s="55">
        <v>43591.0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2.75" customHeight="1">
      <c r="A493" s="52">
        <v>1062490.0</v>
      </c>
      <c r="B493" s="53">
        <v>20000.0</v>
      </c>
      <c r="C493" s="54">
        <f t="shared" si="1"/>
        <v>0.071124</v>
      </c>
      <c r="D493" s="52" t="s">
        <v>27</v>
      </c>
      <c r="E493" s="52">
        <v>19.03</v>
      </c>
      <c r="F493" s="53">
        <v>355.62</v>
      </c>
      <c r="G493" s="52" t="s">
        <v>55</v>
      </c>
      <c r="H493" s="52" t="s">
        <v>66</v>
      </c>
      <c r="I493" s="53">
        <v>60000.0</v>
      </c>
      <c r="J493" s="52" t="s">
        <v>23</v>
      </c>
      <c r="K493" s="52" t="s">
        <v>24</v>
      </c>
      <c r="L493" s="52" t="s">
        <v>25</v>
      </c>
      <c r="M493" s="52" t="s">
        <v>42</v>
      </c>
      <c r="N493" s="53">
        <v>19721.8253632</v>
      </c>
      <c r="O493" s="53">
        <v>7663.24</v>
      </c>
      <c r="P493" s="55">
        <v>43592.0</v>
      </c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2.75" customHeight="1">
      <c r="A494" s="52">
        <v>1063626.0</v>
      </c>
      <c r="B494" s="53">
        <v>25000.0</v>
      </c>
      <c r="C494" s="54">
        <f t="shared" si="1"/>
        <v>0.06592941176</v>
      </c>
      <c r="D494" s="52" t="s">
        <v>27</v>
      </c>
      <c r="E494" s="52">
        <v>14.27</v>
      </c>
      <c r="F494" s="53">
        <v>467.0</v>
      </c>
      <c r="G494" s="52" t="s">
        <v>28</v>
      </c>
      <c r="H494" s="52" t="s">
        <v>22</v>
      </c>
      <c r="I494" s="53">
        <v>85000.0</v>
      </c>
      <c r="J494" s="52" t="s">
        <v>23</v>
      </c>
      <c r="K494" s="52" t="s">
        <v>38</v>
      </c>
      <c r="L494" s="52" t="s">
        <v>50</v>
      </c>
      <c r="M494" s="52" t="s">
        <v>118</v>
      </c>
      <c r="N494" s="53">
        <v>22386.62</v>
      </c>
      <c r="O494" s="53">
        <v>467.0</v>
      </c>
      <c r="P494" s="55">
        <v>43593.0</v>
      </c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2.75" customHeight="1">
      <c r="A495" s="52">
        <v>1063407.0</v>
      </c>
      <c r="B495" s="53">
        <v>14050.0</v>
      </c>
      <c r="C495" s="54">
        <f t="shared" si="1"/>
        <v>0.044614</v>
      </c>
      <c r="D495" s="52" t="s">
        <v>19</v>
      </c>
      <c r="E495" s="52">
        <v>8.9</v>
      </c>
      <c r="F495" s="53">
        <v>446.14</v>
      </c>
      <c r="G495" s="52" t="s">
        <v>44</v>
      </c>
      <c r="H495" s="52" t="s">
        <v>48</v>
      </c>
      <c r="I495" s="53">
        <v>120000.0</v>
      </c>
      <c r="J495" s="52" t="s">
        <v>23</v>
      </c>
      <c r="K495" s="52" t="s">
        <v>24</v>
      </c>
      <c r="L495" s="52" t="s">
        <v>57</v>
      </c>
      <c r="M495" s="52" t="s">
        <v>91</v>
      </c>
      <c r="N495" s="53">
        <v>15808.02</v>
      </c>
      <c r="O495" s="53">
        <v>5569.67</v>
      </c>
      <c r="P495" s="55">
        <v>43594.0</v>
      </c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2.75" customHeight="1">
      <c r="A496" s="52">
        <v>1063609.0</v>
      </c>
      <c r="B496" s="53">
        <v>6000.0</v>
      </c>
      <c r="C496" s="54">
        <f t="shared" si="1"/>
        <v>0.03897018711</v>
      </c>
      <c r="D496" s="52" t="s">
        <v>19</v>
      </c>
      <c r="E496" s="52">
        <v>13.49</v>
      </c>
      <c r="F496" s="53">
        <v>203.59</v>
      </c>
      <c r="G496" s="52" t="s">
        <v>28</v>
      </c>
      <c r="H496" s="52" t="s">
        <v>22</v>
      </c>
      <c r="I496" s="53">
        <v>62691.0</v>
      </c>
      <c r="J496" s="52" t="s">
        <v>34</v>
      </c>
      <c r="K496" s="52" t="s">
        <v>24</v>
      </c>
      <c r="L496" s="52" t="s">
        <v>57</v>
      </c>
      <c r="M496" s="52" t="s">
        <v>113</v>
      </c>
      <c r="N496" s="53">
        <v>7325.89257971</v>
      </c>
      <c r="O496" s="53">
        <v>213.5</v>
      </c>
      <c r="P496" s="55">
        <v>43595.0</v>
      </c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2.75" customHeight="1">
      <c r="A497" s="52">
        <v>1063602.0</v>
      </c>
      <c r="B497" s="53">
        <v>16100.0</v>
      </c>
      <c r="C497" s="54">
        <f t="shared" si="1"/>
        <v>0.1185966667</v>
      </c>
      <c r="D497" s="52" t="s">
        <v>27</v>
      </c>
      <c r="E497" s="52">
        <v>11.71</v>
      </c>
      <c r="F497" s="53">
        <v>355.79</v>
      </c>
      <c r="G497" s="52" t="s">
        <v>20</v>
      </c>
      <c r="H497" s="52" t="s">
        <v>29</v>
      </c>
      <c r="I497" s="53">
        <v>36000.0</v>
      </c>
      <c r="J497" s="52" t="s">
        <v>23</v>
      </c>
      <c r="K497" s="52" t="s">
        <v>38</v>
      </c>
      <c r="L497" s="52" t="s">
        <v>50</v>
      </c>
      <c r="M497" s="52" t="s">
        <v>92</v>
      </c>
      <c r="N497" s="53">
        <v>17071.16</v>
      </c>
      <c r="O497" s="53">
        <v>355.79</v>
      </c>
      <c r="P497" s="55">
        <v>43596.0</v>
      </c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2.75" customHeight="1">
      <c r="A498" s="52">
        <v>1063393.0</v>
      </c>
      <c r="B498" s="53">
        <v>35000.0</v>
      </c>
      <c r="C498" s="54">
        <f t="shared" si="1"/>
        <v>0.08751247059</v>
      </c>
      <c r="D498" s="52" t="s">
        <v>27</v>
      </c>
      <c r="E498" s="52">
        <v>20.3</v>
      </c>
      <c r="F498" s="53">
        <v>619.88</v>
      </c>
      <c r="G498" s="52" t="s">
        <v>55</v>
      </c>
      <c r="H498" s="52" t="s">
        <v>48</v>
      </c>
      <c r="I498" s="53">
        <v>85000.0</v>
      </c>
      <c r="J498" s="52" t="s">
        <v>23</v>
      </c>
      <c r="K498" s="52" t="s">
        <v>31</v>
      </c>
      <c r="L498" s="52" t="s">
        <v>50</v>
      </c>
      <c r="M498" s="52" t="s">
        <v>87</v>
      </c>
      <c r="N498" s="53">
        <v>3093.5</v>
      </c>
      <c r="O498" s="53">
        <v>619.88</v>
      </c>
      <c r="P498" s="55">
        <v>43597.0</v>
      </c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2.75" customHeight="1">
      <c r="A499" s="52">
        <v>1063388.0</v>
      </c>
      <c r="B499" s="53">
        <v>10525.0</v>
      </c>
      <c r="C499" s="54">
        <f t="shared" si="1"/>
        <v>0.07956752839</v>
      </c>
      <c r="D499" s="52" t="s">
        <v>19</v>
      </c>
      <c r="E499" s="52">
        <v>7.9</v>
      </c>
      <c r="F499" s="53">
        <v>329.33</v>
      </c>
      <c r="G499" s="52" t="s">
        <v>44</v>
      </c>
      <c r="H499" s="52" t="s">
        <v>61</v>
      </c>
      <c r="I499" s="53">
        <v>49668.0</v>
      </c>
      <c r="J499" s="52" t="s">
        <v>30</v>
      </c>
      <c r="K499" s="52" t="s">
        <v>24</v>
      </c>
      <c r="L499" s="52" t="s">
        <v>50</v>
      </c>
      <c r="M499" s="52" t="s">
        <v>42</v>
      </c>
      <c r="N499" s="53">
        <v>11649.33</v>
      </c>
      <c r="O499" s="53">
        <v>1756.16</v>
      </c>
      <c r="P499" s="55">
        <v>43598.0</v>
      </c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2.75" customHeight="1">
      <c r="A500" s="52">
        <v>1063582.0</v>
      </c>
      <c r="B500" s="53">
        <v>7200.0</v>
      </c>
      <c r="C500" s="54">
        <f t="shared" si="1"/>
        <v>0.101196</v>
      </c>
      <c r="D500" s="52" t="s">
        <v>19</v>
      </c>
      <c r="E500" s="52">
        <v>15.96</v>
      </c>
      <c r="F500" s="53">
        <v>252.99</v>
      </c>
      <c r="G500" s="52" t="s">
        <v>28</v>
      </c>
      <c r="H500" s="52" t="s">
        <v>89</v>
      </c>
      <c r="I500" s="53">
        <v>30000.0</v>
      </c>
      <c r="J500" s="52" t="s">
        <v>30</v>
      </c>
      <c r="K500" s="52" t="s">
        <v>24</v>
      </c>
      <c r="L500" s="52" t="s">
        <v>50</v>
      </c>
      <c r="M500" s="52" t="s">
        <v>95</v>
      </c>
      <c r="N500" s="53">
        <v>9103.26706445</v>
      </c>
      <c r="O500" s="53">
        <v>265.0</v>
      </c>
      <c r="P500" s="55">
        <v>43599.0</v>
      </c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2.75" customHeight="1">
      <c r="A501" s="52">
        <v>988402.0</v>
      </c>
      <c r="B501" s="53">
        <v>18500.0</v>
      </c>
      <c r="C501" s="54">
        <f t="shared" si="1"/>
        <v>0.102072</v>
      </c>
      <c r="D501" s="52" t="s">
        <v>27</v>
      </c>
      <c r="E501" s="52">
        <v>10.65</v>
      </c>
      <c r="F501" s="53">
        <v>340.24</v>
      </c>
      <c r="G501" s="52" t="s">
        <v>20</v>
      </c>
      <c r="H501" s="52" t="s">
        <v>22</v>
      </c>
      <c r="I501" s="53">
        <v>40000.0</v>
      </c>
      <c r="J501" s="52" t="s">
        <v>23</v>
      </c>
      <c r="K501" s="52" t="s">
        <v>24</v>
      </c>
      <c r="L501" s="52" t="s">
        <v>50</v>
      </c>
      <c r="M501" s="52" t="s">
        <v>129</v>
      </c>
      <c r="N501" s="53">
        <v>18877.3928432</v>
      </c>
      <c r="O501" s="53">
        <v>7374.76</v>
      </c>
      <c r="P501" s="55">
        <v>43600.0</v>
      </c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2.75" customHeight="1">
      <c r="A502" s="12"/>
      <c r="B502" s="17"/>
      <c r="C502" s="66"/>
      <c r="D502" s="12"/>
      <c r="E502" s="12"/>
      <c r="F502" s="17"/>
      <c r="G502" s="12"/>
      <c r="H502" s="12"/>
      <c r="I502" s="17"/>
      <c r="J502" s="12"/>
      <c r="K502" s="12"/>
      <c r="L502" s="12"/>
      <c r="M502" s="12"/>
      <c r="N502" s="17"/>
      <c r="O502" s="17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2.75" customHeight="1">
      <c r="A503" s="12"/>
      <c r="B503" s="17"/>
      <c r="C503" s="66"/>
      <c r="D503" s="12"/>
      <c r="E503" s="12"/>
      <c r="F503" s="17"/>
      <c r="G503" s="12"/>
      <c r="H503" s="12"/>
      <c r="I503" s="17"/>
      <c r="J503" s="12"/>
      <c r="K503" s="12"/>
      <c r="L503" s="12"/>
      <c r="M503" s="12"/>
      <c r="N503" s="17"/>
      <c r="O503" s="17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2.75" customHeight="1">
      <c r="A504" s="12"/>
      <c r="B504" s="17"/>
      <c r="C504" s="66"/>
      <c r="D504" s="12"/>
      <c r="E504" s="12"/>
      <c r="F504" s="17"/>
      <c r="G504" s="12"/>
      <c r="H504" s="12"/>
      <c r="I504" s="17"/>
      <c r="J504" s="12"/>
      <c r="K504" s="12"/>
      <c r="L504" s="12"/>
      <c r="M504" s="12"/>
      <c r="N504" s="17"/>
      <c r="O504" s="17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2.75" customHeight="1">
      <c r="A505" s="12"/>
      <c r="B505" s="17"/>
      <c r="C505" s="66"/>
      <c r="D505" s="12"/>
      <c r="E505" s="12"/>
      <c r="F505" s="17"/>
      <c r="G505" s="12"/>
      <c r="H505" s="12"/>
      <c r="I505" s="17"/>
      <c r="J505" s="12"/>
      <c r="K505" s="12"/>
      <c r="L505" s="12"/>
      <c r="M505" s="12"/>
      <c r="N505" s="17"/>
      <c r="O505" s="17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2.75" customHeight="1">
      <c r="A506" s="12"/>
      <c r="B506" s="17"/>
      <c r="C506" s="66"/>
      <c r="D506" s="12"/>
      <c r="E506" s="12"/>
      <c r="F506" s="17"/>
      <c r="G506" s="12"/>
      <c r="H506" s="12"/>
      <c r="I506" s="17"/>
      <c r="J506" s="12"/>
      <c r="K506" s="12"/>
      <c r="L506" s="12"/>
      <c r="M506" s="12"/>
      <c r="N506" s="17"/>
      <c r="O506" s="17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2.75" customHeight="1">
      <c r="A507" s="12"/>
      <c r="B507" s="17"/>
      <c r="C507" s="66"/>
      <c r="D507" s="12"/>
      <c r="E507" s="12"/>
      <c r="F507" s="17"/>
      <c r="G507" s="12"/>
      <c r="H507" s="12"/>
      <c r="I507" s="17"/>
      <c r="J507" s="12"/>
      <c r="K507" s="12"/>
      <c r="L507" s="12"/>
      <c r="M507" s="12"/>
      <c r="N507" s="17"/>
      <c r="O507" s="17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2.75" customHeight="1">
      <c r="A508" s="12"/>
      <c r="B508" s="17"/>
      <c r="C508" s="66"/>
      <c r="D508" s="12"/>
      <c r="E508" s="12"/>
      <c r="F508" s="17"/>
      <c r="G508" s="12"/>
      <c r="H508" s="12"/>
      <c r="I508" s="17"/>
      <c r="J508" s="12"/>
      <c r="K508" s="12"/>
      <c r="L508" s="12"/>
      <c r="M508" s="12"/>
      <c r="N508" s="17"/>
      <c r="O508" s="17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2.75" customHeight="1">
      <c r="A509" s="12"/>
      <c r="B509" s="17"/>
      <c r="C509" s="66"/>
      <c r="D509" s="12"/>
      <c r="E509" s="12"/>
      <c r="F509" s="17"/>
      <c r="G509" s="12"/>
      <c r="H509" s="12"/>
      <c r="I509" s="17"/>
      <c r="J509" s="12"/>
      <c r="K509" s="12"/>
      <c r="L509" s="12"/>
      <c r="M509" s="12"/>
      <c r="N509" s="17"/>
      <c r="O509" s="17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2.75" customHeight="1">
      <c r="A510" s="12"/>
      <c r="B510" s="17"/>
      <c r="C510" s="66"/>
      <c r="D510" s="12"/>
      <c r="E510" s="12"/>
      <c r="F510" s="17"/>
      <c r="G510" s="12"/>
      <c r="H510" s="12"/>
      <c r="I510" s="17"/>
      <c r="J510" s="12"/>
      <c r="K510" s="12"/>
      <c r="L510" s="12"/>
      <c r="M510" s="12"/>
      <c r="N510" s="17"/>
      <c r="O510" s="17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2.75" customHeight="1">
      <c r="A511" s="12"/>
      <c r="B511" s="17"/>
      <c r="C511" s="66"/>
      <c r="D511" s="12"/>
      <c r="E511" s="12"/>
      <c r="F511" s="17"/>
      <c r="G511" s="12"/>
      <c r="H511" s="12"/>
      <c r="I511" s="17"/>
      <c r="J511" s="12"/>
      <c r="K511" s="12"/>
      <c r="L511" s="12"/>
      <c r="M511" s="12"/>
      <c r="N511" s="17"/>
      <c r="O511" s="17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2.75" customHeight="1">
      <c r="A512" s="12"/>
      <c r="B512" s="17"/>
      <c r="C512" s="66"/>
      <c r="D512" s="12"/>
      <c r="E512" s="12"/>
      <c r="F512" s="17"/>
      <c r="G512" s="12"/>
      <c r="H512" s="12"/>
      <c r="I512" s="17"/>
      <c r="J512" s="12"/>
      <c r="K512" s="12"/>
      <c r="L512" s="12"/>
      <c r="M512" s="12"/>
      <c r="N512" s="17"/>
      <c r="O512" s="17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2.75" customHeight="1">
      <c r="A513" s="12"/>
      <c r="B513" s="17"/>
      <c r="C513" s="66"/>
      <c r="D513" s="12"/>
      <c r="E513" s="12"/>
      <c r="F513" s="17"/>
      <c r="G513" s="12"/>
      <c r="H513" s="12"/>
      <c r="I513" s="17"/>
      <c r="J513" s="12"/>
      <c r="K513" s="12"/>
      <c r="L513" s="12"/>
      <c r="M513" s="12"/>
      <c r="N513" s="17"/>
      <c r="O513" s="17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2.75" customHeight="1">
      <c r="A514" s="12"/>
      <c r="B514" s="17"/>
      <c r="C514" s="66"/>
      <c r="D514" s="12"/>
      <c r="E514" s="12"/>
      <c r="F514" s="17"/>
      <c r="G514" s="12"/>
      <c r="H514" s="12"/>
      <c r="I514" s="17"/>
      <c r="J514" s="12"/>
      <c r="K514" s="12"/>
      <c r="L514" s="12"/>
      <c r="M514" s="12"/>
      <c r="N514" s="17"/>
      <c r="O514" s="17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2.75" customHeight="1">
      <c r="A515" s="12"/>
      <c r="B515" s="17"/>
      <c r="C515" s="66"/>
      <c r="D515" s="12"/>
      <c r="E515" s="12"/>
      <c r="F515" s="17"/>
      <c r="G515" s="12"/>
      <c r="H515" s="12"/>
      <c r="I515" s="17"/>
      <c r="J515" s="12"/>
      <c r="K515" s="12"/>
      <c r="L515" s="12"/>
      <c r="M515" s="12"/>
      <c r="N515" s="17"/>
      <c r="O515" s="17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2.75" customHeight="1">
      <c r="A516" s="12"/>
      <c r="B516" s="17"/>
      <c r="C516" s="66"/>
      <c r="D516" s="12"/>
      <c r="E516" s="12"/>
      <c r="F516" s="17"/>
      <c r="G516" s="12"/>
      <c r="H516" s="12"/>
      <c r="I516" s="17"/>
      <c r="J516" s="12"/>
      <c r="K516" s="12"/>
      <c r="L516" s="12"/>
      <c r="M516" s="12"/>
      <c r="N516" s="17"/>
      <c r="O516" s="17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2.75" customHeight="1">
      <c r="A517" s="12"/>
      <c r="B517" s="17"/>
      <c r="C517" s="66"/>
      <c r="D517" s="12"/>
      <c r="E517" s="12"/>
      <c r="F517" s="17"/>
      <c r="G517" s="12"/>
      <c r="H517" s="12"/>
      <c r="I517" s="17"/>
      <c r="J517" s="12"/>
      <c r="K517" s="12"/>
      <c r="L517" s="12"/>
      <c r="M517" s="12"/>
      <c r="N517" s="17"/>
      <c r="O517" s="17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2.75" customHeight="1">
      <c r="A518" s="12"/>
      <c r="B518" s="17"/>
      <c r="C518" s="66"/>
      <c r="D518" s="12"/>
      <c r="E518" s="12"/>
      <c r="F518" s="17"/>
      <c r="G518" s="12"/>
      <c r="H518" s="12"/>
      <c r="I518" s="17"/>
      <c r="J518" s="12"/>
      <c r="K518" s="12"/>
      <c r="L518" s="12"/>
      <c r="M518" s="12"/>
      <c r="N518" s="17"/>
      <c r="O518" s="17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2.75" customHeight="1">
      <c r="A519" s="12"/>
      <c r="B519" s="17"/>
      <c r="C519" s="66"/>
      <c r="D519" s="12"/>
      <c r="E519" s="12"/>
      <c r="F519" s="17"/>
      <c r="G519" s="12"/>
      <c r="H519" s="12"/>
      <c r="I519" s="17"/>
      <c r="J519" s="12"/>
      <c r="K519" s="12"/>
      <c r="L519" s="12"/>
      <c r="M519" s="12"/>
      <c r="N519" s="17"/>
      <c r="O519" s="17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2.75" customHeight="1">
      <c r="A520" s="12"/>
      <c r="B520" s="17"/>
      <c r="C520" s="66"/>
      <c r="D520" s="12"/>
      <c r="E520" s="12"/>
      <c r="F520" s="17"/>
      <c r="G520" s="12"/>
      <c r="H520" s="12"/>
      <c r="I520" s="17"/>
      <c r="J520" s="12"/>
      <c r="K520" s="12"/>
      <c r="L520" s="12"/>
      <c r="M520" s="12"/>
      <c r="N520" s="17"/>
      <c r="O520" s="17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2.75" customHeight="1">
      <c r="A521" s="12"/>
      <c r="B521" s="17"/>
      <c r="C521" s="66"/>
      <c r="D521" s="12"/>
      <c r="E521" s="12"/>
      <c r="F521" s="17"/>
      <c r="G521" s="12"/>
      <c r="H521" s="12"/>
      <c r="I521" s="17"/>
      <c r="J521" s="12"/>
      <c r="K521" s="12"/>
      <c r="L521" s="12"/>
      <c r="M521" s="12"/>
      <c r="N521" s="17"/>
      <c r="O521" s="17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2.75" customHeight="1">
      <c r="A522" s="12"/>
      <c r="B522" s="17"/>
      <c r="C522" s="66"/>
      <c r="D522" s="12"/>
      <c r="E522" s="12"/>
      <c r="F522" s="17"/>
      <c r="G522" s="12"/>
      <c r="H522" s="12"/>
      <c r="I522" s="17"/>
      <c r="J522" s="12"/>
      <c r="K522" s="12"/>
      <c r="L522" s="12"/>
      <c r="M522" s="12"/>
      <c r="N522" s="17"/>
      <c r="O522" s="17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2.75" customHeight="1">
      <c r="A523" s="12"/>
      <c r="B523" s="17"/>
      <c r="C523" s="66"/>
      <c r="D523" s="12"/>
      <c r="E523" s="12"/>
      <c r="F523" s="17"/>
      <c r="G523" s="12"/>
      <c r="H523" s="12"/>
      <c r="I523" s="17"/>
      <c r="J523" s="12"/>
      <c r="K523" s="12"/>
      <c r="L523" s="12"/>
      <c r="M523" s="12"/>
      <c r="N523" s="17"/>
      <c r="O523" s="17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2.75" customHeight="1">
      <c r="A524" s="12"/>
      <c r="B524" s="17"/>
      <c r="C524" s="66"/>
      <c r="D524" s="12"/>
      <c r="E524" s="12"/>
      <c r="F524" s="17"/>
      <c r="G524" s="12"/>
      <c r="H524" s="12"/>
      <c r="I524" s="17"/>
      <c r="J524" s="12"/>
      <c r="K524" s="12"/>
      <c r="L524" s="12"/>
      <c r="M524" s="12"/>
      <c r="N524" s="17"/>
      <c r="O524" s="17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2.75" customHeight="1">
      <c r="A525" s="12"/>
      <c r="B525" s="17"/>
      <c r="C525" s="66"/>
      <c r="D525" s="12"/>
      <c r="E525" s="12"/>
      <c r="F525" s="17"/>
      <c r="G525" s="12"/>
      <c r="H525" s="12"/>
      <c r="I525" s="17"/>
      <c r="J525" s="12"/>
      <c r="K525" s="12"/>
      <c r="L525" s="12"/>
      <c r="M525" s="12"/>
      <c r="N525" s="17"/>
      <c r="O525" s="17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2.75" customHeight="1">
      <c r="A526" s="12"/>
      <c r="B526" s="17"/>
      <c r="C526" s="66"/>
      <c r="D526" s="12"/>
      <c r="E526" s="12"/>
      <c r="F526" s="17"/>
      <c r="G526" s="12"/>
      <c r="H526" s="12"/>
      <c r="I526" s="17"/>
      <c r="J526" s="12"/>
      <c r="K526" s="12"/>
      <c r="L526" s="12"/>
      <c r="M526" s="12"/>
      <c r="N526" s="17"/>
      <c r="O526" s="17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2.75" customHeight="1">
      <c r="A527" s="12"/>
      <c r="B527" s="17"/>
      <c r="C527" s="66"/>
      <c r="D527" s="12"/>
      <c r="E527" s="12"/>
      <c r="F527" s="17"/>
      <c r="G527" s="12"/>
      <c r="H527" s="12"/>
      <c r="I527" s="17"/>
      <c r="J527" s="12"/>
      <c r="K527" s="12"/>
      <c r="L527" s="12"/>
      <c r="M527" s="12"/>
      <c r="N527" s="17"/>
      <c r="O527" s="17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2.75" customHeight="1">
      <c r="A528" s="12"/>
      <c r="B528" s="17"/>
      <c r="C528" s="66"/>
      <c r="D528" s="12"/>
      <c r="E528" s="12"/>
      <c r="F528" s="17"/>
      <c r="G528" s="12"/>
      <c r="H528" s="12"/>
      <c r="I528" s="17"/>
      <c r="J528" s="12"/>
      <c r="K528" s="12"/>
      <c r="L528" s="12"/>
      <c r="M528" s="12"/>
      <c r="N528" s="17"/>
      <c r="O528" s="17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2.75" customHeight="1">
      <c r="A529" s="12"/>
      <c r="B529" s="17"/>
      <c r="C529" s="66"/>
      <c r="D529" s="12"/>
      <c r="E529" s="12"/>
      <c r="F529" s="17"/>
      <c r="G529" s="12"/>
      <c r="H529" s="12"/>
      <c r="I529" s="17"/>
      <c r="J529" s="12"/>
      <c r="K529" s="12"/>
      <c r="L529" s="12"/>
      <c r="M529" s="12"/>
      <c r="N529" s="17"/>
      <c r="O529" s="17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2.75" customHeight="1">
      <c r="A530" s="12"/>
      <c r="B530" s="17"/>
      <c r="C530" s="66"/>
      <c r="D530" s="12"/>
      <c r="E530" s="12"/>
      <c r="F530" s="17"/>
      <c r="G530" s="12"/>
      <c r="H530" s="12"/>
      <c r="I530" s="17"/>
      <c r="J530" s="12"/>
      <c r="K530" s="12"/>
      <c r="L530" s="12"/>
      <c r="M530" s="12"/>
      <c r="N530" s="17"/>
      <c r="O530" s="17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2.75" customHeight="1">
      <c r="A531" s="12"/>
      <c r="B531" s="17"/>
      <c r="C531" s="66"/>
      <c r="D531" s="12"/>
      <c r="E531" s="12"/>
      <c r="F531" s="17"/>
      <c r="G531" s="12"/>
      <c r="H531" s="12"/>
      <c r="I531" s="17"/>
      <c r="J531" s="12"/>
      <c r="K531" s="12"/>
      <c r="L531" s="12"/>
      <c r="M531" s="12"/>
      <c r="N531" s="17"/>
      <c r="O531" s="17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2.75" customHeight="1">
      <c r="A532" s="12"/>
      <c r="B532" s="17"/>
      <c r="C532" s="66"/>
      <c r="D532" s="12"/>
      <c r="E532" s="12"/>
      <c r="F532" s="17"/>
      <c r="G532" s="12"/>
      <c r="H532" s="12"/>
      <c r="I532" s="17"/>
      <c r="J532" s="12"/>
      <c r="K532" s="12"/>
      <c r="L532" s="12"/>
      <c r="M532" s="12"/>
      <c r="N532" s="17"/>
      <c r="O532" s="17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2.75" customHeight="1">
      <c r="A533" s="12"/>
      <c r="B533" s="17"/>
      <c r="C533" s="66"/>
      <c r="D533" s="12"/>
      <c r="E533" s="12"/>
      <c r="F533" s="17"/>
      <c r="G533" s="12"/>
      <c r="H533" s="12"/>
      <c r="I533" s="17"/>
      <c r="J533" s="12"/>
      <c r="K533" s="12"/>
      <c r="L533" s="12"/>
      <c r="M533" s="12"/>
      <c r="N533" s="17"/>
      <c r="O533" s="17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2.75" customHeight="1">
      <c r="A534" s="12"/>
      <c r="B534" s="17"/>
      <c r="C534" s="66"/>
      <c r="D534" s="12"/>
      <c r="E534" s="12"/>
      <c r="F534" s="17"/>
      <c r="G534" s="12"/>
      <c r="H534" s="12"/>
      <c r="I534" s="17"/>
      <c r="J534" s="12"/>
      <c r="K534" s="12"/>
      <c r="L534" s="12"/>
      <c r="M534" s="12"/>
      <c r="N534" s="17"/>
      <c r="O534" s="17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2.75" customHeight="1">
      <c r="A535" s="12"/>
      <c r="B535" s="17"/>
      <c r="C535" s="66"/>
      <c r="D535" s="12"/>
      <c r="E535" s="12"/>
      <c r="F535" s="17"/>
      <c r="G535" s="12"/>
      <c r="H535" s="12"/>
      <c r="I535" s="17"/>
      <c r="J535" s="12"/>
      <c r="K535" s="12"/>
      <c r="L535" s="12"/>
      <c r="M535" s="12"/>
      <c r="N535" s="17"/>
      <c r="O535" s="17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2.75" customHeight="1">
      <c r="A536" s="12"/>
      <c r="B536" s="17"/>
      <c r="C536" s="66"/>
      <c r="D536" s="12"/>
      <c r="E536" s="12"/>
      <c r="F536" s="17"/>
      <c r="G536" s="12"/>
      <c r="H536" s="12"/>
      <c r="I536" s="17"/>
      <c r="J536" s="12"/>
      <c r="K536" s="12"/>
      <c r="L536" s="12"/>
      <c r="M536" s="12"/>
      <c r="N536" s="17"/>
      <c r="O536" s="17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2.75" customHeight="1">
      <c r="A537" s="12"/>
      <c r="B537" s="17"/>
      <c r="C537" s="66"/>
      <c r="D537" s="12"/>
      <c r="E537" s="12"/>
      <c r="F537" s="17"/>
      <c r="G537" s="12"/>
      <c r="H537" s="12"/>
      <c r="I537" s="17"/>
      <c r="J537" s="12"/>
      <c r="K537" s="12"/>
      <c r="L537" s="12"/>
      <c r="M537" s="12"/>
      <c r="N537" s="17"/>
      <c r="O537" s="17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2.75" customHeight="1">
      <c r="A538" s="12"/>
      <c r="B538" s="17"/>
      <c r="C538" s="66"/>
      <c r="D538" s="12"/>
      <c r="E538" s="12"/>
      <c r="F538" s="17"/>
      <c r="G538" s="12"/>
      <c r="H538" s="12"/>
      <c r="I538" s="17"/>
      <c r="J538" s="12"/>
      <c r="K538" s="12"/>
      <c r="L538" s="12"/>
      <c r="M538" s="12"/>
      <c r="N538" s="17"/>
      <c r="O538" s="17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2.75" customHeight="1">
      <c r="A539" s="12"/>
      <c r="B539" s="17"/>
      <c r="C539" s="66"/>
      <c r="D539" s="12"/>
      <c r="E539" s="12"/>
      <c r="F539" s="17"/>
      <c r="G539" s="12"/>
      <c r="H539" s="12"/>
      <c r="I539" s="17"/>
      <c r="J539" s="12"/>
      <c r="K539" s="12"/>
      <c r="L539" s="12"/>
      <c r="M539" s="12"/>
      <c r="N539" s="17"/>
      <c r="O539" s="17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2.75" customHeight="1">
      <c r="A540" s="12"/>
      <c r="B540" s="17"/>
      <c r="C540" s="66"/>
      <c r="D540" s="12"/>
      <c r="E540" s="12"/>
      <c r="F540" s="17"/>
      <c r="G540" s="12"/>
      <c r="H540" s="12"/>
      <c r="I540" s="17"/>
      <c r="J540" s="12"/>
      <c r="K540" s="12"/>
      <c r="L540" s="12"/>
      <c r="M540" s="12"/>
      <c r="N540" s="17"/>
      <c r="O540" s="17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2.75" customHeight="1">
      <c r="A541" s="12"/>
      <c r="B541" s="17"/>
      <c r="C541" s="66"/>
      <c r="D541" s="12"/>
      <c r="E541" s="12"/>
      <c r="F541" s="17"/>
      <c r="G541" s="12"/>
      <c r="H541" s="12"/>
      <c r="I541" s="17"/>
      <c r="J541" s="12"/>
      <c r="K541" s="12"/>
      <c r="L541" s="12"/>
      <c r="M541" s="12"/>
      <c r="N541" s="17"/>
      <c r="O541" s="17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2.75" customHeight="1">
      <c r="A542" s="12"/>
      <c r="B542" s="17"/>
      <c r="C542" s="66"/>
      <c r="D542" s="12"/>
      <c r="E542" s="12"/>
      <c r="F542" s="17"/>
      <c r="G542" s="12"/>
      <c r="H542" s="12"/>
      <c r="I542" s="17"/>
      <c r="J542" s="12"/>
      <c r="K542" s="12"/>
      <c r="L542" s="12"/>
      <c r="M542" s="12"/>
      <c r="N542" s="17"/>
      <c r="O542" s="17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2.75" customHeight="1">
      <c r="A543" s="12"/>
      <c r="B543" s="17"/>
      <c r="C543" s="66"/>
      <c r="D543" s="12"/>
      <c r="E543" s="12"/>
      <c r="F543" s="17"/>
      <c r="G543" s="12"/>
      <c r="H543" s="12"/>
      <c r="I543" s="17"/>
      <c r="J543" s="12"/>
      <c r="K543" s="12"/>
      <c r="L543" s="12"/>
      <c r="M543" s="12"/>
      <c r="N543" s="17"/>
      <c r="O543" s="17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2.75" customHeight="1">
      <c r="A544" s="12"/>
      <c r="B544" s="17"/>
      <c r="C544" s="66"/>
      <c r="D544" s="12"/>
      <c r="E544" s="12"/>
      <c r="F544" s="17"/>
      <c r="G544" s="12"/>
      <c r="H544" s="12"/>
      <c r="I544" s="17"/>
      <c r="J544" s="12"/>
      <c r="K544" s="12"/>
      <c r="L544" s="12"/>
      <c r="M544" s="12"/>
      <c r="N544" s="17"/>
      <c r="O544" s="17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2.75" customHeight="1">
      <c r="A545" s="12"/>
      <c r="B545" s="17"/>
      <c r="C545" s="66"/>
      <c r="D545" s="12"/>
      <c r="E545" s="12"/>
      <c r="F545" s="17"/>
      <c r="G545" s="12"/>
      <c r="H545" s="12"/>
      <c r="I545" s="17"/>
      <c r="J545" s="12"/>
      <c r="K545" s="12"/>
      <c r="L545" s="12"/>
      <c r="M545" s="12"/>
      <c r="N545" s="17"/>
      <c r="O545" s="17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2.75" customHeight="1">
      <c r="A546" s="12"/>
      <c r="B546" s="17"/>
      <c r="C546" s="66"/>
      <c r="D546" s="12"/>
      <c r="E546" s="12"/>
      <c r="F546" s="17"/>
      <c r="G546" s="12"/>
      <c r="H546" s="12"/>
      <c r="I546" s="17"/>
      <c r="J546" s="12"/>
      <c r="K546" s="12"/>
      <c r="L546" s="12"/>
      <c r="M546" s="12"/>
      <c r="N546" s="17"/>
      <c r="O546" s="17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2.75" customHeight="1">
      <c r="A547" s="12"/>
      <c r="B547" s="17"/>
      <c r="C547" s="66"/>
      <c r="D547" s="12"/>
      <c r="E547" s="12"/>
      <c r="F547" s="17"/>
      <c r="G547" s="12"/>
      <c r="H547" s="12"/>
      <c r="I547" s="17"/>
      <c r="J547" s="12"/>
      <c r="K547" s="12"/>
      <c r="L547" s="12"/>
      <c r="M547" s="12"/>
      <c r="N547" s="17"/>
      <c r="O547" s="17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2.75" customHeight="1">
      <c r="A548" s="12"/>
      <c r="B548" s="17"/>
      <c r="C548" s="66"/>
      <c r="D548" s="12"/>
      <c r="E548" s="12"/>
      <c r="F548" s="17"/>
      <c r="G548" s="12"/>
      <c r="H548" s="12"/>
      <c r="I548" s="17"/>
      <c r="J548" s="12"/>
      <c r="K548" s="12"/>
      <c r="L548" s="12"/>
      <c r="M548" s="12"/>
      <c r="N548" s="17"/>
      <c r="O548" s="17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2.75" customHeight="1">
      <c r="A549" s="12"/>
      <c r="B549" s="17"/>
      <c r="C549" s="66"/>
      <c r="D549" s="12"/>
      <c r="E549" s="12"/>
      <c r="F549" s="17"/>
      <c r="G549" s="12"/>
      <c r="H549" s="12"/>
      <c r="I549" s="17"/>
      <c r="J549" s="12"/>
      <c r="K549" s="12"/>
      <c r="L549" s="12"/>
      <c r="M549" s="12"/>
      <c r="N549" s="17"/>
      <c r="O549" s="17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2.75" customHeight="1">
      <c r="A550" s="12"/>
      <c r="B550" s="17"/>
      <c r="C550" s="66"/>
      <c r="D550" s="12"/>
      <c r="E550" s="12"/>
      <c r="F550" s="17"/>
      <c r="G550" s="12"/>
      <c r="H550" s="12"/>
      <c r="I550" s="17"/>
      <c r="J550" s="12"/>
      <c r="K550" s="12"/>
      <c r="L550" s="12"/>
      <c r="M550" s="12"/>
      <c r="N550" s="17"/>
      <c r="O550" s="17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2.75" customHeight="1">
      <c r="A551" s="12"/>
      <c r="B551" s="17"/>
      <c r="C551" s="66"/>
      <c r="D551" s="12"/>
      <c r="E551" s="12"/>
      <c r="F551" s="17"/>
      <c r="G551" s="12"/>
      <c r="H551" s="12"/>
      <c r="I551" s="17"/>
      <c r="J551" s="12"/>
      <c r="K551" s="12"/>
      <c r="L551" s="12"/>
      <c r="M551" s="12"/>
      <c r="N551" s="17"/>
      <c r="O551" s="17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2.75" customHeight="1">
      <c r="A552" s="12"/>
      <c r="B552" s="17"/>
      <c r="C552" s="66"/>
      <c r="D552" s="12"/>
      <c r="E552" s="12"/>
      <c r="F552" s="17"/>
      <c r="G552" s="12"/>
      <c r="H552" s="12"/>
      <c r="I552" s="17"/>
      <c r="J552" s="12"/>
      <c r="K552" s="12"/>
      <c r="L552" s="12"/>
      <c r="M552" s="12"/>
      <c r="N552" s="17"/>
      <c r="O552" s="17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2.75" customHeight="1">
      <c r="A553" s="12"/>
      <c r="B553" s="17"/>
      <c r="C553" s="66"/>
      <c r="D553" s="12"/>
      <c r="E553" s="12"/>
      <c r="F553" s="17"/>
      <c r="G553" s="12"/>
      <c r="H553" s="12"/>
      <c r="I553" s="17"/>
      <c r="J553" s="12"/>
      <c r="K553" s="12"/>
      <c r="L553" s="12"/>
      <c r="M553" s="12"/>
      <c r="N553" s="17"/>
      <c r="O553" s="17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2.75" customHeight="1">
      <c r="A554" s="12"/>
      <c r="B554" s="17"/>
      <c r="C554" s="66"/>
      <c r="D554" s="12"/>
      <c r="E554" s="12"/>
      <c r="F554" s="17"/>
      <c r="G554" s="12"/>
      <c r="H554" s="12"/>
      <c r="I554" s="17"/>
      <c r="J554" s="12"/>
      <c r="K554" s="12"/>
      <c r="L554" s="12"/>
      <c r="M554" s="12"/>
      <c r="N554" s="17"/>
      <c r="O554" s="17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2.75" customHeight="1">
      <c r="A555" s="12"/>
      <c r="B555" s="17"/>
      <c r="C555" s="66"/>
      <c r="D555" s="12"/>
      <c r="E555" s="12"/>
      <c r="F555" s="17"/>
      <c r="G555" s="12"/>
      <c r="H555" s="12"/>
      <c r="I555" s="17"/>
      <c r="J555" s="12"/>
      <c r="K555" s="12"/>
      <c r="L555" s="12"/>
      <c r="M555" s="12"/>
      <c r="N555" s="17"/>
      <c r="O555" s="17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2.75" customHeight="1">
      <c r="A556" s="12"/>
      <c r="B556" s="17"/>
      <c r="C556" s="66"/>
      <c r="D556" s="12"/>
      <c r="E556" s="12"/>
      <c r="F556" s="17"/>
      <c r="G556" s="12"/>
      <c r="H556" s="12"/>
      <c r="I556" s="17"/>
      <c r="J556" s="12"/>
      <c r="K556" s="12"/>
      <c r="L556" s="12"/>
      <c r="M556" s="12"/>
      <c r="N556" s="17"/>
      <c r="O556" s="17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2.75" customHeight="1">
      <c r="A557" s="12"/>
      <c r="B557" s="17"/>
      <c r="C557" s="66"/>
      <c r="D557" s="12"/>
      <c r="E557" s="12"/>
      <c r="F557" s="17"/>
      <c r="G557" s="12"/>
      <c r="H557" s="12"/>
      <c r="I557" s="17"/>
      <c r="J557" s="12"/>
      <c r="K557" s="12"/>
      <c r="L557" s="12"/>
      <c r="M557" s="12"/>
      <c r="N557" s="17"/>
      <c r="O557" s="17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2.75" customHeight="1">
      <c r="A558" s="12"/>
      <c r="B558" s="17"/>
      <c r="C558" s="66"/>
      <c r="D558" s="12"/>
      <c r="E558" s="12"/>
      <c r="F558" s="17"/>
      <c r="G558" s="12"/>
      <c r="H558" s="12"/>
      <c r="I558" s="17"/>
      <c r="J558" s="12"/>
      <c r="K558" s="12"/>
      <c r="L558" s="12"/>
      <c r="M558" s="12"/>
      <c r="N558" s="17"/>
      <c r="O558" s="17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2.75" customHeight="1">
      <c r="A559" s="12"/>
      <c r="B559" s="17"/>
      <c r="C559" s="66"/>
      <c r="D559" s="12"/>
      <c r="E559" s="12"/>
      <c r="F559" s="17"/>
      <c r="G559" s="12"/>
      <c r="H559" s="12"/>
      <c r="I559" s="17"/>
      <c r="J559" s="12"/>
      <c r="K559" s="12"/>
      <c r="L559" s="12"/>
      <c r="M559" s="12"/>
      <c r="N559" s="17"/>
      <c r="O559" s="17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2.75" customHeight="1">
      <c r="A560" s="12"/>
      <c r="B560" s="17"/>
      <c r="C560" s="66"/>
      <c r="D560" s="12"/>
      <c r="E560" s="12"/>
      <c r="F560" s="17"/>
      <c r="G560" s="12"/>
      <c r="H560" s="12"/>
      <c r="I560" s="17"/>
      <c r="J560" s="12"/>
      <c r="K560" s="12"/>
      <c r="L560" s="12"/>
      <c r="M560" s="12"/>
      <c r="N560" s="17"/>
      <c r="O560" s="17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2.75" customHeight="1">
      <c r="A561" s="12"/>
      <c r="B561" s="17"/>
      <c r="C561" s="66"/>
      <c r="D561" s="12"/>
      <c r="E561" s="12"/>
      <c r="F561" s="17"/>
      <c r="G561" s="12"/>
      <c r="H561" s="12"/>
      <c r="I561" s="17"/>
      <c r="J561" s="12"/>
      <c r="K561" s="12"/>
      <c r="L561" s="12"/>
      <c r="M561" s="12"/>
      <c r="N561" s="17"/>
      <c r="O561" s="17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2.75" customHeight="1">
      <c r="A562" s="12"/>
      <c r="B562" s="17"/>
      <c r="C562" s="66"/>
      <c r="D562" s="12"/>
      <c r="E562" s="12"/>
      <c r="F562" s="17"/>
      <c r="G562" s="12"/>
      <c r="H562" s="12"/>
      <c r="I562" s="17"/>
      <c r="J562" s="12"/>
      <c r="K562" s="12"/>
      <c r="L562" s="12"/>
      <c r="M562" s="12"/>
      <c r="N562" s="17"/>
      <c r="O562" s="17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2.75" customHeight="1">
      <c r="A563" s="12"/>
      <c r="B563" s="17"/>
      <c r="C563" s="66"/>
      <c r="D563" s="12"/>
      <c r="E563" s="12"/>
      <c r="F563" s="17"/>
      <c r="G563" s="12"/>
      <c r="H563" s="12"/>
      <c r="I563" s="17"/>
      <c r="J563" s="12"/>
      <c r="K563" s="12"/>
      <c r="L563" s="12"/>
      <c r="M563" s="12"/>
      <c r="N563" s="17"/>
      <c r="O563" s="17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2.75" customHeight="1">
      <c r="A564" s="12"/>
      <c r="B564" s="17"/>
      <c r="C564" s="66"/>
      <c r="D564" s="12"/>
      <c r="E564" s="12"/>
      <c r="F564" s="17"/>
      <c r="G564" s="12"/>
      <c r="H564" s="12"/>
      <c r="I564" s="17"/>
      <c r="J564" s="12"/>
      <c r="K564" s="12"/>
      <c r="L564" s="12"/>
      <c r="M564" s="12"/>
      <c r="N564" s="17"/>
      <c r="O564" s="17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2.75" customHeight="1">
      <c r="A565" s="12"/>
      <c r="B565" s="17"/>
      <c r="C565" s="66"/>
      <c r="D565" s="12"/>
      <c r="E565" s="12"/>
      <c r="F565" s="17"/>
      <c r="G565" s="12"/>
      <c r="H565" s="12"/>
      <c r="I565" s="17"/>
      <c r="J565" s="12"/>
      <c r="K565" s="12"/>
      <c r="L565" s="12"/>
      <c r="M565" s="12"/>
      <c r="N565" s="17"/>
      <c r="O565" s="17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2.75" customHeight="1">
      <c r="A566" s="12"/>
      <c r="B566" s="17"/>
      <c r="C566" s="66"/>
      <c r="D566" s="12"/>
      <c r="E566" s="12"/>
      <c r="F566" s="17"/>
      <c r="G566" s="12"/>
      <c r="H566" s="12"/>
      <c r="I566" s="17"/>
      <c r="J566" s="12"/>
      <c r="K566" s="12"/>
      <c r="L566" s="12"/>
      <c r="M566" s="12"/>
      <c r="N566" s="17"/>
      <c r="O566" s="17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2.75" customHeight="1">
      <c r="A567" s="12"/>
      <c r="B567" s="17"/>
      <c r="C567" s="66"/>
      <c r="D567" s="12"/>
      <c r="E567" s="12"/>
      <c r="F567" s="17"/>
      <c r="G567" s="12"/>
      <c r="H567" s="12"/>
      <c r="I567" s="17"/>
      <c r="J567" s="12"/>
      <c r="K567" s="12"/>
      <c r="L567" s="12"/>
      <c r="M567" s="12"/>
      <c r="N567" s="17"/>
      <c r="O567" s="17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2.75" customHeight="1">
      <c r="A568" s="12"/>
      <c r="B568" s="17"/>
      <c r="C568" s="66"/>
      <c r="D568" s="12"/>
      <c r="E568" s="12"/>
      <c r="F568" s="17"/>
      <c r="G568" s="12"/>
      <c r="H568" s="12"/>
      <c r="I568" s="17"/>
      <c r="J568" s="12"/>
      <c r="K568" s="12"/>
      <c r="L568" s="12"/>
      <c r="M568" s="12"/>
      <c r="N568" s="17"/>
      <c r="O568" s="17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2.75" customHeight="1">
      <c r="A569" s="12"/>
      <c r="B569" s="17"/>
      <c r="C569" s="66"/>
      <c r="D569" s="12"/>
      <c r="E569" s="12"/>
      <c r="F569" s="17"/>
      <c r="G569" s="12"/>
      <c r="H569" s="12"/>
      <c r="I569" s="17"/>
      <c r="J569" s="12"/>
      <c r="K569" s="12"/>
      <c r="L569" s="12"/>
      <c r="M569" s="12"/>
      <c r="N569" s="17"/>
      <c r="O569" s="17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2.75" customHeight="1">
      <c r="A570" s="12"/>
      <c r="B570" s="17"/>
      <c r="C570" s="66"/>
      <c r="D570" s="12"/>
      <c r="E570" s="12"/>
      <c r="F570" s="17"/>
      <c r="G570" s="12"/>
      <c r="H570" s="12"/>
      <c r="I570" s="17"/>
      <c r="J570" s="12"/>
      <c r="K570" s="12"/>
      <c r="L570" s="12"/>
      <c r="M570" s="12"/>
      <c r="N570" s="17"/>
      <c r="O570" s="17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2.75" customHeight="1">
      <c r="A571" s="12"/>
      <c r="B571" s="17"/>
      <c r="C571" s="66"/>
      <c r="D571" s="12"/>
      <c r="E571" s="12"/>
      <c r="F571" s="17"/>
      <c r="G571" s="12"/>
      <c r="H571" s="12"/>
      <c r="I571" s="17"/>
      <c r="J571" s="12"/>
      <c r="K571" s="12"/>
      <c r="L571" s="12"/>
      <c r="M571" s="12"/>
      <c r="N571" s="17"/>
      <c r="O571" s="17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2.75" customHeight="1">
      <c r="A572" s="12"/>
      <c r="B572" s="17"/>
      <c r="C572" s="66"/>
      <c r="D572" s="12"/>
      <c r="E572" s="12"/>
      <c r="F572" s="17"/>
      <c r="G572" s="12"/>
      <c r="H572" s="12"/>
      <c r="I572" s="17"/>
      <c r="J572" s="12"/>
      <c r="K572" s="12"/>
      <c r="L572" s="12"/>
      <c r="M572" s="12"/>
      <c r="N572" s="17"/>
      <c r="O572" s="17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2.75" customHeight="1">
      <c r="A573" s="12"/>
      <c r="B573" s="17"/>
      <c r="C573" s="66"/>
      <c r="D573" s="12"/>
      <c r="E573" s="12"/>
      <c r="F573" s="17"/>
      <c r="G573" s="12"/>
      <c r="H573" s="12"/>
      <c r="I573" s="17"/>
      <c r="J573" s="12"/>
      <c r="K573" s="12"/>
      <c r="L573" s="12"/>
      <c r="M573" s="12"/>
      <c r="N573" s="17"/>
      <c r="O573" s="17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2.75" customHeight="1">
      <c r="A574" s="12"/>
      <c r="B574" s="17"/>
      <c r="C574" s="66"/>
      <c r="D574" s="12"/>
      <c r="E574" s="12"/>
      <c r="F574" s="17"/>
      <c r="G574" s="12"/>
      <c r="H574" s="12"/>
      <c r="I574" s="17"/>
      <c r="J574" s="12"/>
      <c r="K574" s="12"/>
      <c r="L574" s="12"/>
      <c r="M574" s="12"/>
      <c r="N574" s="17"/>
      <c r="O574" s="17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2.75" customHeight="1">
      <c r="A575" s="12"/>
      <c r="B575" s="17"/>
      <c r="C575" s="66"/>
      <c r="D575" s="12"/>
      <c r="E575" s="12"/>
      <c r="F575" s="17"/>
      <c r="G575" s="12"/>
      <c r="H575" s="12"/>
      <c r="I575" s="17"/>
      <c r="J575" s="12"/>
      <c r="K575" s="12"/>
      <c r="L575" s="12"/>
      <c r="M575" s="12"/>
      <c r="N575" s="17"/>
      <c r="O575" s="17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2.75" customHeight="1">
      <c r="A576" s="12"/>
      <c r="B576" s="17"/>
      <c r="C576" s="66"/>
      <c r="D576" s="12"/>
      <c r="E576" s="12"/>
      <c r="F576" s="17"/>
      <c r="G576" s="12"/>
      <c r="H576" s="12"/>
      <c r="I576" s="17"/>
      <c r="J576" s="12"/>
      <c r="K576" s="12"/>
      <c r="L576" s="12"/>
      <c r="M576" s="12"/>
      <c r="N576" s="17"/>
      <c r="O576" s="17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2.75" customHeight="1">
      <c r="A577" s="12"/>
      <c r="B577" s="17"/>
      <c r="C577" s="66"/>
      <c r="D577" s="12"/>
      <c r="E577" s="12"/>
      <c r="F577" s="17"/>
      <c r="G577" s="12"/>
      <c r="H577" s="12"/>
      <c r="I577" s="17"/>
      <c r="J577" s="12"/>
      <c r="K577" s="12"/>
      <c r="L577" s="12"/>
      <c r="M577" s="12"/>
      <c r="N577" s="17"/>
      <c r="O577" s="17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2.75" customHeight="1">
      <c r="A578" s="12"/>
      <c r="B578" s="17"/>
      <c r="C578" s="66"/>
      <c r="D578" s="12"/>
      <c r="E578" s="12"/>
      <c r="F578" s="17"/>
      <c r="G578" s="12"/>
      <c r="H578" s="12"/>
      <c r="I578" s="17"/>
      <c r="J578" s="12"/>
      <c r="K578" s="12"/>
      <c r="L578" s="12"/>
      <c r="M578" s="12"/>
      <c r="N578" s="17"/>
      <c r="O578" s="17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2.75" customHeight="1">
      <c r="A579" s="12"/>
      <c r="B579" s="17"/>
      <c r="C579" s="66"/>
      <c r="D579" s="12"/>
      <c r="E579" s="12"/>
      <c r="F579" s="17"/>
      <c r="G579" s="12"/>
      <c r="H579" s="12"/>
      <c r="I579" s="17"/>
      <c r="J579" s="12"/>
      <c r="K579" s="12"/>
      <c r="L579" s="12"/>
      <c r="M579" s="12"/>
      <c r="N579" s="17"/>
      <c r="O579" s="17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2.75" customHeight="1">
      <c r="A580" s="12"/>
      <c r="B580" s="17"/>
      <c r="C580" s="66"/>
      <c r="D580" s="12"/>
      <c r="E580" s="12"/>
      <c r="F580" s="17"/>
      <c r="G580" s="12"/>
      <c r="H580" s="12"/>
      <c r="I580" s="17"/>
      <c r="J580" s="12"/>
      <c r="K580" s="12"/>
      <c r="L580" s="12"/>
      <c r="M580" s="12"/>
      <c r="N580" s="17"/>
      <c r="O580" s="17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2.75" customHeight="1">
      <c r="A581" s="12"/>
      <c r="B581" s="17"/>
      <c r="C581" s="66"/>
      <c r="D581" s="12"/>
      <c r="E581" s="12"/>
      <c r="F581" s="17"/>
      <c r="G581" s="12"/>
      <c r="H581" s="12"/>
      <c r="I581" s="17"/>
      <c r="J581" s="12"/>
      <c r="K581" s="12"/>
      <c r="L581" s="12"/>
      <c r="M581" s="12"/>
      <c r="N581" s="17"/>
      <c r="O581" s="17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2.75" customHeight="1">
      <c r="A582" s="12"/>
      <c r="B582" s="17"/>
      <c r="C582" s="66"/>
      <c r="D582" s="12"/>
      <c r="E582" s="12"/>
      <c r="F582" s="17"/>
      <c r="G582" s="12"/>
      <c r="H582" s="12"/>
      <c r="I582" s="17"/>
      <c r="J582" s="12"/>
      <c r="K582" s="12"/>
      <c r="L582" s="12"/>
      <c r="M582" s="12"/>
      <c r="N582" s="17"/>
      <c r="O582" s="17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2.75" customHeight="1">
      <c r="A583" s="12"/>
      <c r="B583" s="17"/>
      <c r="C583" s="66"/>
      <c r="D583" s="12"/>
      <c r="E583" s="12"/>
      <c r="F583" s="17"/>
      <c r="G583" s="12"/>
      <c r="H583" s="12"/>
      <c r="I583" s="17"/>
      <c r="J583" s="12"/>
      <c r="K583" s="12"/>
      <c r="L583" s="12"/>
      <c r="M583" s="12"/>
      <c r="N583" s="17"/>
      <c r="O583" s="17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2.75" customHeight="1">
      <c r="A584" s="12"/>
      <c r="B584" s="17"/>
      <c r="C584" s="66"/>
      <c r="D584" s="12"/>
      <c r="E584" s="12"/>
      <c r="F584" s="17"/>
      <c r="G584" s="12"/>
      <c r="H584" s="12"/>
      <c r="I584" s="17"/>
      <c r="J584" s="12"/>
      <c r="K584" s="12"/>
      <c r="L584" s="12"/>
      <c r="M584" s="12"/>
      <c r="N584" s="17"/>
      <c r="O584" s="17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2.75" customHeight="1">
      <c r="A585" s="12"/>
      <c r="B585" s="17"/>
      <c r="C585" s="66"/>
      <c r="D585" s="12"/>
      <c r="E585" s="12"/>
      <c r="F585" s="17"/>
      <c r="G585" s="12"/>
      <c r="H585" s="12"/>
      <c r="I585" s="17"/>
      <c r="J585" s="12"/>
      <c r="K585" s="12"/>
      <c r="L585" s="12"/>
      <c r="M585" s="12"/>
      <c r="N585" s="17"/>
      <c r="O585" s="17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2.75" customHeight="1">
      <c r="A586" s="12"/>
      <c r="B586" s="17"/>
      <c r="C586" s="66"/>
      <c r="D586" s="12"/>
      <c r="E586" s="12"/>
      <c r="F586" s="17"/>
      <c r="G586" s="12"/>
      <c r="H586" s="12"/>
      <c r="I586" s="17"/>
      <c r="J586" s="12"/>
      <c r="K586" s="12"/>
      <c r="L586" s="12"/>
      <c r="M586" s="12"/>
      <c r="N586" s="17"/>
      <c r="O586" s="17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2.75" customHeight="1">
      <c r="A587" s="12"/>
      <c r="B587" s="17"/>
      <c r="C587" s="66"/>
      <c r="D587" s="12"/>
      <c r="E587" s="12"/>
      <c r="F587" s="17"/>
      <c r="G587" s="12"/>
      <c r="H587" s="12"/>
      <c r="I587" s="17"/>
      <c r="J587" s="12"/>
      <c r="K587" s="12"/>
      <c r="L587" s="12"/>
      <c r="M587" s="12"/>
      <c r="N587" s="17"/>
      <c r="O587" s="17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2.75" customHeight="1">
      <c r="A588" s="12"/>
      <c r="B588" s="17"/>
      <c r="C588" s="66"/>
      <c r="D588" s="12"/>
      <c r="E588" s="12"/>
      <c r="F588" s="17"/>
      <c r="G588" s="12"/>
      <c r="H588" s="12"/>
      <c r="I588" s="17"/>
      <c r="J588" s="12"/>
      <c r="K588" s="12"/>
      <c r="L588" s="12"/>
      <c r="M588" s="12"/>
      <c r="N588" s="17"/>
      <c r="O588" s="17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2.75" customHeight="1">
      <c r="A589" s="12"/>
      <c r="B589" s="17"/>
      <c r="C589" s="66"/>
      <c r="D589" s="12"/>
      <c r="E589" s="12"/>
      <c r="F589" s="17"/>
      <c r="G589" s="12"/>
      <c r="H589" s="12"/>
      <c r="I589" s="17"/>
      <c r="J589" s="12"/>
      <c r="K589" s="12"/>
      <c r="L589" s="12"/>
      <c r="M589" s="12"/>
      <c r="N589" s="17"/>
      <c r="O589" s="17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2.75" customHeight="1">
      <c r="A590" s="12"/>
      <c r="B590" s="17"/>
      <c r="C590" s="66"/>
      <c r="D590" s="12"/>
      <c r="E590" s="12"/>
      <c r="F590" s="17"/>
      <c r="G590" s="12"/>
      <c r="H590" s="12"/>
      <c r="I590" s="17"/>
      <c r="J590" s="12"/>
      <c r="K590" s="12"/>
      <c r="L590" s="12"/>
      <c r="M590" s="12"/>
      <c r="N590" s="17"/>
      <c r="O590" s="17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2.75" customHeight="1">
      <c r="A591" s="12"/>
      <c r="B591" s="17"/>
      <c r="C591" s="66"/>
      <c r="D591" s="12"/>
      <c r="E591" s="12"/>
      <c r="F591" s="17"/>
      <c r="G591" s="12"/>
      <c r="H591" s="12"/>
      <c r="I591" s="17"/>
      <c r="J591" s="12"/>
      <c r="K591" s="12"/>
      <c r="L591" s="12"/>
      <c r="M591" s="12"/>
      <c r="N591" s="17"/>
      <c r="O591" s="17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2.75" customHeight="1">
      <c r="A592" s="12"/>
      <c r="B592" s="17"/>
      <c r="C592" s="66"/>
      <c r="D592" s="12"/>
      <c r="E592" s="12"/>
      <c r="F592" s="17"/>
      <c r="G592" s="12"/>
      <c r="H592" s="12"/>
      <c r="I592" s="17"/>
      <c r="J592" s="12"/>
      <c r="K592" s="12"/>
      <c r="L592" s="12"/>
      <c r="M592" s="12"/>
      <c r="N592" s="17"/>
      <c r="O592" s="17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2.75" customHeight="1">
      <c r="A593" s="12"/>
      <c r="B593" s="17"/>
      <c r="C593" s="66"/>
      <c r="D593" s="12"/>
      <c r="E593" s="12"/>
      <c r="F593" s="17"/>
      <c r="G593" s="12"/>
      <c r="H593" s="12"/>
      <c r="I593" s="17"/>
      <c r="J593" s="12"/>
      <c r="K593" s="12"/>
      <c r="L593" s="12"/>
      <c r="M593" s="12"/>
      <c r="N593" s="17"/>
      <c r="O593" s="17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2.75" customHeight="1">
      <c r="A594" s="12"/>
      <c r="B594" s="17"/>
      <c r="C594" s="66"/>
      <c r="D594" s="12"/>
      <c r="E594" s="12"/>
      <c r="F594" s="17"/>
      <c r="G594" s="12"/>
      <c r="H594" s="12"/>
      <c r="I594" s="17"/>
      <c r="J594" s="12"/>
      <c r="K594" s="12"/>
      <c r="L594" s="12"/>
      <c r="M594" s="12"/>
      <c r="N594" s="17"/>
      <c r="O594" s="17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2.75" customHeight="1">
      <c r="A595" s="12"/>
      <c r="B595" s="17"/>
      <c r="C595" s="66"/>
      <c r="D595" s="12"/>
      <c r="E595" s="12"/>
      <c r="F595" s="17"/>
      <c r="G595" s="12"/>
      <c r="H595" s="12"/>
      <c r="I595" s="17"/>
      <c r="J595" s="12"/>
      <c r="K595" s="12"/>
      <c r="L595" s="12"/>
      <c r="M595" s="12"/>
      <c r="N595" s="17"/>
      <c r="O595" s="17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2.75" customHeight="1">
      <c r="A596" s="12"/>
      <c r="B596" s="17"/>
      <c r="C596" s="66"/>
      <c r="D596" s="12"/>
      <c r="E596" s="12"/>
      <c r="F596" s="17"/>
      <c r="G596" s="12"/>
      <c r="H596" s="12"/>
      <c r="I596" s="17"/>
      <c r="J596" s="12"/>
      <c r="K596" s="12"/>
      <c r="L596" s="12"/>
      <c r="M596" s="12"/>
      <c r="N596" s="17"/>
      <c r="O596" s="17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2.75" customHeight="1">
      <c r="A597" s="12"/>
      <c r="B597" s="17"/>
      <c r="C597" s="66"/>
      <c r="D597" s="12"/>
      <c r="E597" s="12"/>
      <c r="F597" s="17"/>
      <c r="G597" s="12"/>
      <c r="H597" s="12"/>
      <c r="I597" s="17"/>
      <c r="J597" s="12"/>
      <c r="K597" s="12"/>
      <c r="L597" s="12"/>
      <c r="M597" s="12"/>
      <c r="N597" s="17"/>
      <c r="O597" s="17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2.75" customHeight="1">
      <c r="A598" s="12"/>
      <c r="B598" s="17"/>
      <c r="C598" s="66"/>
      <c r="D598" s="12"/>
      <c r="E598" s="12"/>
      <c r="F598" s="17"/>
      <c r="G598" s="12"/>
      <c r="H598" s="12"/>
      <c r="I598" s="17"/>
      <c r="J598" s="12"/>
      <c r="K598" s="12"/>
      <c r="L598" s="12"/>
      <c r="M598" s="12"/>
      <c r="N598" s="17"/>
      <c r="O598" s="17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2.75" customHeight="1">
      <c r="A599" s="12"/>
      <c r="B599" s="17"/>
      <c r="C599" s="66"/>
      <c r="D599" s="12"/>
      <c r="E599" s="12"/>
      <c r="F599" s="17"/>
      <c r="G599" s="12"/>
      <c r="H599" s="12"/>
      <c r="I599" s="17"/>
      <c r="J599" s="12"/>
      <c r="K599" s="12"/>
      <c r="L599" s="12"/>
      <c r="M599" s="12"/>
      <c r="N599" s="17"/>
      <c r="O599" s="17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2.75" customHeight="1">
      <c r="A600" s="12"/>
      <c r="B600" s="17"/>
      <c r="C600" s="66"/>
      <c r="D600" s="12"/>
      <c r="E600" s="12"/>
      <c r="F600" s="17"/>
      <c r="G600" s="12"/>
      <c r="H600" s="12"/>
      <c r="I600" s="17"/>
      <c r="J600" s="12"/>
      <c r="K600" s="12"/>
      <c r="L600" s="12"/>
      <c r="M600" s="12"/>
      <c r="N600" s="17"/>
      <c r="O600" s="17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2.75" customHeight="1">
      <c r="A601" s="12"/>
      <c r="B601" s="17"/>
      <c r="C601" s="66"/>
      <c r="D601" s="12"/>
      <c r="E601" s="12"/>
      <c r="F601" s="17"/>
      <c r="G601" s="12"/>
      <c r="H601" s="12"/>
      <c r="I601" s="17"/>
      <c r="J601" s="12"/>
      <c r="K601" s="12"/>
      <c r="L601" s="12"/>
      <c r="M601" s="12"/>
      <c r="N601" s="17"/>
      <c r="O601" s="17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2.75" customHeight="1">
      <c r="A602" s="12"/>
      <c r="B602" s="17"/>
      <c r="C602" s="66"/>
      <c r="D602" s="12"/>
      <c r="E602" s="12"/>
      <c r="F602" s="17"/>
      <c r="G602" s="12"/>
      <c r="H602" s="12"/>
      <c r="I602" s="17"/>
      <c r="J602" s="12"/>
      <c r="K602" s="12"/>
      <c r="L602" s="12"/>
      <c r="M602" s="12"/>
      <c r="N602" s="17"/>
      <c r="O602" s="17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2.75" customHeight="1">
      <c r="A603" s="12"/>
      <c r="B603" s="17"/>
      <c r="C603" s="66"/>
      <c r="D603" s="12"/>
      <c r="E603" s="12"/>
      <c r="F603" s="17"/>
      <c r="G603" s="12"/>
      <c r="H603" s="12"/>
      <c r="I603" s="17"/>
      <c r="J603" s="12"/>
      <c r="K603" s="12"/>
      <c r="L603" s="12"/>
      <c r="M603" s="12"/>
      <c r="N603" s="17"/>
      <c r="O603" s="17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2.75" customHeight="1">
      <c r="A604" s="12"/>
      <c r="B604" s="17"/>
      <c r="C604" s="66"/>
      <c r="D604" s="12"/>
      <c r="E604" s="12"/>
      <c r="F604" s="17"/>
      <c r="G604" s="12"/>
      <c r="H604" s="12"/>
      <c r="I604" s="17"/>
      <c r="J604" s="12"/>
      <c r="K604" s="12"/>
      <c r="L604" s="12"/>
      <c r="M604" s="12"/>
      <c r="N604" s="17"/>
      <c r="O604" s="17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2.75" customHeight="1">
      <c r="A605" s="12"/>
      <c r="B605" s="17"/>
      <c r="C605" s="66"/>
      <c r="D605" s="12"/>
      <c r="E605" s="12"/>
      <c r="F605" s="17"/>
      <c r="G605" s="12"/>
      <c r="H605" s="12"/>
      <c r="I605" s="17"/>
      <c r="J605" s="12"/>
      <c r="K605" s="12"/>
      <c r="L605" s="12"/>
      <c r="M605" s="12"/>
      <c r="N605" s="17"/>
      <c r="O605" s="17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2.75" customHeight="1">
      <c r="A606" s="12"/>
      <c r="B606" s="17"/>
      <c r="C606" s="66"/>
      <c r="D606" s="12"/>
      <c r="E606" s="12"/>
      <c r="F606" s="17"/>
      <c r="G606" s="12"/>
      <c r="H606" s="12"/>
      <c r="I606" s="17"/>
      <c r="J606" s="12"/>
      <c r="K606" s="12"/>
      <c r="L606" s="12"/>
      <c r="M606" s="12"/>
      <c r="N606" s="17"/>
      <c r="O606" s="17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2.75" customHeight="1">
      <c r="A607" s="12"/>
      <c r="B607" s="17"/>
      <c r="C607" s="66"/>
      <c r="D607" s="12"/>
      <c r="E607" s="12"/>
      <c r="F607" s="17"/>
      <c r="G607" s="12"/>
      <c r="H607" s="12"/>
      <c r="I607" s="17"/>
      <c r="J607" s="12"/>
      <c r="K607" s="12"/>
      <c r="L607" s="12"/>
      <c r="M607" s="12"/>
      <c r="N607" s="17"/>
      <c r="O607" s="17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2.75" customHeight="1">
      <c r="A608" s="12"/>
      <c r="B608" s="17"/>
      <c r="C608" s="66"/>
      <c r="D608" s="12"/>
      <c r="E608" s="12"/>
      <c r="F608" s="17"/>
      <c r="G608" s="12"/>
      <c r="H608" s="12"/>
      <c r="I608" s="17"/>
      <c r="J608" s="12"/>
      <c r="K608" s="12"/>
      <c r="L608" s="12"/>
      <c r="M608" s="12"/>
      <c r="N608" s="17"/>
      <c r="O608" s="17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2.75" customHeight="1">
      <c r="A609" s="12"/>
      <c r="B609" s="17"/>
      <c r="C609" s="66"/>
      <c r="D609" s="12"/>
      <c r="E609" s="12"/>
      <c r="F609" s="17"/>
      <c r="G609" s="12"/>
      <c r="H609" s="12"/>
      <c r="I609" s="17"/>
      <c r="J609" s="12"/>
      <c r="K609" s="12"/>
      <c r="L609" s="12"/>
      <c r="M609" s="12"/>
      <c r="N609" s="17"/>
      <c r="O609" s="17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2.75" customHeight="1">
      <c r="A610" s="12"/>
      <c r="B610" s="17"/>
      <c r="C610" s="66"/>
      <c r="D610" s="12"/>
      <c r="E610" s="12"/>
      <c r="F610" s="17"/>
      <c r="G610" s="12"/>
      <c r="H610" s="12"/>
      <c r="I610" s="17"/>
      <c r="J610" s="12"/>
      <c r="K610" s="12"/>
      <c r="L610" s="12"/>
      <c r="M610" s="12"/>
      <c r="N610" s="17"/>
      <c r="O610" s="17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2.75" customHeight="1">
      <c r="A611" s="12"/>
      <c r="B611" s="17"/>
      <c r="C611" s="66"/>
      <c r="D611" s="12"/>
      <c r="E611" s="12"/>
      <c r="F611" s="17"/>
      <c r="G611" s="12"/>
      <c r="H611" s="12"/>
      <c r="I611" s="17"/>
      <c r="J611" s="12"/>
      <c r="K611" s="12"/>
      <c r="L611" s="12"/>
      <c r="M611" s="12"/>
      <c r="N611" s="17"/>
      <c r="O611" s="17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2.75" customHeight="1">
      <c r="A612" s="12"/>
      <c r="B612" s="17"/>
      <c r="C612" s="66"/>
      <c r="D612" s="12"/>
      <c r="E612" s="12"/>
      <c r="F612" s="17"/>
      <c r="G612" s="12"/>
      <c r="H612" s="12"/>
      <c r="I612" s="17"/>
      <c r="J612" s="12"/>
      <c r="K612" s="12"/>
      <c r="L612" s="12"/>
      <c r="M612" s="12"/>
      <c r="N612" s="17"/>
      <c r="O612" s="17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2.75" customHeight="1">
      <c r="A613" s="12"/>
      <c r="B613" s="17"/>
      <c r="C613" s="66"/>
      <c r="D613" s="12"/>
      <c r="E613" s="12"/>
      <c r="F613" s="17"/>
      <c r="G613" s="12"/>
      <c r="H613" s="12"/>
      <c r="I613" s="17"/>
      <c r="J613" s="12"/>
      <c r="K613" s="12"/>
      <c r="L613" s="12"/>
      <c r="M613" s="12"/>
      <c r="N613" s="17"/>
      <c r="O613" s="17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2.75" customHeight="1">
      <c r="A614" s="12"/>
      <c r="B614" s="17"/>
      <c r="C614" s="66"/>
      <c r="D614" s="12"/>
      <c r="E614" s="12"/>
      <c r="F614" s="17"/>
      <c r="G614" s="12"/>
      <c r="H614" s="12"/>
      <c r="I614" s="17"/>
      <c r="J614" s="12"/>
      <c r="K614" s="12"/>
      <c r="L614" s="12"/>
      <c r="M614" s="12"/>
      <c r="N614" s="17"/>
      <c r="O614" s="17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2.75" customHeight="1">
      <c r="A615" s="12"/>
      <c r="B615" s="17"/>
      <c r="C615" s="66"/>
      <c r="D615" s="12"/>
      <c r="E615" s="12"/>
      <c r="F615" s="17"/>
      <c r="G615" s="12"/>
      <c r="H615" s="12"/>
      <c r="I615" s="17"/>
      <c r="J615" s="12"/>
      <c r="K615" s="12"/>
      <c r="L615" s="12"/>
      <c r="M615" s="12"/>
      <c r="N615" s="17"/>
      <c r="O615" s="17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2.75" customHeight="1">
      <c r="A616" s="12"/>
      <c r="B616" s="17"/>
      <c r="C616" s="66"/>
      <c r="D616" s="12"/>
      <c r="E616" s="12"/>
      <c r="F616" s="17"/>
      <c r="G616" s="12"/>
      <c r="H616" s="12"/>
      <c r="I616" s="17"/>
      <c r="J616" s="12"/>
      <c r="K616" s="12"/>
      <c r="L616" s="12"/>
      <c r="M616" s="12"/>
      <c r="N616" s="17"/>
      <c r="O616" s="17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2.75" customHeight="1">
      <c r="A617" s="12"/>
      <c r="B617" s="17"/>
      <c r="C617" s="66"/>
      <c r="D617" s="12"/>
      <c r="E617" s="12"/>
      <c r="F617" s="17"/>
      <c r="G617" s="12"/>
      <c r="H617" s="12"/>
      <c r="I617" s="17"/>
      <c r="J617" s="12"/>
      <c r="K617" s="12"/>
      <c r="L617" s="12"/>
      <c r="M617" s="12"/>
      <c r="N617" s="17"/>
      <c r="O617" s="17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2.75" customHeight="1">
      <c r="A618" s="12"/>
      <c r="B618" s="17"/>
      <c r="C618" s="66"/>
      <c r="D618" s="12"/>
      <c r="E618" s="12"/>
      <c r="F618" s="17"/>
      <c r="G618" s="12"/>
      <c r="H618" s="12"/>
      <c r="I618" s="17"/>
      <c r="J618" s="12"/>
      <c r="K618" s="12"/>
      <c r="L618" s="12"/>
      <c r="M618" s="12"/>
      <c r="N618" s="17"/>
      <c r="O618" s="17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2.75" customHeight="1">
      <c r="A619" s="12"/>
      <c r="B619" s="17"/>
      <c r="C619" s="66"/>
      <c r="D619" s="12"/>
      <c r="E619" s="12"/>
      <c r="F619" s="17"/>
      <c r="G619" s="12"/>
      <c r="H619" s="12"/>
      <c r="I619" s="17"/>
      <c r="J619" s="12"/>
      <c r="K619" s="12"/>
      <c r="L619" s="12"/>
      <c r="M619" s="12"/>
      <c r="N619" s="17"/>
      <c r="O619" s="17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2.75" customHeight="1">
      <c r="A620" s="12"/>
      <c r="B620" s="17"/>
      <c r="C620" s="66"/>
      <c r="D620" s="12"/>
      <c r="E620" s="12"/>
      <c r="F620" s="17"/>
      <c r="G620" s="12"/>
      <c r="H620" s="12"/>
      <c r="I620" s="17"/>
      <c r="J620" s="12"/>
      <c r="K620" s="12"/>
      <c r="L620" s="12"/>
      <c r="M620" s="12"/>
      <c r="N620" s="17"/>
      <c r="O620" s="17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2.75" customHeight="1">
      <c r="A621" s="12"/>
      <c r="B621" s="17"/>
      <c r="C621" s="66"/>
      <c r="D621" s="12"/>
      <c r="E621" s="12"/>
      <c r="F621" s="17"/>
      <c r="G621" s="12"/>
      <c r="H621" s="12"/>
      <c r="I621" s="17"/>
      <c r="J621" s="12"/>
      <c r="K621" s="12"/>
      <c r="L621" s="12"/>
      <c r="M621" s="12"/>
      <c r="N621" s="17"/>
      <c r="O621" s="17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2.75" customHeight="1">
      <c r="A622" s="12"/>
      <c r="B622" s="17"/>
      <c r="C622" s="66"/>
      <c r="D622" s="12"/>
      <c r="E622" s="12"/>
      <c r="F622" s="17"/>
      <c r="G622" s="12"/>
      <c r="H622" s="12"/>
      <c r="I622" s="17"/>
      <c r="J622" s="12"/>
      <c r="K622" s="12"/>
      <c r="L622" s="12"/>
      <c r="M622" s="12"/>
      <c r="N622" s="17"/>
      <c r="O622" s="17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2.75" customHeight="1">
      <c r="A623" s="12"/>
      <c r="B623" s="17"/>
      <c r="C623" s="66"/>
      <c r="D623" s="12"/>
      <c r="E623" s="12"/>
      <c r="F623" s="17"/>
      <c r="G623" s="12"/>
      <c r="H623" s="12"/>
      <c r="I623" s="17"/>
      <c r="J623" s="12"/>
      <c r="K623" s="12"/>
      <c r="L623" s="12"/>
      <c r="M623" s="12"/>
      <c r="N623" s="17"/>
      <c r="O623" s="17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2.75" customHeight="1">
      <c r="A624" s="12"/>
      <c r="B624" s="17"/>
      <c r="C624" s="66"/>
      <c r="D624" s="12"/>
      <c r="E624" s="12"/>
      <c r="F624" s="17"/>
      <c r="G624" s="12"/>
      <c r="H624" s="12"/>
      <c r="I624" s="17"/>
      <c r="J624" s="12"/>
      <c r="K624" s="12"/>
      <c r="L624" s="12"/>
      <c r="M624" s="12"/>
      <c r="N624" s="17"/>
      <c r="O624" s="17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2.75" customHeight="1">
      <c r="A625" s="12"/>
      <c r="B625" s="17"/>
      <c r="C625" s="66"/>
      <c r="D625" s="12"/>
      <c r="E625" s="12"/>
      <c r="F625" s="17"/>
      <c r="G625" s="12"/>
      <c r="H625" s="12"/>
      <c r="I625" s="17"/>
      <c r="J625" s="12"/>
      <c r="K625" s="12"/>
      <c r="L625" s="12"/>
      <c r="M625" s="12"/>
      <c r="N625" s="17"/>
      <c r="O625" s="17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2.75" customHeight="1">
      <c r="A626" s="12"/>
      <c r="B626" s="17"/>
      <c r="C626" s="66"/>
      <c r="D626" s="12"/>
      <c r="E626" s="12"/>
      <c r="F626" s="17"/>
      <c r="G626" s="12"/>
      <c r="H626" s="12"/>
      <c r="I626" s="17"/>
      <c r="J626" s="12"/>
      <c r="K626" s="12"/>
      <c r="L626" s="12"/>
      <c r="M626" s="12"/>
      <c r="N626" s="17"/>
      <c r="O626" s="17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2.75" customHeight="1">
      <c r="A627" s="12"/>
      <c r="B627" s="17"/>
      <c r="C627" s="66"/>
      <c r="D627" s="12"/>
      <c r="E627" s="12"/>
      <c r="F627" s="17"/>
      <c r="G627" s="12"/>
      <c r="H627" s="12"/>
      <c r="I627" s="17"/>
      <c r="J627" s="12"/>
      <c r="K627" s="12"/>
      <c r="L627" s="12"/>
      <c r="M627" s="12"/>
      <c r="N627" s="17"/>
      <c r="O627" s="17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2.75" customHeight="1">
      <c r="A628" s="12"/>
      <c r="B628" s="17"/>
      <c r="C628" s="66"/>
      <c r="D628" s="12"/>
      <c r="E628" s="12"/>
      <c r="F628" s="17"/>
      <c r="G628" s="12"/>
      <c r="H628" s="12"/>
      <c r="I628" s="17"/>
      <c r="J628" s="12"/>
      <c r="K628" s="12"/>
      <c r="L628" s="12"/>
      <c r="M628" s="12"/>
      <c r="N628" s="17"/>
      <c r="O628" s="17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2.75" customHeight="1">
      <c r="A629" s="12"/>
      <c r="B629" s="17"/>
      <c r="C629" s="66"/>
      <c r="D629" s="12"/>
      <c r="E629" s="12"/>
      <c r="F629" s="17"/>
      <c r="G629" s="12"/>
      <c r="H629" s="12"/>
      <c r="I629" s="17"/>
      <c r="J629" s="12"/>
      <c r="K629" s="12"/>
      <c r="L629" s="12"/>
      <c r="M629" s="12"/>
      <c r="N629" s="17"/>
      <c r="O629" s="17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2.75" customHeight="1">
      <c r="A630" s="12"/>
      <c r="B630" s="17"/>
      <c r="C630" s="66"/>
      <c r="D630" s="12"/>
      <c r="E630" s="12"/>
      <c r="F630" s="17"/>
      <c r="G630" s="12"/>
      <c r="H630" s="12"/>
      <c r="I630" s="17"/>
      <c r="J630" s="12"/>
      <c r="K630" s="12"/>
      <c r="L630" s="12"/>
      <c r="M630" s="12"/>
      <c r="N630" s="17"/>
      <c r="O630" s="17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2.75" customHeight="1">
      <c r="A631" s="12"/>
      <c r="B631" s="17"/>
      <c r="C631" s="66"/>
      <c r="D631" s="12"/>
      <c r="E631" s="12"/>
      <c r="F631" s="17"/>
      <c r="G631" s="12"/>
      <c r="H631" s="12"/>
      <c r="I631" s="17"/>
      <c r="J631" s="12"/>
      <c r="K631" s="12"/>
      <c r="L631" s="12"/>
      <c r="M631" s="12"/>
      <c r="N631" s="17"/>
      <c r="O631" s="17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2.75" customHeight="1">
      <c r="A632" s="12"/>
      <c r="B632" s="17"/>
      <c r="C632" s="66"/>
      <c r="D632" s="12"/>
      <c r="E632" s="12"/>
      <c r="F632" s="17"/>
      <c r="G632" s="12"/>
      <c r="H632" s="12"/>
      <c r="I632" s="17"/>
      <c r="J632" s="12"/>
      <c r="K632" s="12"/>
      <c r="L632" s="12"/>
      <c r="M632" s="12"/>
      <c r="N632" s="17"/>
      <c r="O632" s="17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2.75" customHeight="1">
      <c r="A633" s="12"/>
      <c r="B633" s="17"/>
      <c r="C633" s="66"/>
      <c r="D633" s="12"/>
      <c r="E633" s="12"/>
      <c r="F633" s="17"/>
      <c r="G633" s="12"/>
      <c r="H633" s="12"/>
      <c r="I633" s="17"/>
      <c r="J633" s="12"/>
      <c r="K633" s="12"/>
      <c r="L633" s="12"/>
      <c r="M633" s="12"/>
      <c r="N633" s="17"/>
      <c r="O633" s="17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2.75" customHeight="1">
      <c r="A634" s="12"/>
      <c r="B634" s="17"/>
      <c r="C634" s="66"/>
      <c r="D634" s="12"/>
      <c r="E634" s="12"/>
      <c r="F634" s="17"/>
      <c r="G634" s="12"/>
      <c r="H634" s="12"/>
      <c r="I634" s="17"/>
      <c r="J634" s="12"/>
      <c r="K634" s="12"/>
      <c r="L634" s="12"/>
      <c r="M634" s="12"/>
      <c r="N634" s="17"/>
      <c r="O634" s="17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2.75" customHeight="1">
      <c r="A635" s="12"/>
      <c r="B635" s="17"/>
      <c r="C635" s="66"/>
      <c r="D635" s="12"/>
      <c r="E635" s="12"/>
      <c r="F635" s="17"/>
      <c r="G635" s="12"/>
      <c r="H635" s="12"/>
      <c r="I635" s="17"/>
      <c r="J635" s="12"/>
      <c r="K635" s="12"/>
      <c r="L635" s="12"/>
      <c r="M635" s="12"/>
      <c r="N635" s="17"/>
      <c r="O635" s="17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2.75" customHeight="1">
      <c r="A636" s="12"/>
      <c r="B636" s="17"/>
      <c r="C636" s="66"/>
      <c r="D636" s="12"/>
      <c r="E636" s="12"/>
      <c r="F636" s="17"/>
      <c r="G636" s="12"/>
      <c r="H636" s="12"/>
      <c r="I636" s="17"/>
      <c r="J636" s="12"/>
      <c r="K636" s="12"/>
      <c r="L636" s="12"/>
      <c r="M636" s="12"/>
      <c r="N636" s="17"/>
      <c r="O636" s="17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2.75" customHeight="1">
      <c r="A637" s="12"/>
      <c r="B637" s="17"/>
      <c r="C637" s="66"/>
      <c r="D637" s="12"/>
      <c r="E637" s="12"/>
      <c r="F637" s="17"/>
      <c r="G637" s="12"/>
      <c r="H637" s="12"/>
      <c r="I637" s="17"/>
      <c r="J637" s="12"/>
      <c r="K637" s="12"/>
      <c r="L637" s="12"/>
      <c r="M637" s="12"/>
      <c r="N637" s="17"/>
      <c r="O637" s="17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2.75" customHeight="1">
      <c r="A638" s="12"/>
      <c r="B638" s="17"/>
      <c r="C638" s="66"/>
      <c r="D638" s="12"/>
      <c r="E638" s="12"/>
      <c r="F638" s="17"/>
      <c r="G638" s="12"/>
      <c r="H638" s="12"/>
      <c r="I638" s="17"/>
      <c r="J638" s="12"/>
      <c r="K638" s="12"/>
      <c r="L638" s="12"/>
      <c r="M638" s="12"/>
      <c r="N638" s="17"/>
      <c r="O638" s="17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2.75" customHeight="1">
      <c r="A639" s="12"/>
      <c r="B639" s="17"/>
      <c r="C639" s="66"/>
      <c r="D639" s="12"/>
      <c r="E639" s="12"/>
      <c r="F639" s="17"/>
      <c r="G639" s="12"/>
      <c r="H639" s="12"/>
      <c r="I639" s="17"/>
      <c r="J639" s="12"/>
      <c r="K639" s="12"/>
      <c r="L639" s="12"/>
      <c r="M639" s="12"/>
      <c r="N639" s="17"/>
      <c r="O639" s="17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2.75" customHeight="1">
      <c r="A640" s="12"/>
      <c r="B640" s="17"/>
      <c r="C640" s="66"/>
      <c r="D640" s="12"/>
      <c r="E640" s="12"/>
      <c r="F640" s="17"/>
      <c r="G640" s="12"/>
      <c r="H640" s="12"/>
      <c r="I640" s="17"/>
      <c r="J640" s="12"/>
      <c r="K640" s="12"/>
      <c r="L640" s="12"/>
      <c r="M640" s="12"/>
      <c r="N640" s="17"/>
      <c r="O640" s="17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2.75" customHeight="1">
      <c r="A641" s="12"/>
      <c r="B641" s="17"/>
      <c r="C641" s="66"/>
      <c r="D641" s="12"/>
      <c r="E641" s="12"/>
      <c r="F641" s="17"/>
      <c r="G641" s="12"/>
      <c r="H641" s="12"/>
      <c r="I641" s="17"/>
      <c r="J641" s="12"/>
      <c r="K641" s="12"/>
      <c r="L641" s="12"/>
      <c r="M641" s="12"/>
      <c r="N641" s="17"/>
      <c r="O641" s="17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2.75" customHeight="1">
      <c r="A642" s="12"/>
      <c r="B642" s="17"/>
      <c r="C642" s="66"/>
      <c r="D642" s="12"/>
      <c r="E642" s="12"/>
      <c r="F642" s="17"/>
      <c r="G642" s="12"/>
      <c r="H642" s="12"/>
      <c r="I642" s="17"/>
      <c r="J642" s="12"/>
      <c r="K642" s="12"/>
      <c r="L642" s="12"/>
      <c r="M642" s="12"/>
      <c r="N642" s="17"/>
      <c r="O642" s="17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2.75" customHeight="1">
      <c r="A643" s="12"/>
      <c r="B643" s="17"/>
      <c r="C643" s="66"/>
      <c r="D643" s="12"/>
      <c r="E643" s="12"/>
      <c r="F643" s="17"/>
      <c r="G643" s="12"/>
      <c r="H643" s="12"/>
      <c r="I643" s="17"/>
      <c r="J643" s="12"/>
      <c r="K643" s="12"/>
      <c r="L643" s="12"/>
      <c r="M643" s="12"/>
      <c r="N643" s="17"/>
      <c r="O643" s="17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2.75" customHeight="1">
      <c r="A644" s="12"/>
      <c r="B644" s="17"/>
      <c r="C644" s="66"/>
      <c r="D644" s="12"/>
      <c r="E644" s="12"/>
      <c r="F644" s="17"/>
      <c r="G644" s="12"/>
      <c r="H644" s="12"/>
      <c r="I644" s="17"/>
      <c r="J644" s="12"/>
      <c r="K644" s="12"/>
      <c r="L644" s="12"/>
      <c r="M644" s="12"/>
      <c r="N644" s="17"/>
      <c r="O644" s="17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2.75" customHeight="1">
      <c r="A645" s="12"/>
      <c r="B645" s="17"/>
      <c r="C645" s="66"/>
      <c r="D645" s="12"/>
      <c r="E645" s="12"/>
      <c r="F645" s="17"/>
      <c r="G645" s="12"/>
      <c r="H645" s="12"/>
      <c r="I645" s="17"/>
      <c r="J645" s="12"/>
      <c r="K645" s="12"/>
      <c r="L645" s="12"/>
      <c r="M645" s="12"/>
      <c r="N645" s="17"/>
      <c r="O645" s="17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2.75" customHeight="1">
      <c r="A646" s="12"/>
      <c r="B646" s="17"/>
      <c r="C646" s="66"/>
      <c r="D646" s="12"/>
      <c r="E646" s="12"/>
      <c r="F646" s="17"/>
      <c r="G646" s="12"/>
      <c r="H646" s="12"/>
      <c r="I646" s="17"/>
      <c r="J646" s="12"/>
      <c r="K646" s="12"/>
      <c r="L646" s="12"/>
      <c r="M646" s="12"/>
      <c r="N646" s="17"/>
      <c r="O646" s="17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2.75" customHeight="1">
      <c r="A647" s="12"/>
      <c r="B647" s="17"/>
      <c r="C647" s="66"/>
      <c r="D647" s="12"/>
      <c r="E647" s="12"/>
      <c r="F647" s="17"/>
      <c r="G647" s="12"/>
      <c r="H647" s="12"/>
      <c r="I647" s="17"/>
      <c r="J647" s="12"/>
      <c r="K647" s="12"/>
      <c r="L647" s="12"/>
      <c r="M647" s="12"/>
      <c r="N647" s="17"/>
      <c r="O647" s="17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2.75" customHeight="1">
      <c r="A648" s="12"/>
      <c r="B648" s="17"/>
      <c r="C648" s="66"/>
      <c r="D648" s="12"/>
      <c r="E648" s="12"/>
      <c r="F648" s="17"/>
      <c r="G648" s="12"/>
      <c r="H648" s="12"/>
      <c r="I648" s="17"/>
      <c r="J648" s="12"/>
      <c r="K648" s="12"/>
      <c r="L648" s="12"/>
      <c r="M648" s="12"/>
      <c r="N648" s="17"/>
      <c r="O648" s="17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2.75" customHeight="1">
      <c r="A649" s="12"/>
      <c r="B649" s="17"/>
      <c r="C649" s="66"/>
      <c r="D649" s="12"/>
      <c r="E649" s="12"/>
      <c r="F649" s="17"/>
      <c r="G649" s="12"/>
      <c r="H649" s="12"/>
      <c r="I649" s="17"/>
      <c r="J649" s="12"/>
      <c r="K649" s="12"/>
      <c r="L649" s="12"/>
      <c r="M649" s="12"/>
      <c r="N649" s="17"/>
      <c r="O649" s="17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2.75" customHeight="1">
      <c r="A650" s="12"/>
      <c r="B650" s="17"/>
      <c r="C650" s="66"/>
      <c r="D650" s="12"/>
      <c r="E650" s="12"/>
      <c r="F650" s="17"/>
      <c r="G650" s="12"/>
      <c r="H650" s="12"/>
      <c r="I650" s="17"/>
      <c r="J650" s="12"/>
      <c r="K650" s="12"/>
      <c r="L650" s="12"/>
      <c r="M650" s="12"/>
      <c r="N650" s="17"/>
      <c r="O650" s="17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2.75" customHeight="1">
      <c r="A651" s="12"/>
      <c r="B651" s="17"/>
      <c r="C651" s="66"/>
      <c r="D651" s="12"/>
      <c r="E651" s="12"/>
      <c r="F651" s="17"/>
      <c r="G651" s="12"/>
      <c r="H651" s="12"/>
      <c r="I651" s="17"/>
      <c r="J651" s="12"/>
      <c r="K651" s="12"/>
      <c r="L651" s="12"/>
      <c r="M651" s="12"/>
      <c r="N651" s="17"/>
      <c r="O651" s="17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2.75" customHeight="1">
      <c r="A652" s="12"/>
      <c r="B652" s="17"/>
      <c r="C652" s="66"/>
      <c r="D652" s="12"/>
      <c r="E652" s="12"/>
      <c r="F652" s="17"/>
      <c r="G652" s="12"/>
      <c r="H652" s="12"/>
      <c r="I652" s="17"/>
      <c r="J652" s="12"/>
      <c r="K652" s="12"/>
      <c r="L652" s="12"/>
      <c r="M652" s="12"/>
      <c r="N652" s="17"/>
      <c r="O652" s="17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2.75" customHeight="1">
      <c r="A653" s="12"/>
      <c r="B653" s="17"/>
      <c r="C653" s="66"/>
      <c r="D653" s="12"/>
      <c r="E653" s="12"/>
      <c r="F653" s="17"/>
      <c r="G653" s="12"/>
      <c r="H653" s="12"/>
      <c r="I653" s="17"/>
      <c r="J653" s="12"/>
      <c r="K653" s="12"/>
      <c r="L653" s="12"/>
      <c r="M653" s="12"/>
      <c r="N653" s="17"/>
      <c r="O653" s="17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2.75" customHeight="1">
      <c r="A654" s="12"/>
      <c r="B654" s="17"/>
      <c r="C654" s="66"/>
      <c r="D654" s="12"/>
      <c r="E654" s="12"/>
      <c r="F654" s="17"/>
      <c r="G654" s="12"/>
      <c r="H654" s="12"/>
      <c r="I654" s="17"/>
      <c r="J654" s="12"/>
      <c r="K654" s="12"/>
      <c r="L654" s="12"/>
      <c r="M654" s="12"/>
      <c r="N654" s="17"/>
      <c r="O654" s="17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2.75" customHeight="1">
      <c r="A655" s="12"/>
      <c r="B655" s="17"/>
      <c r="C655" s="66"/>
      <c r="D655" s="12"/>
      <c r="E655" s="12"/>
      <c r="F655" s="17"/>
      <c r="G655" s="12"/>
      <c r="H655" s="12"/>
      <c r="I655" s="17"/>
      <c r="J655" s="12"/>
      <c r="K655" s="12"/>
      <c r="L655" s="12"/>
      <c r="M655" s="12"/>
      <c r="N655" s="17"/>
      <c r="O655" s="17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2.75" customHeight="1">
      <c r="A656" s="12"/>
      <c r="B656" s="17"/>
      <c r="C656" s="66"/>
      <c r="D656" s="12"/>
      <c r="E656" s="12"/>
      <c r="F656" s="17"/>
      <c r="G656" s="12"/>
      <c r="H656" s="12"/>
      <c r="I656" s="17"/>
      <c r="J656" s="12"/>
      <c r="K656" s="12"/>
      <c r="L656" s="12"/>
      <c r="M656" s="12"/>
      <c r="N656" s="17"/>
      <c r="O656" s="17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2.75" customHeight="1">
      <c r="A657" s="12"/>
      <c r="B657" s="17"/>
      <c r="C657" s="66"/>
      <c r="D657" s="12"/>
      <c r="E657" s="12"/>
      <c r="F657" s="17"/>
      <c r="G657" s="12"/>
      <c r="H657" s="12"/>
      <c r="I657" s="17"/>
      <c r="J657" s="12"/>
      <c r="K657" s="12"/>
      <c r="L657" s="12"/>
      <c r="M657" s="12"/>
      <c r="N657" s="17"/>
      <c r="O657" s="17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2.75" customHeight="1">
      <c r="A658" s="12"/>
      <c r="B658" s="17"/>
      <c r="C658" s="66"/>
      <c r="D658" s="12"/>
      <c r="E658" s="12"/>
      <c r="F658" s="17"/>
      <c r="G658" s="12"/>
      <c r="H658" s="12"/>
      <c r="I658" s="17"/>
      <c r="J658" s="12"/>
      <c r="K658" s="12"/>
      <c r="L658" s="12"/>
      <c r="M658" s="12"/>
      <c r="N658" s="17"/>
      <c r="O658" s="17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2.75" customHeight="1">
      <c r="A659" s="12"/>
      <c r="B659" s="17"/>
      <c r="C659" s="66"/>
      <c r="D659" s="12"/>
      <c r="E659" s="12"/>
      <c r="F659" s="17"/>
      <c r="G659" s="12"/>
      <c r="H659" s="12"/>
      <c r="I659" s="17"/>
      <c r="J659" s="12"/>
      <c r="K659" s="12"/>
      <c r="L659" s="12"/>
      <c r="M659" s="12"/>
      <c r="N659" s="17"/>
      <c r="O659" s="17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2.75" customHeight="1">
      <c r="A660" s="12"/>
      <c r="B660" s="17"/>
      <c r="C660" s="66"/>
      <c r="D660" s="12"/>
      <c r="E660" s="12"/>
      <c r="F660" s="17"/>
      <c r="G660" s="12"/>
      <c r="H660" s="12"/>
      <c r="I660" s="17"/>
      <c r="J660" s="12"/>
      <c r="K660" s="12"/>
      <c r="L660" s="12"/>
      <c r="M660" s="12"/>
      <c r="N660" s="17"/>
      <c r="O660" s="17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2.75" customHeight="1">
      <c r="A661" s="12"/>
      <c r="B661" s="17"/>
      <c r="C661" s="66"/>
      <c r="D661" s="12"/>
      <c r="E661" s="12"/>
      <c r="F661" s="17"/>
      <c r="G661" s="12"/>
      <c r="H661" s="12"/>
      <c r="I661" s="17"/>
      <c r="J661" s="12"/>
      <c r="K661" s="12"/>
      <c r="L661" s="12"/>
      <c r="M661" s="12"/>
      <c r="N661" s="17"/>
      <c r="O661" s="17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2.75" customHeight="1">
      <c r="A662" s="12"/>
      <c r="B662" s="17"/>
      <c r="C662" s="66"/>
      <c r="D662" s="12"/>
      <c r="E662" s="12"/>
      <c r="F662" s="17"/>
      <c r="G662" s="12"/>
      <c r="H662" s="12"/>
      <c r="I662" s="17"/>
      <c r="J662" s="12"/>
      <c r="K662" s="12"/>
      <c r="L662" s="12"/>
      <c r="M662" s="12"/>
      <c r="N662" s="17"/>
      <c r="O662" s="17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2.75" customHeight="1">
      <c r="A663" s="12"/>
      <c r="B663" s="17"/>
      <c r="C663" s="66"/>
      <c r="D663" s="12"/>
      <c r="E663" s="12"/>
      <c r="F663" s="17"/>
      <c r="G663" s="12"/>
      <c r="H663" s="12"/>
      <c r="I663" s="17"/>
      <c r="J663" s="12"/>
      <c r="K663" s="12"/>
      <c r="L663" s="12"/>
      <c r="M663" s="12"/>
      <c r="N663" s="17"/>
      <c r="O663" s="17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2.75" customHeight="1">
      <c r="A664" s="12"/>
      <c r="B664" s="17"/>
      <c r="C664" s="66"/>
      <c r="D664" s="12"/>
      <c r="E664" s="12"/>
      <c r="F664" s="17"/>
      <c r="G664" s="12"/>
      <c r="H664" s="12"/>
      <c r="I664" s="17"/>
      <c r="J664" s="12"/>
      <c r="K664" s="12"/>
      <c r="L664" s="12"/>
      <c r="M664" s="12"/>
      <c r="N664" s="17"/>
      <c r="O664" s="17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2.75" customHeight="1">
      <c r="A665" s="12"/>
      <c r="B665" s="17"/>
      <c r="C665" s="66"/>
      <c r="D665" s="12"/>
      <c r="E665" s="12"/>
      <c r="F665" s="17"/>
      <c r="G665" s="12"/>
      <c r="H665" s="12"/>
      <c r="I665" s="17"/>
      <c r="J665" s="12"/>
      <c r="K665" s="12"/>
      <c r="L665" s="12"/>
      <c r="M665" s="12"/>
      <c r="N665" s="17"/>
      <c r="O665" s="17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2.75" customHeight="1">
      <c r="A666" s="12"/>
      <c r="B666" s="17"/>
      <c r="C666" s="66"/>
      <c r="D666" s="12"/>
      <c r="E666" s="12"/>
      <c r="F666" s="17"/>
      <c r="G666" s="12"/>
      <c r="H666" s="12"/>
      <c r="I666" s="17"/>
      <c r="J666" s="12"/>
      <c r="K666" s="12"/>
      <c r="L666" s="12"/>
      <c r="M666" s="12"/>
      <c r="N666" s="17"/>
      <c r="O666" s="17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2.75" customHeight="1">
      <c r="A667" s="12"/>
      <c r="B667" s="17"/>
      <c r="C667" s="66"/>
      <c r="D667" s="12"/>
      <c r="E667" s="12"/>
      <c r="F667" s="17"/>
      <c r="G667" s="12"/>
      <c r="H667" s="12"/>
      <c r="I667" s="17"/>
      <c r="J667" s="12"/>
      <c r="K667" s="12"/>
      <c r="L667" s="12"/>
      <c r="M667" s="12"/>
      <c r="N667" s="17"/>
      <c r="O667" s="17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2.75" customHeight="1">
      <c r="A668" s="12"/>
      <c r="B668" s="17"/>
      <c r="C668" s="66"/>
      <c r="D668" s="12"/>
      <c r="E668" s="12"/>
      <c r="F668" s="17"/>
      <c r="G668" s="12"/>
      <c r="H668" s="12"/>
      <c r="I668" s="17"/>
      <c r="J668" s="12"/>
      <c r="K668" s="12"/>
      <c r="L668" s="12"/>
      <c r="M668" s="12"/>
      <c r="N668" s="17"/>
      <c r="O668" s="17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2.75" customHeight="1">
      <c r="A669" s="12"/>
      <c r="B669" s="17"/>
      <c r="C669" s="66"/>
      <c r="D669" s="12"/>
      <c r="E669" s="12"/>
      <c r="F669" s="17"/>
      <c r="G669" s="12"/>
      <c r="H669" s="12"/>
      <c r="I669" s="17"/>
      <c r="J669" s="12"/>
      <c r="K669" s="12"/>
      <c r="L669" s="12"/>
      <c r="M669" s="12"/>
      <c r="N669" s="17"/>
      <c r="O669" s="17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2.75" customHeight="1">
      <c r="A670" s="12"/>
      <c r="B670" s="17"/>
      <c r="C670" s="66"/>
      <c r="D670" s="12"/>
      <c r="E670" s="12"/>
      <c r="F670" s="17"/>
      <c r="G670" s="12"/>
      <c r="H670" s="12"/>
      <c r="I670" s="17"/>
      <c r="J670" s="12"/>
      <c r="K670" s="12"/>
      <c r="L670" s="12"/>
      <c r="M670" s="12"/>
      <c r="N670" s="17"/>
      <c r="O670" s="17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2.75" customHeight="1">
      <c r="A671" s="12"/>
      <c r="B671" s="17"/>
      <c r="C671" s="66"/>
      <c r="D671" s="12"/>
      <c r="E671" s="12"/>
      <c r="F671" s="17"/>
      <c r="G671" s="12"/>
      <c r="H671" s="12"/>
      <c r="I671" s="17"/>
      <c r="J671" s="12"/>
      <c r="K671" s="12"/>
      <c r="L671" s="12"/>
      <c r="M671" s="12"/>
      <c r="N671" s="17"/>
      <c r="O671" s="17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2.75" customHeight="1">
      <c r="A672" s="12"/>
      <c r="B672" s="17"/>
      <c r="C672" s="66"/>
      <c r="D672" s="12"/>
      <c r="E672" s="12"/>
      <c r="F672" s="17"/>
      <c r="G672" s="12"/>
      <c r="H672" s="12"/>
      <c r="I672" s="17"/>
      <c r="J672" s="12"/>
      <c r="K672" s="12"/>
      <c r="L672" s="12"/>
      <c r="M672" s="12"/>
      <c r="N672" s="17"/>
      <c r="O672" s="17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2.75" customHeight="1">
      <c r="A673" s="12"/>
      <c r="B673" s="17"/>
      <c r="C673" s="66"/>
      <c r="D673" s="12"/>
      <c r="E673" s="12"/>
      <c r="F673" s="17"/>
      <c r="G673" s="12"/>
      <c r="H673" s="12"/>
      <c r="I673" s="17"/>
      <c r="J673" s="12"/>
      <c r="K673" s="12"/>
      <c r="L673" s="12"/>
      <c r="M673" s="12"/>
      <c r="N673" s="17"/>
      <c r="O673" s="17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2.75" customHeight="1">
      <c r="A674" s="12"/>
      <c r="B674" s="17"/>
      <c r="C674" s="66"/>
      <c r="D674" s="12"/>
      <c r="E674" s="12"/>
      <c r="F674" s="17"/>
      <c r="G674" s="12"/>
      <c r="H674" s="12"/>
      <c r="I674" s="17"/>
      <c r="J674" s="12"/>
      <c r="K674" s="12"/>
      <c r="L674" s="12"/>
      <c r="M674" s="12"/>
      <c r="N674" s="17"/>
      <c r="O674" s="17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2.75" customHeight="1">
      <c r="A675" s="12"/>
      <c r="B675" s="17"/>
      <c r="C675" s="66"/>
      <c r="D675" s="12"/>
      <c r="E675" s="12"/>
      <c r="F675" s="17"/>
      <c r="G675" s="12"/>
      <c r="H675" s="12"/>
      <c r="I675" s="17"/>
      <c r="J675" s="12"/>
      <c r="K675" s="12"/>
      <c r="L675" s="12"/>
      <c r="M675" s="12"/>
      <c r="N675" s="17"/>
      <c r="O675" s="17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2.75" customHeight="1">
      <c r="A676" s="12"/>
      <c r="B676" s="17"/>
      <c r="C676" s="66"/>
      <c r="D676" s="12"/>
      <c r="E676" s="12"/>
      <c r="F676" s="17"/>
      <c r="G676" s="12"/>
      <c r="H676" s="12"/>
      <c r="I676" s="17"/>
      <c r="J676" s="12"/>
      <c r="K676" s="12"/>
      <c r="L676" s="12"/>
      <c r="M676" s="12"/>
      <c r="N676" s="17"/>
      <c r="O676" s="17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2.75" customHeight="1">
      <c r="A677" s="12"/>
      <c r="B677" s="17"/>
      <c r="C677" s="66"/>
      <c r="D677" s="12"/>
      <c r="E677" s="12"/>
      <c r="F677" s="17"/>
      <c r="G677" s="12"/>
      <c r="H677" s="12"/>
      <c r="I677" s="17"/>
      <c r="J677" s="12"/>
      <c r="K677" s="12"/>
      <c r="L677" s="12"/>
      <c r="M677" s="12"/>
      <c r="N677" s="17"/>
      <c r="O677" s="17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2.75" customHeight="1">
      <c r="A678" s="12"/>
      <c r="B678" s="17"/>
      <c r="C678" s="66"/>
      <c r="D678" s="12"/>
      <c r="E678" s="12"/>
      <c r="F678" s="17"/>
      <c r="G678" s="12"/>
      <c r="H678" s="12"/>
      <c r="I678" s="17"/>
      <c r="J678" s="12"/>
      <c r="K678" s="12"/>
      <c r="L678" s="12"/>
      <c r="M678" s="12"/>
      <c r="N678" s="17"/>
      <c r="O678" s="17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2.75" customHeight="1">
      <c r="A679" s="12"/>
      <c r="B679" s="17"/>
      <c r="C679" s="66"/>
      <c r="D679" s="12"/>
      <c r="E679" s="12"/>
      <c r="F679" s="17"/>
      <c r="G679" s="12"/>
      <c r="H679" s="12"/>
      <c r="I679" s="17"/>
      <c r="J679" s="12"/>
      <c r="K679" s="12"/>
      <c r="L679" s="12"/>
      <c r="M679" s="12"/>
      <c r="N679" s="17"/>
      <c r="O679" s="17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2.75" customHeight="1">
      <c r="A680" s="12"/>
      <c r="B680" s="17"/>
      <c r="C680" s="66"/>
      <c r="D680" s="12"/>
      <c r="E680" s="12"/>
      <c r="F680" s="17"/>
      <c r="G680" s="12"/>
      <c r="H680" s="12"/>
      <c r="I680" s="17"/>
      <c r="J680" s="12"/>
      <c r="K680" s="12"/>
      <c r="L680" s="12"/>
      <c r="M680" s="12"/>
      <c r="N680" s="17"/>
      <c r="O680" s="17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2.75" customHeight="1">
      <c r="A681" s="12"/>
      <c r="B681" s="17"/>
      <c r="C681" s="66"/>
      <c r="D681" s="12"/>
      <c r="E681" s="12"/>
      <c r="F681" s="17"/>
      <c r="G681" s="12"/>
      <c r="H681" s="12"/>
      <c r="I681" s="17"/>
      <c r="J681" s="12"/>
      <c r="K681" s="12"/>
      <c r="L681" s="12"/>
      <c r="M681" s="12"/>
      <c r="N681" s="17"/>
      <c r="O681" s="17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2.75" customHeight="1">
      <c r="A682" s="12"/>
      <c r="B682" s="17"/>
      <c r="C682" s="66"/>
      <c r="D682" s="12"/>
      <c r="E682" s="12"/>
      <c r="F682" s="17"/>
      <c r="G682" s="12"/>
      <c r="H682" s="12"/>
      <c r="I682" s="17"/>
      <c r="J682" s="12"/>
      <c r="K682" s="12"/>
      <c r="L682" s="12"/>
      <c r="M682" s="12"/>
      <c r="N682" s="17"/>
      <c r="O682" s="17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2.75" customHeight="1">
      <c r="A683" s="12"/>
      <c r="B683" s="17"/>
      <c r="C683" s="66"/>
      <c r="D683" s="12"/>
      <c r="E683" s="12"/>
      <c r="F683" s="17"/>
      <c r="G683" s="12"/>
      <c r="H683" s="12"/>
      <c r="I683" s="17"/>
      <c r="J683" s="12"/>
      <c r="K683" s="12"/>
      <c r="L683" s="12"/>
      <c r="M683" s="12"/>
      <c r="N683" s="17"/>
      <c r="O683" s="17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2.75" customHeight="1">
      <c r="A684" s="12"/>
      <c r="B684" s="17"/>
      <c r="C684" s="66"/>
      <c r="D684" s="12"/>
      <c r="E684" s="12"/>
      <c r="F684" s="17"/>
      <c r="G684" s="12"/>
      <c r="H684" s="12"/>
      <c r="I684" s="17"/>
      <c r="J684" s="12"/>
      <c r="K684" s="12"/>
      <c r="L684" s="12"/>
      <c r="M684" s="12"/>
      <c r="N684" s="17"/>
      <c r="O684" s="17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2.75" customHeight="1">
      <c r="A685" s="12"/>
      <c r="B685" s="17"/>
      <c r="C685" s="66"/>
      <c r="D685" s="12"/>
      <c r="E685" s="12"/>
      <c r="F685" s="17"/>
      <c r="G685" s="12"/>
      <c r="H685" s="12"/>
      <c r="I685" s="17"/>
      <c r="J685" s="12"/>
      <c r="K685" s="12"/>
      <c r="L685" s="12"/>
      <c r="M685" s="12"/>
      <c r="N685" s="17"/>
      <c r="O685" s="17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2.75" customHeight="1">
      <c r="A686" s="12"/>
      <c r="B686" s="17"/>
      <c r="C686" s="66"/>
      <c r="D686" s="12"/>
      <c r="E686" s="12"/>
      <c r="F686" s="17"/>
      <c r="G686" s="12"/>
      <c r="H686" s="12"/>
      <c r="I686" s="17"/>
      <c r="J686" s="12"/>
      <c r="K686" s="12"/>
      <c r="L686" s="12"/>
      <c r="M686" s="12"/>
      <c r="N686" s="17"/>
      <c r="O686" s="17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2.75" customHeight="1">
      <c r="A687" s="12"/>
      <c r="B687" s="17"/>
      <c r="C687" s="66"/>
      <c r="D687" s="12"/>
      <c r="E687" s="12"/>
      <c r="F687" s="17"/>
      <c r="G687" s="12"/>
      <c r="H687" s="12"/>
      <c r="I687" s="17"/>
      <c r="J687" s="12"/>
      <c r="K687" s="12"/>
      <c r="L687" s="12"/>
      <c r="M687" s="12"/>
      <c r="N687" s="17"/>
      <c r="O687" s="17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2.75" customHeight="1">
      <c r="A688" s="12"/>
      <c r="B688" s="17"/>
      <c r="C688" s="66"/>
      <c r="D688" s="12"/>
      <c r="E688" s="12"/>
      <c r="F688" s="17"/>
      <c r="G688" s="12"/>
      <c r="H688" s="12"/>
      <c r="I688" s="17"/>
      <c r="J688" s="12"/>
      <c r="K688" s="12"/>
      <c r="L688" s="12"/>
      <c r="M688" s="12"/>
      <c r="N688" s="17"/>
      <c r="O688" s="17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2.75" customHeight="1">
      <c r="A689" s="12"/>
      <c r="B689" s="17"/>
      <c r="C689" s="66"/>
      <c r="D689" s="12"/>
      <c r="E689" s="12"/>
      <c r="F689" s="17"/>
      <c r="G689" s="12"/>
      <c r="H689" s="12"/>
      <c r="I689" s="17"/>
      <c r="J689" s="12"/>
      <c r="K689" s="12"/>
      <c r="L689" s="12"/>
      <c r="M689" s="12"/>
      <c r="N689" s="17"/>
      <c r="O689" s="17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2.75" customHeight="1">
      <c r="A690" s="12"/>
      <c r="B690" s="17"/>
      <c r="C690" s="66"/>
      <c r="D690" s="12"/>
      <c r="E690" s="12"/>
      <c r="F690" s="17"/>
      <c r="G690" s="12"/>
      <c r="H690" s="12"/>
      <c r="I690" s="17"/>
      <c r="J690" s="12"/>
      <c r="K690" s="12"/>
      <c r="L690" s="12"/>
      <c r="M690" s="12"/>
      <c r="N690" s="17"/>
      <c r="O690" s="17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2.75" customHeight="1">
      <c r="A691" s="12"/>
      <c r="B691" s="17"/>
      <c r="C691" s="66"/>
      <c r="D691" s="12"/>
      <c r="E691" s="12"/>
      <c r="F691" s="17"/>
      <c r="G691" s="12"/>
      <c r="H691" s="12"/>
      <c r="I691" s="17"/>
      <c r="J691" s="12"/>
      <c r="K691" s="12"/>
      <c r="L691" s="12"/>
      <c r="M691" s="12"/>
      <c r="N691" s="17"/>
      <c r="O691" s="17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2.75" customHeight="1">
      <c r="A692" s="12"/>
      <c r="B692" s="17"/>
      <c r="C692" s="66"/>
      <c r="D692" s="12"/>
      <c r="E692" s="12"/>
      <c r="F692" s="17"/>
      <c r="G692" s="12"/>
      <c r="H692" s="12"/>
      <c r="I692" s="17"/>
      <c r="J692" s="12"/>
      <c r="K692" s="12"/>
      <c r="L692" s="12"/>
      <c r="M692" s="12"/>
      <c r="N692" s="17"/>
      <c r="O692" s="17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2.75" customHeight="1">
      <c r="A693" s="12"/>
      <c r="B693" s="17"/>
      <c r="C693" s="66"/>
      <c r="D693" s="12"/>
      <c r="E693" s="12"/>
      <c r="F693" s="17"/>
      <c r="G693" s="12"/>
      <c r="H693" s="12"/>
      <c r="I693" s="17"/>
      <c r="J693" s="12"/>
      <c r="K693" s="12"/>
      <c r="L693" s="12"/>
      <c r="M693" s="12"/>
      <c r="N693" s="17"/>
      <c r="O693" s="17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2.75" customHeight="1">
      <c r="A694" s="12"/>
      <c r="B694" s="17"/>
      <c r="C694" s="66"/>
      <c r="D694" s="12"/>
      <c r="E694" s="12"/>
      <c r="F694" s="17"/>
      <c r="G694" s="12"/>
      <c r="H694" s="12"/>
      <c r="I694" s="17"/>
      <c r="J694" s="12"/>
      <c r="K694" s="12"/>
      <c r="L694" s="12"/>
      <c r="M694" s="12"/>
      <c r="N694" s="17"/>
      <c r="O694" s="17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2.75" customHeight="1">
      <c r="A695" s="12"/>
      <c r="B695" s="17"/>
      <c r="C695" s="66"/>
      <c r="D695" s="12"/>
      <c r="E695" s="12"/>
      <c r="F695" s="17"/>
      <c r="G695" s="12"/>
      <c r="H695" s="12"/>
      <c r="I695" s="17"/>
      <c r="J695" s="12"/>
      <c r="K695" s="12"/>
      <c r="L695" s="12"/>
      <c r="M695" s="12"/>
      <c r="N695" s="17"/>
      <c r="O695" s="17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2.75" customHeight="1">
      <c r="A696" s="12"/>
      <c r="B696" s="17"/>
      <c r="C696" s="66"/>
      <c r="D696" s="12"/>
      <c r="E696" s="12"/>
      <c r="F696" s="17"/>
      <c r="G696" s="12"/>
      <c r="H696" s="12"/>
      <c r="I696" s="17"/>
      <c r="J696" s="12"/>
      <c r="K696" s="12"/>
      <c r="L696" s="12"/>
      <c r="M696" s="12"/>
      <c r="N696" s="17"/>
      <c r="O696" s="17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2.75" customHeight="1">
      <c r="A697" s="12"/>
      <c r="B697" s="17"/>
      <c r="C697" s="66"/>
      <c r="D697" s="12"/>
      <c r="E697" s="12"/>
      <c r="F697" s="17"/>
      <c r="G697" s="12"/>
      <c r="H697" s="12"/>
      <c r="I697" s="17"/>
      <c r="J697" s="12"/>
      <c r="K697" s="12"/>
      <c r="L697" s="12"/>
      <c r="M697" s="12"/>
      <c r="N697" s="17"/>
      <c r="O697" s="17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2.75" customHeight="1">
      <c r="A698" s="12"/>
      <c r="B698" s="17"/>
      <c r="C698" s="66"/>
      <c r="D698" s="12"/>
      <c r="E698" s="12"/>
      <c r="F698" s="17"/>
      <c r="G698" s="12"/>
      <c r="H698" s="12"/>
      <c r="I698" s="17"/>
      <c r="J698" s="12"/>
      <c r="K698" s="12"/>
      <c r="L698" s="12"/>
      <c r="M698" s="12"/>
      <c r="N698" s="17"/>
      <c r="O698" s="17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2.75" customHeight="1">
      <c r="A699" s="12"/>
      <c r="B699" s="17"/>
      <c r="C699" s="66"/>
      <c r="D699" s="12"/>
      <c r="E699" s="12"/>
      <c r="F699" s="17"/>
      <c r="G699" s="12"/>
      <c r="H699" s="12"/>
      <c r="I699" s="17"/>
      <c r="J699" s="12"/>
      <c r="K699" s="12"/>
      <c r="L699" s="12"/>
      <c r="M699" s="12"/>
      <c r="N699" s="17"/>
      <c r="O699" s="17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2.75" customHeight="1">
      <c r="A700" s="12"/>
      <c r="B700" s="17"/>
      <c r="C700" s="66"/>
      <c r="D700" s="12"/>
      <c r="E700" s="12"/>
      <c r="F700" s="17"/>
      <c r="G700" s="12"/>
      <c r="H700" s="12"/>
      <c r="I700" s="17"/>
      <c r="J700" s="12"/>
      <c r="K700" s="12"/>
      <c r="L700" s="12"/>
      <c r="M700" s="12"/>
      <c r="N700" s="17"/>
      <c r="O700" s="17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2.75" customHeight="1">
      <c r="A701" s="12"/>
      <c r="B701" s="17"/>
      <c r="C701" s="66"/>
      <c r="D701" s="12"/>
      <c r="E701" s="12"/>
      <c r="F701" s="17"/>
      <c r="G701" s="12"/>
      <c r="H701" s="12"/>
      <c r="I701" s="17"/>
      <c r="J701" s="12"/>
      <c r="K701" s="12"/>
      <c r="L701" s="12"/>
      <c r="M701" s="12"/>
      <c r="N701" s="17"/>
      <c r="O701" s="17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2.75" customHeight="1">
      <c r="A702" s="12"/>
      <c r="B702" s="17"/>
      <c r="C702" s="66"/>
      <c r="D702" s="12"/>
      <c r="E702" s="12"/>
      <c r="F702" s="17"/>
      <c r="G702" s="12"/>
      <c r="H702" s="12"/>
      <c r="I702" s="17"/>
      <c r="J702" s="12"/>
      <c r="K702" s="12"/>
      <c r="L702" s="12"/>
      <c r="M702" s="12"/>
      <c r="N702" s="17"/>
      <c r="O702" s="17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2.75" customHeight="1">
      <c r="A703" s="12"/>
      <c r="B703" s="17"/>
      <c r="C703" s="66"/>
      <c r="D703" s="12"/>
      <c r="E703" s="12"/>
      <c r="F703" s="17"/>
      <c r="G703" s="12"/>
      <c r="H703" s="12"/>
      <c r="I703" s="17"/>
      <c r="J703" s="12"/>
      <c r="K703" s="12"/>
      <c r="L703" s="12"/>
      <c r="M703" s="12"/>
      <c r="N703" s="17"/>
      <c r="O703" s="17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2.75" customHeight="1">
      <c r="A704" s="12"/>
      <c r="B704" s="17"/>
      <c r="C704" s="66"/>
      <c r="D704" s="12"/>
      <c r="E704" s="12"/>
      <c r="F704" s="17"/>
      <c r="G704" s="12"/>
      <c r="H704" s="12"/>
      <c r="I704" s="17"/>
      <c r="J704" s="12"/>
      <c r="K704" s="12"/>
      <c r="L704" s="12"/>
      <c r="M704" s="12"/>
      <c r="N704" s="17"/>
      <c r="O704" s="17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2.75" customHeight="1">
      <c r="A705" s="12"/>
      <c r="B705" s="17"/>
      <c r="C705" s="66"/>
      <c r="D705" s="12"/>
      <c r="E705" s="12"/>
      <c r="F705" s="17"/>
      <c r="G705" s="12"/>
      <c r="H705" s="12"/>
      <c r="I705" s="17"/>
      <c r="J705" s="12"/>
      <c r="K705" s="12"/>
      <c r="L705" s="12"/>
      <c r="M705" s="12"/>
      <c r="N705" s="17"/>
      <c r="O705" s="17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2.75" customHeight="1">
      <c r="A706" s="12"/>
      <c r="B706" s="17"/>
      <c r="C706" s="66"/>
      <c r="D706" s="12"/>
      <c r="E706" s="12"/>
      <c r="F706" s="17"/>
      <c r="G706" s="12"/>
      <c r="H706" s="12"/>
      <c r="I706" s="17"/>
      <c r="J706" s="12"/>
      <c r="K706" s="12"/>
      <c r="L706" s="12"/>
      <c r="M706" s="12"/>
      <c r="N706" s="17"/>
      <c r="O706" s="17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2.75" customHeight="1">
      <c r="A707" s="12"/>
      <c r="B707" s="17"/>
      <c r="C707" s="66"/>
      <c r="D707" s="12"/>
      <c r="E707" s="12"/>
      <c r="F707" s="17"/>
      <c r="G707" s="12"/>
      <c r="H707" s="12"/>
      <c r="I707" s="17"/>
      <c r="J707" s="12"/>
      <c r="K707" s="12"/>
      <c r="L707" s="12"/>
      <c r="M707" s="12"/>
      <c r="N707" s="17"/>
      <c r="O707" s="17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2.75" customHeight="1">
      <c r="A708" s="12"/>
      <c r="B708" s="17"/>
      <c r="C708" s="66"/>
      <c r="D708" s="12"/>
      <c r="E708" s="12"/>
      <c r="F708" s="17"/>
      <c r="G708" s="12"/>
      <c r="H708" s="12"/>
      <c r="I708" s="17"/>
      <c r="J708" s="12"/>
      <c r="K708" s="12"/>
      <c r="L708" s="12"/>
      <c r="M708" s="12"/>
      <c r="N708" s="17"/>
      <c r="O708" s="17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2.75" customHeight="1">
      <c r="A709" s="12"/>
      <c r="B709" s="17"/>
      <c r="C709" s="66"/>
      <c r="D709" s="12"/>
      <c r="E709" s="12"/>
      <c r="F709" s="17"/>
      <c r="G709" s="12"/>
      <c r="H709" s="12"/>
      <c r="I709" s="17"/>
      <c r="J709" s="12"/>
      <c r="K709" s="12"/>
      <c r="L709" s="12"/>
      <c r="M709" s="12"/>
      <c r="N709" s="17"/>
      <c r="O709" s="17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2.75" customHeight="1">
      <c r="A710" s="12"/>
      <c r="B710" s="17"/>
      <c r="C710" s="66"/>
      <c r="D710" s="12"/>
      <c r="E710" s="12"/>
      <c r="F710" s="17"/>
      <c r="G710" s="12"/>
      <c r="H710" s="12"/>
      <c r="I710" s="17"/>
      <c r="J710" s="12"/>
      <c r="K710" s="12"/>
      <c r="L710" s="12"/>
      <c r="M710" s="12"/>
      <c r="N710" s="17"/>
      <c r="O710" s="17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2.75" customHeight="1">
      <c r="A711" s="12"/>
      <c r="B711" s="17"/>
      <c r="C711" s="66"/>
      <c r="D711" s="12"/>
      <c r="E711" s="12"/>
      <c r="F711" s="17"/>
      <c r="G711" s="12"/>
      <c r="H711" s="12"/>
      <c r="I711" s="17"/>
      <c r="J711" s="12"/>
      <c r="K711" s="12"/>
      <c r="L711" s="12"/>
      <c r="M711" s="12"/>
      <c r="N711" s="17"/>
      <c r="O711" s="17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2.75" customHeight="1">
      <c r="A712" s="12"/>
      <c r="B712" s="17"/>
      <c r="C712" s="66"/>
      <c r="D712" s="12"/>
      <c r="E712" s="12"/>
      <c r="F712" s="17"/>
      <c r="G712" s="12"/>
      <c r="H712" s="12"/>
      <c r="I712" s="17"/>
      <c r="J712" s="12"/>
      <c r="K712" s="12"/>
      <c r="L712" s="12"/>
      <c r="M712" s="12"/>
      <c r="N712" s="17"/>
      <c r="O712" s="17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2.75" customHeight="1">
      <c r="A713" s="12"/>
      <c r="B713" s="17"/>
      <c r="C713" s="66"/>
      <c r="D713" s="12"/>
      <c r="E713" s="12"/>
      <c r="F713" s="17"/>
      <c r="G713" s="12"/>
      <c r="H713" s="12"/>
      <c r="I713" s="17"/>
      <c r="J713" s="12"/>
      <c r="K713" s="12"/>
      <c r="L713" s="12"/>
      <c r="M713" s="12"/>
      <c r="N713" s="17"/>
      <c r="O713" s="17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2.75" customHeight="1">
      <c r="A714" s="12"/>
      <c r="B714" s="17"/>
      <c r="C714" s="66"/>
      <c r="D714" s="12"/>
      <c r="E714" s="12"/>
      <c r="F714" s="17"/>
      <c r="G714" s="12"/>
      <c r="H714" s="12"/>
      <c r="I714" s="17"/>
      <c r="J714" s="12"/>
      <c r="K714" s="12"/>
      <c r="L714" s="12"/>
      <c r="M714" s="12"/>
      <c r="N714" s="17"/>
      <c r="O714" s="17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2.75" customHeight="1">
      <c r="A715" s="12"/>
      <c r="B715" s="17"/>
      <c r="C715" s="66"/>
      <c r="D715" s="12"/>
      <c r="E715" s="12"/>
      <c r="F715" s="17"/>
      <c r="G715" s="12"/>
      <c r="H715" s="12"/>
      <c r="I715" s="17"/>
      <c r="J715" s="12"/>
      <c r="K715" s="12"/>
      <c r="L715" s="12"/>
      <c r="M715" s="12"/>
      <c r="N715" s="17"/>
      <c r="O715" s="17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2.75" customHeight="1">
      <c r="A716" s="12"/>
      <c r="B716" s="17"/>
      <c r="C716" s="66"/>
      <c r="D716" s="12"/>
      <c r="E716" s="12"/>
      <c r="F716" s="17"/>
      <c r="G716" s="12"/>
      <c r="H716" s="12"/>
      <c r="I716" s="17"/>
      <c r="J716" s="12"/>
      <c r="K716" s="12"/>
      <c r="L716" s="12"/>
      <c r="M716" s="12"/>
      <c r="N716" s="17"/>
      <c r="O716" s="17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2.75" customHeight="1">
      <c r="A717" s="12"/>
      <c r="B717" s="17"/>
      <c r="C717" s="66"/>
      <c r="D717" s="12"/>
      <c r="E717" s="12"/>
      <c r="F717" s="17"/>
      <c r="G717" s="12"/>
      <c r="H717" s="12"/>
      <c r="I717" s="17"/>
      <c r="J717" s="12"/>
      <c r="K717" s="12"/>
      <c r="L717" s="12"/>
      <c r="M717" s="12"/>
      <c r="N717" s="17"/>
      <c r="O717" s="17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2.75" customHeight="1">
      <c r="A718" s="12"/>
      <c r="B718" s="17"/>
      <c r="C718" s="66"/>
      <c r="D718" s="12"/>
      <c r="E718" s="12"/>
      <c r="F718" s="17"/>
      <c r="G718" s="12"/>
      <c r="H718" s="12"/>
      <c r="I718" s="17"/>
      <c r="J718" s="12"/>
      <c r="K718" s="12"/>
      <c r="L718" s="12"/>
      <c r="M718" s="12"/>
      <c r="N718" s="17"/>
      <c r="O718" s="17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2.75" customHeight="1">
      <c r="A719" s="12"/>
      <c r="B719" s="17"/>
      <c r="C719" s="66"/>
      <c r="D719" s="12"/>
      <c r="E719" s="12"/>
      <c r="F719" s="17"/>
      <c r="G719" s="12"/>
      <c r="H719" s="12"/>
      <c r="I719" s="17"/>
      <c r="J719" s="12"/>
      <c r="K719" s="12"/>
      <c r="L719" s="12"/>
      <c r="M719" s="12"/>
      <c r="N719" s="17"/>
      <c r="O719" s="17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2.75" customHeight="1">
      <c r="A720" s="12"/>
      <c r="B720" s="17"/>
      <c r="C720" s="66"/>
      <c r="D720" s="12"/>
      <c r="E720" s="12"/>
      <c r="F720" s="17"/>
      <c r="G720" s="12"/>
      <c r="H720" s="12"/>
      <c r="I720" s="17"/>
      <c r="J720" s="12"/>
      <c r="K720" s="12"/>
      <c r="L720" s="12"/>
      <c r="M720" s="12"/>
      <c r="N720" s="17"/>
      <c r="O720" s="17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2.75" customHeight="1">
      <c r="A721" s="12"/>
      <c r="B721" s="17"/>
      <c r="C721" s="66"/>
      <c r="D721" s="12"/>
      <c r="E721" s="12"/>
      <c r="F721" s="17"/>
      <c r="G721" s="12"/>
      <c r="H721" s="12"/>
      <c r="I721" s="17"/>
      <c r="J721" s="12"/>
      <c r="K721" s="12"/>
      <c r="L721" s="12"/>
      <c r="M721" s="12"/>
      <c r="N721" s="17"/>
      <c r="O721" s="17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2.75" customHeight="1">
      <c r="A722" s="12"/>
      <c r="B722" s="17"/>
      <c r="C722" s="66"/>
      <c r="D722" s="12"/>
      <c r="E722" s="12"/>
      <c r="F722" s="17"/>
      <c r="G722" s="12"/>
      <c r="H722" s="12"/>
      <c r="I722" s="17"/>
      <c r="J722" s="12"/>
      <c r="K722" s="12"/>
      <c r="L722" s="12"/>
      <c r="M722" s="12"/>
      <c r="N722" s="17"/>
      <c r="O722" s="17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2.75" customHeight="1">
      <c r="A723" s="12"/>
      <c r="B723" s="17"/>
      <c r="C723" s="66"/>
      <c r="D723" s="12"/>
      <c r="E723" s="12"/>
      <c r="F723" s="17"/>
      <c r="G723" s="12"/>
      <c r="H723" s="12"/>
      <c r="I723" s="17"/>
      <c r="J723" s="12"/>
      <c r="K723" s="12"/>
      <c r="L723" s="12"/>
      <c r="M723" s="12"/>
      <c r="N723" s="17"/>
      <c r="O723" s="17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2.75" customHeight="1">
      <c r="A724" s="12"/>
      <c r="B724" s="17"/>
      <c r="C724" s="66"/>
      <c r="D724" s="12"/>
      <c r="E724" s="12"/>
      <c r="F724" s="17"/>
      <c r="G724" s="12"/>
      <c r="H724" s="12"/>
      <c r="I724" s="17"/>
      <c r="J724" s="12"/>
      <c r="K724" s="12"/>
      <c r="L724" s="12"/>
      <c r="M724" s="12"/>
      <c r="N724" s="17"/>
      <c r="O724" s="17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2.75" customHeight="1">
      <c r="A725" s="12"/>
      <c r="B725" s="17"/>
      <c r="C725" s="66"/>
      <c r="D725" s="12"/>
      <c r="E725" s="12"/>
      <c r="F725" s="17"/>
      <c r="G725" s="12"/>
      <c r="H725" s="12"/>
      <c r="I725" s="17"/>
      <c r="J725" s="12"/>
      <c r="K725" s="12"/>
      <c r="L725" s="12"/>
      <c r="M725" s="12"/>
      <c r="N725" s="17"/>
      <c r="O725" s="17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2.75" customHeight="1">
      <c r="A726" s="12"/>
      <c r="B726" s="17"/>
      <c r="C726" s="66"/>
      <c r="D726" s="12"/>
      <c r="E726" s="12"/>
      <c r="F726" s="17"/>
      <c r="G726" s="12"/>
      <c r="H726" s="12"/>
      <c r="I726" s="17"/>
      <c r="J726" s="12"/>
      <c r="K726" s="12"/>
      <c r="L726" s="12"/>
      <c r="M726" s="12"/>
      <c r="N726" s="17"/>
      <c r="O726" s="17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2.75" customHeight="1">
      <c r="A727" s="12"/>
      <c r="B727" s="17"/>
      <c r="C727" s="66"/>
      <c r="D727" s="12"/>
      <c r="E727" s="12"/>
      <c r="F727" s="17"/>
      <c r="G727" s="12"/>
      <c r="H727" s="12"/>
      <c r="I727" s="17"/>
      <c r="J727" s="12"/>
      <c r="K727" s="12"/>
      <c r="L727" s="12"/>
      <c r="M727" s="12"/>
      <c r="N727" s="17"/>
      <c r="O727" s="17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2.75" customHeight="1">
      <c r="A728" s="12"/>
      <c r="B728" s="17"/>
      <c r="C728" s="66"/>
      <c r="D728" s="12"/>
      <c r="E728" s="12"/>
      <c r="F728" s="17"/>
      <c r="G728" s="12"/>
      <c r="H728" s="12"/>
      <c r="I728" s="17"/>
      <c r="J728" s="12"/>
      <c r="K728" s="12"/>
      <c r="L728" s="12"/>
      <c r="M728" s="12"/>
      <c r="N728" s="17"/>
      <c r="O728" s="17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2.75" customHeight="1">
      <c r="A729" s="12"/>
      <c r="B729" s="17"/>
      <c r="C729" s="66"/>
      <c r="D729" s="12"/>
      <c r="E729" s="12"/>
      <c r="F729" s="17"/>
      <c r="G729" s="12"/>
      <c r="H729" s="12"/>
      <c r="I729" s="17"/>
      <c r="J729" s="12"/>
      <c r="K729" s="12"/>
      <c r="L729" s="12"/>
      <c r="M729" s="12"/>
      <c r="N729" s="17"/>
      <c r="O729" s="17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2.75" customHeight="1">
      <c r="A730" s="12"/>
      <c r="B730" s="17"/>
      <c r="C730" s="66"/>
      <c r="D730" s="12"/>
      <c r="E730" s="12"/>
      <c r="F730" s="17"/>
      <c r="G730" s="12"/>
      <c r="H730" s="12"/>
      <c r="I730" s="17"/>
      <c r="J730" s="12"/>
      <c r="K730" s="12"/>
      <c r="L730" s="12"/>
      <c r="M730" s="12"/>
      <c r="N730" s="17"/>
      <c r="O730" s="17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2.75" customHeight="1">
      <c r="A731" s="12"/>
      <c r="B731" s="17"/>
      <c r="C731" s="66"/>
      <c r="D731" s="12"/>
      <c r="E731" s="12"/>
      <c r="F731" s="17"/>
      <c r="G731" s="12"/>
      <c r="H731" s="12"/>
      <c r="I731" s="17"/>
      <c r="J731" s="12"/>
      <c r="K731" s="12"/>
      <c r="L731" s="12"/>
      <c r="M731" s="12"/>
      <c r="N731" s="17"/>
      <c r="O731" s="17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2.75" customHeight="1">
      <c r="A732" s="12"/>
      <c r="B732" s="17"/>
      <c r="C732" s="66"/>
      <c r="D732" s="12"/>
      <c r="E732" s="12"/>
      <c r="F732" s="17"/>
      <c r="G732" s="12"/>
      <c r="H732" s="12"/>
      <c r="I732" s="17"/>
      <c r="J732" s="12"/>
      <c r="K732" s="12"/>
      <c r="L732" s="12"/>
      <c r="M732" s="12"/>
      <c r="N732" s="17"/>
      <c r="O732" s="17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2.75" customHeight="1">
      <c r="A733" s="12"/>
      <c r="B733" s="17"/>
      <c r="C733" s="66"/>
      <c r="D733" s="12"/>
      <c r="E733" s="12"/>
      <c r="F733" s="17"/>
      <c r="G733" s="12"/>
      <c r="H733" s="12"/>
      <c r="I733" s="17"/>
      <c r="J733" s="12"/>
      <c r="K733" s="12"/>
      <c r="L733" s="12"/>
      <c r="M733" s="12"/>
      <c r="N733" s="17"/>
      <c r="O733" s="17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2.75" customHeight="1">
      <c r="A734" s="12"/>
      <c r="B734" s="17"/>
      <c r="C734" s="66"/>
      <c r="D734" s="12"/>
      <c r="E734" s="12"/>
      <c r="F734" s="17"/>
      <c r="G734" s="12"/>
      <c r="H734" s="12"/>
      <c r="I734" s="17"/>
      <c r="J734" s="12"/>
      <c r="K734" s="12"/>
      <c r="L734" s="12"/>
      <c r="M734" s="12"/>
      <c r="N734" s="17"/>
      <c r="O734" s="17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2.75" customHeight="1">
      <c r="A735" s="12"/>
      <c r="B735" s="17"/>
      <c r="C735" s="66"/>
      <c r="D735" s="12"/>
      <c r="E735" s="12"/>
      <c r="F735" s="17"/>
      <c r="G735" s="12"/>
      <c r="H735" s="12"/>
      <c r="I735" s="17"/>
      <c r="J735" s="12"/>
      <c r="K735" s="12"/>
      <c r="L735" s="12"/>
      <c r="M735" s="12"/>
      <c r="N735" s="17"/>
      <c r="O735" s="17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2.75" customHeight="1">
      <c r="A736" s="12"/>
      <c r="B736" s="17"/>
      <c r="C736" s="66"/>
      <c r="D736" s="12"/>
      <c r="E736" s="12"/>
      <c r="F736" s="17"/>
      <c r="G736" s="12"/>
      <c r="H736" s="12"/>
      <c r="I736" s="17"/>
      <c r="J736" s="12"/>
      <c r="K736" s="12"/>
      <c r="L736" s="12"/>
      <c r="M736" s="12"/>
      <c r="N736" s="17"/>
      <c r="O736" s="17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2.75" customHeight="1">
      <c r="A737" s="12"/>
      <c r="B737" s="17"/>
      <c r="C737" s="66"/>
      <c r="D737" s="12"/>
      <c r="E737" s="12"/>
      <c r="F737" s="17"/>
      <c r="G737" s="12"/>
      <c r="H737" s="12"/>
      <c r="I737" s="17"/>
      <c r="J737" s="12"/>
      <c r="K737" s="12"/>
      <c r="L737" s="12"/>
      <c r="M737" s="12"/>
      <c r="N737" s="17"/>
      <c r="O737" s="17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2.75" customHeight="1">
      <c r="A738" s="12"/>
      <c r="B738" s="17"/>
      <c r="C738" s="66"/>
      <c r="D738" s="12"/>
      <c r="E738" s="12"/>
      <c r="F738" s="17"/>
      <c r="G738" s="12"/>
      <c r="H738" s="12"/>
      <c r="I738" s="17"/>
      <c r="J738" s="12"/>
      <c r="K738" s="12"/>
      <c r="L738" s="12"/>
      <c r="M738" s="12"/>
      <c r="N738" s="17"/>
      <c r="O738" s="17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2.75" customHeight="1">
      <c r="A739" s="12"/>
      <c r="B739" s="17"/>
      <c r="C739" s="66"/>
      <c r="D739" s="12"/>
      <c r="E739" s="12"/>
      <c r="F739" s="17"/>
      <c r="G739" s="12"/>
      <c r="H739" s="12"/>
      <c r="I739" s="17"/>
      <c r="J739" s="12"/>
      <c r="K739" s="12"/>
      <c r="L739" s="12"/>
      <c r="M739" s="12"/>
      <c r="N739" s="17"/>
      <c r="O739" s="17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2.75" customHeight="1">
      <c r="A740" s="12"/>
      <c r="B740" s="17"/>
      <c r="C740" s="66"/>
      <c r="D740" s="12"/>
      <c r="E740" s="12"/>
      <c r="F740" s="17"/>
      <c r="G740" s="12"/>
      <c r="H740" s="12"/>
      <c r="I740" s="17"/>
      <c r="J740" s="12"/>
      <c r="K740" s="12"/>
      <c r="L740" s="12"/>
      <c r="M740" s="12"/>
      <c r="N740" s="17"/>
      <c r="O740" s="17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2.75" customHeight="1">
      <c r="A741" s="12"/>
      <c r="B741" s="17"/>
      <c r="C741" s="66"/>
      <c r="D741" s="12"/>
      <c r="E741" s="12"/>
      <c r="F741" s="17"/>
      <c r="G741" s="12"/>
      <c r="H741" s="12"/>
      <c r="I741" s="17"/>
      <c r="J741" s="12"/>
      <c r="K741" s="12"/>
      <c r="L741" s="12"/>
      <c r="M741" s="12"/>
      <c r="N741" s="17"/>
      <c r="O741" s="17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2.75" customHeight="1">
      <c r="A742" s="12"/>
      <c r="B742" s="17"/>
      <c r="C742" s="66"/>
      <c r="D742" s="12"/>
      <c r="E742" s="12"/>
      <c r="F742" s="17"/>
      <c r="G742" s="12"/>
      <c r="H742" s="12"/>
      <c r="I742" s="17"/>
      <c r="J742" s="12"/>
      <c r="K742" s="12"/>
      <c r="L742" s="12"/>
      <c r="M742" s="12"/>
      <c r="N742" s="17"/>
      <c r="O742" s="17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2.75" customHeight="1">
      <c r="A743" s="12"/>
      <c r="B743" s="17"/>
      <c r="C743" s="66"/>
      <c r="D743" s="12"/>
      <c r="E743" s="12"/>
      <c r="F743" s="17"/>
      <c r="G743" s="12"/>
      <c r="H743" s="12"/>
      <c r="I743" s="17"/>
      <c r="J743" s="12"/>
      <c r="K743" s="12"/>
      <c r="L743" s="12"/>
      <c r="M743" s="12"/>
      <c r="N743" s="17"/>
      <c r="O743" s="17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2.75" customHeight="1">
      <c r="A744" s="12"/>
      <c r="B744" s="17"/>
      <c r="C744" s="66"/>
      <c r="D744" s="12"/>
      <c r="E744" s="12"/>
      <c r="F744" s="17"/>
      <c r="G744" s="12"/>
      <c r="H744" s="12"/>
      <c r="I744" s="17"/>
      <c r="J744" s="12"/>
      <c r="K744" s="12"/>
      <c r="L744" s="12"/>
      <c r="M744" s="12"/>
      <c r="N744" s="17"/>
      <c r="O744" s="17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2.75" customHeight="1">
      <c r="A745" s="12"/>
      <c r="B745" s="17"/>
      <c r="C745" s="66"/>
      <c r="D745" s="12"/>
      <c r="E745" s="12"/>
      <c r="F745" s="17"/>
      <c r="G745" s="12"/>
      <c r="H745" s="12"/>
      <c r="I745" s="17"/>
      <c r="J745" s="12"/>
      <c r="K745" s="12"/>
      <c r="L745" s="12"/>
      <c r="M745" s="12"/>
      <c r="N745" s="17"/>
      <c r="O745" s="17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2.75" customHeight="1">
      <c r="A746" s="12"/>
      <c r="B746" s="17"/>
      <c r="C746" s="66"/>
      <c r="D746" s="12"/>
      <c r="E746" s="12"/>
      <c r="F746" s="17"/>
      <c r="G746" s="12"/>
      <c r="H746" s="12"/>
      <c r="I746" s="17"/>
      <c r="J746" s="12"/>
      <c r="K746" s="12"/>
      <c r="L746" s="12"/>
      <c r="M746" s="12"/>
      <c r="N746" s="17"/>
      <c r="O746" s="17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2.75" customHeight="1">
      <c r="A747" s="12"/>
      <c r="B747" s="17"/>
      <c r="C747" s="66"/>
      <c r="D747" s="12"/>
      <c r="E747" s="12"/>
      <c r="F747" s="17"/>
      <c r="G747" s="12"/>
      <c r="H747" s="12"/>
      <c r="I747" s="17"/>
      <c r="J747" s="12"/>
      <c r="K747" s="12"/>
      <c r="L747" s="12"/>
      <c r="M747" s="12"/>
      <c r="N747" s="17"/>
      <c r="O747" s="17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2.75" customHeight="1">
      <c r="A748" s="12"/>
      <c r="B748" s="17"/>
      <c r="C748" s="66"/>
      <c r="D748" s="12"/>
      <c r="E748" s="12"/>
      <c r="F748" s="17"/>
      <c r="G748" s="12"/>
      <c r="H748" s="12"/>
      <c r="I748" s="17"/>
      <c r="J748" s="12"/>
      <c r="K748" s="12"/>
      <c r="L748" s="12"/>
      <c r="M748" s="12"/>
      <c r="N748" s="17"/>
      <c r="O748" s="17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2.75" customHeight="1">
      <c r="A749" s="12"/>
      <c r="B749" s="17"/>
      <c r="C749" s="66"/>
      <c r="D749" s="12"/>
      <c r="E749" s="12"/>
      <c r="F749" s="17"/>
      <c r="G749" s="12"/>
      <c r="H749" s="12"/>
      <c r="I749" s="17"/>
      <c r="J749" s="12"/>
      <c r="K749" s="12"/>
      <c r="L749" s="12"/>
      <c r="M749" s="12"/>
      <c r="N749" s="17"/>
      <c r="O749" s="17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2.75" customHeight="1">
      <c r="A750" s="12"/>
      <c r="B750" s="17"/>
      <c r="C750" s="66"/>
      <c r="D750" s="12"/>
      <c r="E750" s="12"/>
      <c r="F750" s="17"/>
      <c r="G750" s="12"/>
      <c r="H750" s="12"/>
      <c r="I750" s="17"/>
      <c r="J750" s="12"/>
      <c r="K750" s="12"/>
      <c r="L750" s="12"/>
      <c r="M750" s="12"/>
      <c r="N750" s="17"/>
      <c r="O750" s="17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2.75" customHeight="1">
      <c r="A751" s="12"/>
      <c r="B751" s="17"/>
      <c r="C751" s="66"/>
      <c r="D751" s="12"/>
      <c r="E751" s="12"/>
      <c r="F751" s="17"/>
      <c r="G751" s="12"/>
      <c r="H751" s="12"/>
      <c r="I751" s="17"/>
      <c r="J751" s="12"/>
      <c r="K751" s="12"/>
      <c r="L751" s="12"/>
      <c r="M751" s="12"/>
      <c r="N751" s="17"/>
      <c r="O751" s="17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2.75" customHeight="1">
      <c r="A752" s="12"/>
      <c r="B752" s="17"/>
      <c r="C752" s="66"/>
      <c r="D752" s="12"/>
      <c r="E752" s="12"/>
      <c r="F752" s="17"/>
      <c r="G752" s="12"/>
      <c r="H752" s="12"/>
      <c r="I752" s="17"/>
      <c r="J752" s="12"/>
      <c r="K752" s="12"/>
      <c r="L752" s="12"/>
      <c r="M752" s="12"/>
      <c r="N752" s="17"/>
      <c r="O752" s="17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2.75" customHeight="1">
      <c r="A753" s="12"/>
      <c r="B753" s="17"/>
      <c r="C753" s="66"/>
      <c r="D753" s="12"/>
      <c r="E753" s="12"/>
      <c r="F753" s="17"/>
      <c r="G753" s="12"/>
      <c r="H753" s="12"/>
      <c r="I753" s="17"/>
      <c r="J753" s="12"/>
      <c r="K753" s="12"/>
      <c r="L753" s="12"/>
      <c r="M753" s="12"/>
      <c r="N753" s="17"/>
      <c r="O753" s="17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2.75" customHeight="1">
      <c r="A754" s="12"/>
      <c r="B754" s="17"/>
      <c r="C754" s="66"/>
      <c r="D754" s="12"/>
      <c r="E754" s="12"/>
      <c r="F754" s="17"/>
      <c r="G754" s="12"/>
      <c r="H754" s="12"/>
      <c r="I754" s="17"/>
      <c r="J754" s="12"/>
      <c r="K754" s="12"/>
      <c r="L754" s="12"/>
      <c r="M754" s="12"/>
      <c r="N754" s="17"/>
      <c r="O754" s="17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2.75" customHeight="1">
      <c r="A755" s="12"/>
      <c r="B755" s="17"/>
      <c r="C755" s="66"/>
      <c r="D755" s="12"/>
      <c r="E755" s="12"/>
      <c r="F755" s="17"/>
      <c r="G755" s="12"/>
      <c r="H755" s="12"/>
      <c r="I755" s="17"/>
      <c r="J755" s="12"/>
      <c r="K755" s="12"/>
      <c r="L755" s="12"/>
      <c r="M755" s="12"/>
      <c r="N755" s="17"/>
      <c r="O755" s="17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2.75" customHeight="1">
      <c r="A756" s="12"/>
      <c r="B756" s="17"/>
      <c r="C756" s="66"/>
      <c r="D756" s="12"/>
      <c r="E756" s="12"/>
      <c r="F756" s="17"/>
      <c r="G756" s="12"/>
      <c r="H756" s="12"/>
      <c r="I756" s="17"/>
      <c r="J756" s="12"/>
      <c r="K756" s="12"/>
      <c r="L756" s="12"/>
      <c r="M756" s="12"/>
      <c r="N756" s="17"/>
      <c r="O756" s="17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2.75" customHeight="1">
      <c r="A757" s="12"/>
      <c r="B757" s="17"/>
      <c r="C757" s="66"/>
      <c r="D757" s="12"/>
      <c r="E757" s="12"/>
      <c r="F757" s="17"/>
      <c r="G757" s="12"/>
      <c r="H757" s="12"/>
      <c r="I757" s="17"/>
      <c r="J757" s="12"/>
      <c r="K757" s="12"/>
      <c r="L757" s="12"/>
      <c r="M757" s="12"/>
      <c r="N757" s="17"/>
      <c r="O757" s="17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2.75" customHeight="1">
      <c r="A758" s="12"/>
      <c r="B758" s="17"/>
      <c r="C758" s="66"/>
      <c r="D758" s="12"/>
      <c r="E758" s="12"/>
      <c r="F758" s="17"/>
      <c r="G758" s="12"/>
      <c r="H758" s="12"/>
      <c r="I758" s="17"/>
      <c r="J758" s="12"/>
      <c r="K758" s="12"/>
      <c r="L758" s="12"/>
      <c r="M758" s="12"/>
      <c r="N758" s="17"/>
      <c r="O758" s="17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2.75" customHeight="1">
      <c r="A759" s="12"/>
      <c r="B759" s="17"/>
      <c r="C759" s="66"/>
      <c r="D759" s="12"/>
      <c r="E759" s="12"/>
      <c r="F759" s="17"/>
      <c r="G759" s="12"/>
      <c r="H759" s="12"/>
      <c r="I759" s="17"/>
      <c r="J759" s="12"/>
      <c r="K759" s="12"/>
      <c r="L759" s="12"/>
      <c r="M759" s="12"/>
      <c r="N759" s="17"/>
      <c r="O759" s="17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2.75" customHeight="1">
      <c r="A760" s="12"/>
      <c r="B760" s="17"/>
      <c r="C760" s="66"/>
      <c r="D760" s="12"/>
      <c r="E760" s="12"/>
      <c r="F760" s="17"/>
      <c r="G760" s="12"/>
      <c r="H760" s="12"/>
      <c r="I760" s="17"/>
      <c r="J760" s="12"/>
      <c r="K760" s="12"/>
      <c r="L760" s="12"/>
      <c r="M760" s="12"/>
      <c r="N760" s="17"/>
      <c r="O760" s="17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2.75" customHeight="1">
      <c r="A761" s="12"/>
      <c r="B761" s="17"/>
      <c r="C761" s="66"/>
      <c r="D761" s="12"/>
      <c r="E761" s="12"/>
      <c r="F761" s="17"/>
      <c r="G761" s="12"/>
      <c r="H761" s="12"/>
      <c r="I761" s="17"/>
      <c r="J761" s="12"/>
      <c r="K761" s="12"/>
      <c r="L761" s="12"/>
      <c r="M761" s="12"/>
      <c r="N761" s="17"/>
      <c r="O761" s="17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2.75" customHeight="1">
      <c r="A762" s="12"/>
      <c r="B762" s="17"/>
      <c r="C762" s="66"/>
      <c r="D762" s="12"/>
      <c r="E762" s="12"/>
      <c r="F762" s="17"/>
      <c r="G762" s="12"/>
      <c r="H762" s="12"/>
      <c r="I762" s="17"/>
      <c r="J762" s="12"/>
      <c r="K762" s="12"/>
      <c r="L762" s="12"/>
      <c r="M762" s="12"/>
      <c r="N762" s="17"/>
      <c r="O762" s="17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2.75" customHeight="1">
      <c r="A763" s="12"/>
      <c r="B763" s="17"/>
      <c r="C763" s="66"/>
      <c r="D763" s="12"/>
      <c r="E763" s="12"/>
      <c r="F763" s="17"/>
      <c r="G763" s="12"/>
      <c r="H763" s="12"/>
      <c r="I763" s="17"/>
      <c r="J763" s="12"/>
      <c r="K763" s="12"/>
      <c r="L763" s="12"/>
      <c r="M763" s="12"/>
      <c r="N763" s="17"/>
      <c r="O763" s="17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2.75" customHeight="1">
      <c r="A764" s="12"/>
      <c r="B764" s="17"/>
      <c r="C764" s="66"/>
      <c r="D764" s="12"/>
      <c r="E764" s="12"/>
      <c r="F764" s="17"/>
      <c r="G764" s="12"/>
      <c r="H764" s="12"/>
      <c r="I764" s="17"/>
      <c r="J764" s="12"/>
      <c r="K764" s="12"/>
      <c r="L764" s="12"/>
      <c r="M764" s="12"/>
      <c r="N764" s="17"/>
      <c r="O764" s="17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2.75" customHeight="1">
      <c r="A765" s="12"/>
      <c r="B765" s="17"/>
      <c r="C765" s="66"/>
      <c r="D765" s="12"/>
      <c r="E765" s="12"/>
      <c r="F765" s="17"/>
      <c r="G765" s="12"/>
      <c r="H765" s="12"/>
      <c r="I765" s="17"/>
      <c r="J765" s="12"/>
      <c r="K765" s="12"/>
      <c r="L765" s="12"/>
      <c r="M765" s="12"/>
      <c r="N765" s="17"/>
      <c r="O765" s="17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2.75" customHeight="1">
      <c r="A766" s="12"/>
      <c r="B766" s="17"/>
      <c r="C766" s="66"/>
      <c r="D766" s="12"/>
      <c r="E766" s="12"/>
      <c r="F766" s="17"/>
      <c r="G766" s="12"/>
      <c r="H766" s="12"/>
      <c r="I766" s="17"/>
      <c r="J766" s="12"/>
      <c r="K766" s="12"/>
      <c r="L766" s="12"/>
      <c r="M766" s="12"/>
      <c r="N766" s="17"/>
      <c r="O766" s="17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2.75" customHeight="1">
      <c r="A767" s="12"/>
      <c r="B767" s="17"/>
      <c r="C767" s="66"/>
      <c r="D767" s="12"/>
      <c r="E767" s="12"/>
      <c r="F767" s="17"/>
      <c r="G767" s="12"/>
      <c r="H767" s="12"/>
      <c r="I767" s="17"/>
      <c r="J767" s="12"/>
      <c r="K767" s="12"/>
      <c r="L767" s="12"/>
      <c r="M767" s="12"/>
      <c r="N767" s="17"/>
      <c r="O767" s="17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2.75" customHeight="1">
      <c r="A768" s="12"/>
      <c r="B768" s="17"/>
      <c r="C768" s="66"/>
      <c r="D768" s="12"/>
      <c r="E768" s="12"/>
      <c r="F768" s="17"/>
      <c r="G768" s="12"/>
      <c r="H768" s="12"/>
      <c r="I768" s="17"/>
      <c r="J768" s="12"/>
      <c r="K768" s="12"/>
      <c r="L768" s="12"/>
      <c r="M768" s="12"/>
      <c r="N768" s="17"/>
      <c r="O768" s="17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2.75" customHeight="1">
      <c r="A769" s="12"/>
      <c r="B769" s="17"/>
      <c r="C769" s="66"/>
      <c r="D769" s="12"/>
      <c r="E769" s="12"/>
      <c r="F769" s="17"/>
      <c r="G769" s="12"/>
      <c r="H769" s="12"/>
      <c r="I769" s="17"/>
      <c r="J769" s="12"/>
      <c r="K769" s="12"/>
      <c r="L769" s="12"/>
      <c r="M769" s="12"/>
      <c r="N769" s="17"/>
      <c r="O769" s="17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2.75" customHeight="1">
      <c r="A770" s="12"/>
      <c r="B770" s="17"/>
      <c r="C770" s="66"/>
      <c r="D770" s="12"/>
      <c r="E770" s="12"/>
      <c r="F770" s="17"/>
      <c r="G770" s="12"/>
      <c r="H770" s="12"/>
      <c r="I770" s="17"/>
      <c r="J770" s="12"/>
      <c r="K770" s="12"/>
      <c r="L770" s="12"/>
      <c r="M770" s="12"/>
      <c r="N770" s="17"/>
      <c r="O770" s="17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2.75" customHeight="1">
      <c r="A771" s="12"/>
      <c r="B771" s="17"/>
      <c r="C771" s="66"/>
      <c r="D771" s="12"/>
      <c r="E771" s="12"/>
      <c r="F771" s="17"/>
      <c r="G771" s="12"/>
      <c r="H771" s="12"/>
      <c r="I771" s="17"/>
      <c r="J771" s="12"/>
      <c r="K771" s="12"/>
      <c r="L771" s="12"/>
      <c r="M771" s="12"/>
      <c r="N771" s="17"/>
      <c r="O771" s="17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2.75" customHeight="1">
      <c r="A772" s="12"/>
      <c r="B772" s="17"/>
      <c r="C772" s="66"/>
      <c r="D772" s="12"/>
      <c r="E772" s="12"/>
      <c r="F772" s="17"/>
      <c r="G772" s="12"/>
      <c r="H772" s="12"/>
      <c r="I772" s="17"/>
      <c r="J772" s="12"/>
      <c r="K772" s="12"/>
      <c r="L772" s="12"/>
      <c r="M772" s="12"/>
      <c r="N772" s="17"/>
      <c r="O772" s="17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2.75" customHeight="1">
      <c r="A773" s="12"/>
      <c r="B773" s="17"/>
      <c r="C773" s="66"/>
      <c r="D773" s="12"/>
      <c r="E773" s="12"/>
      <c r="F773" s="17"/>
      <c r="G773" s="12"/>
      <c r="H773" s="12"/>
      <c r="I773" s="17"/>
      <c r="J773" s="12"/>
      <c r="K773" s="12"/>
      <c r="L773" s="12"/>
      <c r="M773" s="12"/>
      <c r="N773" s="17"/>
      <c r="O773" s="17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2.75" customHeight="1">
      <c r="A774" s="12"/>
      <c r="B774" s="17"/>
      <c r="C774" s="66"/>
      <c r="D774" s="12"/>
      <c r="E774" s="12"/>
      <c r="F774" s="17"/>
      <c r="G774" s="12"/>
      <c r="H774" s="12"/>
      <c r="I774" s="17"/>
      <c r="J774" s="12"/>
      <c r="K774" s="12"/>
      <c r="L774" s="12"/>
      <c r="M774" s="12"/>
      <c r="N774" s="17"/>
      <c r="O774" s="17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2.75" customHeight="1">
      <c r="A775" s="12"/>
      <c r="B775" s="17"/>
      <c r="C775" s="66"/>
      <c r="D775" s="12"/>
      <c r="E775" s="12"/>
      <c r="F775" s="17"/>
      <c r="G775" s="12"/>
      <c r="H775" s="12"/>
      <c r="I775" s="17"/>
      <c r="J775" s="12"/>
      <c r="K775" s="12"/>
      <c r="L775" s="12"/>
      <c r="M775" s="12"/>
      <c r="N775" s="17"/>
      <c r="O775" s="17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2.75" customHeight="1">
      <c r="A776" s="12"/>
      <c r="B776" s="17"/>
      <c r="C776" s="66"/>
      <c r="D776" s="12"/>
      <c r="E776" s="12"/>
      <c r="F776" s="17"/>
      <c r="G776" s="12"/>
      <c r="H776" s="12"/>
      <c r="I776" s="17"/>
      <c r="J776" s="12"/>
      <c r="K776" s="12"/>
      <c r="L776" s="12"/>
      <c r="M776" s="12"/>
      <c r="N776" s="17"/>
      <c r="O776" s="17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2.75" customHeight="1">
      <c r="A777" s="12"/>
      <c r="B777" s="17"/>
      <c r="C777" s="66"/>
      <c r="D777" s="12"/>
      <c r="E777" s="12"/>
      <c r="F777" s="17"/>
      <c r="G777" s="12"/>
      <c r="H777" s="12"/>
      <c r="I777" s="17"/>
      <c r="J777" s="12"/>
      <c r="K777" s="12"/>
      <c r="L777" s="12"/>
      <c r="M777" s="12"/>
      <c r="N777" s="17"/>
      <c r="O777" s="17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2.75" customHeight="1">
      <c r="A778" s="12"/>
      <c r="B778" s="17"/>
      <c r="C778" s="66"/>
      <c r="D778" s="12"/>
      <c r="E778" s="12"/>
      <c r="F778" s="17"/>
      <c r="G778" s="12"/>
      <c r="H778" s="12"/>
      <c r="I778" s="17"/>
      <c r="J778" s="12"/>
      <c r="K778" s="12"/>
      <c r="L778" s="12"/>
      <c r="M778" s="12"/>
      <c r="N778" s="17"/>
      <c r="O778" s="17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2.75" customHeight="1">
      <c r="A779" s="12"/>
      <c r="B779" s="17"/>
      <c r="C779" s="66"/>
      <c r="D779" s="12"/>
      <c r="E779" s="12"/>
      <c r="F779" s="17"/>
      <c r="G779" s="12"/>
      <c r="H779" s="12"/>
      <c r="I779" s="17"/>
      <c r="J779" s="12"/>
      <c r="K779" s="12"/>
      <c r="L779" s="12"/>
      <c r="M779" s="12"/>
      <c r="N779" s="17"/>
      <c r="O779" s="17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2.75" customHeight="1">
      <c r="A780" s="12"/>
      <c r="B780" s="17"/>
      <c r="C780" s="66"/>
      <c r="D780" s="12"/>
      <c r="E780" s="12"/>
      <c r="F780" s="17"/>
      <c r="G780" s="12"/>
      <c r="H780" s="12"/>
      <c r="I780" s="17"/>
      <c r="J780" s="12"/>
      <c r="K780" s="12"/>
      <c r="L780" s="12"/>
      <c r="M780" s="12"/>
      <c r="N780" s="17"/>
      <c r="O780" s="17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2.75" customHeight="1">
      <c r="A781" s="12"/>
      <c r="B781" s="17"/>
      <c r="C781" s="66"/>
      <c r="D781" s="12"/>
      <c r="E781" s="12"/>
      <c r="F781" s="17"/>
      <c r="G781" s="12"/>
      <c r="H781" s="12"/>
      <c r="I781" s="17"/>
      <c r="J781" s="12"/>
      <c r="K781" s="12"/>
      <c r="L781" s="12"/>
      <c r="M781" s="12"/>
      <c r="N781" s="17"/>
      <c r="O781" s="17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2.75" customHeight="1">
      <c r="A782" s="12"/>
      <c r="B782" s="17"/>
      <c r="C782" s="66"/>
      <c r="D782" s="12"/>
      <c r="E782" s="12"/>
      <c r="F782" s="17"/>
      <c r="G782" s="12"/>
      <c r="H782" s="12"/>
      <c r="I782" s="17"/>
      <c r="J782" s="12"/>
      <c r="K782" s="12"/>
      <c r="L782" s="12"/>
      <c r="M782" s="12"/>
      <c r="N782" s="17"/>
      <c r="O782" s="17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2.75" customHeight="1">
      <c r="A783" s="12"/>
      <c r="B783" s="17"/>
      <c r="C783" s="66"/>
      <c r="D783" s="12"/>
      <c r="E783" s="12"/>
      <c r="F783" s="17"/>
      <c r="G783" s="12"/>
      <c r="H783" s="12"/>
      <c r="I783" s="17"/>
      <c r="J783" s="12"/>
      <c r="K783" s="12"/>
      <c r="L783" s="12"/>
      <c r="M783" s="12"/>
      <c r="N783" s="17"/>
      <c r="O783" s="17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2.75" customHeight="1">
      <c r="A784" s="12"/>
      <c r="B784" s="17"/>
      <c r="C784" s="66"/>
      <c r="D784" s="12"/>
      <c r="E784" s="12"/>
      <c r="F784" s="17"/>
      <c r="G784" s="12"/>
      <c r="H784" s="12"/>
      <c r="I784" s="17"/>
      <c r="J784" s="12"/>
      <c r="K784" s="12"/>
      <c r="L784" s="12"/>
      <c r="M784" s="12"/>
      <c r="N784" s="17"/>
      <c r="O784" s="17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2.75" customHeight="1">
      <c r="A785" s="12"/>
      <c r="B785" s="17"/>
      <c r="C785" s="66"/>
      <c r="D785" s="12"/>
      <c r="E785" s="12"/>
      <c r="F785" s="17"/>
      <c r="G785" s="12"/>
      <c r="H785" s="12"/>
      <c r="I785" s="17"/>
      <c r="J785" s="12"/>
      <c r="K785" s="12"/>
      <c r="L785" s="12"/>
      <c r="M785" s="12"/>
      <c r="N785" s="17"/>
      <c r="O785" s="17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2.75" customHeight="1">
      <c r="A786" s="12"/>
      <c r="B786" s="17"/>
      <c r="C786" s="66"/>
      <c r="D786" s="12"/>
      <c r="E786" s="12"/>
      <c r="F786" s="17"/>
      <c r="G786" s="12"/>
      <c r="H786" s="12"/>
      <c r="I786" s="17"/>
      <c r="J786" s="12"/>
      <c r="K786" s="12"/>
      <c r="L786" s="12"/>
      <c r="M786" s="12"/>
      <c r="N786" s="17"/>
      <c r="O786" s="17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2.75" customHeight="1">
      <c r="A787" s="12"/>
      <c r="B787" s="17"/>
      <c r="C787" s="66"/>
      <c r="D787" s="12"/>
      <c r="E787" s="12"/>
      <c r="F787" s="17"/>
      <c r="G787" s="12"/>
      <c r="H787" s="12"/>
      <c r="I787" s="17"/>
      <c r="J787" s="12"/>
      <c r="K787" s="12"/>
      <c r="L787" s="12"/>
      <c r="M787" s="12"/>
      <c r="N787" s="17"/>
      <c r="O787" s="17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2.75" customHeight="1">
      <c r="A788" s="12"/>
      <c r="B788" s="17"/>
      <c r="C788" s="66"/>
      <c r="D788" s="12"/>
      <c r="E788" s="12"/>
      <c r="F788" s="17"/>
      <c r="G788" s="12"/>
      <c r="H788" s="12"/>
      <c r="I788" s="17"/>
      <c r="J788" s="12"/>
      <c r="K788" s="12"/>
      <c r="L788" s="12"/>
      <c r="M788" s="12"/>
      <c r="N788" s="17"/>
      <c r="O788" s="17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2.75" customHeight="1">
      <c r="A789" s="12"/>
      <c r="B789" s="17"/>
      <c r="C789" s="66"/>
      <c r="D789" s="12"/>
      <c r="E789" s="12"/>
      <c r="F789" s="17"/>
      <c r="G789" s="12"/>
      <c r="H789" s="12"/>
      <c r="I789" s="17"/>
      <c r="J789" s="12"/>
      <c r="K789" s="12"/>
      <c r="L789" s="12"/>
      <c r="M789" s="12"/>
      <c r="N789" s="17"/>
      <c r="O789" s="17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2.75" customHeight="1">
      <c r="A790" s="12"/>
      <c r="B790" s="17"/>
      <c r="C790" s="66"/>
      <c r="D790" s="12"/>
      <c r="E790" s="12"/>
      <c r="F790" s="17"/>
      <c r="G790" s="12"/>
      <c r="H790" s="12"/>
      <c r="I790" s="17"/>
      <c r="J790" s="12"/>
      <c r="K790" s="12"/>
      <c r="L790" s="12"/>
      <c r="M790" s="12"/>
      <c r="N790" s="17"/>
      <c r="O790" s="17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2.75" customHeight="1">
      <c r="A791" s="12"/>
      <c r="B791" s="17"/>
      <c r="C791" s="66"/>
      <c r="D791" s="12"/>
      <c r="E791" s="12"/>
      <c r="F791" s="17"/>
      <c r="G791" s="12"/>
      <c r="H791" s="12"/>
      <c r="I791" s="17"/>
      <c r="J791" s="12"/>
      <c r="K791" s="12"/>
      <c r="L791" s="12"/>
      <c r="M791" s="12"/>
      <c r="N791" s="17"/>
      <c r="O791" s="17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2.75" customHeight="1">
      <c r="A792" s="12"/>
      <c r="B792" s="17"/>
      <c r="C792" s="66"/>
      <c r="D792" s="12"/>
      <c r="E792" s="12"/>
      <c r="F792" s="17"/>
      <c r="G792" s="12"/>
      <c r="H792" s="12"/>
      <c r="I792" s="17"/>
      <c r="J792" s="12"/>
      <c r="K792" s="12"/>
      <c r="L792" s="12"/>
      <c r="M792" s="12"/>
      <c r="N792" s="17"/>
      <c r="O792" s="17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2.75" customHeight="1">
      <c r="A793" s="12"/>
      <c r="B793" s="17"/>
      <c r="C793" s="66"/>
      <c r="D793" s="12"/>
      <c r="E793" s="12"/>
      <c r="F793" s="17"/>
      <c r="G793" s="12"/>
      <c r="H793" s="12"/>
      <c r="I793" s="17"/>
      <c r="J793" s="12"/>
      <c r="K793" s="12"/>
      <c r="L793" s="12"/>
      <c r="M793" s="12"/>
      <c r="N793" s="17"/>
      <c r="O793" s="17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2.75" customHeight="1">
      <c r="A794" s="12"/>
      <c r="B794" s="17"/>
      <c r="C794" s="66"/>
      <c r="D794" s="12"/>
      <c r="E794" s="12"/>
      <c r="F794" s="17"/>
      <c r="G794" s="12"/>
      <c r="H794" s="12"/>
      <c r="I794" s="17"/>
      <c r="J794" s="12"/>
      <c r="K794" s="12"/>
      <c r="L794" s="12"/>
      <c r="M794" s="12"/>
      <c r="N794" s="17"/>
      <c r="O794" s="17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2.75" customHeight="1">
      <c r="A795" s="12"/>
      <c r="B795" s="17"/>
      <c r="C795" s="66"/>
      <c r="D795" s="12"/>
      <c r="E795" s="12"/>
      <c r="F795" s="17"/>
      <c r="G795" s="12"/>
      <c r="H795" s="12"/>
      <c r="I795" s="17"/>
      <c r="J795" s="12"/>
      <c r="K795" s="12"/>
      <c r="L795" s="12"/>
      <c r="M795" s="12"/>
      <c r="N795" s="17"/>
      <c r="O795" s="17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2.75" customHeight="1">
      <c r="A796" s="12"/>
      <c r="B796" s="17"/>
      <c r="C796" s="66"/>
      <c r="D796" s="12"/>
      <c r="E796" s="12"/>
      <c r="F796" s="17"/>
      <c r="G796" s="12"/>
      <c r="H796" s="12"/>
      <c r="I796" s="17"/>
      <c r="J796" s="12"/>
      <c r="K796" s="12"/>
      <c r="L796" s="12"/>
      <c r="M796" s="12"/>
      <c r="N796" s="17"/>
      <c r="O796" s="17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2.75" customHeight="1">
      <c r="A797" s="12"/>
      <c r="B797" s="17"/>
      <c r="C797" s="66"/>
      <c r="D797" s="12"/>
      <c r="E797" s="12"/>
      <c r="F797" s="17"/>
      <c r="G797" s="12"/>
      <c r="H797" s="12"/>
      <c r="I797" s="17"/>
      <c r="J797" s="12"/>
      <c r="K797" s="12"/>
      <c r="L797" s="12"/>
      <c r="M797" s="12"/>
      <c r="N797" s="17"/>
      <c r="O797" s="17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2.75" customHeight="1">
      <c r="A798" s="12"/>
      <c r="B798" s="17"/>
      <c r="C798" s="66"/>
      <c r="D798" s="12"/>
      <c r="E798" s="12"/>
      <c r="F798" s="17"/>
      <c r="G798" s="12"/>
      <c r="H798" s="12"/>
      <c r="I798" s="17"/>
      <c r="J798" s="12"/>
      <c r="K798" s="12"/>
      <c r="L798" s="12"/>
      <c r="M798" s="12"/>
      <c r="N798" s="17"/>
      <c r="O798" s="17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2.75" customHeight="1">
      <c r="A799" s="12"/>
      <c r="B799" s="17"/>
      <c r="C799" s="66"/>
      <c r="D799" s="12"/>
      <c r="E799" s="12"/>
      <c r="F799" s="17"/>
      <c r="G799" s="12"/>
      <c r="H799" s="12"/>
      <c r="I799" s="17"/>
      <c r="J799" s="12"/>
      <c r="K799" s="12"/>
      <c r="L799" s="12"/>
      <c r="M799" s="12"/>
      <c r="N799" s="17"/>
      <c r="O799" s="17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2.75" customHeight="1">
      <c r="A800" s="12"/>
      <c r="B800" s="17"/>
      <c r="C800" s="66"/>
      <c r="D800" s="12"/>
      <c r="E800" s="12"/>
      <c r="F800" s="17"/>
      <c r="G800" s="12"/>
      <c r="H800" s="12"/>
      <c r="I800" s="17"/>
      <c r="J800" s="12"/>
      <c r="K800" s="12"/>
      <c r="L800" s="12"/>
      <c r="M800" s="12"/>
      <c r="N800" s="17"/>
      <c r="O800" s="17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2.75" customHeight="1">
      <c r="A801" s="12"/>
      <c r="B801" s="17"/>
      <c r="C801" s="66"/>
      <c r="D801" s="12"/>
      <c r="E801" s="12"/>
      <c r="F801" s="17"/>
      <c r="G801" s="12"/>
      <c r="H801" s="12"/>
      <c r="I801" s="17"/>
      <c r="J801" s="12"/>
      <c r="K801" s="12"/>
      <c r="L801" s="12"/>
      <c r="M801" s="12"/>
      <c r="N801" s="17"/>
      <c r="O801" s="17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2.75" customHeight="1">
      <c r="A802" s="12"/>
      <c r="B802" s="17"/>
      <c r="C802" s="66"/>
      <c r="D802" s="12"/>
      <c r="E802" s="12"/>
      <c r="F802" s="17"/>
      <c r="G802" s="12"/>
      <c r="H802" s="12"/>
      <c r="I802" s="17"/>
      <c r="J802" s="12"/>
      <c r="K802" s="12"/>
      <c r="L802" s="12"/>
      <c r="M802" s="12"/>
      <c r="N802" s="17"/>
      <c r="O802" s="17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2.75" customHeight="1">
      <c r="A803" s="12"/>
      <c r="B803" s="17"/>
      <c r="C803" s="66"/>
      <c r="D803" s="12"/>
      <c r="E803" s="12"/>
      <c r="F803" s="17"/>
      <c r="G803" s="12"/>
      <c r="H803" s="12"/>
      <c r="I803" s="17"/>
      <c r="J803" s="12"/>
      <c r="K803" s="12"/>
      <c r="L803" s="12"/>
      <c r="M803" s="12"/>
      <c r="N803" s="17"/>
      <c r="O803" s="17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2.75" customHeight="1">
      <c r="A804" s="12"/>
      <c r="B804" s="17"/>
      <c r="C804" s="66"/>
      <c r="D804" s="12"/>
      <c r="E804" s="12"/>
      <c r="F804" s="17"/>
      <c r="G804" s="12"/>
      <c r="H804" s="12"/>
      <c r="I804" s="17"/>
      <c r="J804" s="12"/>
      <c r="K804" s="12"/>
      <c r="L804" s="12"/>
      <c r="M804" s="12"/>
      <c r="N804" s="17"/>
      <c r="O804" s="17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2.75" customHeight="1">
      <c r="A805" s="12"/>
      <c r="B805" s="17"/>
      <c r="C805" s="66"/>
      <c r="D805" s="12"/>
      <c r="E805" s="12"/>
      <c r="F805" s="17"/>
      <c r="G805" s="12"/>
      <c r="H805" s="12"/>
      <c r="I805" s="17"/>
      <c r="J805" s="12"/>
      <c r="K805" s="12"/>
      <c r="L805" s="12"/>
      <c r="M805" s="12"/>
      <c r="N805" s="17"/>
      <c r="O805" s="17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2.75" customHeight="1">
      <c r="A806" s="12"/>
      <c r="B806" s="17"/>
      <c r="C806" s="66"/>
      <c r="D806" s="12"/>
      <c r="E806" s="12"/>
      <c r="F806" s="17"/>
      <c r="G806" s="12"/>
      <c r="H806" s="12"/>
      <c r="I806" s="17"/>
      <c r="J806" s="12"/>
      <c r="K806" s="12"/>
      <c r="L806" s="12"/>
      <c r="M806" s="12"/>
      <c r="N806" s="17"/>
      <c r="O806" s="17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2.75" customHeight="1">
      <c r="A807" s="12"/>
      <c r="B807" s="17"/>
      <c r="C807" s="66"/>
      <c r="D807" s="12"/>
      <c r="E807" s="12"/>
      <c r="F807" s="17"/>
      <c r="G807" s="12"/>
      <c r="H807" s="12"/>
      <c r="I807" s="17"/>
      <c r="J807" s="12"/>
      <c r="K807" s="12"/>
      <c r="L807" s="12"/>
      <c r="M807" s="12"/>
      <c r="N807" s="17"/>
      <c r="O807" s="17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2.75" customHeight="1">
      <c r="A808" s="12"/>
      <c r="B808" s="17"/>
      <c r="C808" s="66"/>
      <c r="D808" s="12"/>
      <c r="E808" s="12"/>
      <c r="F808" s="17"/>
      <c r="G808" s="12"/>
      <c r="H808" s="12"/>
      <c r="I808" s="17"/>
      <c r="J808" s="12"/>
      <c r="K808" s="12"/>
      <c r="L808" s="12"/>
      <c r="M808" s="12"/>
      <c r="N808" s="17"/>
      <c r="O808" s="17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2.75" customHeight="1">
      <c r="A809" s="12"/>
      <c r="B809" s="17"/>
      <c r="C809" s="66"/>
      <c r="D809" s="12"/>
      <c r="E809" s="12"/>
      <c r="F809" s="17"/>
      <c r="G809" s="12"/>
      <c r="H809" s="12"/>
      <c r="I809" s="17"/>
      <c r="J809" s="12"/>
      <c r="K809" s="12"/>
      <c r="L809" s="12"/>
      <c r="M809" s="12"/>
      <c r="N809" s="17"/>
      <c r="O809" s="17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2.75" customHeight="1">
      <c r="A810" s="12"/>
      <c r="B810" s="17"/>
      <c r="C810" s="66"/>
      <c r="D810" s="12"/>
      <c r="E810" s="12"/>
      <c r="F810" s="17"/>
      <c r="G810" s="12"/>
      <c r="H810" s="12"/>
      <c r="I810" s="17"/>
      <c r="J810" s="12"/>
      <c r="K810" s="12"/>
      <c r="L810" s="12"/>
      <c r="M810" s="12"/>
      <c r="N810" s="17"/>
      <c r="O810" s="17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2.75" customHeight="1">
      <c r="A811" s="12"/>
      <c r="B811" s="17"/>
      <c r="C811" s="66"/>
      <c r="D811" s="12"/>
      <c r="E811" s="12"/>
      <c r="F811" s="17"/>
      <c r="G811" s="12"/>
      <c r="H811" s="12"/>
      <c r="I811" s="17"/>
      <c r="J811" s="12"/>
      <c r="K811" s="12"/>
      <c r="L811" s="12"/>
      <c r="M811" s="12"/>
      <c r="N811" s="17"/>
      <c r="O811" s="17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2.75" customHeight="1">
      <c r="A812" s="12"/>
      <c r="B812" s="17"/>
      <c r="C812" s="66"/>
      <c r="D812" s="12"/>
      <c r="E812" s="12"/>
      <c r="F812" s="17"/>
      <c r="G812" s="12"/>
      <c r="H812" s="12"/>
      <c r="I812" s="17"/>
      <c r="J812" s="12"/>
      <c r="K812" s="12"/>
      <c r="L812" s="12"/>
      <c r="M812" s="12"/>
      <c r="N812" s="17"/>
      <c r="O812" s="17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2.75" customHeight="1">
      <c r="A813" s="12"/>
      <c r="B813" s="17"/>
      <c r="C813" s="66"/>
      <c r="D813" s="12"/>
      <c r="E813" s="12"/>
      <c r="F813" s="17"/>
      <c r="G813" s="12"/>
      <c r="H813" s="12"/>
      <c r="I813" s="17"/>
      <c r="J813" s="12"/>
      <c r="K813" s="12"/>
      <c r="L813" s="12"/>
      <c r="M813" s="12"/>
      <c r="N813" s="17"/>
      <c r="O813" s="17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2.75" customHeight="1">
      <c r="A814" s="12"/>
      <c r="B814" s="17"/>
      <c r="C814" s="66"/>
      <c r="D814" s="12"/>
      <c r="E814" s="12"/>
      <c r="F814" s="17"/>
      <c r="G814" s="12"/>
      <c r="H814" s="12"/>
      <c r="I814" s="17"/>
      <c r="J814" s="12"/>
      <c r="K814" s="12"/>
      <c r="L814" s="12"/>
      <c r="M814" s="12"/>
      <c r="N814" s="17"/>
      <c r="O814" s="17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2.75" customHeight="1">
      <c r="A815" s="12"/>
      <c r="B815" s="17"/>
      <c r="C815" s="66"/>
      <c r="D815" s="12"/>
      <c r="E815" s="12"/>
      <c r="F815" s="17"/>
      <c r="G815" s="12"/>
      <c r="H815" s="12"/>
      <c r="I815" s="17"/>
      <c r="J815" s="12"/>
      <c r="K815" s="12"/>
      <c r="L815" s="12"/>
      <c r="M815" s="12"/>
      <c r="N815" s="17"/>
      <c r="O815" s="17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2.75" customHeight="1">
      <c r="A816" s="12"/>
      <c r="B816" s="17"/>
      <c r="C816" s="66"/>
      <c r="D816" s="12"/>
      <c r="E816" s="12"/>
      <c r="F816" s="17"/>
      <c r="G816" s="12"/>
      <c r="H816" s="12"/>
      <c r="I816" s="17"/>
      <c r="J816" s="12"/>
      <c r="K816" s="12"/>
      <c r="L816" s="12"/>
      <c r="M816" s="12"/>
      <c r="N816" s="17"/>
      <c r="O816" s="17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2.75" customHeight="1">
      <c r="A817" s="12"/>
      <c r="B817" s="17"/>
      <c r="C817" s="66"/>
      <c r="D817" s="12"/>
      <c r="E817" s="12"/>
      <c r="F817" s="17"/>
      <c r="G817" s="12"/>
      <c r="H817" s="12"/>
      <c r="I817" s="17"/>
      <c r="J817" s="12"/>
      <c r="K817" s="12"/>
      <c r="L817" s="12"/>
      <c r="M817" s="12"/>
      <c r="N817" s="17"/>
      <c r="O817" s="17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2.75" customHeight="1">
      <c r="A818" s="12"/>
      <c r="B818" s="17"/>
      <c r="C818" s="66"/>
      <c r="D818" s="12"/>
      <c r="E818" s="12"/>
      <c r="F818" s="17"/>
      <c r="G818" s="12"/>
      <c r="H818" s="12"/>
      <c r="I818" s="17"/>
      <c r="J818" s="12"/>
      <c r="K818" s="12"/>
      <c r="L818" s="12"/>
      <c r="M818" s="12"/>
      <c r="N818" s="17"/>
      <c r="O818" s="17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2.75" customHeight="1">
      <c r="A819" s="12"/>
      <c r="B819" s="17"/>
      <c r="C819" s="66"/>
      <c r="D819" s="12"/>
      <c r="E819" s="12"/>
      <c r="F819" s="17"/>
      <c r="G819" s="12"/>
      <c r="H819" s="12"/>
      <c r="I819" s="17"/>
      <c r="J819" s="12"/>
      <c r="K819" s="12"/>
      <c r="L819" s="12"/>
      <c r="M819" s="12"/>
      <c r="N819" s="17"/>
      <c r="O819" s="17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2.75" customHeight="1">
      <c r="A820" s="12"/>
      <c r="B820" s="17"/>
      <c r="C820" s="66"/>
      <c r="D820" s="12"/>
      <c r="E820" s="12"/>
      <c r="F820" s="17"/>
      <c r="G820" s="12"/>
      <c r="H820" s="12"/>
      <c r="I820" s="17"/>
      <c r="J820" s="12"/>
      <c r="K820" s="12"/>
      <c r="L820" s="12"/>
      <c r="M820" s="12"/>
      <c r="N820" s="17"/>
      <c r="O820" s="17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2.75" customHeight="1">
      <c r="A821" s="12"/>
      <c r="B821" s="17"/>
      <c r="C821" s="66"/>
      <c r="D821" s="12"/>
      <c r="E821" s="12"/>
      <c r="F821" s="17"/>
      <c r="G821" s="12"/>
      <c r="H821" s="12"/>
      <c r="I821" s="17"/>
      <c r="J821" s="12"/>
      <c r="K821" s="12"/>
      <c r="L821" s="12"/>
      <c r="M821" s="12"/>
      <c r="N821" s="17"/>
      <c r="O821" s="17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2.75" customHeight="1">
      <c r="A822" s="12"/>
      <c r="B822" s="17"/>
      <c r="C822" s="66"/>
      <c r="D822" s="12"/>
      <c r="E822" s="12"/>
      <c r="F822" s="17"/>
      <c r="G822" s="12"/>
      <c r="H822" s="12"/>
      <c r="I822" s="17"/>
      <c r="J822" s="12"/>
      <c r="K822" s="12"/>
      <c r="L822" s="12"/>
      <c r="M822" s="12"/>
      <c r="N822" s="17"/>
      <c r="O822" s="17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2.75" customHeight="1">
      <c r="A823" s="12"/>
      <c r="B823" s="17"/>
      <c r="C823" s="66"/>
      <c r="D823" s="12"/>
      <c r="E823" s="12"/>
      <c r="F823" s="17"/>
      <c r="G823" s="12"/>
      <c r="H823" s="12"/>
      <c r="I823" s="17"/>
      <c r="J823" s="12"/>
      <c r="K823" s="12"/>
      <c r="L823" s="12"/>
      <c r="M823" s="12"/>
      <c r="N823" s="17"/>
      <c r="O823" s="17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2.75" customHeight="1">
      <c r="A824" s="12"/>
      <c r="B824" s="17"/>
      <c r="C824" s="66"/>
      <c r="D824" s="12"/>
      <c r="E824" s="12"/>
      <c r="F824" s="17"/>
      <c r="G824" s="12"/>
      <c r="H824" s="12"/>
      <c r="I824" s="17"/>
      <c r="J824" s="12"/>
      <c r="K824" s="12"/>
      <c r="L824" s="12"/>
      <c r="M824" s="12"/>
      <c r="N824" s="17"/>
      <c r="O824" s="17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2.75" customHeight="1">
      <c r="A825" s="12"/>
      <c r="B825" s="17"/>
      <c r="C825" s="66"/>
      <c r="D825" s="12"/>
      <c r="E825" s="12"/>
      <c r="F825" s="17"/>
      <c r="G825" s="12"/>
      <c r="H825" s="12"/>
      <c r="I825" s="17"/>
      <c r="J825" s="12"/>
      <c r="K825" s="12"/>
      <c r="L825" s="12"/>
      <c r="M825" s="12"/>
      <c r="N825" s="17"/>
      <c r="O825" s="17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2.75" customHeight="1">
      <c r="A826" s="12"/>
      <c r="B826" s="17"/>
      <c r="C826" s="66"/>
      <c r="D826" s="12"/>
      <c r="E826" s="12"/>
      <c r="F826" s="17"/>
      <c r="G826" s="12"/>
      <c r="H826" s="12"/>
      <c r="I826" s="17"/>
      <c r="J826" s="12"/>
      <c r="K826" s="12"/>
      <c r="L826" s="12"/>
      <c r="M826" s="12"/>
      <c r="N826" s="17"/>
      <c r="O826" s="17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2.75" customHeight="1">
      <c r="A827" s="12"/>
      <c r="B827" s="17"/>
      <c r="C827" s="66"/>
      <c r="D827" s="12"/>
      <c r="E827" s="12"/>
      <c r="F827" s="17"/>
      <c r="G827" s="12"/>
      <c r="H827" s="12"/>
      <c r="I827" s="17"/>
      <c r="J827" s="12"/>
      <c r="K827" s="12"/>
      <c r="L827" s="12"/>
      <c r="M827" s="12"/>
      <c r="N827" s="17"/>
      <c r="O827" s="17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2.75" customHeight="1">
      <c r="A828" s="12"/>
      <c r="B828" s="17"/>
      <c r="C828" s="66"/>
      <c r="D828" s="12"/>
      <c r="E828" s="12"/>
      <c r="F828" s="17"/>
      <c r="G828" s="12"/>
      <c r="H828" s="12"/>
      <c r="I828" s="17"/>
      <c r="J828" s="12"/>
      <c r="K828" s="12"/>
      <c r="L828" s="12"/>
      <c r="M828" s="12"/>
      <c r="N828" s="17"/>
      <c r="O828" s="17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2.75" customHeight="1">
      <c r="A829" s="12"/>
      <c r="B829" s="17"/>
      <c r="C829" s="66"/>
      <c r="D829" s="12"/>
      <c r="E829" s="12"/>
      <c r="F829" s="17"/>
      <c r="G829" s="12"/>
      <c r="H829" s="12"/>
      <c r="I829" s="17"/>
      <c r="J829" s="12"/>
      <c r="K829" s="12"/>
      <c r="L829" s="12"/>
      <c r="M829" s="12"/>
      <c r="N829" s="17"/>
      <c r="O829" s="17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2.75" customHeight="1">
      <c r="A830" s="12"/>
      <c r="B830" s="17"/>
      <c r="C830" s="66"/>
      <c r="D830" s="12"/>
      <c r="E830" s="12"/>
      <c r="F830" s="17"/>
      <c r="G830" s="12"/>
      <c r="H830" s="12"/>
      <c r="I830" s="17"/>
      <c r="J830" s="12"/>
      <c r="K830" s="12"/>
      <c r="L830" s="12"/>
      <c r="M830" s="12"/>
      <c r="N830" s="17"/>
      <c r="O830" s="17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2.75" customHeight="1">
      <c r="A831" s="12"/>
      <c r="B831" s="17"/>
      <c r="C831" s="66"/>
      <c r="D831" s="12"/>
      <c r="E831" s="12"/>
      <c r="F831" s="17"/>
      <c r="G831" s="12"/>
      <c r="H831" s="12"/>
      <c r="I831" s="17"/>
      <c r="J831" s="12"/>
      <c r="K831" s="12"/>
      <c r="L831" s="12"/>
      <c r="M831" s="12"/>
      <c r="N831" s="17"/>
      <c r="O831" s="17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2.75" customHeight="1">
      <c r="A832" s="12"/>
      <c r="B832" s="17"/>
      <c r="C832" s="66"/>
      <c r="D832" s="12"/>
      <c r="E832" s="12"/>
      <c r="F832" s="17"/>
      <c r="G832" s="12"/>
      <c r="H832" s="12"/>
      <c r="I832" s="17"/>
      <c r="J832" s="12"/>
      <c r="K832" s="12"/>
      <c r="L832" s="12"/>
      <c r="M832" s="12"/>
      <c r="N832" s="17"/>
      <c r="O832" s="17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2.75" customHeight="1">
      <c r="A833" s="12"/>
      <c r="B833" s="17"/>
      <c r="C833" s="66"/>
      <c r="D833" s="12"/>
      <c r="E833" s="12"/>
      <c r="F833" s="17"/>
      <c r="G833" s="12"/>
      <c r="H833" s="12"/>
      <c r="I833" s="17"/>
      <c r="J833" s="12"/>
      <c r="K833" s="12"/>
      <c r="L833" s="12"/>
      <c r="M833" s="12"/>
      <c r="N833" s="17"/>
      <c r="O833" s="17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2.75" customHeight="1">
      <c r="A834" s="12"/>
      <c r="B834" s="17"/>
      <c r="C834" s="66"/>
      <c r="D834" s="12"/>
      <c r="E834" s="12"/>
      <c r="F834" s="17"/>
      <c r="G834" s="12"/>
      <c r="H834" s="12"/>
      <c r="I834" s="17"/>
      <c r="J834" s="12"/>
      <c r="K834" s="12"/>
      <c r="L834" s="12"/>
      <c r="M834" s="12"/>
      <c r="N834" s="17"/>
      <c r="O834" s="17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2.75" customHeight="1">
      <c r="A835" s="12"/>
      <c r="B835" s="17"/>
      <c r="C835" s="66"/>
      <c r="D835" s="12"/>
      <c r="E835" s="12"/>
      <c r="F835" s="17"/>
      <c r="G835" s="12"/>
      <c r="H835" s="12"/>
      <c r="I835" s="17"/>
      <c r="J835" s="12"/>
      <c r="K835" s="12"/>
      <c r="L835" s="12"/>
      <c r="M835" s="12"/>
      <c r="N835" s="17"/>
      <c r="O835" s="17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2.75" customHeight="1">
      <c r="A836" s="12"/>
      <c r="B836" s="17"/>
      <c r="C836" s="66"/>
      <c r="D836" s="12"/>
      <c r="E836" s="12"/>
      <c r="F836" s="17"/>
      <c r="G836" s="12"/>
      <c r="H836" s="12"/>
      <c r="I836" s="17"/>
      <c r="J836" s="12"/>
      <c r="K836" s="12"/>
      <c r="L836" s="12"/>
      <c r="M836" s="12"/>
      <c r="N836" s="17"/>
      <c r="O836" s="17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2.75" customHeight="1">
      <c r="A837" s="12"/>
      <c r="B837" s="17"/>
      <c r="C837" s="66"/>
      <c r="D837" s="12"/>
      <c r="E837" s="12"/>
      <c r="F837" s="17"/>
      <c r="G837" s="12"/>
      <c r="H837" s="12"/>
      <c r="I837" s="17"/>
      <c r="J837" s="12"/>
      <c r="K837" s="12"/>
      <c r="L837" s="12"/>
      <c r="M837" s="12"/>
      <c r="N837" s="17"/>
      <c r="O837" s="17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2.75" customHeight="1">
      <c r="A838" s="12"/>
      <c r="B838" s="17"/>
      <c r="C838" s="66"/>
      <c r="D838" s="12"/>
      <c r="E838" s="12"/>
      <c r="F838" s="17"/>
      <c r="G838" s="12"/>
      <c r="H838" s="12"/>
      <c r="I838" s="17"/>
      <c r="J838" s="12"/>
      <c r="K838" s="12"/>
      <c r="L838" s="12"/>
      <c r="M838" s="12"/>
      <c r="N838" s="17"/>
      <c r="O838" s="17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2.75" customHeight="1">
      <c r="A839" s="12"/>
      <c r="B839" s="17"/>
      <c r="C839" s="66"/>
      <c r="D839" s="12"/>
      <c r="E839" s="12"/>
      <c r="F839" s="17"/>
      <c r="G839" s="12"/>
      <c r="H839" s="12"/>
      <c r="I839" s="17"/>
      <c r="J839" s="12"/>
      <c r="K839" s="12"/>
      <c r="L839" s="12"/>
      <c r="M839" s="12"/>
      <c r="N839" s="17"/>
      <c r="O839" s="17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2.75" customHeight="1">
      <c r="A840" s="12"/>
      <c r="B840" s="17"/>
      <c r="C840" s="66"/>
      <c r="D840" s="12"/>
      <c r="E840" s="12"/>
      <c r="F840" s="17"/>
      <c r="G840" s="12"/>
      <c r="H840" s="12"/>
      <c r="I840" s="17"/>
      <c r="J840" s="12"/>
      <c r="K840" s="12"/>
      <c r="L840" s="12"/>
      <c r="M840" s="12"/>
      <c r="N840" s="17"/>
      <c r="O840" s="17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2.75" customHeight="1">
      <c r="A841" s="12"/>
      <c r="B841" s="17"/>
      <c r="C841" s="66"/>
      <c r="D841" s="12"/>
      <c r="E841" s="12"/>
      <c r="F841" s="17"/>
      <c r="G841" s="12"/>
      <c r="H841" s="12"/>
      <c r="I841" s="17"/>
      <c r="J841" s="12"/>
      <c r="K841" s="12"/>
      <c r="L841" s="12"/>
      <c r="M841" s="12"/>
      <c r="N841" s="17"/>
      <c r="O841" s="17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2.75" customHeight="1">
      <c r="A842" s="12"/>
      <c r="B842" s="17"/>
      <c r="C842" s="66"/>
      <c r="D842" s="12"/>
      <c r="E842" s="12"/>
      <c r="F842" s="17"/>
      <c r="G842" s="12"/>
      <c r="H842" s="12"/>
      <c r="I842" s="17"/>
      <c r="J842" s="12"/>
      <c r="K842" s="12"/>
      <c r="L842" s="12"/>
      <c r="M842" s="12"/>
      <c r="N842" s="17"/>
      <c r="O842" s="17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2.75" customHeight="1">
      <c r="A843" s="12"/>
      <c r="B843" s="17"/>
      <c r="C843" s="66"/>
      <c r="D843" s="12"/>
      <c r="E843" s="12"/>
      <c r="F843" s="17"/>
      <c r="G843" s="12"/>
      <c r="H843" s="12"/>
      <c r="I843" s="17"/>
      <c r="J843" s="12"/>
      <c r="K843" s="12"/>
      <c r="L843" s="12"/>
      <c r="M843" s="12"/>
      <c r="N843" s="17"/>
      <c r="O843" s="17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2.75" customHeight="1">
      <c r="A844" s="12"/>
      <c r="B844" s="17"/>
      <c r="C844" s="66"/>
      <c r="D844" s="12"/>
      <c r="E844" s="12"/>
      <c r="F844" s="17"/>
      <c r="G844" s="12"/>
      <c r="H844" s="12"/>
      <c r="I844" s="17"/>
      <c r="J844" s="12"/>
      <c r="K844" s="12"/>
      <c r="L844" s="12"/>
      <c r="M844" s="12"/>
      <c r="N844" s="17"/>
      <c r="O844" s="17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2.75" customHeight="1">
      <c r="A845" s="12"/>
      <c r="B845" s="17"/>
      <c r="C845" s="66"/>
      <c r="D845" s="12"/>
      <c r="E845" s="12"/>
      <c r="F845" s="17"/>
      <c r="G845" s="12"/>
      <c r="H845" s="12"/>
      <c r="I845" s="17"/>
      <c r="J845" s="12"/>
      <c r="K845" s="12"/>
      <c r="L845" s="12"/>
      <c r="M845" s="12"/>
      <c r="N845" s="17"/>
      <c r="O845" s="17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2.75" customHeight="1">
      <c r="A846" s="12"/>
      <c r="B846" s="17"/>
      <c r="C846" s="66"/>
      <c r="D846" s="12"/>
      <c r="E846" s="12"/>
      <c r="F846" s="17"/>
      <c r="G846" s="12"/>
      <c r="H846" s="12"/>
      <c r="I846" s="17"/>
      <c r="J846" s="12"/>
      <c r="K846" s="12"/>
      <c r="L846" s="12"/>
      <c r="M846" s="12"/>
      <c r="N846" s="17"/>
      <c r="O846" s="17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2.75" customHeight="1">
      <c r="A847" s="12"/>
      <c r="B847" s="17"/>
      <c r="C847" s="66"/>
      <c r="D847" s="12"/>
      <c r="E847" s="12"/>
      <c r="F847" s="17"/>
      <c r="G847" s="12"/>
      <c r="H847" s="12"/>
      <c r="I847" s="17"/>
      <c r="J847" s="12"/>
      <c r="K847" s="12"/>
      <c r="L847" s="12"/>
      <c r="M847" s="12"/>
      <c r="N847" s="17"/>
      <c r="O847" s="17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2.75" customHeight="1">
      <c r="A848" s="12"/>
      <c r="B848" s="17"/>
      <c r="C848" s="66"/>
      <c r="D848" s="12"/>
      <c r="E848" s="12"/>
      <c r="F848" s="17"/>
      <c r="G848" s="12"/>
      <c r="H848" s="12"/>
      <c r="I848" s="17"/>
      <c r="J848" s="12"/>
      <c r="K848" s="12"/>
      <c r="L848" s="12"/>
      <c r="M848" s="12"/>
      <c r="N848" s="17"/>
      <c r="O848" s="17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2.75" customHeight="1">
      <c r="A849" s="12"/>
      <c r="B849" s="17"/>
      <c r="C849" s="66"/>
      <c r="D849" s="12"/>
      <c r="E849" s="12"/>
      <c r="F849" s="17"/>
      <c r="G849" s="12"/>
      <c r="H849" s="12"/>
      <c r="I849" s="17"/>
      <c r="J849" s="12"/>
      <c r="K849" s="12"/>
      <c r="L849" s="12"/>
      <c r="M849" s="12"/>
      <c r="N849" s="17"/>
      <c r="O849" s="17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2.75" customHeight="1">
      <c r="A850" s="12"/>
      <c r="B850" s="17"/>
      <c r="C850" s="66"/>
      <c r="D850" s="12"/>
      <c r="E850" s="12"/>
      <c r="F850" s="17"/>
      <c r="G850" s="12"/>
      <c r="H850" s="12"/>
      <c r="I850" s="17"/>
      <c r="J850" s="12"/>
      <c r="K850" s="12"/>
      <c r="L850" s="12"/>
      <c r="M850" s="12"/>
      <c r="N850" s="17"/>
      <c r="O850" s="17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2.75" customHeight="1">
      <c r="A851" s="12"/>
      <c r="B851" s="17"/>
      <c r="C851" s="66"/>
      <c r="D851" s="12"/>
      <c r="E851" s="12"/>
      <c r="F851" s="17"/>
      <c r="G851" s="12"/>
      <c r="H851" s="12"/>
      <c r="I851" s="17"/>
      <c r="J851" s="12"/>
      <c r="K851" s="12"/>
      <c r="L851" s="12"/>
      <c r="M851" s="12"/>
      <c r="N851" s="17"/>
      <c r="O851" s="17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2.75" customHeight="1">
      <c r="A852" s="12"/>
      <c r="B852" s="17"/>
      <c r="C852" s="66"/>
      <c r="D852" s="12"/>
      <c r="E852" s="12"/>
      <c r="F852" s="17"/>
      <c r="G852" s="12"/>
      <c r="H852" s="12"/>
      <c r="I852" s="17"/>
      <c r="J852" s="12"/>
      <c r="K852" s="12"/>
      <c r="L852" s="12"/>
      <c r="M852" s="12"/>
      <c r="N852" s="17"/>
      <c r="O852" s="17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2.75" customHeight="1">
      <c r="A853" s="12"/>
      <c r="B853" s="17"/>
      <c r="C853" s="66"/>
      <c r="D853" s="12"/>
      <c r="E853" s="12"/>
      <c r="F853" s="17"/>
      <c r="G853" s="12"/>
      <c r="H853" s="12"/>
      <c r="I853" s="17"/>
      <c r="J853" s="12"/>
      <c r="K853" s="12"/>
      <c r="L853" s="12"/>
      <c r="M853" s="12"/>
      <c r="N853" s="17"/>
      <c r="O853" s="17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2.75" customHeight="1">
      <c r="A854" s="12"/>
      <c r="B854" s="17"/>
      <c r="C854" s="66"/>
      <c r="D854" s="12"/>
      <c r="E854" s="12"/>
      <c r="F854" s="17"/>
      <c r="G854" s="12"/>
      <c r="H854" s="12"/>
      <c r="I854" s="17"/>
      <c r="J854" s="12"/>
      <c r="K854" s="12"/>
      <c r="L854" s="12"/>
      <c r="M854" s="12"/>
      <c r="N854" s="17"/>
      <c r="O854" s="17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2.75" customHeight="1">
      <c r="A855" s="12"/>
      <c r="B855" s="17"/>
      <c r="C855" s="66"/>
      <c r="D855" s="12"/>
      <c r="E855" s="12"/>
      <c r="F855" s="17"/>
      <c r="G855" s="12"/>
      <c r="H855" s="12"/>
      <c r="I855" s="17"/>
      <c r="J855" s="12"/>
      <c r="K855" s="12"/>
      <c r="L855" s="12"/>
      <c r="M855" s="12"/>
      <c r="N855" s="17"/>
      <c r="O855" s="17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2.75" customHeight="1">
      <c r="A856" s="12"/>
      <c r="B856" s="17"/>
      <c r="C856" s="66"/>
      <c r="D856" s="12"/>
      <c r="E856" s="12"/>
      <c r="F856" s="17"/>
      <c r="G856" s="12"/>
      <c r="H856" s="12"/>
      <c r="I856" s="17"/>
      <c r="J856" s="12"/>
      <c r="K856" s="12"/>
      <c r="L856" s="12"/>
      <c r="M856" s="12"/>
      <c r="N856" s="17"/>
      <c r="O856" s="17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2.75" customHeight="1">
      <c r="A857" s="12"/>
      <c r="B857" s="17"/>
      <c r="C857" s="66"/>
      <c r="D857" s="12"/>
      <c r="E857" s="12"/>
      <c r="F857" s="17"/>
      <c r="G857" s="12"/>
      <c r="H857" s="12"/>
      <c r="I857" s="17"/>
      <c r="J857" s="12"/>
      <c r="K857" s="12"/>
      <c r="L857" s="12"/>
      <c r="M857" s="12"/>
      <c r="N857" s="17"/>
      <c r="O857" s="17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2.75" customHeight="1">
      <c r="A858" s="12"/>
      <c r="B858" s="17"/>
      <c r="C858" s="66"/>
      <c r="D858" s="12"/>
      <c r="E858" s="12"/>
      <c r="F858" s="17"/>
      <c r="G858" s="12"/>
      <c r="H858" s="12"/>
      <c r="I858" s="17"/>
      <c r="J858" s="12"/>
      <c r="K858" s="12"/>
      <c r="L858" s="12"/>
      <c r="M858" s="12"/>
      <c r="N858" s="17"/>
      <c r="O858" s="17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2.75" customHeight="1">
      <c r="A859" s="12"/>
      <c r="B859" s="17"/>
      <c r="C859" s="66"/>
      <c r="D859" s="12"/>
      <c r="E859" s="12"/>
      <c r="F859" s="17"/>
      <c r="G859" s="12"/>
      <c r="H859" s="12"/>
      <c r="I859" s="17"/>
      <c r="J859" s="12"/>
      <c r="K859" s="12"/>
      <c r="L859" s="12"/>
      <c r="M859" s="12"/>
      <c r="N859" s="17"/>
      <c r="O859" s="17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2.75" customHeight="1">
      <c r="A860" s="12"/>
      <c r="B860" s="17"/>
      <c r="C860" s="66"/>
      <c r="D860" s="12"/>
      <c r="E860" s="12"/>
      <c r="F860" s="17"/>
      <c r="G860" s="12"/>
      <c r="H860" s="12"/>
      <c r="I860" s="17"/>
      <c r="J860" s="12"/>
      <c r="K860" s="12"/>
      <c r="L860" s="12"/>
      <c r="M860" s="12"/>
      <c r="N860" s="17"/>
      <c r="O860" s="17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2.75" customHeight="1">
      <c r="A861" s="12"/>
      <c r="B861" s="17"/>
      <c r="C861" s="66"/>
      <c r="D861" s="12"/>
      <c r="E861" s="12"/>
      <c r="F861" s="17"/>
      <c r="G861" s="12"/>
      <c r="H861" s="12"/>
      <c r="I861" s="17"/>
      <c r="J861" s="12"/>
      <c r="K861" s="12"/>
      <c r="L861" s="12"/>
      <c r="M861" s="12"/>
      <c r="N861" s="17"/>
      <c r="O861" s="17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2.75" customHeight="1">
      <c r="A862" s="12"/>
      <c r="B862" s="17"/>
      <c r="C862" s="66"/>
      <c r="D862" s="12"/>
      <c r="E862" s="12"/>
      <c r="F862" s="17"/>
      <c r="G862" s="12"/>
      <c r="H862" s="12"/>
      <c r="I862" s="17"/>
      <c r="J862" s="12"/>
      <c r="K862" s="12"/>
      <c r="L862" s="12"/>
      <c r="M862" s="12"/>
      <c r="N862" s="17"/>
      <c r="O862" s="17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2.75" customHeight="1">
      <c r="A863" s="12"/>
      <c r="B863" s="17"/>
      <c r="C863" s="66"/>
      <c r="D863" s="12"/>
      <c r="E863" s="12"/>
      <c r="F863" s="17"/>
      <c r="G863" s="12"/>
      <c r="H863" s="12"/>
      <c r="I863" s="17"/>
      <c r="J863" s="12"/>
      <c r="K863" s="12"/>
      <c r="L863" s="12"/>
      <c r="M863" s="12"/>
      <c r="N863" s="17"/>
      <c r="O863" s="17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2.75" customHeight="1">
      <c r="A864" s="12"/>
      <c r="B864" s="17"/>
      <c r="C864" s="66"/>
      <c r="D864" s="12"/>
      <c r="E864" s="12"/>
      <c r="F864" s="17"/>
      <c r="G864" s="12"/>
      <c r="H864" s="12"/>
      <c r="I864" s="17"/>
      <c r="J864" s="12"/>
      <c r="K864" s="12"/>
      <c r="L864" s="12"/>
      <c r="M864" s="12"/>
      <c r="N864" s="17"/>
      <c r="O864" s="17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2.75" customHeight="1">
      <c r="A865" s="12"/>
      <c r="B865" s="17"/>
      <c r="C865" s="66"/>
      <c r="D865" s="12"/>
      <c r="E865" s="12"/>
      <c r="F865" s="17"/>
      <c r="G865" s="12"/>
      <c r="H865" s="12"/>
      <c r="I865" s="17"/>
      <c r="J865" s="12"/>
      <c r="K865" s="12"/>
      <c r="L865" s="12"/>
      <c r="M865" s="12"/>
      <c r="N865" s="17"/>
      <c r="O865" s="17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2.75" customHeight="1">
      <c r="A866" s="12"/>
      <c r="B866" s="17"/>
      <c r="C866" s="66"/>
      <c r="D866" s="12"/>
      <c r="E866" s="12"/>
      <c r="F866" s="17"/>
      <c r="G866" s="12"/>
      <c r="H866" s="12"/>
      <c r="I866" s="17"/>
      <c r="J866" s="12"/>
      <c r="K866" s="12"/>
      <c r="L866" s="12"/>
      <c r="M866" s="12"/>
      <c r="N866" s="17"/>
      <c r="O866" s="17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2.75" customHeight="1">
      <c r="A867" s="12"/>
      <c r="B867" s="17"/>
      <c r="C867" s="66"/>
      <c r="D867" s="12"/>
      <c r="E867" s="12"/>
      <c r="F867" s="17"/>
      <c r="G867" s="12"/>
      <c r="H867" s="12"/>
      <c r="I867" s="17"/>
      <c r="J867" s="12"/>
      <c r="K867" s="12"/>
      <c r="L867" s="12"/>
      <c r="M867" s="12"/>
      <c r="N867" s="17"/>
      <c r="O867" s="17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2.75" customHeight="1">
      <c r="A868" s="12"/>
      <c r="B868" s="17"/>
      <c r="C868" s="66"/>
      <c r="D868" s="12"/>
      <c r="E868" s="12"/>
      <c r="F868" s="17"/>
      <c r="G868" s="12"/>
      <c r="H868" s="12"/>
      <c r="I868" s="17"/>
      <c r="J868" s="12"/>
      <c r="K868" s="12"/>
      <c r="L868" s="12"/>
      <c r="M868" s="12"/>
      <c r="N868" s="17"/>
      <c r="O868" s="17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2.75" customHeight="1">
      <c r="A869" s="12"/>
      <c r="B869" s="17"/>
      <c r="C869" s="66"/>
      <c r="D869" s="12"/>
      <c r="E869" s="12"/>
      <c r="F869" s="17"/>
      <c r="G869" s="12"/>
      <c r="H869" s="12"/>
      <c r="I869" s="17"/>
      <c r="J869" s="12"/>
      <c r="K869" s="12"/>
      <c r="L869" s="12"/>
      <c r="M869" s="12"/>
      <c r="N869" s="17"/>
      <c r="O869" s="17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2.75" customHeight="1">
      <c r="A870" s="12"/>
      <c r="B870" s="17"/>
      <c r="C870" s="66"/>
      <c r="D870" s="12"/>
      <c r="E870" s="12"/>
      <c r="F870" s="17"/>
      <c r="G870" s="12"/>
      <c r="H870" s="12"/>
      <c r="I870" s="17"/>
      <c r="J870" s="12"/>
      <c r="K870" s="12"/>
      <c r="L870" s="12"/>
      <c r="M870" s="12"/>
      <c r="N870" s="17"/>
      <c r="O870" s="17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2.75" customHeight="1">
      <c r="A871" s="12"/>
      <c r="B871" s="17"/>
      <c r="C871" s="66"/>
      <c r="D871" s="12"/>
      <c r="E871" s="12"/>
      <c r="F871" s="17"/>
      <c r="G871" s="12"/>
      <c r="H871" s="12"/>
      <c r="I871" s="17"/>
      <c r="J871" s="12"/>
      <c r="K871" s="12"/>
      <c r="L871" s="12"/>
      <c r="M871" s="12"/>
      <c r="N871" s="17"/>
      <c r="O871" s="17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2.75" customHeight="1">
      <c r="A872" s="12"/>
      <c r="B872" s="17"/>
      <c r="C872" s="66"/>
      <c r="D872" s="12"/>
      <c r="E872" s="12"/>
      <c r="F872" s="17"/>
      <c r="G872" s="12"/>
      <c r="H872" s="12"/>
      <c r="I872" s="17"/>
      <c r="J872" s="12"/>
      <c r="K872" s="12"/>
      <c r="L872" s="12"/>
      <c r="M872" s="12"/>
      <c r="N872" s="17"/>
      <c r="O872" s="17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2.75" customHeight="1">
      <c r="A873" s="12"/>
      <c r="B873" s="17"/>
      <c r="C873" s="66"/>
      <c r="D873" s="12"/>
      <c r="E873" s="12"/>
      <c r="F873" s="17"/>
      <c r="G873" s="12"/>
      <c r="H873" s="12"/>
      <c r="I873" s="17"/>
      <c r="J873" s="12"/>
      <c r="K873" s="12"/>
      <c r="L873" s="12"/>
      <c r="M873" s="12"/>
      <c r="N873" s="17"/>
      <c r="O873" s="17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2.75" customHeight="1">
      <c r="A874" s="12"/>
      <c r="B874" s="17"/>
      <c r="C874" s="66"/>
      <c r="D874" s="12"/>
      <c r="E874" s="12"/>
      <c r="F874" s="17"/>
      <c r="G874" s="12"/>
      <c r="H874" s="12"/>
      <c r="I874" s="17"/>
      <c r="J874" s="12"/>
      <c r="K874" s="12"/>
      <c r="L874" s="12"/>
      <c r="M874" s="12"/>
      <c r="N874" s="17"/>
      <c r="O874" s="17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2.75" customHeight="1">
      <c r="A875" s="12"/>
      <c r="B875" s="17"/>
      <c r="C875" s="66"/>
      <c r="D875" s="12"/>
      <c r="E875" s="12"/>
      <c r="F875" s="17"/>
      <c r="G875" s="12"/>
      <c r="H875" s="12"/>
      <c r="I875" s="17"/>
      <c r="J875" s="12"/>
      <c r="K875" s="12"/>
      <c r="L875" s="12"/>
      <c r="M875" s="12"/>
      <c r="N875" s="17"/>
      <c r="O875" s="17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2.75" customHeight="1">
      <c r="A876" s="12"/>
      <c r="B876" s="17"/>
      <c r="C876" s="66"/>
      <c r="D876" s="12"/>
      <c r="E876" s="12"/>
      <c r="F876" s="17"/>
      <c r="G876" s="12"/>
      <c r="H876" s="12"/>
      <c r="I876" s="17"/>
      <c r="J876" s="12"/>
      <c r="K876" s="12"/>
      <c r="L876" s="12"/>
      <c r="M876" s="12"/>
      <c r="N876" s="17"/>
      <c r="O876" s="17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2.75" customHeight="1">
      <c r="A877" s="12"/>
      <c r="B877" s="17"/>
      <c r="C877" s="66"/>
      <c r="D877" s="12"/>
      <c r="E877" s="12"/>
      <c r="F877" s="17"/>
      <c r="G877" s="12"/>
      <c r="H877" s="12"/>
      <c r="I877" s="17"/>
      <c r="J877" s="12"/>
      <c r="K877" s="12"/>
      <c r="L877" s="12"/>
      <c r="M877" s="12"/>
      <c r="N877" s="17"/>
      <c r="O877" s="17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2.75" customHeight="1">
      <c r="A878" s="12"/>
      <c r="B878" s="17"/>
      <c r="C878" s="66"/>
      <c r="D878" s="12"/>
      <c r="E878" s="12"/>
      <c r="F878" s="17"/>
      <c r="G878" s="12"/>
      <c r="H878" s="12"/>
      <c r="I878" s="17"/>
      <c r="J878" s="12"/>
      <c r="K878" s="12"/>
      <c r="L878" s="12"/>
      <c r="M878" s="12"/>
      <c r="N878" s="17"/>
      <c r="O878" s="17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2.75" customHeight="1">
      <c r="A879" s="12"/>
      <c r="B879" s="17"/>
      <c r="C879" s="66"/>
      <c r="D879" s="12"/>
      <c r="E879" s="12"/>
      <c r="F879" s="17"/>
      <c r="G879" s="12"/>
      <c r="H879" s="12"/>
      <c r="I879" s="17"/>
      <c r="J879" s="12"/>
      <c r="K879" s="12"/>
      <c r="L879" s="12"/>
      <c r="M879" s="12"/>
      <c r="N879" s="17"/>
      <c r="O879" s="17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2.75" customHeight="1">
      <c r="A880" s="12"/>
      <c r="B880" s="17"/>
      <c r="C880" s="66"/>
      <c r="D880" s="12"/>
      <c r="E880" s="12"/>
      <c r="F880" s="17"/>
      <c r="G880" s="12"/>
      <c r="H880" s="12"/>
      <c r="I880" s="17"/>
      <c r="J880" s="12"/>
      <c r="K880" s="12"/>
      <c r="L880" s="12"/>
      <c r="M880" s="12"/>
      <c r="N880" s="17"/>
      <c r="O880" s="17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2.75" customHeight="1">
      <c r="A881" s="12"/>
      <c r="B881" s="17"/>
      <c r="C881" s="66"/>
      <c r="D881" s="12"/>
      <c r="E881" s="12"/>
      <c r="F881" s="17"/>
      <c r="G881" s="12"/>
      <c r="H881" s="12"/>
      <c r="I881" s="17"/>
      <c r="J881" s="12"/>
      <c r="K881" s="12"/>
      <c r="L881" s="12"/>
      <c r="M881" s="12"/>
      <c r="N881" s="17"/>
      <c r="O881" s="17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2.75" customHeight="1">
      <c r="A882" s="12"/>
      <c r="B882" s="17"/>
      <c r="C882" s="66"/>
      <c r="D882" s="12"/>
      <c r="E882" s="12"/>
      <c r="F882" s="17"/>
      <c r="G882" s="12"/>
      <c r="H882" s="12"/>
      <c r="I882" s="17"/>
      <c r="J882" s="12"/>
      <c r="K882" s="12"/>
      <c r="L882" s="12"/>
      <c r="M882" s="12"/>
      <c r="N882" s="17"/>
      <c r="O882" s="17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2.75" customHeight="1">
      <c r="A883" s="12"/>
      <c r="B883" s="17"/>
      <c r="C883" s="66"/>
      <c r="D883" s="12"/>
      <c r="E883" s="12"/>
      <c r="F883" s="17"/>
      <c r="G883" s="12"/>
      <c r="H883" s="12"/>
      <c r="I883" s="17"/>
      <c r="J883" s="12"/>
      <c r="K883" s="12"/>
      <c r="L883" s="12"/>
      <c r="M883" s="12"/>
      <c r="N883" s="17"/>
      <c r="O883" s="17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2.75" customHeight="1">
      <c r="A884" s="12"/>
      <c r="B884" s="17"/>
      <c r="C884" s="66"/>
      <c r="D884" s="12"/>
      <c r="E884" s="12"/>
      <c r="F884" s="17"/>
      <c r="G884" s="12"/>
      <c r="H884" s="12"/>
      <c r="I884" s="17"/>
      <c r="J884" s="12"/>
      <c r="K884" s="12"/>
      <c r="L884" s="12"/>
      <c r="M884" s="12"/>
      <c r="N884" s="17"/>
      <c r="O884" s="17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2.75" customHeight="1">
      <c r="A885" s="12"/>
      <c r="B885" s="17"/>
      <c r="C885" s="66"/>
      <c r="D885" s="12"/>
      <c r="E885" s="12"/>
      <c r="F885" s="17"/>
      <c r="G885" s="12"/>
      <c r="H885" s="12"/>
      <c r="I885" s="17"/>
      <c r="J885" s="12"/>
      <c r="K885" s="12"/>
      <c r="L885" s="12"/>
      <c r="M885" s="12"/>
      <c r="N885" s="17"/>
      <c r="O885" s="17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2.75" customHeight="1">
      <c r="A886" s="12"/>
      <c r="B886" s="17"/>
      <c r="C886" s="66"/>
      <c r="D886" s="12"/>
      <c r="E886" s="12"/>
      <c r="F886" s="17"/>
      <c r="G886" s="12"/>
      <c r="H886" s="12"/>
      <c r="I886" s="17"/>
      <c r="J886" s="12"/>
      <c r="K886" s="12"/>
      <c r="L886" s="12"/>
      <c r="M886" s="12"/>
      <c r="N886" s="17"/>
      <c r="O886" s="17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2.75" customHeight="1">
      <c r="A887" s="12"/>
      <c r="B887" s="17"/>
      <c r="C887" s="66"/>
      <c r="D887" s="12"/>
      <c r="E887" s="12"/>
      <c r="F887" s="17"/>
      <c r="G887" s="12"/>
      <c r="H887" s="12"/>
      <c r="I887" s="17"/>
      <c r="J887" s="12"/>
      <c r="K887" s="12"/>
      <c r="L887" s="12"/>
      <c r="M887" s="12"/>
      <c r="N887" s="17"/>
      <c r="O887" s="17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2.75" customHeight="1">
      <c r="A888" s="12"/>
      <c r="B888" s="17"/>
      <c r="C888" s="66"/>
      <c r="D888" s="12"/>
      <c r="E888" s="12"/>
      <c r="F888" s="17"/>
      <c r="G888" s="12"/>
      <c r="H888" s="12"/>
      <c r="I888" s="17"/>
      <c r="J888" s="12"/>
      <c r="K888" s="12"/>
      <c r="L888" s="12"/>
      <c r="M888" s="12"/>
      <c r="N888" s="17"/>
      <c r="O888" s="17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2.75" customHeight="1">
      <c r="A889" s="12"/>
      <c r="B889" s="17"/>
      <c r="C889" s="66"/>
      <c r="D889" s="12"/>
      <c r="E889" s="12"/>
      <c r="F889" s="17"/>
      <c r="G889" s="12"/>
      <c r="H889" s="12"/>
      <c r="I889" s="17"/>
      <c r="J889" s="12"/>
      <c r="K889" s="12"/>
      <c r="L889" s="12"/>
      <c r="M889" s="12"/>
      <c r="N889" s="17"/>
      <c r="O889" s="17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2.75" customHeight="1">
      <c r="A890" s="12"/>
      <c r="B890" s="17"/>
      <c r="C890" s="66"/>
      <c r="D890" s="12"/>
      <c r="E890" s="12"/>
      <c r="F890" s="17"/>
      <c r="G890" s="12"/>
      <c r="H890" s="12"/>
      <c r="I890" s="17"/>
      <c r="J890" s="12"/>
      <c r="K890" s="12"/>
      <c r="L890" s="12"/>
      <c r="M890" s="12"/>
      <c r="N890" s="17"/>
      <c r="O890" s="17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2.75" customHeight="1">
      <c r="A891" s="12"/>
      <c r="B891" s="17"/>
      <c r="C891" s="66"/>
      <c r="D891" s="12"/>
      <c r="E891" s="12"/>
      <c r="F891" s="17"/>
      <c r="G891" s="12"/>
      <c r="H891" s="12"/>
      <c r="I891" s="17"/>
      <c r="J891" s="12"/>
      <c r="K891" s="12"/>
      <c r="L891" s="12"/>
      <c r="M891" s="12"/>
      <c r="N891" s="17"/>
      <c r="O891" s="17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2.75" customHeight="1">
      <c r="A892" s="12"/>
      <c r="B892" s="17"/>
      <c r="C892" s="66"/>
      <c r="D892" s="12"/>
      <c r="E892" s="12"/>
      <c r="F892" s="17"/>
      <c r="G892" s="12"/>
      <c r="H892" s="12"/>
      <c r="I892" s="17"/>
      <c r="J892" s="12"/>
      <c r="K892" s="12"/>
      <c r="L892" s="12"/>
      <c r="M892" s="12"/>
      <c r="N892" s="17"/>
      <c r="O892" s="17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2.75" customHeight="1">
      <c r="A893" s="12"/>
      <c r="B893" s="17"/>
      <c r="C893" s="66"/>
      <c r="D893" s="12"/>
      <c r="E893" s="12"/>
      <c r="F893" s="17"/>
      <c r="G893" s="12"/>
      <c r="H893" s="12"/>
      <c r="I893" s="17"/>
      <c r="J893" s="12"/>
      <c r="K893" s="12"/>
      <c r="L893" s="12"/>
      <c r="M893" s="12"/>
      <c r="N893" s="17"/>
      <c r="O893" s="17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2.75" customHeight="1">
      <c r="A894" s="12"/>
      <c r="B894" s="17"/>
      <c r="C894" s="66"/>
      <c r="D894" s="12"/>
      <c r="E894" s="12"/>
      <c r="F894" s="17"/>
      <c r="G894" s="12"/>
      <c r="H894" s="12"/>
      <c r="I894" s="17"/>
      <c r="J894" s="12"/>
      <c r="K894" s="12"/>
      <c r="L894" s="12"/>
      <c r="M894" s="12"/>
      <c r="N894" s="17"/>
      <c r="O894" s="17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2.75" customHeight="1">
      <c r="A895" s="12"/>
      <c r="B895" s="17"/>
      <c r="C895" s="66"/>
      <c r="D895" s="12"/>
      <c r="E895" s="12"/>
      <c r="F895" s="17"/>
      <c r="G895" s="12"/>
      <c r="H895" s="12"/>
      <c r="I895" s="17"/>
      <c r="J895" s="12"/>
      <c r="K895" s="12"/>
      <c r="L895" s="12"/>
      <c r="M895" s="12"/>
      <c r="N895" s="17"/>
      <c r="O895" s="17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2.75" customHeight="1">
      <c r="A896" s="12"/>
      <c r="B896" s="17"/>
      <c r="C896" s="66"/>
      <c r="D896" s="12"/>
      <c r="E896" s="12"/>
      <c r="F896" s="17"/>
      <c r="G896" s="12"/>
      <c r="H896" s="12"/>
      <c r="I896" s="17"/>
      <c r="J896" s="12"/>
      <c r="K896" s="12"/>
      <c r="L896" s="12"/>
      <c r="M896" s="12"/>
      <c r="N896" s="17"/>
      <c r="O896" s="17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2.75" customHeight="1">
      <c r="A897" s="12"/>
      <c r="B897" s="17"/>
      <c r="C897" s="66"/>
      <c r="D897" s="12"/>
      <c r="E897" s="12"/>
      <c r="F897" s="17"/>
      <c r="G897" s="12"/>
      <c r="H897" s="12"/>
      <c r="I897" s="17"/>
      <c r="J897" s="12"/>
      <c r="K897" s="12"/>
      <c r="L897" s="12"/>
      <c r="M897" s="12"/>
      <c r="N897" s="17"/>
      <c r="O897" s="17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2.75" customHeight="1">
      <c r="A898" s="12"/>
      <c r="B898" s="17"/>
      <c r="C898" s="66"/>
      <c r="D898" s="12"/>
      <c r="E898" s="12"/>
      <c r="F898" s="17"/>
      <c r="G898" s="12"/>
      <c r="H898" s="12"/>
      <c r="I898" s="17"/>
      <c r="J898" s="12"/>
      <c r="K898" s="12"/>
      <c r="L898" s="12"/>
      <c r="M898" s="12"/>
      <c r="N898" s="17"/>
      <c r="O898" s="17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2.75" customHeight="1">
      <c r="A899" s="12"/>
      <c r="B899" s="17"/>
      <c r="C899" s="66"/>
      <c r="D899" s="12"/>
      <c r="E899" s="12"/>
      <c r="F899" s="17"/>
      <c r="G899" s="12"/>
      <c r="H899" s="12"/>
      <c r="I899" s="17"/>
      <c r="J899" s="12"/>
      <c r="K899" s="12"/>
      <c r="L899" s="12"/>
      <c r="M899" s="12"/>
      <c r="N899" s="17"/>
      <c r="O899" s="17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2.75" customHeight="1">
      <c r="A900" s="12"/>
      <c r="B900" s="17"/>
      <c r="C900" s="66"/>
      <c r="D900" s="12"/>
      <c r="E900" s="12"/>
      <c r="F900" s="17"/>
      <c r="G900" s="12"/>
      <c r="H900" s="12"/>
      <c r="I900" s="17"/>
      <c r="J900" s="12"/>
      <c r="K900" s="12"/>
      <c r="L900" s="12"/>
      <c r="M900" s="12"/>
      <c r="N900" s="17"/>
      <c r="O900" s="17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2.75" customHeight="1">
      <c r="A901" s="12"/>
      <c r="B901" s="17"/>
      <c r="C901" s="66"/>
      <c r="D901" s="12"/>
      <c r="E901" s="12"/>
      <c r="F901" s="17"/>
      <c r="G901" s="12"/>
      <c r="H901" s="12"/>
      <c r="I901" s="17"/>
      <c r="J901" s="12"/>
      <c r="K901" s="12"/>
      <c r="L901" s="12"/>
      <c r="M901" s="12"/>
      <c r="N901" s="17"/>
      <c r="O901" s="17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2.75" customHeight="1">
      <c r="A902" s="12"/>
      <c r="B902" s="17"/>
      <c r="C902" s="66"/>
      <c r="D902" s="12"/>
      <c r="E902" s="12"/>
      <c r="F902" s="17"/>
      <c r="G902" s="12"/>
      <c r="H902" s="12"/>
      <c r="I902" s="17"/>
      <c r="J902" s="12"/>
      <c r="K902" s="12"/>
      <c r="L902" s="12"/>
      <c r="M902" s="12"/>
      <c r="N902" s="17"/>
      <c r="O902" s="17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2.75" customHeight="1">
      <c r="A903" s="12"/>
      <c r="B903" s="17"/>
      <c r="C903" s="66"/>
      <c r="D903" s="12"/>
      <c r="E903" s="12"/>
      <c r="F903" s="17"/>
      <c r="G903" s="12"/>
      <c r="H903" s="12"/>
      <c r="I903" s="17"/>
      <c r="J903" s="12"/>
      <c r="K903" s="12"/>
      <c r="L903" s="12"/>
      <c r="M903" s="12"/>
      <c r="N903" s="17"/>
      <c r="O903" s="17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2.75" customHeight="1">
      <c r="A904" s="12"/>
      <c r="B904" s="17"/>
      <c r="C904" s="66"/>
      <c r="D904" s="12"/>
      <c r="E904" s="12"/>
      <c r="F904" s="17"/>
      <c r="G904" s="12"/>
      <c r="H904" s="12"/>
      <c r="I904" s="17"/>
      <c r="J904" s="12"/>
      <c r="K904" s="12"/>
      <c r="L904" s="12"/>
      <c r="M904" s="12"/>
      <c r="N904" s="17"/>
      <c r="O904" s="17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2.75" customHeight="1">
      <c r="A905" s="12"/>
      <c r="B905" s="17"/>
      <c r="C905" s="66"/>
      <c r="D905" s="12"/>
      <c r="E905" s="12"/>
      <c r="F905" s="17"/>
      <c r="G905" s="12"/>
      <c r="H905" s="12"/>
      <c r="I905" s="17"/>
      <c r="J905" s="12"/>
      <c r="K905" s="12"/>
      <c r="L905" s="12"/>
      <c r="M905" s="12"/>
      <c r="N905" s="17"/>
      <c r="O905" s="17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2.75" customHeight="1">
      <c r="A906" s="12"/>
      <c r="B906" s="17"/>
      <c r="C906" s="66"/>
      <c r="D906" s="12"/>
      <c r="E906" s="12"/>
      <c r="F906" s="17"/>
      <c r="G906" s="12"/>
      <c r="H906" s="12"/>
      <c r="I906" s="17"/>
      <c r="J906" s="12"/>
      <c r="K906" s="12"/>
      <c r="L906" s="12"/>
      <c r="M906" s="12"/>
      <c r="N906" s="17"/>
      <c r="O906" s="17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2.75" customHeight="1">
      <c r="A907" s="12"/>
      <c r="B907" s="17"/>
      <c r="C907" s="66"/>
      <c r="D907" s="12"/>
      <c r="E907" s="12"/>
      <c r="F907" s="17"/>
      <c r="G907" s="12"/>
      <c r="H907" s="12"/>
      <c r="I907" s="17"/>
      <c r="J907" s="12"/>
      <c r="K907" s="12"/>
      <c r="L907" s="12"/>
      <c r="M907" s="12"/>
      <c r="N907" s="17"/>
      <c r="O907" s="17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2.75" customHeight="1">
      <c r="A908" s="12"/>
      <c r="B908" s="17"/>
      <c r="C908" s="66"/>
      <c r="D908" s="12"/>
      <c r="E908" s="12"/>
      <c r="F908" s="17"/>
      <c r="G908" s="12"/>
      <c r="H908" s="12"/>
      <c r="I908" s="17"/>
      <c r="J908" s="12"/>
      <c r="K908" s="12"/>
      <c r="L908" s="12"/>
      <c r="M908" s="12"/>
      <c r="N908" s="17"/>
      <c r="O908" s="17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2.75" customHeight="1">
      <c r="A909" s="12"/>
      <c r="B909" s="17"/>
      <c r="C909" s="66"/>
      <c r="D909" s="12"/>
      <c r="E909" s="12"/>
      <c r="F909" s="17"/>
      <c r="G909" s="12"/>
      <c r="H909" s="12"/>
      <c r="I909" s="17"/>
      <c r="J909" s="12"/>
      <c r="K909" s="12"/>
      <c r="L909" s="12"/>
      <c r="M909" s="12"/>
      <c r="N909" s="17"/>
      <c r="O909" s="17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2.75" customHeight="1">
      <c r="A910" s="12"/>
      <c r="B910" s="17"/>
      <c r="C910" s="66"/>
      <c r="D910" s="12"/>
      <c r="E910" s="12"/>
      <c r="F910" s="17"/>
      <c r="G910" s="12"/>
      <c r="H910" s="12"/>
      <c r="I910" s="17"/>
      <c r="J910" s="12"/>
      <c r="K910" s="12"/>
      <c r="L910" s="12"/>
      <c r="M910" s="12"/>
      <c r="N910" s="17"/>
      <c r="O910" s="17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2.75" customHeight="1">
      <c r="A911" s="12"/>
      <c r="B911" s="17"/>
      <c r="C911" s="66"/>
      <c r="D911" s="12"/>
      <c r="E911" s="12"/>
      <c r="F911" s="17"/>
      <c r="G911" s="12"/>
      <c r="H911" s="12"/>
      <c r="I911" s="17"/>
      <c r="J911" s="12"/>
      <c r="K911" s="12"/>
      <c r="L911" s="12"/>
      <c r="M911" s="12"/>
      <c r="N911" s="17"/>
      <c r="O911" s="17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2.75" customHeight="1">
      <c r="A912" s="12"/>
      <c r="B912" s="17"/>
      <c r="C912" s="66"/>
      <c r="D912" s="12"/>
      <c r="E912" s="12"/>
      <c r="F912" s="17"/>
      <c r="G912" s="12"/>
      <c r="H912" s="12"/>
      <c r="I912" s="17"/>
      <c r="J912" s="12"/>
      <c r="K912" s="12"/>
      <c r="L912" s="12"/>
      <c r="M912" s="12"/>
      <c r="N912" s="17"/>
      <c r="O912" s="17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2.75" customHeight="1">
      <c r="A913" s="12"/>
      <c r="B913" s="17"/>
      <c r="C913" s="66"/>
      <c r="D913" s="12"/>
      <c r="E913" s="12"/>
      <c r="F913" s="17"/>
      <c r="G913" s="12"/>
      <c r="H913" s="12"/>
      <c r="I913" s="17"/>
      <c r="J913" s="12"/>
      <c r="K913" s="12"/>
      <c r="L913" s="12"/>
      <c r="M913" s="12"/>
      <c r="N913" s="17"/>
      <c r="O913" s="17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2.75" customHeight="1">
      <c r="A914" s="12"/>
      <c r="B914" s="17"/>
      <c r="C914" s="66"/>
      <c r="D914" s="12"/>
      <c r="E914" s="12"/>
      <c r="F914" s="17"/>
      <c r="G914" s="12"/>
      <c r="H914" s="12"/>
      <c r="I914" s="17"/>
      <c r="J914" s="12"/>
      <c r="K914" s="12"/>
      <c r="L914" s="12"/>
      <c r="M914" s="12"/>
      <c r="N914" s="17"/>
      <c r="O914" s="17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2.75" customHeight="1">
      <c r="A915" s="12"/>
      <c r="B915" s="17"/>
      <c r="C915" s="66"/>
      <c r="D915" s="12"/>
      <c r="E915" s="12"/>
      <c r="F915" s="17"/>
      <c r="G915" s="12"/>
      <c r="H915" s="12"/>
      <c r="I915" s="17"/>
      <c r="J915" s="12"/>
      <c r="K915" s="12"/>
      <c r="L915" s="12"/>
      <c r="M915" s="12"/>
      <c r="N915" s="17"/>
      <c r="O915" s="17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2.75" customHeight="1">
      <c r="A916" s="12"/>
      <c r="B916" s="17"/>
      <c r="C916" s="66"/>
      <c r="D916" s="12"/>
      <c r="E916" s="12"/>
      <c r="F916" s="17"/>
      <c r="G916" s="12"/>
      <c r="H916" s="12"/>
      <c r="I916" s="17"/>
      <c r="J916" s="12"/>
      <c r="K916" s="12"/>
      <c r="L916" s="12"/>
      <c r="M916" s="12"/>
      <c r="N916" s="17"/>
      <c r="O916" s="17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2.75" customHeight="1">
      <c r="A917" s="12"/>
      <c r="B917" s="17"/>
      <c r="C917" s="66"/>
      <c r="D917" s="12"/>
      <c r="E917" s="12"/>
      <c r="F917" s="17"/>
      <c r="G917" s="12"/>
      <c r="H917" s="12"/>
      <c r="I917" s="17"/>
      <c r="J917" s="12"/>
      <c r="K917" s="12"/>
      <c r="L917" s="12"/>
      <c r="M917" s="12"/>
      <c r="N917" s="17"/>
      <c r="O917" s="17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2.75" customHeight="1">
      <c r="A918" s="12"/>
      <c r="B918" s="17"/>
      <c r="C918" s="66"/>
      <c r="D918" s="12"/>
      <c r="E918" s="12"/>
      <c r="F918" s="17"/>
      <c r="G918" s="12"/>
      <c r="H918" s="12"/>
      <c r="I918" s="17"/>
      <c r="J918" s="12"/>
      <c r="K918" s="12"/>
      <c r="L918" s="12"/>
      <c r="M918" s="12"/>
      <c r="N918" s="17"/>
      <c r="O918" s="17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2.75" customHeight="1">
      <c r="A919" s="12"/>
      <c r="B919" s="17"/>
      <c r="C919" s="66"/>
      <c r="D919" s="12"/>
      <c r="E919" s="12"/>
      <c r="F919" s="17"/>
      <c r="G919" s="12"/>
      <c r="H919" s="12"/>
      <c r="I919" s="17"/>
      <c r="J919" s="12"/>
      <c r="K919" s="12"/>
      <c r="L919" s="12"/>
      <c r="M919" s="12"/>
      <c r="N919" s="17"/>
      <c r="O919" s="17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2.75" customHeight="1">
      <c r="A920" s="12"/>
      <c r="B920" s="17"/>
      <c r="C920" s="66"/>
      <c r="D920" s="12"/>
      <c r="E920" s="12"/>
      <c r="F920" s="17"/>
      <c r="G920" s="12"/>
      <c r="H920" s="12"/>
      <c r="I920" s="17"/>
      <c r="J920" s="12"/>
      <c r="K920" s="12"/>
      <c r="L920" s="12"/>
      <c r="M920" s="12"/>
      <c r="N920" s="17"/>
      <c r="O920" s="17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2.75" customHeight="1">
      <c r="A921" s="12"/>
      <c r="B921" s="17"/>
      <c r="C921" s="66"/>
      <c r="D921" s="12"/>
      <c r="E921" s="12"/>
      <c r="F921" s="17"/>
      <c r="G921" s="12"/>
      <c r="H921" s="12"/>
      <c r="I921" s="17"/>
      <c r="J921" s="12"/>
      <c r="K921" s="12"/>
      <c r="L921" s="12"/>
      <c r="M921" s="12"/>
      <c r="N921" s="17"/>
      <c r="O921" s="17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2.75" customHeight="1">
      <c r="A922" s="12"/>
      <c r="B922" s="17"/>
      <c r="C922" s="66"/>
      <c r="D922" s="12"/>
      <c r="E922" s="12"/>
      <c r="F922" s="17"/>
      <c r="G922" s="12"/>
      <c r="H922" s="12"/>
      <c r="I922" s="17"/>
      <c r="J922" s="12"/>
      <c r="K922" s="12"/>
      <c r="L922" s="12"/>
      <c r="M922" s="12"/>
      <c r="N922" s="17"/>
      <c r="O922" s="17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2.75" customHeight="1">
      <c r="A923" s="12"/>
      <c r="B923" s="17"/>
      <c r="C923" s="66"/>
      <c r="D923" s="12"/>
      <c r="E923" s="12"/>
      <c r="F923" s="17"/>
      <c r="G923" s="12"/>
      <c r="H923" s="12"/>
      <c r="I923" s="17"/>
      <c r="J923" s="12"/>
      <c r="K923" s="12"/>
      <c r="L923" s="12"/>
      <c r="M923" s="12"/>
      <c r="N923" s="17"/>
      <c r="O923" s="17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2.75" customHeight="1">
      <c r="A924" s="12"/>
      <c r="B924" s="17"/>
      <c r="C924" s="66"/>
      <c r="D924" s="12"/>
      <c r="E924" s="12"/>
      <c r="F924" s="17"/>
      <c r="G924" s="12"/>
      <c r="H924" s="12"/>
      <c r="I924" s="17"/>
      <c r="J924" s="12"/>
      <c r="K924" s="12"/>
      <c r="L924" s="12"/>
      <c r="M924" s="12"/>
      <c r="N924" s="17"/>
      <c r="O924" s="17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2.75" customHeight="1">
      <c r="A925" s="12"/>
      <c r="B925" s="17"/>
      <c r="C925" s="66"/>
      <c r="D925" s="12"/>
      <c r="E925" s="12"/>
      <c r="F925" s="17"/>
      <c r="G925" s="12"/>
      <c r="H925" s="12"/>
      <c r="I925" s="17"/>
      <c r="J925" s="12"/>
      <c r="K925" s="12"/>
      <c r="L925" s="12"/>
      <c r="M925" s="12"/>
      <c r="N925" s="17"/>
      <c r="O925" s="17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2.75" customHeight="1">
      <c r="A926" s="12"/>
      <c r="B926" s="17"/>
      <c r="C926" s="66"/>
      <c r="D926" s="12"/>
      <c r="E926" s="12"/>
      <c r="F926" s="17"/>
      <c r="G926" s="12"/>
      <c r="H926" s="12"/>
      <c r="I926" s="17"/>
      <c r="J926" s="12"/>
      <c r="K926" s="12"/>
      <c r="L926" s="12"/>
      <c r="M926" s="12"/>
      <c r="N926" s="17"/>
      <c r="O926" s="17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2.75" customHeight="1">
      <c r="A927" s="12"/>
      <c r="B927" s="17"/>
      <c r="C927" s="66"/>
      <c r="D927" s="12"/>
      <c r="E927" s="12"/>
      <c r="F927" s="17"/>
      <c r="G927" s="12"/>
      <c r="H927" s="12"/>
      <c r="I927" s="17"/>
      <c r="J927" s="12"/>
      <c r="K927" s="12"/>
      <c r="L927" s="12"/>
      <c r="M927" s="12"/>
      <c r="N927" s="17"/>
      <c r="O927" s="17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2.75" customHeight="1">
      <c r="A928" s="12"/>
      <c r="B928" s="17"/>
      <c r="C928" s="66"/>
      <c r="D928" s="12"/>
      <c r="E928" s="12"/>
      <c r="F928" s="17"/>
      <c r="G928" s="12"/>
      <c r="H928" s="12"/>
      <c r="I928" s="17"/>
      <c r="J928" s="12"/>
      <c r="K928" s="12"/>
      <c r="L928" s="12"/>
      <c r="M928" s="12"/>
      <c r="N928" s="17"/>
      <c r="O928" s="17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2.75" customHeight="1">
      <c r="A929" s="12"/>
      <c r="B929" s="17"/>
      <c r="C929" s="66"/>
      <c r="D929" s="12"/>
      <c r="E929" s="12"/>
      <c r="F929" s="17"/>
      <c r="G929" s="12"/>
      <c r="H929" s="12"/>
      <c r="I929" s="17"/>
      <c r="J929" s="12"/>
      <c r="K929" s="12"/>
      <c r="L929" s="12"/>
      <c r="M929" s="12"/>
      <c r="N929" s="17"/>
      <c r="O929" s="17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2.75" customHeight="1">
      <c r="A930" s="12"/>
      <c r="B930" s="17"/>
      <c r="C930" s="66"/>
      <c r="D930" s="12"/>
      <c r="E930" s="12"/>
      <c r="F930" s="17"/>
      <c r="G930" s="12"/>
      <c r="H930" s="12"/>
      <c r="I930" s="17"/>
      <c r="J930" s="12"/>
      <c r="K930" s="12"/>
      <c r="L930" s="12"/>
      <c r="M930" s="12"/>
      <c r="N930" s="17"/>
      <c r="O930" s="17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2.75" customHeight="1">
      <c r="A931" s="12"/>
      <c r="B931" s="17"/>
      <c r="C931" s="66"/>
      <c r="D931" s="12"/>
      <c r="E931" s="12"/>
      <c r="F931" s="17"/>
      <c r="G931" s="12"/>
      <c r="H931" s="12"/>
      <c r="I931" s="17"/>
      <c r="J931" s="12"/>
      <c r="K931" s="12"/>
      <c r="L931" s="12"/>
      <c r="M931" s="12"/>
      <c r="N931" s="17"/>
      <c r="O931" s="17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2.75" customHeight="1">
      <c r="A932" s="12"/>
      <c r="B932" s="17"/>
      <c r="C932" s="66"/>
      <c r="D932" s="12"/>
      <c r="E932" s="12"/>
      <c r="F932" s="17"/>
      <c r="G932" s="12"/>
      <c r="H932" s="12"/>
      <c r="I932" s="17"/>
      <c r="J932" s="12"/>
      <c r="K932" s="12"/>
      <c r="L932" s="12"/>
      <c r="M932" s="12"/>
      <c r="N932" s="17"/>
      <c r="O932" s="17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2.75" customHeight="1">
      <c r="A933" s="12"/>
      <c r="B933" s="17"/>
      <c r="C933" s="66"/>
      <c r="D933" s="12"/>
      <c r="E933" s="12"/>
      <c r="F933" s="17"/>
      <c r="G933" s="12"/>
      <c r="H933" s="12"/>
      <c r="I933" s="17"/>
      <c r="J933" s="12"/>
      <c r="K933" s="12"/>
      <c r="L933" s="12"/>
      <c r="M933" s="12"/>
      <c r="N933" s="17"/>
      <c r="O933" s="17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2.75" customHeight="1">
      <c r="A934" s="12"/>
      <c r="B934" s="17"/>
      <c r="C934" s="66"/>
      <c r="D934" s="12"/>
      <c r="E934" s="12"/>
      <c r="F934" s="17"/>
      <c r="G934" s="12"/>
      <c r="H934" s="12"/>
      <c r="I934" s="17"/>
      <c r="J934" s="12"/>
      <c r="K934" s="12"/>
      <c r="L934" s="12"/>
      <c r="M934" s="12"/>
      <c r="N934" s="17"/>
      <c r="O934" s="17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2.75" customHeight="1">
      <c r="A935" s="12"/>
      <c r="B935" s="17"/>
      <c r="C935" s="66"/>
      <c r="D935" s="12"/>
      <c r="E935" s="12"/>
      <c r="F935" s="17"/>
      <c r="G935" s="12"/>
      <c r="H935" s="12"/>
      <c r="I935" s="17"/>
      <c r="J935" s="12"/>
      <c r="K935" s="12"/>
      <c r="L935" s="12"/>
      <c r="M935" s="12"/>
      <c r="N935" s="17"/>
      <c r="O935" s="17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2.75" customHeight="1">
      <c r="A936" s="12"/>
      <c r="B936" s="17"/>
      <c r="C936" s="66"/>
      <c r="D936" s="12"/>
      <c r="E936" s="12"/>
      <c r="F936" s="17"/>
      <c r="G936" s="12"/>
      <c r="H936" s="12"/>
      <c r="I936" s="17"/>
      <c r="J936" s="12"/>
      <c r="K936" s="12"/>
      <c r="L936" s="12"/>
      <c r="M936" s="12"/>
      <c r="N936" s="17"/>
      <c r="O936" s="17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2.75" customHeight="1">
      <c r="A937" s="12"/>
      <c r="B937" s="17"/>
      <c r="C937" s="66"/>
      <c r="D937" s="12"/>
      <c r="E937" s="12"/>
      <c r="F937" s="17"/>
      <c r="G937" s="12"/>
      <c r="H937" s="12"/>
      <c r="I937" s="17"/>
      <c r="J937" s="12"/>
      <c r="K937" s="12"/>
      <c r="L937" s="12"/>
      <c r="M937" s="12"/>
      <c r="N937" s="17"/>
      <c r="O937" s="17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2.75" customHeight="1">
      <c r="A938" s="12"/>
      <c r="B938" s="17"/>
      <c r="C938" s="66"/>
      <c r="D938" s="12"/>
      <c r="E938" s="12"/>
      <c r="F938" s="17"/>
      <c r="G938" s="12"/>
      <c r="H938" s="12"/>
      <c r="I938" s="17"/>
      <c r="J938" s="12"/>
      <c r="K938" s="12"/>
      <c r="L938" s="12"/>
      <c r="M938" s="12"/>
      <c r="N938" s="17"/>
      <c r="O938" s="17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2.75" customHeight="1">
      <c r="A939" s="12"/>
      <c r="B939" s="17"/>
      <c r="C939" s="66"/>
      <c r="D939" s="12"/>
      <c r="E939" s="12"/>
      <c r="F939" s="17"/>
      <c r="G939" s="12"/>
      <c r="H939" s="12"/>
      <c r="I939" s="17"/>
      <c r="J939" s="12"/>
      <c r="K939" s="12"/>
      <c r="L939" s="12"/>
      <c r="M939" s="12"/>
      <c r="N939" s="17"/>
      <c r="O939" s="17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2.75" customHeight="1">
      <c r="A940" s="12"/>
      <c r="B940" s="17"/>
      <c r="C940" s="66"/>
      <c r="D940" s="12"/>
      <c r="E940" s="12"/>
      <c r="F940" s="17"/>
      <c r="G940" s="12"/>
      <c r="H940" s="12"/>
      <c r="I940" s="17"/>
      <c r="J940" s="12"/>
      <c r="K940" s="12"/>
      <c r="L940" s="12"/>
      <c r="M940" s="12"/>
      <c r="N940" s="17"/>
      <c r="O940" s="17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2.75" customHeight="1">
      <c r="A941" s="12"/>
      <c r="B941" s="17"/>
      <c r="C941" s="66"/>
      <c r="D941" s="12"/>
      <c r="E941" s="12"/>
      <c r="F941" s="17"/>
      <c r="G941" s="12"/>
      <c r="H941" s="12"/>
      <c r="I941" s="17"/>
      <c r="J941" s="12"/>
      <c r="K941" s="12"/>
      <c r="L941" s="12"/>
      <c r="M941" s="12"/>
      <c r="N941" s="17"/>
      <c r="O941" s="17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2.75" customHeight="1">
      <c r="A942" s="12"/>
      <c r="B942" s="17"/>
      <c r="C942" s="66"/>
      <c r="D942" s="12"/>
      <c r="E942" s="12"/>
      <c r="F942" s="17"/>
      <c r="G942" s="12"/>
      <c r="H942" s="12"/>
      <c r="I942" s="17"/>
      <c r="J942" s="12"/>
      <c r="K942" s="12"/>
      <c r="L942" s="12"/>
      <c r="M942" s="12"/>
      <c r="N942" s="17"/>
      <c r="O942" s="17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2.75" customHeight="1">
      <c r="A943" s="12"/>
      <c r="B943" s="17"/>
      <c r="C943" s="66"/>
      <c r="D943" s="12"/>
      <c r="E943" s="12"/>
      <c r="F943" s="17"/>
      <c r="G943" s="12"/>
      <c r="H943" s="12"/>
      <c r="I943" s="17"/>
      <c r="J943" s="12"/>
      <c r="K943" s="12"/>
      <c r="L943" s="12"/>
      <c r="M943" s="12"/>
      <c r="N943" s="17"/>
      <c r="O943" s="17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2.75" customHeight="1">
      <c r="A944" s="12"/>
      <c r="B944" s="17"/>
      <c r="C944" s="66"/>
      <c r="D944" s="12"/>
      <c r="E944" s="12"/>
      <c r="F944" s="17"/>
      <c r="G944" s="12"/>
      <c r="H944" s="12"/>
      <c r="I944" s="17"/>
      <c r="J944" s="12"/>
      <c r="K944" s="12"/>
      <c r="L944" s="12"/>
      <c r="M944" s="12"/>
      <c r="N944" s="17"/>
      <c r="O944" s="17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2.75" customHeight="1">
      <c r="A945" s="12"/>
      <c r="B945" s="17"/>
      <c r="C945" s="66"/>
      <c r="D945" s="12"/>
      <c r="E945" s="12"/>
      <c r="F945" s="17"/>
      <c r="G945" s="12"/>
      <c r="H945" s="12"/>
      <c r="I945" s="17"/>
      <c r="J945" s="12"/>
      <c r="K945" s="12"/>
      <c r="L945" s="12"/>
      <c r="M945" s="12"/>
      <c r="N945" s="17"/>
      <c r="O945" s="17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2.75" customHeight="1">
      <c r="A946" s="12"/>
      <c r="B946" s="17"/>
      <c r="C946" s="66"/>
      <c r="D946" s="12"/>
      <c r="E946" s="12"/>
      <c r="F946" s="17"/>
      <c r="G946" s="12"/>
      <c r="H946" s="12"/>
      <c r="I946" s="17"/>
      <c r="J946" s="12"/>
      <c r="K946" s="12"/>
      <c r="L946" s="12"/>
      <c r="M946" s="12"/>
      <c r="N946" s="17"/>
      <c r="O946" s="17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2.75" customHeight="1">
      <c r="A947" s="12"/>
      <c r="B947" s="17"/>
      <c r="C947" s="66"/>
      <c r="D947" s="12"/>
      <c r="E947" s="12"/>
      <c r="F947" s="17"/>
      <c r="G947" s="12"/>
      <c r="H947" s="12"/>
      <c r="I947" s="17"/>
      <c r="J947" s="12"/>
      <c r="K947" s="12"/>
      <c r="L947" s="12"/>
      <c r="M947" s="12"/>
      <c r="N947" s="17"/>
      <c r="O947" s="17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2.75" customHeight="1">
      <c r="A948" s="12"/>
      <c r="B948" s="17"/>
      <c r="C948" s="66"/>
      <c r="D948" s="12"/>
      <c r="E948" s="12"/>
      <c r="F948" s="17"/>
      <c r="G948" s="12"/>
      <c r="H948" s="12"/>
      <c r="I948" s="17"/>
      <c r="J948" s="12"/>
      <c r="K948" s="12"/>
      <c r="L948" s="12"/>
      <c r="M948" s="12"/>
      <c r="N948" s="17"/>
      <c r="O948" s="17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2.75" customHeight="1">
      <c r="A949" s="12"/>
      <c r="B949" s="17"/>
      <c r="C949" s="66"/>
      <c r="D949" s="12"/>
      <c r="E949" s="12"/>
      <c r="F949" s="17"/>
      <c r="G949" s="12"/>
      <c r="H949" s="12"/>
      <c r="I949" s="17"/>
      <c r="J949" s="12"/>
      <c r="K949" s="12"/>
      <c r="L949" s="12"/>
      <c r="M949" s="12"/>
      <c r="N949" s="17"/>
      <c r="O949" s="17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2.75" customHeight="1">
      <c r="A950" s="12"/>
      <c r="B950" s="17"/>
      <c r="C950" s="66"/>
      <c r="D950" s="12"/>
      <c r="E950" s="12"/>
      <c r="F950" s="17"/>
      <c r="G950" s="12"/>
      <c r="H950" s="12"/>
      <c r="I950" s="17"/>
      <c r="J950" s="12"/>
      <c r="K950" s="12"/>
      <c r="L950" s="12"/>
      <c r="M950" s="12"/>
      <c r="N950" s="17"/>
      <c r="O950" s="17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2.75" customHeight="1">
      <c r="A951" s="12"/>
      <c r="B951" s="17"/>
      <c r="C951" s="66"/>
      <c r="D951" s="12"/>
      <c r="E951" s="12"/>
      <c r="F951" s="17"/>
      <c r="G951" s="12"/>
      <c r="H951" s="12"/>
      <c r="I951" s="17"/>
      <c r="J951" s="12"/>
      <c r="K951" s="12"/>
      <c r="L951" s="12"/>
      <c r="M951" s="12"/>
      <c r="N951" s="17"/>
      <c r="O951" s="17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2.75" customHeight="1">
      <c r="A952" s="12"/>
      <c r="B952" s="17"/>
      <c r="C952" s="66"/>
      <c r="D952" s="12"/>
      <c r="E952" s="12"/>
      <c r="F952" s="17"/>
      <c r="G952" s="12"/>
      <c r="H952" s="12"/>
      <c r="I952" s="17"/>
      <c r="J952" s="12"/>
      <c r="K952" s="12"/>
      <c r="L952" s="12"/>
      <c r="M952" s="12"/>
      <c r="N952" s="17"/>
      <c r="O952" s="17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2.75" customHeight="1">
      <c r="A953" s="12"/>
      <c r="B953" s="17"/>
      <c r="C953" s="66"/>
      <c r="D953" s="12"/>
      <c r="E953" s="12"/>
      <c r="F953" s="17"/>
      <c r="G953" s="12"/>
      <c r="H953" s="12"/>
      <c r="I953" s="17"/>
      <c r="J953" s="12"/>
      <c r="K953" s="12"/>
      <c r="L953" s="12"/>
      <c r="M953" s="12"/>
      <c r="N953" s="17"/>
      <c r="O953" s="17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2.75" customHeight="1">
      <c r="A954" s="12"/>
      <c r="B954" s="17"/>
      <c r="C954" s="66"/>
      <c r="D954" s="12"/>
      <c r="E954" s="12"/>
      <c r="F954" s="17"/>
      <c r="G954" s="12"/>
      <c r="H954" s="12"/>
      <c r="I954" s="17"/>
      <c r="J954" s="12"/>
      <c r="K954" s="12"/>
      <c r="L954" s="12"/>
      <c r="M954" s="12"/>
      <c r="N954" s="17"/>
      <c r="O954" s="17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2.75" customHeight="1">
      <c r="A955" s="12"/>
      <c r="B955" s="17"/>
      <c r="C955" s="66"/>
      <c r="D955" s="12"/>
      <c r="E955" s="12"/>
      <c r="F955" s="17"/>
      <c r="G955" s="12"/>
      <c r="H955" s="12"/>
      <c r="I955" s="17"/>
      <c r="J955" s="12"/>
      <c r="K955" s="12"/>
      <c r="L955" s="12"/>
      <c r="M955" s="12"/>
      <c r="N955" s="17"/>
      <c r="O955" s="17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2.75" customHeight="1">
      <c r="A956" s="12"/>
      <c r="B956" s="17"/>
      <c r="C956" s="66"/>
      <c r="D956" s="12"/>
      <c r="E956" s="12"/>
      <c r="F956" s="17"/>
      <c r="G956" s="12"/>
      <c r="H956" s="12"/>
      <c r="I956" s="17"/>
      <c r="J956" s="12"/>
      <c r="K956" s="12"/>
      <c r="L956" s="12"/>
      <c r="M956" s="12"/>
      <c r="N956" s="17"/>
      <c r="O956" s="17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2.75" customHeight="1">
      <c r="A957" s="12"/>
      <c r="B957" s="17"/>
      <c r="C957" s="66"/>
      <c r="D957" s="12"/>
      <c r="E957" s="12"/>
      <c r="F957" s="17"/>
      <c r="G957" s="12"/>
      <c r="H957" s="12"/>
      <c r="I957" s="17"/>
      <c r="J957" s="12"/>
      <c r="K957" s="12"/>
      <c r="L957" s="12"/>
      <c r="M957" s="12"/>
      <c r="N957" s="17"/>
      <c r="O957" s="17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2.75" customHeight="1">
      <c r="A958" s="12"/>
      <c r="B958" s="17"/>
      <c r="C958" s="66"/>
      <c r="D958" s="12"/>
      <c r="E958" s="12"/>
      <c r="F958" s="17"/>
      <c r="G958" s="12"/>
      <c r="H958" s="12"/>
      <c r="I958" s="17"/>
      <c r="J958" s="12"/>
      <c r="K958" s="12"/>
      <c r="L958" s="12"/>
      <c r="M958" s="12"/>
      <c r="N958" s="17"/>
      <c r="O958" s="17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2.75" customHeight="1">
      <c r="A959" s="12"/>
      <c r="B959" s="17"/>
      <c r="C959" s="66"/>
      <c r="D959" s="12"/>
      <c r="E959" s="12"/>
      <c r="F959" s="17"/>
      <c r="G959" s="12"/>
      <c r="H959" s="12"/>
      <c r="I959" s="17"/>
      <c r="J959" s="12"/>
      <c r="K959" s="12"/>
      <c r="L959" s="12"/>
      <c r="M959" s="12"/>
      <c r="N959" s="17"/>
      <c r="O959" s="17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2.75" customHeight="1">
      <c r="A960" s="12"/>
      <c r="B960" s="17"/>
      <c r="C960" s="66"/>
      <c r="D960" s="12"/>
      <c r="E960" s="12"/>
      <c r="F960" s="17"/>
      <c r="G960" s="12"/>
      <c r="H960" s="12"/>
      <c r="I960" s="17"/>
      <c r="J960" s="12"/>
      <c r="K960" s="12"/>
      <c r="L960" s="12"/>
      <c r="M960" s="12"/>
      <c r="N960" s="17"/>
      <c r="O960" s="17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2.75" customHeight="1">
      <c r="A961" s="12"/>
      <c r="B961" s="17"/>
      <c r="C961" s="66"/>
      <c r="D961" s="12"/>
      <c r="E961" s="12"/>
      <c r="F961" s="17"/>
      <c r="G961" s="12"/>
      <c r="H961" s="12"/>
      <c r="I961" s="17"/>
      <c r="J961" s="12"/>
      <c r="K961" s="12"/>
      <c r="L961" s="12"/>
      <c r="M961" s="12"/>
      <c r="N961" s="17"/>
      <c r="O961" s="17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2.75" customHeight="1">
      <c r="A962" s="12"/>
      <c r="B962" s="17"/>
      <c r="C962" s="66"/>
      <c r="D962" s="12"/>
      <c r="E962" s="12"/>
      <c r="F962" s="17"/>
      <c r="G962" s="12"/>
      <c r="H962" s="12"/>
      <c r="I962" s="17"/>
      <c r="J962" s="12"/>
      <c r="K962" s="12"/>
      <c r="L962" s="12"/>
      <c r="M962" s="12"/>
      <c r="N962" s="17"/>
      <c r="O962" s="17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2.75" customHeight="1">
      <c r="A963" s="12"/>
      <c r="B963" s="17"/>
      <c r="C963" s="66"/>
      <c r="D963" s="12"/>
      <c r="E963" s="12"/>
      <c r="F963" s="17"/>
      <c r="G963" s="12"/>
      <c r="H963" s="12"/>
      <c r="I963" s="17"/>
      <c r="J963" s="12"/>
      <c r="K963" s="12"/>
      <c r="L963" s="12"/>
      <c r="M963" s="12"/>
      <c r="N963" s="17"/>
      <c r="O963" s="17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2.75" customHeight="1">
      <c r="A964" s="12"/>
      <c r="B964" s="17"/>
      <c r="C964" s="66"/>
      <c r="D964" s="12"/>
      <c r="E964" s="12"/>
      <c r="F964" s="17"/>
      <c r="G964" s="12"/>
      <c r="H964" s="12"/>
      <c r="I964" s="17"/>
      <c r="J964" s="12"/>
      <c r="K964" s="12"/>
      <c r="L964" s="12"/>
      <c r="M964" s="12"/>
      <c r="N964" s="17"/>
      <c r="O964" s="17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2.75" customHeight="1">
      <c r="A965" s="12"/>
      <c r="B965" s="17"/>
      <c r="C965" s="66"/>
      <c r="D965" s="12"/>
      <c r="E965" s="12"/>
      <c r="F965" s="17"/>
      <c r="G965" s="12"/>
      <c r="H965" s="12"/>
      <c r="I965" s="17"/>
      <c r="J965" s="12"/>
      <c r="K965" s="12"/>
      <c r="L965" s="12"/>
      <c r="M965" s="12"/>
      <c r="N965" s="17"/>
      <c r="O965" s="17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2.75" customHeight="1">
      <c r="A966" s="12"/>
      <c r="B966" s="17"/>
      <c r="C966" s="66"/>
      <c r="D966" s="12"/>
      <c r="E966" s="12"/>
      <c r="F966" s="17"/>
      <c r="G966" s="12"/>
      <c r="H966" s="12"/>
      <c r="I966" s="17"/>
      <c r="J966" s="12"/>
      <c r="K966" s="12"/>
      <c r="L966" s="12"/>
      <c r="M966" s="12"/>
      <c r="N966" s="17"/>
      <c r="O966" s="17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2.75" customHeight="1">
      <c r="A967" s="12"/>
      <c r="B967" s="17"/>
      <c r="C967" s="66"/>
      <c r="D967" s="12"/>
      <c r="E967" s="12"/>
      <c r="F967" s="17"/>
      <c r="G967" s="12"/>
      <c r="H967" s="12"/>
      <c r="I967" s="17"/>
      <c r="J967" s="12"/>
      <c r="K967" s="12"/>
      <c r="L967" s="12"/>
      <c r="M967" s="12"/>
      <c r="N967" s="17"/>
      <c r="O967" s="17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2.75" customHeight="1">
      <c r="A968" s="12"/>
      <c r="B968" s="17"/>
      <c r="C968" s="66"/>
      <c r="D968" s="12"/>
      <c r="E968" s="12"/>
      <c r="F968" s="17"/>
      <c r="G968" s="12"/>
      <c r="H968" s="12"/>
      <c r="I968" s="17"/>
      <c r="J968" s="12"/>
      <c r="K968" s="12"/>
      <c r="L968" s="12"/>
      <c r="M968" s="12"/>
      <c r="N968" s="17"/>
      <c r="O968" s="17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2.75" customHeight="1">
      <c r="A969" s="12"/>
      <c r="B969" s="17"/>
      <c r="C969" s="66"/>
      <c r="D969" s="12"/>
      <c r="E969" s="12"/>
      <c r="F969" s="17"/>
      <c r="G969" s="12"/>
      <c r="H969" s="12"/>
      <c r="I969" s="17"/>
      <c r="J969" s="12"/>
      <c r="K969" s="12"/>
      <c r="L969" s="12"/>
      <c r="M969" s="12"/>
      <c r="N969" s="17"/>
      <c r="O969" s="17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2.75" customHeight="1">
      <c r="A970" s="12"/>
      <c r="B970" s="17"/>
      <c r="C970" s="66"/>
      <c r="D970" s="12"/>
      <c r="E970" s="12"/>
      <c r="F970" s="17"/>
      <c r="G970" s="12"/>
      <c r="H970" s="12"/>
      <c r="I970" s="17"/>
      <c r="J970" s="12"/>
      <c r="K970" s="12"/>
      <c r="L970" s="12"/>
      <c r="M970" s="12"/>
      <c r="N970" s="17"/>
      <c r="O970" s="17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2.75" customHeight="1">
      <c r="A971" s="12"/>
      <c r="B971" s="17"/>
      <c r="C971" s="66"/>
      <c r="D971" s="12"/>
      <c r="E971" s="12"/>
      <c r="F971" s="17"/>
      <c r="G971" s="12"/>
      <c r="H971" s="12"/>
      <c r="I971" s="17"/>
      <c r="J971" s="12"/>
      <c r="K971" s="12"/>
      <c r="L971" s="12"/>
      <c r="M971" s="12"/>
      <c r="N971" s="17"/>
      <c r="O971" s="17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2.75" customHeight="1">
      <c r="A972" s="12"/>
      <c r="B972" s="17"/>
      <c r="C972" s="66"/>
      <c r="D972" s="12"/>
      <c r="E972" s="12"/>
      <c r="F972" s="17"/>
      <c r="G972" s="12"/>
      <c r="H972" s="12"/>
      <c r="I972" s="17"/>
      <c r="J972" s="12"/>
      <c r="K972" s="12"/>
      <c r="L972" s="12"/>
      <c r="M972" s="12"/>
      <c r="N972" s="17"/>
      <c r="O972" s="17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2.75" customHeight="1">
      <c r="A973" s="12"/>
      <c r="B973" s="17"/>
      <c r="C973" s="66"/>
      <c r="D973" s="12"/>
      <c r="E973" s="12"/>
      <c r="F973" s="17"/>
      <c r="G973" s="12"/>
      <c r="H973" s="12"/>
      <c r="I973" s="17"/>
      <c r="J973" s="12"/>
      <c r="K973" s="12"/>
      <c r="L973" s="12"/>
      <c r="M973" s="12"/>
      <c r="N973" s="17"/>
      <c r="O973" s="17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2.75" customHeight="1">
      <c r="A974" s="12"/>
      <c r="B974" s="17"/>
      <c r="C974" s="66"/>
      <c r="D974" s="12"/>
      <c r="E974" s="12"/>
      <c r="F974" s="17"/>
      <c r="G974" s="12"/>
      <c r="H974" s="12"/>
      <c r="I974" s="17"/>
      <c r="J974" s="12"/>
      <c r="K974" s="12"/>
      <c r="L974" s="12"/>
      <c r="M974" s="12"/>
      <c r="N974" s="17"/>
      <c r="O974" s="17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2.75" customHeight="1">
      <c r="A975" s="12"/>
      <c r="B975" s="17"/>
      <c r="C975" s="66"/>
      <c r="D975" s="12"/>
      <c r="E975" s="12"/>
      <c r="F975" s="17"/>
      <c r="G975" s="12"/>
      <c r="H975" s="12"/>
      <c r="I975" s="17"/>
      <c r="J975" s="12"/>
      <c r="K975" s="12"/>
      <c r="L975" s="12"/>
      <c r="M975" s="12"/>
      <c r="N975" s="17"/>
      <c r="O975" s="17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2.75" customHeight="1">
      <c r="A976" s="12"/>
      <c r="B976" s="17"/>
      <c r="C976" s="66"/>
      <c r="D976" s="12"/>
      <c r="E976" s="12"/>
      <c r="F976" s="17"/>
      <c r="G976" s="12"/>
      <c r="H976" s="12"/>
      <c r="I976" s="17"/>
      <c r="J976" s="12"/>
      <c r="K976" s="12"/>
      <c r="L976" s="12"/>
      <c r="M976" s="12"/>
      <c r="N976" s="17"/>
      <c r="O976" s="17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2.75" customHeight="1">
      <c r="A977" s="12"/>
      <c r="B977" s="17"/>
      <c r="C977" s="66"/>
      <c r="D977" s="12"/>
      <c r="E977" s="12"/>
      <c r="F977" s="17"/>
      <c r="G977" s="12"/>
      <c r="H977" s="12"/>
      <c r="I977" s="17"/>
      <c r="J977" s="12"/>
      <c r="K977" s="12"/>
      <c r="L977" s="12"/>
      <c r="M977" s="12"/>
      <c r="N977" s="17"/>
      <c r="O977" s="17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2.75" customHeight="1">
      <c r="A978" s="12"/>
      <c r="B978" s="17"/>
      <c r="C978" s="66"/>
      <c r="D978" s="12"/>
      <c r="E978" s="12"/>
      <c r="F978" s="17"/>
      <c r="G978" s="12"/>
      <c r="H978" s="12"/>
      <c r="I978" s="17"/>
      <c r="J978" s="12"/>
      <c r="K978" s="12"/>
      <c r="L978" s="12"/>
      <c r="M978" s="12"/>
      <c r="N978" s="17"/>
      <c r="O978" s="17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2.75" customHeight="1">
      <c r="A979" s="12"/>
      <c r="B979" s="17"/>
      <c r="C979" s="66"/>
      <c r="D979" s="12"/>
      <c r="E979" s="12"/>
      <c r="F979" s="17"/>
      <c r="G979" s="12"/>
      <c r="H979" s="12"/>
      <c r="I979" s="17"/>
      <c r="J979" s="12"/>
      <c r="K979" s="12"/>
      <c r="L979" s="12"/>
      <c r="M979" s="12"/>
      <c r="N979" s="17"/>
      <c r="O979" s="17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2.75" customHeight="1">
      <c r="A980" s="12"/>
      <c r="B980" s="17"/>
      <c r="C980" s="66"/>
      <c r="D980" s="12"/>
      <c r="E980" s="12"/>
      <c r="F980" s="17"/>
      <c r="G980" s="12"/>
      <c r="H980" s="12"/>
      <c r="I980" s="17"/>
      <c r="J980" s="12"/>
      <c r="K980" s="12"/>
      <c r="L980" s="12"/>
      <c r="M980" s="12"/>
      <c r="N980" s="17"/>
      <c r="O980" s="17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2.75" customHeight="1">
      <c r="A981" s="12"/>
      <c r="B981" s="17"/>
      <c r="C981" s="66"/>
      <c r="D981" s="12"/>
      <c r="E981" s="12"/>
      <c r="F981" s="17"/>
      <c r="G981" s="12"/>
      <c r="H981" s="12"/>
      <c r="I981" s="17"/>
      <c r="J981" s="12"/>
      <c r="K981" s="12"/>
      <c r="L981" s="12"/>
      <c r="M981" s="12"/>
      <c r="N981" s="17"/>
      <c r="O981" s="17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2.75" customHeight="1">
      <c r="A982" s="12"/>
      <c r="B982" s="17"/>
      <c r="C982" s="66"/>
      <c r="D982" s="12"/>
      <c r="E982" s="12"/>
      <c r="F982" s="17"/>
      <c r="G982" s="12"/>
      <c r="H982" s="12"/>
      <c r="I982" s="17"/>
      <c r="J982" s="12"/>
      <c r="K982" s="12"/>
      <c r="L982" s="12"/>
      <c r="M982" s="12"/>
      <c r="N982" s="17"/>
      <c r="O982" s="17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2.75" customHeight="1">
      <c r="A983" s="12"/>
      <c r="B983" s="17"/>
      <c r="C983" s="66"/>
      <c r="D983" s="12"/>
      <c r="E983" s="12"/>
      <c r="F983" s="17"/>
      <c r="G983" s="12"/>
      <c r="H983" s="12"/>
      <c r="I983" s="17"/>
      <c r="J983" s="12"/>
      <c r="K983" s="12"/>
      <c r="L983" s="12"/>
      <c r="M983" s="12"/>
      <c r="N983" s="17"/>
      <c r="O983" s="17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2.75" customHeight="1">
      <c r="A984" s="12"/>
      <c r="B984" s="17"/>
      <c r="C984" s="66"/>
      <c r="D984" s="12"/>
      <c r="E984" s="12"/>
      <c r="F984" s="17"/>
      <c r="G984" s="12"/>
      <c r="H984" s="12"/>
      <c r="I984" s="17"/>
      <c r="J984" s="12"/>
      <c r="K984" s="12"/>
      <c r="L984" s="12"/>
      <c r="M984" s="12"/>
      <c r="N984" s="17"/>
      <c r="O984" s="17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2.75" customHeight="1">
      <c r="A985" s="12"/>
      <c r="B985" s="17"/>
      <c r="C985" s="66"/>
      <c r="D985" s="12"/>
      <c r="E985" s="12"/>
      <c r="F985" s="17"/>
      <c r="G985" s="12"/>
      <c r="H985" s="12"/>
      <c r="I985" s="17"/>
      <c r="J985" s="12"/>
      <c r="K985" s="12"/>
      <c r="L985" s="12"/>
      <c r="M985" s="12"/>
      <c r="N985" s="17"/>
      <c r="O985" s="17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2.75" customHeight="1">
      <c r="A986" s="12"/>
      <c r="B986" s="17"/>
      <c r="C986" s="66"/>
      <c r="D986" s="12"/>
      <c r="E986" s="12"/>
      <c r="F986" s="17"/>
      <c r="G986" s="12"/>
      <c r="H986" s="12"/>
      <c r="I986" s="17"/>
      <c r="J986" s="12"/>
      <c r="K986" s="12"/>
      <c r="L986" s="12"/>
      <c r="M986" s="12"/>
      <c r="N986" s="17"/>
      <c r="O986" s="17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2.75" customHeight="1">
      <c r="A987" s="12"/>
      <c r="B987" s="17"/>
      <c r="C987" s="66"/>
      <c r="D987" s="12"/>
      <c r="E987" s="12"/>
      <c r="F987" s="17"/>
      <c r="G987" s="12"/>
      <c r="H987" s="12"/>
      <c r="I987" s="17"/>
      <c r="J987" s="12"/>
      <c r="K987" s="12"/>
      <c r="L987" s="12"/>
      <c r="M987" s="12"/>
      <c r="N987" s="17"/>
      <c r="O987" s="17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2.75" customHeight="1">
      <c r="A988" s="12"/>
      <c r="B988" s="17"/>
      <c r="C988" s="66"/>
      <c r="D988" s="12"/>
      <c r="E988" s="12"/>
      <c r="F988" s="17"/>
      <c r="G988" s="12"/>
      <c r="H988" s="12"/>
      <c r="I988" s="17"/>
      <c r="J988" s="12"/>
      <c r="K988" s="12"/>
      <c r="L988" s="12"/>
      <c r="M988" s="12"/>
      <c r="N988" s="17"/>
      <c r="O988" s="17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2.75" customHeight="1">
      <c r="A989" s="12"/>
      <c r="B989" s="17"/>
      <c r="C989" s="66"/>
      <c r="D989" s="12"/>
      <c r="E989" s="12"/>
      <c r="F989" s="17"/>
      <c r="G989" s="12"/>
      <c r="H989" s="12"/>
      <c r="I989" s="17"/>
      <c r="J989" s="12"/>
      <c r="K989" s="12"/>
      <c r="L989" s="12"/>
      <c r="M989" s="12"/>
      <c r="N989" s="17"/>
      <c r="O989" s="17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2.75" customHeight="1">
      <c r="A990" s="12"/>
      <c r="B990" s="17"/>
      <c r="C990" s="66"/>
      <c r="D990" s="12"/>
      <c r="E990" s="12"/>
      <c r="F990" s="17"/>
      <c r="G990" s="12"/>
      <c r="H990" s="12"/>
      <c r="I990" s="17"/>
      <c r="J990" s="12"/>
      <c r="K990" s="12"/>
      <c r="L990" s="12"/>
      <c r="M990" s="12"/>
      <c r="N990" s="17"/>
      <c r="O990" s="17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2.75" customHeight="1">
      <c r="A991" s="12"/>
      <c r="B991" s="17"/>
      <c r="C991" s="66"/>
      <c r="D991" s="12"/>
      <c r="E991" s="12"/>
      <c r="F991" s="17"/>
      <c r="G991" s="12"/>
      <c r="H991" s="12"/>
      <c r="I991" s="17"/>
      <c r="J991" s="12"/>
      <c r="K991" s="12"/>
      <c r="L991" s="12"/>
      <c r="M991" s="12"/>
      <c r="N991" s="17"/>
      <c r="O991" s="17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2.75" customHeight="1">
      <c r="A992" s="12"/>
      <c r="B992" s="17"/>
      <c r="C992" s="66"/>
      <c r="D992" s="12"/>
      <c r="E992" s="12"/>
      <c r="F992" s="17"/>
      <c r="G992" s="12"/>
      <c r="H992" s="12"/>
      <c r="I992" s="17"/>
      <c r="J992" s="12"/>
      <c r="K992" s="12"/>
      <c r="L992" s="12"/>
      <c r="M992" s="12"/>
      <c r="N992" s="17"/>
      <c r="O992" s="17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2.75" customHeight="1">
      <c r="A993" s="12"/>
      <c r="B993" s="17"/>
      <c r="C993" s="66"/>
      <c r="D993" s="12"/>
      <c r="E993" s="12"/>
      <c r="F993" s="17"/>
      <c r="G993" s="12"/>
      <c r="H993" s="12"/>
      <c r="I993" s="17"/>
      <c r="J993" s="12"/>
      <c r="K993" s="12"/>
      <c r="L993" s="12"/>
      <c r="M993" s="12"/>
      <c r="N993" s="17"/>
      <c r="O993" s="17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2.75" customHeight="1">
      <c r="A994" s="12"/>
      <c r="B994" s="17"/>
      <c r="C994" s="66"/>
      <c r="D994" s="12"/>
      <c r="E994" s="12"/>
      <c r="F994" s="17"/>
      <c r="G994" s="12"/>
      <c r="H994" s="12"/>
      <c r="I994" s="17"/>
      <c r="J994" s="12"/>
      <c r="K994" s="12"/>
      <c r="L994" s="12"/>
      <c r="M994" s="12"/>
      <c r="N994" s="17"/>
      <c r="O994" s="17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2.75" customHeight="1">
      <c r="A995" s="12"/>
      <c r="B995" s="17"/>
      <c r="C995" s="66"/>
      <c r="D995" s="12"/>
      <c r="E995" s="12"/>
      <c r="F995" s="17"/>
      <c r="G995" s="12"/>
      <c r="H995" s="12"/>
      <c r="I995" s="17"/>
      <c r="J995" s="12"/>
      <c r="K995" s="12"/>
      <c r="L995" s="12"/>
      <c r="M995" s="12"/>
      <c r="N995" s="17"/>
      <c r="O995" s="17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2.75" customHeight="1">
      <c r="A996" s="12"/>
      <c r="B996" s="17"/>
      <c r="C996" s="66"/>
      <c r="D996" s="12"/>
      <c r="E996" s="12"/>
      <c r="F996" s="17"/>
      <c r="G996" s="12"/>
      <c r="H996" s="12"/>
      <c r="I996" s="17"/>
      <c r="J996" s="12"/>
      <c r="K996" s="12"/>
      <c r="L996" s="12"/>
      <c r="M996" s="12"/>
      <c r="N996" s="17"/>
      <c r="O996" s="17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2.75" customHeight="1">
      <c r="A997" s="12"/>
      <c r="B997" s="17"/>
      <c r="C997" s="66"/>
      <c r="D997" s="12"/>
      <c r="E997" s="12"/>
      <c r="F997" s="17"/>
      <c r="G997" s="12"/>
      <c r="H997" s="12"/>
      <c r="I997" s="17"/>
      <c r="J997" s="12"/>
      <c r="K997" s="12"/>
      <c r="L997" s="12"/>
      <c r="M997" s="12"/>
      <c r="N997" s="17"/>
      <c r="O997" s="17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2.75" customHeight="1">
      <c r="A998" s="12"/>
      <c r="B998" s="17"/>
      <c r="C998" s="66"/>
      <c r="D998" s="12"/>
      <c r="E998" s="12"/>
      <c r="F998" s="17"/>
      <c r="G998" s="12"/>
      <c r="H998" s="12"/>
      <c r="I998" s="17"/>
      <c r="J998" s="12"/>
      <c r="K998" s="12"/>
      <c r="L998" s="12"/>
      <c r="M998" s="12"/>
      <c r="N998" s="17"/>
      <c r="O998" s="17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2.75" customHeight="1">
      <c r="A999" s="12"/>
      <c r="B999" s="17"/>
      <c r="C999" s="66"/>
      <c r="D999" s="12"/>
      <c r="E999" s="12"/>
      <c r="F999" s="17"/>
      <c r="G999" s="12"/>
      <c r="H999" s="12"/>
      <c r="I999" s="17"/>
      <c r="J999" s="12"/>
      <c r="K999" s="12"/>
      <c r="L999" s="12"/>
      <c r="M999" s="12"/>
      <c r="N999" s="17"/>
      <c r="O999" s="17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2.75" customHeight="1">
      <c r="A1000" s="12"/>
      <c r="B1000" s="17"/>
      <c r="C1000" s="66"/>
      <c r="D1000" s="12"/>
      <c r="E1000" s="12"/>
      <c r="F1000" s="17"/>
      <c r="G1000" s="12"/>
      <c r="H1000" s="12"/>
      <c r="I1000" s="17"/>
      <c r="J1000" s="12"/>
      <c r="K1000" s="12"/>
      <c r="L1000" s="12"/>
      <c r="M1000" s="12"/>
      <c r="N1000" s="17"/>
      <c r="O1000" s="17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0"/>
    <col customWidth="1" min="3" max="3" width="11.0"/>
    <col customWidth="1" min="4" max="4" width="9.0"/>
    <col customWidth="1" min="5" max="5" width="12.0"/>
    <col customWidth="1" min="6" max="6" width="6.0"/>
    <col customWidth="1" min="7" max="7" width="11.0"/>
    <col customWidth="1" min="8" max="8" width="15.14"/>
    <col customWidth="1" min="9" max="9" width="11.0"/>
    <col customWidth="1" min="10" max="10" width="20.29"/>
    <col customWidth="1" min="11" max="12" width="19.29"/>
    <col customWidth="1" min="13" max="13" width="11.0"/>
    <col customWidth="1" min="14" max="14" width="12.0"/>
    <col customWidth="1" min="15" max="15" width="16.14"/>
    <col customWidth="1" min="16" max="26" width="8.71"/>
  </cols>
  <sheetData>
    <row r="1" ht="12.75" customHeight="1">
      <c r="A1" s="67" t="s">
        <v>0</v>
      </c>
      <c r="B1" s="67" t="s">
        <v>1</v>
      </c>
      <c r="C1" s="67" t="s">
        <v>3</v>
      </c>
      <c r="D1" s="67" t="s">
        <v>4</v>
      </c>
      <c r="E1" s="67" t="s">
        <v>5</v>
      </c>
      <c r="F1" s="67" t="s">
        <v>6</v>
      </c>
      <c r="G1" s="67" t="s">
        <v>8</v>
      </c>
      <c r="H1" s="67" t="s">
        <v>7</v>
      </c>
      <c r="I1" s="67" t="s">
        <v>9</v>
      </c>
      <c r="J1" s="67" t="s">
        <v>10</v>
      </c>
      <c r="K1" s="67" t="s">
        <v>11</v>
      </c>
      <c r="L1" s="67" t="s">
        <v>12</v>
      </c>
      <c r="M1" s="67" t="s">
        <v>13</v>
      </c>
      <c r="N1" s="67" t="s">
        <v>14</v>
      </c>
      <c r="O1" s="67" t="s">
        <v>15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12.75" customHeight="1">
      <c r="A2" s="67">
        <v>1077501.0</v>
      </c>
      <c r="B2" s="67">
        <v>5000.0</v>
      </c>
      <c r="C2" s="67" t="s">
        <v>19</v>
      </c>
      <c r="D2" s="67">
        <v>10.65</v>
      </c>
      <c r="E2" s="67">
        <v>162.87</v>
      </c>
      <c r="F2" s="67" t="s">
        <v>20</v>
      </c>
      <c r="G2" s="67" t="s">
        <v>22</v>
      </c>
      <c r="H2" s="67" t="s">
        <v>21</v>
      </c>
      <c r="I2" s="67">
        <v>24000.0</v>
      </c>
      <c r="J2" s="67" t="s">
        <v>23</v>
      </c>
      <c r="K2" s="67" t="s">
        <v>24</v>
      </c>
      <c r="L2" s="67" t="s">
        <v>25</v>
      </c>
      <c r="M2" s="67" t="s">
        <v>26</v>
      </c>
      <c r="N2" s="67">
        <v>5861.07141425</v>
      </c>
      <c r="O2" s="67">
        <v>171.62</v>
      </c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12.75" customHeight="1">
      <c r="A3" s="67">
        <v>1077430.0</v>
      </c>
      <c r="B3" s="67">
        <v>2500.0</v>
      </c>
      <c r="C3" s="67" t="s">
        <v>27</v>
      </c>
      <c r="D3" s="67">
        <v>15.27</v>
      </c>
      <c r="E3" s="67">
        <v>59.83</v>
      </c>
      <c r="F3" s="67" t="s">
        <v>28</v>
      </c>
      <c r="G3" s="67" t="s">
        <v>29</v>
      </c>
      <c r="H3" s="67" t="s">
        <v>21</v>
      </c>
      <c r="I3" s="67">
        <v>30000.0</v>
      </c>
      <c r="J3" s="67" t="s">
        <v>30</v>
      </c>
      <c r="K3" s="67" t="s">
        <v>31</v>
      </c>
      <c r="L3" s="67" t="s">
        <v>32</v>
      </c>
      <c r="M3" s="67" t="s">
        <v>33</v>
      </c>
      <c r="N3" s="67">
        <v>1008.71</v>
      </c>
      <c r="O3" s="67">
        <v>119.66</v>
      </c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2.75" customHeight="1">
      <c r="A4" s="67">
        <v>1077175.0</v>
      </c>
      <c r="B4" s="67">
        <v>2400.0</v>
      </c>
      <c r="C4" s="67" t="s">
        <v>19</v>
      </c>
      <c r="D4" s="67">
        <v>15.96</v>
      </c>
      <c r="E4" s="67">
        <v>84.33</v>
      </c>
      <c r="F4" s="67" t="s">
        <v>28</v>
      </c>
      <c r="G4" s="67" t="s">
        <v>22</v>
      </c>
      <c r="H4" s="67" t="s">
        <v>21</v>
      </c>
      <c r="I4" s="67">
        <v>12252.0</v>
      </c>
      <c r="J4" s="67" t="s">
        <v>34</v>
      </c>
      <c r="K4" s="67" t="s">
        <v>24</v>
      </c>
      <c r="L4" s="67" t="s">
        <v>35</v>
      </c>
      <c r="M4" s="67" t="s">
        <v>36</v>
      </c>
      <c r="N4" s="67">
        <v>3003.65364445</v>
      </c>
      <c r="O4" s="67">
        <v>649.91</v>
      </c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2.75" customHeight="1">
      <c r="A5" s="67">
        <v>1076863.0</v>
      </c>
      <c r="B5" s="67">
        <v>10000.0</v>
      </c>
      <c r="C5" s="67" t="s">
        <v>19</v>
      </c>
      <c r="D5" s="67">
        <v>13.49</v>
      </c>
      <c r="E5" s="67">
        <v>339.31</v>
      </c>
      <c r="F5" s="67" t="s">
        <v>28</v>
      </c>
      <c r="G5" s="67" t="s">
        <v>22</v>
      </c>
      <c r="H5" s="67" t="s">
        <v>21</v>
      </c>
      <c r="I5" s="67">
        <v>49200.0</v>
      </c>
      <c r="J5" s="67" t="s">
        <v>30</v>
      </c>
      <c r="K5" s="67" t="s">
        <v>24</v>
      </c>
      <c r="L5" s="67" t="s">
        <v>41</v>
      </c>
      <c r="M5" s="67" t="s">
        <v>42</v>
      </c>
      <c r="N5" s="67">
        <v>12226.3022123</v>
      </c>
      <c r="O5" s="67">
        <v>357.48</v>
      </c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2.75" customHeight="1">
      <c r="A6" s="67">
        <v>1075358.0</v>
      </c>
      <c r="B6" s="67">
        <v>3000.0</v>
      </c>
      <c r="C6" s="67" t="s">
        <v>27</v>
      </c>
      <c r="D6" s="67">
        <v>12.69</v>
      </c>
      <c r="E6" s="67">
        <v>67.79</v>
      </c>
      <c r="F6" s="67" t="s">
        <v>20</v>
      </c>
      <c r="G6" s="67" t="s">
        <v>45</v>
      </c>
      <c r="H6" s="67" t="s">
        <v>21</v>
      </c>
      <c r="I6" s="67">
        <v>80000.0</v>
      </c>
      <c r="J6" s="67" t="s">
        <v>30</v>
      </c>
      <c r="K6" s="67" t="s">
        <v>38</v>
      </c>
      <c r="L6" s="67" t="s">
        <v>41</v>
      </c>
      <c r="M6" s="67" t="s">
        <v>46</v>
      </c>
      <c r="N6" s="67">
        <v>3242.17</v>
      </c>
      <c r="O6" s="67">
        <v>67.79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12.75" customHeight="1">
      <c r="A7" s="67">
        <v>1075269.0</v>
      </c>
      <c r="B7" s="67">
        <v>5000.0</v>
      </c>
      <c r="C7" s="67" t="s">
        <v>19</v>
      </c>
      <c r="D7" s="67">
        <v>7.9</v>
      </c>
      <c r="E7" s="67">
        <v>156.46</v>
      </c>
      <c r="F7" s="67" t="s">
        <v>44</v>
      </c>
      <c r="G7" s="67" t="s">
        <v>48</v>
      </c>
      <c r="H7" s="67" t="s">
        <v>21</v>
      </c>
      <c r="I7" s="67">
        <v>36000.0</v>
      </c>
      <c r="J7" s="67" t="s">
        <v>30</v>
      </c>
      <c r="K7" s="67" t="s">
        <v>24</v>
      </c>
      <c r="L7" s="67" t="s">
        <v>49</v>
      </c>
      <c r="M7" s="67" t="s">
        <v>26</v>
      </c>
      <c r="N7" s="67">
        <v>5631.37775318</v>
      </c>
      <c r="O7" s="67">
        <v>161.03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2.75" customHeight="1">
      <c r="A8" s="67">
        <v>1069639.0</v>
      </c>
      <c r="B8" s="67">
        <v>7000.0</v>
      </c>
      <c r="C8" s="67" t="s">
        <v>27</v>
      </c>
      <c r="D8" s="67">
        <v>15.96</v>
      </c>
      <c r="E8" s="67">
        <v>170.08</v>
      </c>
      <c r="F8" s="67" t="s">
        <v>28</v>
      </c>
      <c r="G8" s="67" t="s">
        <v>51</v>
      </c>
      <c r="H8" s="67" t="s">
        <v>21</v>
      </c>
      <c r="I8" s="67">
        <v>47004.0</v>
      </c>
      <c r="J8" s="67" t="s">
        <v>34</v>
      </c>
      <c r="K8" s="67" t="s">
        <v>38</v>
      </c>
      <c r="L8" s="67" t="s">
        <v>50</v>
      </c>
      <c r="M8" s="67" t="s">
        <v>52</v>
      </c>
      <c r="N8" s="67">
        <v>8136.84</v>
      </c>
      <c r="O8" s="67">
        <v>170.08</v>
      </c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2.75" customHeight="1">
      <c r="A9" s="67">
        <v>1072053.0</v>
      </c>
      <c r="B9" s="67">
        <v>3000.0</v>
      </c>
      <c r="C9" s="67" t="s">
        <v>19</v>
      </c>
      <c r="D9" s="67">
        <v>18.64</v>
      </c>
      <c r="E9" s="67">
        <v>109.43</v>
      </c>
      <c r="F9" s="67" t="s">
        <v>55</v>
      </c>
      <c r="G9" s="67" t="s">
        <v>56</v>
      </c>
      <c r="H9" s="67" t="s">
        <v>21</v>
      </c>
      <c r="I9" s="67">
        <v>48000.0</v>
      </c>
      <c r="J9" s="67" t="s">
        <v>30</v>
      </c>
      <c r="K9" s="67" t="s">
        <v>24</v>
      </c>
      <c r="L9" s="67" t="s">
        <v>32</v>
      </c>
      <c r="M9" s="67" t="s">
        <v>42</v>
      </c>
      <c r="N9" s="67">
        <v>3938.14433376</v>
      </c>
      <c r="O9" s="67">
        <v>111.34</v>
      </c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2.75" customHeight="1">
      <c r="A10" s="67">
        <v>1071795.0</v>
      </c>
      <c r="B10" s="67">
        <v>5600.0</v>
      </c>
      <c r="C10" s="67" t="s">
        <v>27</v>
      </c>
      <c r="D10" s="67">
        <v>21.28</v>
      </c>
      <c r="E10" s="67">
        <v>152.39</v>
      </c>
      <c r="F10" s="67" t="s">
        <v>59</v>
      </c>
      <c r="G10" s="67" t="s">
        <v>61</v>
      </c>
      <c r="H10" s="67" t="s">
        <v>60</v>
      </c>
      <c r="I10" s="67">
        <v>40000.0</v>
      </c>
      <c r="J10" s="67" t="s">
        <v>30</v>
      </c>
      <c r="K10" s="67" t="s">
        <v>31</v>
      </c>
      <c r="L10" s="67" t="s">
        <v>35</v>
      </c>
      <c r="M10" s="67" t="s">
        <v>42</v>
      </c>
      <c r="N10" s="67">
        <v>646.02</v>
      </c>
      <c r="O10" s="67">
        <v>152.39</v>
      </c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2.75" customHeight="1">
      <c r="A11" s="67">
        <v>1071570.0</v>
      </c>
      <c r="B11" s="67">
        <v>5375.0</v>
      </c>
      <c r="C11" s="67" t="s">
        <v>27</v>
      </c>
      <c r="D11" s="67">
        <v>12.69</v>
      </c>
      <c r="E11" s="67">
        <v>121.45</v>
      </c>
      <c r="F11" s="67" t="s">
        <v>20</v>
      </c>
      <c r="G11" s="67" t="s">
        <v>29</v>
      </c>
      <c r="H11" s="67" t="s">
        <v>21</v>
      </c>
      <c r="I11" s="67">
        <v>15000.0</v>
      </c>
      <c r="J11" s="67" t="s">
        <v>23</v>
      </c>
      <c r="K11" s="67" t="s">
        <v>31</v>
      </c>
      <c r="L11" s="67" t="s">
        <v>41</v>
      </c>
      <c r="M11" s="67" t="s">
        <v>64</v>
      </c>
      <c r="N11" s="67">
        <v>1476.19</v>
      </c>
      <c r="O11" s="67">
        <v>121.45</v>
      </c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2.75" customHeight="1">
      <c r="A12" s="67">
        <v>1070078.0</v>
      </c>
      <c r="B12" s="67">
        <v>6500.0</v>
      </c>
      <c r="C12" s="67" t="s">
        <v>27</v>
      </c>
      <c r="D12" s="67">
        <v>14.65</v>
      </c>
      <c r="E12" s="67">
        <v>153.45</v>
      </c>
      <c r="F12" s="67" t="s">
        <v>28</v>
      </c>
      <c r="G12" s="67" t="s">
        <v>66</v>
      </c>
      <c r="H12" s="67" t="s">
        <v>60</v>
      </c>
      <c r="I12" s="67">
        <v>72000.0</v>
      </c>
      <c r="J12" s="67" t="s">
        <v>34</v>
      </c>
      <c r="K12" s="67" t="s">
        <v>24</v>
      </c>
      <c r="L12" s="67" t="s">
        <v>50</v>
      </c>
      <c r="M12" s="67" t="s">
        <v>26</v>
      </c>
      <c r="N12" s="67">
        <v>7677.52</v>
      </c>
      <c r="O12" s="67">
        <v>1655.54</v>
      </c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2.75" customHeight="1">
      <c r="A13" s="67">
        <v>1069908.0</v>
      </c>
      <c r="B13" s="67">
        <v>12000.0</v>
      </c>
      <c r="C13" s="67" t="s">
        <v>19</v>
      </c>
      <c r="D13" s="67">
        <v>12.69</v>
      </c>
      <c r="E13" s="67">
        <v>402.54</v>
      </c>
      <c r="F13" s="67" t="s">
        <v>20</v>
      </c>
      <c r="G13" s="67" t="s">
        <v>22</v>
      </c>
      <c r="H13" s="67" t="s">
        <v>60</v>
      </c>
      <c r="I13" s="67">
        <v>75000.0</v>
      </c>
      <c r="J13" s="67" t="s">
        <v>30</v>
      </c>
      <c r="K13" s="67" t="s">
        <v>24</v>
      </c>
      <c r="L13" s="67" t="s">
        <v>50</v>
      </c>
      <c r="M13" s="67" t="s">
        <v>42</v>
      </c>
      <c r="N13" s="67">
        <v>13943.08</v>
      </c>
      <c r="O13" s="67">
        <v>6315.3</v>
      </c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2.75" customHeight="1">
      <c r="A14" s="67">
        <v>1064687.0</v>
      </c>
      <c r="B14" s="67">
        <v>9000.0</v>
      </c>
      <c r="C14" s="67" t="s">
        <v>19</v>
      </c>
      <c r="D14" s="67">
        <v>13.49</v>
      </c>
      <c r="E14" s="67">
        <v>305.38</v>
      </c>
      <c r="F14" s="67" t="s">
        <v>28</v>
      </c>
      <c r="G14" s="67" t="s">
        <v>29</v>
      </c>
      <c r="H14" s="67" t="s">
        <v>21</v>
      </c>
      <c r="I14" s="67">
        <v>30000.0</v>
      </c>
      <c r="J14" s="67" t="s">
        <v>30</v>
      </c>
      <c r="K14" s="67" t="s">
        <v>31</v>
      </c>
      <c r="L14" s="67" t="s">
        <v>50</v>
      </c>
      <c r="M14" s="67" t="s">
        <v>69</v>
      </c>
      <c r="N14" s="67">
        <v>2270.7</v>
      </c>
      <c r="O14" s="67">
        <v>305.38</v>
      </c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2.75" customHeight="1">
      <c r="A15" s="67">
        <v>1069866.0</v>
      </c>
      <c r="B15" s="67">
        <v>3000.0</v>
      </c>
      <c r="C15" s="67" t="s">
        <v>19</v>
      </c>
      <c r="D15" s="67">
        <v>9.91</v>
      </c>
      <c r="E15" s="67">
        <v>96.68</v>
      </c>
      <c r="F15" s="67" t="s">
        <v>20</v>
      </c>
      <c r="G15" s="67" t="s">
        <v>48</v>
      </c>
      <c r="H15" s="67" t="s">
        <v>21</v>
      </c>
      <c r="I15" s="67">
        <v>15000.0</v>
      </c>
      <c r="J15" s="67" t="s">
        <v>30</v>
      </c>
      <c r="K15" s="67" t="s">
        <v>24</v>
      </c>
      <c r="L15" s="67" t="s">
        <v>25</v>
      </c>
      <c r="M15" s="67" t="s">
        <v>36</v>
      </c>
      <c r="N15" s="67">
        <v>3478.98191538</v>
      </c>
      <c r="O15" s="67">
        <v>102.43</v>
      </c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2.75" customHeight="1">
      <c r="A16" s="67">
        <v>1069057.0</v>
      </c>
      <c r="B16" s="67">
        <v>10000.0</v>
      </c>
      <c r="C16" s="67" t="s">
        <v>19</v>
      </c>
      <c r="D16" s="67">
        <v>10.65</v>
      </c>
      <c r="E16" s="67">
        <v>325.74</v>
      </c>
      <c r="F16" s="67" t="s">
        <v>20</v>
      </c>
      <c r="G16" s="67" t="s">
        <v>48</v>
      </c>
      <c r="H16" s="67" t="s">
        <v>21</v>
      </c>
      <c r="I16" s="67">
        <v>100000.0</v>
      </c>
      <c r="J16" s="67" t="s">
        <v>30</v>
      </c>
      <c r="K16" s="67" t="s">
        <v>31</v>
      </c>
      <c r="L16" s="67" t="s">
        <v>41</v>
      </c>
      <c r="M16" s="67" t="s">
        <v>42</v>
      </c>
      <c r="N16" s="67">
        <v>7471.99</v>
      </c>
      <c r="O16" s="67">
        <v>325.74</v>
      </c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2.75" customHeight="1">
      <c r="A17" s="67">
        <v>1069759.0</v>
      </c>
      <c r="B17" s="67">
        <v>1000.0</v>
      </c>
      <c r="C17" s="67" t="s">
        <v>19</v>
      </c>
      <c r="D17" s="67">
        <v>16.29</v>
      </c>
      <c r="E17" s="67">
        <v>35.31</v>
      </c>
      <c r="F17" s="67" t="s">
        <v>75</v>
      </c>
      <c r="G17" s="67" t="s">
        <v>29</v>
      </c>
      <c r="H17" s="67" t="s">
        <v>21</v>
      </c>
      <c r="I17" s="67">
        <v>28000.0</v>
      </c>
      <c r="J17" s="67" t="s">
        <v>34</v>
      </c>
      <c r="K17" s="67" t="s">
        <v>24</v>
      </c>
      <c r="L17" s="67" t="s">
        <v>50</v>
      </c>
      <c r="M17" s="67" t="s">
        <v>76</v>
      </c>
      <c r="N17" s="67">
        <v>1270.1711062</v>
      </c>
      <c r="O17" s="67">
        <v>36.32</v>
      </c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2.75" customHeight="1">
      <c r="A18" s="67">
        <v>1065775.0</v>
      </c>
      <c r="B18" s="67">
        <v>10000.0</v>
      </c>
      <c r="C18" s="67" t="s">
        <v>19</v>
      </c>
      <c r="D18" s="67">
        <v>15.27</v>
      </c>
      <c r="E18" s="67">
        <v>347.98</v>
      </c>
      <c r="F18" s="67" t="s">
        <v>28</v>
      </c>
      <c r="G18" s="67" t="s">
        <v>61</v>
      </c>
      <c r="H18" s="67" t="s">
        <v>21</v>
      </c>
      <c r="I18" s="67">
        <v>42000.0</v>
      </c>
      <c r="J18" s="67" t="s">
        <v>34</v>
      </c>
      <c r="K18" s="67" t="s">
        <v>24</v>
      </c>
      <c r="L18" s="67" t="s">
        <v>53</v>
      </c>
      <c r="M18" s="67" t="s">
        <v>42</v>
      </c>
      <c r="N18" s="67">
        <v>12519.2604496</v>
      </c>
      <c r="O18" s="67">
        <v>370.46</v>
      </c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2.75" customHeight="1">
      <c r="A19" s="67">
        <v>1069971.0</v>
      </c>
      <c r="B19" s="67">
        <v>3600.0</v>
      </c>
      <c r="C19" s="67" t="s">
        <v>19</v>
      </c>
      <c r="D19" s="67">
        <v>6.03</v>
      </c>
      <c r="E19" s="67">
        <v>109.57</v>
      </c>
      <c r="F19" s="67" t="s">
        <v>44</v>
      </c>
      <c r="G19" s="67" t="s">
        <v>22</v>
      </c>
      <c r="H19" s="67" t="s">
        <v>79</v>
      </c>
      <c r="I19" s="67">
        <v>110000.0</v>
      </c>
      <c r="J19" s="67" t="s">
        <v>34</v>
      </c>
      <c r="K19" s="67" t="s">
        <v>24</v>
      </c>
      <c r="L19" s="67" t="s">
        <v>57</v>
      </c>
      <c r="M19" s="67" t="s">
        <v>80</v>
      </c>
      <c r="N19" s="67">
        <v>3785.02</v>
      </c>
      <c r="O19" s="67">
        <v>583.45</v>
      </c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2.75" customHeight="1">
      <c r="A20" s="67">
        <v>1062474.0</v>
      </c>
      <c r="B20" s="67">
        <v>6000.0</v>
      </c>
      <c r="C20" s="67" t="s">
        <v>19</v>
      </c>
      <c r="D20" s="67">
        <v>11.71</v>
      </c>
      <c r="E20" s="67">
        <v>198.46</v>
      </c>
      <c r="F20" s="67" t="s">
        <v>20</v>
      </c>
      <c r="G20" s="67" t="s">
        <v>45</v>
      </c>
      <c r="H20" s="67" t="s">
        <v>79</v>
      </c>
      <c r="I20" s="67">
        <v>84000.0</v>
      </c>
      <c r="J20" s="67" t="s">
        <v>23</v>
      </c>
      <c r="K20" s="67" t="s">
        <v>24</v>
      </c>
      <c r="L20" s="67" t="s">
        <v>62</v>
      </c>
      <c r="M20" s="67" t="s">
        <v>82</v>
      </c>
      <c r="N20" s="67">
        <v>7164.4998522</v>
      </c>
      <c r="O20" s="67">
        <v>16.98</v>
      </c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2.75" customHeight="1">
      <c r="A21" s="67">
        <v>1069742.0</v>
      </c>
      <c r="B21" s="67">
        <v>9200.0</v>
      </c>
      <c r="C21" s="67" t="s">
        <v>19</v>
      </c>
      <c r="D21" s="67">
        <v>6.03</v>
      </c>
      <c r="E21" s="67">
        <v>280.01</v>
      </c>
      <c r="F21" s="67" t="s">
        <v>44</v>
      </c>
      <c r="G21" s="67" t="s">
        <v>85</v>
      </c>
      <c r="H21" s="67" t="s">
        <v>21</v>
      </c>
      <c r="I21" s="67">
        <v>77385.19</v>
      </c>
      <c r="J21" s="67" t="s">
        <v>34</v>
      </c>
      <c r="K21" s="67" t="s">
        <v>24</v>
      </c>
      <c r="L21" s="67" t="s">
        <v>50</v>
      </c>
      <c r="M21" s="67" t="s">
        <v>42</v>
      </c>
      <c r="N21" s="67">
        <v>9459.96</v>
      </c>
      <c r="O21" s="67">
        <v>8061.1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2.75" customHeight="1">
      <c r="A22" s="67">
        <v>1069740.0</v>
      </c>
      <c r="B22" s="67">
        <v>20250.0</v>
      </c>
      <c r="C22" s="67" t="s">
        <v>27</v>
      </c>
      <c r="D22" s="67">
        <v>15.27</v>
      </c>
      <c r="E22" s="67">
        <v>484.63</v>
      </c>
      <c r="F22" s="67" t="s">
        <v>28</v>
      </c>
      <c r="G22" s="67" t="s">
        <v>48</v>
      </c>
      <c r="H22" s="67" t="s">
        <v>21</v>
      </c>
      <c r="I22" s="67">
        <v>43370.0</v>
      </c>
      <c r="J22" s="67" t="s">
        <v>23</v>
      </c>
      <c r="K22" s="67" t="s">
        <v>24</v>
      </c>
      <c r="L22" s="67" t="s">
        <v>50</v>
      </c>
      <c r="M22" s="67" t="s">
        <v>64</v>
      </c>
      <c r="N22" s="67">
        <v>27663.042671</v>
      </c>
      <c r="O22" s="67">
        <v>6024.09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2.75" customHeight="1">
      <c r="A23" s="67">
        <v>1039153.0</v>
      </c>
      <c r="B23" s="67">
        <v>21000.0</v>
      </c>
      <c r="C23" s="67" t="s">
        <v>19</v>
      </c>
      <c r="D23" s="67">
        <v>12.42</v>
      </c>
      <c r="E23" s="67">
        <v>701.73</v>
      </c>
      <c r="F23" s="67" t="s">
        <v>20</v>
      </c>
      <c r="G23" s="67" t="s">
        <v>22</v>
      </c>
      <c r="H23" s="67" t="s">
        <v>21</v>
      </c>
      <c r="I23" s="67">
        <v>105000.0</v>
      </c>
      <c r="J23" s="67" t="s">
        <v>23</v>
      </c>
      <c r="K23" s="67" t="s">
        <v>31</v>
      </c>
      <c r="L23" s="67" t="s">
        <v>50</v>
      </c>
      <c r="M23" s="67" t="s">
        <v>87</v>
      </c>
      <c r="N23" s="67">
        <v>14025.4</v>
      </c>
      <c r="O23" s="67">
        <v>701.73</v>
      </c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2.75" customHeight="1">
      <c r="A24" s="67">
        <v>1069710.0</v>
      </c>
      <c r="B24" s="67">
        <v>10000.0</v>
      </c>
      <c r="C24" s="67" t="s">
        <v>19</v>
      </c>
      <c r="D24" s="67">
        <v>11.71</v>
      </c>
      <c r="E24" s="67">
        <v>330.76</v>
      </c>
      <c r="F24" s="67" t="s">
        <v>20</v>
      </c>
      <c r="G24" s="67" t="s">
        <v>22</v>
      </c>
      <c r="H24" s="67" t="s">
        <v>60</v>
      </c>
      <c r="I24" s="67">
        <v>50000.0</v>
      </c>
      <c r="J24" s="67" t="s">
        <v>30</v>
      </c>
      <c r="K24" s="67" t="s">
        <v>24</v>
      </c>
      <c r="L24" s="67" t="s">
        <v>25</v>
      </c>
      <c r="M24" s="67" t="s">
        <v>64</v>
      </c>
      <c r="N24" s="67">
        <v>11902.5615747</v>
      </c>
      <c r="O24" s="67">
        <v>349.21</v>
      </c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2.75" customHeight="1">
      <c r="A25" s="67">
        <v>1069700.0</v>
      </c>
      <c r="B25" s="67">
        <v>10000.0</v>
      </c>
      <c r="C25" s="67" t="s">
        <v>19</v>
      </c>
      <c r="D25" s="67">
        <v>11.71</v>
      </c>
      <c r="E25" s="67">
        <v>330.76</v>
      </c>
      <c r="F25" s="67" t="s">
        <v>20</v>
      </c>
      <c r="G25" s="67" t="s">
        <v>66</v>
      </c>
      <c r="H25" s="67" t="s">
        <v>21</v>
      </c>
      <c r="I25" s="67">
        <v>50000.0</v>
      </c>
      <c r="J25" s="67" t="s">
        <v>34</v>
      </c>
      <c r="K25" s="67" t="s">
        <v>24</v>
      </c>
      <c r="L25" s="67" t="s">
        <v>50</v>
      </c>
      <c r="M25" s="67" t="s">
        <v>42</v>
      </c>
      <c r="N25" s="67">
        <v>11536.31</v>
      </c>
      <c r="O25" s="67">
        <v>4942.63</v>
      </c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2.75" customHeight="1">
      <c r="A26" s="67">
        <v>1069559.0</v>
      </c>
      <c r="B26" s="67">
        <v>6000.0</v>
      </c>
      <c r="C26" s="67" t="s">
        <v>19</v>
      </c>
      <c r="D26" s="67">
        <v>11.71</v>
      </c>
      <c r="E26" s="67">
        <v>198.46</v>
      </c>
      <c r="F26" s="67" t="s">
        <v>20</v>
      </c>
      <c r="G26" s="67" t="s">
        <v>45</v>
      </c>
      <c r="H26" s="67" t="s">
        <v>21</v>
      </c>
      <c r="I26" s="67">
        <v>76000.0</v>
      </c>
      <c r="J26" s="67" t="s">
        <v>34</v>
      </c>
      <c r="K26" s="67" t="s">
        <v>31</v>
      </c>
      <c r="L26" s="67" t="s">
        <v>57</v>
      </c>
      <c r="M26" s="67" t="s">
        <v>42</v>
      </c>
      <c r="N26" s="67">
        <v>2050.14</v>
      </c>
      <c r="O26" s="67">
        <v>198.46</v>
      </c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2.75" customHeight="1">
      <c r="A27" s="67">
        <v>1069697.0</v>
      </c>
      <c r="B27" s="67">
        <v>15000.0</v>
      </c>
      <c r="C27" s="67" t="s">
        <v>19</v>
      </c>
      <c r="D27" s="67">
        <v>9.91</v>
      </c>
      <c r="E27" s="67">
        <v>483.38</v>
      </c>
      <c r="F27" s="67" t="s">
        <v>20</v>
      </c>
      <c r="G27" s="67" t="s">
        <v>89</v>
      </c>
      <c r="H27" s="67" t="s">
        <v>79</v>
      </c>
      <c r="I27" s="67">
        <v>92000.0</v>
      </c>
      <c r="J27" s="67" t="s">
        <v>23</v>
      </c>
      <c r="K27" s="67" t="s">
        <v>24</v>
      </c>
      <c r="L27" s="67" t="s">
        <v>25</v>
      </c>
      <c r="M27" s="67" t="s">
        <v>36</v>
      </c>
      <c r="N27" s="67">
        <v>15823.48</v>
      </c>
      <c r="O27" s="67">
        <v>2447.05</v>
      </c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2.75" customHeight="1">
      <c r="A28" s="67">
        <v>1069800.0</v>
      </c>
      <c r="B28" s="67">
        <v>15000.0</v>
      </c>
      <c r="C28" s="67" t="s">
        <v>19</v>
      </c>
      <c r="D28" s="67">
        <v>14.27</v>
      </c>
      <c r="E28" s="67">
        <v>514.64</v>
      </c>
      <c r="F28" s="67" t="s">
        <v>28</v>
      </c>
      <c r="G28" s="67" t="s">
        <v>56</v>
      </c>
      <c r="H28" s="67" t="s">
        <v>21</v>
      </c>
      <c r="I28" s="67">
        <v>60000.0</v>
      </c>
      <c r="J28" s="67" t="s">
        <v>34</v>
      </c>
      <c r="K28" s="67" t="s">
        <v>31</v>
      </c>
      <c r="L28" s="67" t="s">
        <v>50</v>
      </c>
      <c r="M28" s="67" t="s">
        <v>91</v>
      </c>
      <c r="N28" s="67">
        <v>0.0</v>
      </c>
      <c r="O28" s="67">
        <v>0.0</v>
      </c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2.75" customHeight="1">
      <c r="A29" s="67">
        <v>1069657.0</v>
      </c>
      <c r="B29" s="67">
        <v>5000.0</v>
      </c>
      <c r="C29" s="67" t="s">
        <v>27</v>
      </c>
      <c r="D29" s="67">
        <v>16.77</v>
      </c>
      <c r="E29" s="67">
        <v>123.65</v>
      </c>
      <c r="F29" s="67" t="s">
        <v>75</v>
      </c>
      <c r="G29" s="67" t="s">
        <v>89</v>
      </c>
      <c r="H29" s="67" t="s">
        <v>21</v>
      </c>
      <c r="I29" s="67">
        <v>50004.0</v>
      </c>
      <c r="J29" s="67" t="s">
        <v>34</v>
      </c>
      <c r="K29" s="67" t="s">
        <v>31</v>
      </c>
      <c r="L29" s="67" t="s">
        <v>41</v>
      </c>
      <c r="M29" s="67" t="s">
        <v>92</v>
      </c>
      <c r="N29" s="67">
        <v>1609.12</v>
      </c>
      <c r="O29" s="67">
        <v>123.65</v>
      </c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2.75" customHeight="1">
      <c r="A30" s="67">
        <v>1069799.0</v>
      </c>
      <c r="B30" s="67">
        <v>4000.0</v>
      </c>
      <c r="C30" s="67" t="s">
        <v>19</v>
      </c>
      <c r="D30" s="67">
        <v>11.71</v>
      </c>
      <c r="E30" s="67">
        <v>132.31</v>
      </c>
      <c r="F30" s="67" t="s">
        <v>20</v>
      </c>
      <c r="G30" s="67" t="s">
        <v>22</v>
      </c>
      <c r="H30" s="67" t="s">
        <v>79</v>
      </c>
      <c r="I30" s="67">
        <v>106000.0</v>
      </c>
      <c r="J30" s="67" t="s">
        <v>34</v>
      </c>
      <c r="K30" s="67" t="s">
        <v>24</v>
      </c>
      <c r="L30" s="67" t="s">
        <v>50</v>
      </c>
      <c r="M30" s="67" t="s">
        <v>87</v>
      </c>
      <c r="N30" s="67">
        <v>4484.79</v>
      </c>
      <c r="O30" s="67">
        <v>2638.77</v>
      </c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2.75" customHeight="1">
      <c r="A31" s="67">
        <v>1047704.0</v>
      </c>
      <c r="B31" s="67">
        <v>8500.0</v>
      </c>
      <c r="C31" s="67" t="s">
        <v>19</v>
      </c>
      <c r="D31" s="67">
        <v>11.71</v>
      </c>
      <c r="E31" s="67">
        <v>281.15</v>
      </c>
      <c r="F31" s="67" t="s">
        <v>20</v>
      </c>
      <c r="G31" s="67" t="s">
        <v>29</v>
      </c>
      <c r="H31" s="67" t="s">
        <v>21</v>
      </c>
      <c r="I31" s="67">
        <v>25000.0</v>
      </c>
      <c r="J31" s="67" t="s">
        <v>30</v>
      </c>
      <c r="K31" s="67" t="s">
        <v>24</v>
      </c>
      <c r="L31" s="67" t="s">
        <v>25</v>
      </c>
      <c r="M31" s="67" t="s">
        <v>93</v>
      </c>
      <c r="N31" s="67">
        <v>10122.2086138</v>
      </c>
      <c r="O31" s="67">
        <v>581.59</v>
      </c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2.75" customHeight="1">
      <c r="A32" s="67">
        <v>1032111.0</v>
      </c>
      <c r="B32" s="67">
        <v>4375.0</v>
      </c>
      <c r="C32" s="67" t="s">
        <v>19</v>
      </c>
      <c r="D32" s="67">
        <v>7.51</v>
      </c>
      <c r="E32" s="67">
        <v>136.11</v>
      </c>
      <c r="F32" s="67" t="s">
        <v>44</v>
      </c>
      <c r="G32" s="67" t="s">
        <v>94</v>
      </c>
      <c r="H32" s="67" t="s">
        <v>79</v>
      </c>
      <c r="I32" s="67">
        <v>17108.0</v>
      </c>
      <c r="J32" s="67" t="s">
        <v>30</v>
      </c>
      <c r="K32" s="67" t="s">
        <v>24</v>
      </c>
      <c r="L32" s="67" t="s">
        <v>50</v>
      </c>
      <c r="M32" s="67" t="s">
        <v>91</v>
      </c>
      <c r="N32" s="67">
        <v>4898.54355838</v>
      </c>
      <c r="O32" s="67">
        <v>144.94</v>
      </c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2.75" customHeight="1">
      <c r="A33" s="67">
        <v>1069539.0</v>
      </c>
      <c r="B33" s="67">
        <v>31825.0</v>
      </c>
      <c r="C33" s="67" t="s">
        <v>19</v>
      </c>
      <c r="D33" s="67">
        <v>7.9</v>
      </c>
      <c r="E33" s="67">
        <v>995.82</v>
      </c>
      <c r="F33" s="67" t="s">
        <v>44</v>
      </c>
      <c r="G33" s="67" t="s">
        <v>66</v>
      </c>
      <c r="H33" s="67" t="s">
        <v>79</v>
      </c>
      <c r="I33" s="67">
        <v>75000.0</v>
      </c>
      <c r="J33" s="67" t="s">
        <v>23</v>
      </c>
      <c r="K33" s="67" t="s">
        <v>24</v>
      </c>
      <c r="L33" s="67" t="s">
        <v>50</v>
      </c>
      <c r="M33" s="67" t="s">
        <v>95</v>
      </c>
      <c r="N33" s="67">
        <v>34886.08</v>
      </c>
      <c r="O33" s="67">
        <v>16966.7</v>
      </c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2.75" customHeight="1">
      <c r="A34" s="67">
        <v>1065420.0</v>
      </c>
      <c r="B34" s="67">
        <v>10000.0</v>
      </c>
      <c r="C34" s="67" t="s">
        <v>27</v>
      </c>
      <c r="D34" s="67">
        <v>15.96</v>
      </c>
      <c r="E34" s="67">
        <v>242.97</v>
      </c>
      <c r="F34" s="67" t="s">
        <v>28</v>
      </c>
      <c r="G34" s="67" t="s">
        <v>89</v>
      </c>
      <c r="H34" s="67" t="s">
        <v>21</v>
      </c>
      <c r="I34" s="67">
        <v>29120.0</v>
      </c>
      <c r="J34" s="67" t="s">
        <v>23</v>
      </c>
      <c r="K34" s="67" t="s">
        <v>38</v>
      </c>
      <c r="L34" s="67" t="s">
        <v>50</v>
      </c>
      <c r="M34" s="67" t="s">
        <v>87</v>
      </c>
      <c r="N34" s="67">
        <v>11622.36</v>
      </c>
      <c r="O34" s="67">
        <v>242.97</v>
      </c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2.75" customHeight="1">
      <c r="A35" s="67">
        <v>1069591.0</v>
      </c>
      <c r="B35" s="67">
        <v>5000.0</v>
      </c>
      <c r="C35" s="67" t="s">
        <v>19</v>
      </c>
      <c r="D35" s="67">
        <v>8.9</v>
      </c>
      <c r="E35" s="67">
        <v>158.77</v>
      </c>
      <c r="F35" s="67" t="s">
        <v>44</v>
      </c>
      <c r="G35" s="67" t="s">
        <v>89</v>
      </c>
      <c r="H35" s="67" t="s">
        <v>21</v>
      </c>
      <c r="I35" s="67">
        <v>24044.0</v>
      </c>
      <c r="J35" s="67" t="s">
        <v>23</v>
      </c>
      <c r="K35" s="67" t="s">
        <v>24</v>
      </c>
      <c r="L35" s="67" t="s">
        <v>50</v>
      </c>
      <c r="M35" s="67" t="s">
        <v>46</v>
      </c>
      <c r="N35" s="67">
        <v>5714.59212878</v>
      </c>
      <c r="O35" s="67">
        <v>163.64</v>
      </c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2.75" customHeight="1">
      <c r="A36" s="67">
        <v>1069530.0</v>
      </c>
      <c r="B36" s="67">
        <v>7000.0</v>
      </c>
      <c r="C36" s="67" t="s">
        <v>19</v>
      </c>
      <c r="D36" s="67">
        <v>15.96</v>
      </c>
      <c r="E36" s="67">
        <v>245.97</v>
      </c>
      <c r="F36" s="67" t="s">
        <v>28</v>
      </c>
      <c r="G36" s="67" t="s">
        <v>94</v>
      </c>
      <c r="H36" s="67" t="s">
        <v>21</v>
      </c>
      <c r="I36" s="67">
        <v>34000.0</v>
      </c>
      <c r="J36" s="67" t="s">
        <v>30</v>
      </c>
      <c r="K36" s="67" t="s">
        <v>24</v>
      </c>
      <c r="L36" s="67" t="s">
        <v>25</v>
      </c>
      <c r="M36" s="67" t="s">
        <v>42</v>
      </c>
      <c r="N36" s="67">
        <v>8848.94043027</v>
      </c>
      <c r="O36" s="67">
        <v>260.74</v>
      </c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2.75" customHeight="1">
      <c r="A37" s="67">
        <v>1069522.0</v>
      </c>
      <c r="B37" s="67">
        <v>12400.0</v>
      </c>
      <c r="C37" s="67" t="s">
        <v>19</v>
      </c>
      <c r="D37" s="67">
        <v>10.65</v>
      </c>
      <c r="E37" s="67">
        <v>403.91</v>
      </c>
      <c r="F37" s="67" t="s">
        <v>20</v>
      </c>
      <c r="G37" s="67" t="s">
        <v>22</v>
      </c>
      <c r="H37" s="67" t="s">
        <v>21</v>
      </c>
      <c r="I37" s="67">
        <v>41000.0</v>
      </c>
      <c r="J37" s="67" t="s">
        <v>34</v>
      </c>
      <c r="K37" s="67" t="s">
        <v>24</v>
      </c>
      <c r="L37" s="67" t="s">
        <v>25</v>
      </c>
      <c r="M37" s="67" t="s">
        <v>96</v>
      </c>
      <c r="N37" s="67">
        <v>14537.4595273</v>
      </c>
      <c r="O37" s="67">
        <v>417.61</v>
      </c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2.75" customHeight="1">
      <c r="A38" s="67">
        <v>1069361.0</v>
      </c>
      <c r="B38" s="67">
        <v>10800.0</v>
      </c>
      <c r="C38" s="67" t="s">
        <v>19</v>
      </c>
      <c r="D38" s="67">
        <v>9.91</v>
      </c>
      <c r="E38" s="67">
        <v>348.03</v>
      </c>
      <c r="F38" s="67" t="s">
        <v>20</v>
      </c>
      <c r="G38" s="67" t="s">
        <v>89</v>
      </c>
      <c r="H38" s="67" t="s">
        <v>21</v>
      </c>
      <c r="I38" s="67">
        <v>55596.0</v>
      </c>
      <c r="J38" s="67" t="s">
        <v>30</v>
      </c>
      <c r="K38" s="67" t="s">
        <v>24</v>
      </c>
      <c r="L38" s="67" t="s">
        <v>88</v>
      </c>
      <c r="M38" s="67" t="s">
        <v>42</v>
      </c>
      <c r="N38" s="67">
        <v>12157.2</v>
      </c>
      <c r="O38" s="67">
        <v>3483.79</v>
      </c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2.75" customHeight="1">
      <c r="A39" s="67">
        <v>1069357.0</v>
      </c>
      <c r="B39" s="67">
        <v>15000.0</v>
      </c>
      <c r="C39" s="67" t="s">
        <v>19</v>
      </c>
      <c r="D39" s="67">
        <v>7.9</v>
      </c>
      <c r="E39" s="67">
        <v>469.36</v>
      </c>
      <c r="F39" s="67" t="s">
        <v>44</v>
      </c>
      <c r="G39" s="67" t="s">
        <v>45</v>
      </c>
      <c r="H39" s="67" t="s">
        <v>21</v>
      </c>
      <c r="I39" s="67">
        <v>45000.0</v>
      </c>
      <c r="J39" s="67" t="s">
        <v>23</v>
      </c>
      <c r="K39" s="67" t="s">
        <v>24</v>
      </c>
      <c r="L39" s="67" t="s">
        <v>50</v>
      </c>
      <c r="M39" s="67" t="s">
        <v>99</v>
      </c>
      <c r="N39" s="67">
        <v>16662.6</v>
      </c>
      <c r="O39" s="67">
        <v>5872.8</v>
      </c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2.75" customHeight="1">
      <c r="A40" s="67">
        <v>1069356.0</v>
      </c>
      <c r="B40" s="67">
        <v>6000.0</v>
      </c>
      <c r="C40" s="67" t="s">
        <v>19</v>
      </c>
      <c r="D40" s="67">
        <v>12.42</v>
      </c>
      <c r="E40" s="67">
        <v>200.5</v>
      </c>
      <c r="F40" s="67" t="s">
        <v>20</v>
      </c>
      <c r="G40" s="67" t="s">
        <v>45</v>
      </c>
      <c r="H40" s="67" t="s">
        <v>21</v>
      </c>
      <c r="I40" s="67">
        <v>36852.0</v>
      </c>
      <c r="J40" s="67" t="s">
        <v>30</v>
      </c>
      <c r="K40" s="67" t="s">
        <v>24</v>
      </c>
      <c r="L40" s="67" t="s">
        <v>50</v>
      </c>
      <c r="M40" s="67" t="s">
        <v>26</v>
      </c>
      <c r="N40" s="67">
        <v>7125.2831651</v>
      </c>
      <c r="O40" s="67">
        <v>1923.53</v>
      </c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2.75" customHeight="1">
      <c r="A41" s="67">
        <v>1069346.0</v>
      </c>
      <c r="B41" s="67">
        <v>12500.0</v>
      </c>
      <c r="C41" s="67" t="s">
        <v>27</v>
      </c>
      <c r="D41" s="67">
        <v>12.69</v>
      </c>
      <c r="E41" s="67">
        <v>282.44</v>
      </c>
      <c r="F41" s="67" t="s">
        <v>20</v>
      </c>
      <c r="G41" s="67" t="s">
        <v>45</v>
      </c>
      <c r="H41" s="67" t="s">
        <v>21</v>
      </c>
      <c r="I41" s="67">
        <v>27000.0</v>
      </c>
      <c r="J41" s="67" t="s">
        <v>23</v>
      </c>
      <c r="K41" s="67" t="s">
        <v>38</v>
      </c>
      <c r="L41" s="67" t="s">
        <v>50</v>
      </c>
      <c r="M41" s="67" t="s">
        <v>36</v>
      </c>
      <c r="N41" s="67">
        <v>13506.54</v>
      </c>
      <c r="O41" s="67">
        <v>282.44</v>
      </c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2.75" customHeight="1">
      <c r="A42" s="67">
        <v>1067573.0</v>
      </c>
      <c r="B42" s="67">
        <v>9600.0</v>
      </c>
      <c r="C42" s="67" t="s">
        <v>19</v>
      </c>
      <c r="D42" s="67">
        <v>7.51</v>
      </c>
      <c r="E42" s="67">
        <v>298.67</v>
      </c>
      <c r="F42" s="67" t="s">
        <v>44</v>
      </c>
      <c r="G42" s="67" t="s">
        <v>61</v>
      </c>
      <c r="H42" s="67" t="s">
        <v>21</v>
      </c>
      <c r="I42" s="67">
        <v>68004.0</v>
      </c>
      <c r="J42" s="67" t="s">
        <v>30</v>
      </c>
      <c r="K42" s="67" t="s">
        <v>24</v>
      </c>
      <c r="L42" s="67" t="s">
        <v>41</v>
      </c>
      <c r="M42" s="67" t="s">
        <v>101</v>
      </c>
      <c r="N42" s="67">
        <v>10749.7626454</v>
      </c>
      <c r="O42" s="67">
        <v>311.56</v>
      </c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2.75" customHeight="1">
      <c r="A43" s="67">
        <v>1069506.0</v>
      </c>
      <c r="B43" s="67">
        <v>12000.0</v>
      </c>
      <c r="C43" s="67" t="s">
        <v>19</v>
      </c>
      <c r="D43" s="67">
        <v>7.9</v>
      </c>
      <c r="E43" s="67">
        <v>375.49</v>
      </c>
      <c r="F43" s="67" t="s">
        <v>44</v>
      </c>
      <c r="G43" s="67" t="s">
        <v>22</v>
      </c>
      <c r="H43" s="67" t="s">
        <v>21</v>
      </c>
      <c r="I43" s="67">
        <v>62300.0</v>
      </c>
      <c r="J43" s="67" t="s">
        <v>34</v>
      </c>
      <c r="K43" s="67" t="s">
        <v>24</v>
      </c>
      <c r="L43" s="67" t="s">
        <v>50</v>
      </c>
      <c r="M43" s="67" t="s">
        <v>95</v>
      </c>
      <c r="N43" s="67">
        <v>13516.3829573</v>
      </c>
      <c r="O43" s="67">
        <v>380.98</v>
      </c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2.75" customHeight="1">
      <c r="A44" s="67">
        <v>1069314.0</v>
      </c>
      <c r="B44" s="67">
        <v>3000.0</v>
      </c>
      <c r="C44" s="67" t="s">
        <v>19</v>
      </c>
      <c r="D44" s="67">
        <v>18.25</v>
      </c>
      <c r="E44" s="67">
        <v>108.84</v>
      </c>
      <c r="F44" s="67" t="s">
        <v>75</v>
      </c>
      <c r="G44" s="67" t="s">
        <v>56</v>
      </c>
      <c r="H44" s="67" t="s">
        <v>79</v>
      </c>
      <c r="I44" s="67">
        <v>65000.0</v>
      </c>
      <c r="J44" s="67" t="s">
        <v>34</v>
      </c>
      <c r="K44" s="67" t="s">
        <v>24</v>
      </c>
      <c r="L44" s="67" t="s">
        <v>41</v>
      </c>
      <c r="M44" s="67" t="s">
        <v>92</v>
      </c>
      <c r="N44" s="67">
        <v>3915.02759536</v>
      </c>
      <c r="O44" s="67">
        <v>115.38</v>
      </c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2.75" customHeight="1">
      <c r="A45" s="67">
        <v>1060578.0</v>
      </c>
      <c r="B45" s="67">
        <v>4400.0</v>
      </c>
      <c r="C45" s="67" t="s">
        <v>19</v>
      </c>
      <c r="D45" s="67">
        <v>16.77</v>
      </c>
      <c r="E45" s="67">
        <v>156.37</v>
      </c>
      <c r="F45" s="67" t="s">
        <v>75</v>
      </c>
      <c r="G45" s="67" t="s">
        <v>22</v>
      </c>
      <c r="H45" s="67" t="s">
        <v>21</v>
      </c>
      <c r="I45" s="67">
        <v>55000.0</v>
      </c>
      <c r="J45" s="67" t="s">
        <v>34</v>
      </c>
      <c r="K45" s="67" t="s">
        <v>24</v>
      </c>
      <c r="L45" s="67" t="s">
        <v>50</v>
      </c>
      <c r="M45" s="67" t="s">
        <v>102</v>
      </c>
      <c r="N45" s="67">
        <v>5626.89265505</v>
      </c>
      <c r="O45" s="67">
        <v>162.44</v>
      </c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2.75" customHeight="1">
      <c r="A46" s="67">
        <v>1069469.0</v>
      </c>
      <c r="B46" s="67">
        <v>6000.0</v>
      </c>
      <c r="C46" s="67" t="s">
        <v>19</v>
      </c>
      <c r="D46" s="67">
        <v>6.03</v>
      </c>
      <c r="E46" s="67">
        <v>182.62</v>
      </c>
      <c r="F46" s="67" t="s">
        <v>44</v>
      </c>
      <c r="G46" s="67" t="s">
        <v>22</v>
      </c>
      <c r="H46" s="67" t="s">
        <v>79</v>
      </c>
      <c r="I46" s="67">
        <v>45600.0</v>
      </c>
      <c r="J46" s="67" t="s">
        <v>34</v>
      </c>
      <c r="K46" s="67" t="s">
        <v>24</v>
      </c>
      <c r="L46" s="67" t="s">
        <v>50</v>
      </c>
      <c r="M46" s="67" t="s">
        <v>103</v>
      </c>
      <c r="N46" s="67">
        <v>6065.86</v>
      </c>
      <c r="O46" s="67">
        <v>15.01</v>
      </c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2.75" customHeight="1">
      <c r="A47" s="67">
        <v>1051117.0</v>
      </c>
      <c r="B47" s="67">
        <v>14000.0</v>
      </c>
      <c r="C47" s="67" t="s">
        <v>19</v>
      </c>
      <c r="D47" s="67">
        <v>9.91</v>
      </c>
      <c r="E47" s="67">
        <v>451.15</v>
      </c>
      <c r="F47" s="67" t="s">
        <v>20</v>
      </c>
      <c r="G47" s="67" t="s">
        <v>85</v>
      </c>
      <c r="H47" s="67" t="s">
        <v>21</v>
      </c>
      <c r="I47" s="67">
        <v>80000.0</v>
      </c>
      <c r="J47" s="67" t="s">
        <v>34</v>
      </c>
      <c r="K47" s="67" t="s">
        <v>24</v>
      </c>
      <c r="L47" s="67" t="s">
        <v>35</v>
      </c>
      <c r="M47" s="67" t="s">
        <v>105</v>
      </c>
      <c r="N47" s="67">
        <v>16239.9141276</v>
      </c>
      <c r="O47" s="67">
        <v>457.91</v>
      </c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2.75" customHeight="1">
      <c r="A48" s="67">
        <v>1069465.0</v>
      </c>
      <c r="B48" s="67">
        <v>5000.0</v>
      </c>
      <c r="C48" s="67" t="s">
        <v>19</v>
      </c>
      <c r="D48" s="67">
        <v>8.9</v>
      </c>
      <c r="E48" s="67">
        <v>158.77</v>
      </c>
      <c r="F48" s="67" t="s">
        <v>44</v>
      </c>
      <c r="G48" s="67" t="s">
        <v>22</v>
      </c>
      <c r="H48" s="67" t="s">
        <v>79</v>
      </c>
      <c r="I48" s="67">
        <v>100000.0</v>
      </c>
      <c r="J48" s="67" t="s">
        <v>30</v>
      </c>
      <c r="K48" s="67" t="s">
        <v>31</v>
      </c>
      <c r="L48" s="67" t="s">
        <v>50</v>
      </c>
      <c r="M48" s="67" t="s">
        <v>99</v>
      </c>
      <c r="N48" s="67">
        <v>5021.37</v>
      </c>
      <c r="O48" s="67">
        <v>158.77</v>
      </c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2.75" customHeight="1">
      <c r="A49" s="67">
        <v>1069283.0</v>
      </c>
      <c r="B49" s="67">
        <v>10000.0</v>
      </c>
      <c r="C49" s="67" t="s">
        <v>19</v>
      </c>
      <c r="D49" s="67">
        <v>10.65</v>
      </c>
      <c r="E49" s="67">
        <v>325.74</v>
      </c>
      <c r="F49" s="67" t="s">
        <v>20</v>
      </c>
      <c r="G49" s="67" t="s">
        <v>85</v>
      </c>
      <c r="H49" s="67" t="s">
        <v>21</v>
      </c>
      <c r="I49" s="67">
        <v>27000.0</v>
      </c>
      <c r="J49" s="67" t="s">
        <v>23</v>
      </c>
      <c r="K49" s="67" t="s">
        <v>24</v>
      </c>
      <c r="L49" s="67" t="s">
        <v>41</v>
      </c>
      <c r="M49" s="67" t="s">
        <v>91</v>
      </c>
      <c r="N49" s="67">
        <v>11724.5677368</v>
      </c>
      <c r="O49" s="67">
        <v>332.92</v>
      </c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2.75" customHeight="1">
      <c r="A50" s="67">
        <v>1069287.0</v>
      </c>
      <c r="B50" s="67">
        <v>10000.0</v>
      </c>
      <c r="C50" s="67" t="s">
        <v>19</v>
      </c>
      <c r="D50" s="67">
        <v>6.03</v>
      </c>
      <c r="E50" s="67">
        <v>304.36</v>
      </c>
      <c r="F50" s="67" t="s">
        <v>44</v>
      </c>
      <c r="G50" s="67" t="s">
        <v>22</v>
      </c>
      <c r="H50" s="67" t="s">
        <v>21</v>
      </c>
      <c r="I50" s="67">
        <v>60000.0</v>
      </c>
      <c r="J50" s="67" t="s">
        <v>34</v>
      </c>
      <c r="K50" s="67" t="s">
        <v>24</v>
      </c>
      <c r="L50" s="67" t="s">
        <v>25</v>
      </c>
      <c r="M50" s="67" t="s">
        <v>80</v>
      </c>
      <c r="N50" s="67">
        <v>10282.67</v>
      </c>
      <c r="O50" s="67">
        <v>8762.05</v>
      </c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2.75" customHeight="1">
      <c r="A51" s="67">
        <v>1069453.0</v>
      </c>
      <c r="B51" s="67">
        <v>11000.0</v>
      </c>
      <c r="C51" s="67" t="s">
        <v>19</v>
      </c>
      <c r="D51" s="67">
        <v>6.62</v>
      </c>
      <c r="E51" s="67">
        <v>337.75</v>
      </c>
      <c r="F51" s="67" t="s">
        <v>44</v>
      </c>
      <c r="G51" s="67" t="s">
        <v>66</v>
      </c>
      <c r="H51" s="67" t="s">
        <v>21</v>
      </c>
      <c r="I51" s="67">
        <v>70000.0</v>
      </c>
      <c r="J51" s="67" t="s">
        <v>34</v>
      </c>
      <c r="K51" s="67" t="s">
        <v>24</v>
      </c>
      <c r="L51" s="67" t="s">
        <v>50</v>
      </c>
      <c r="M51" s="67" t="s">
        <v>80</v>
      </c>
      <c r="N51" s="67">
        <v>12157.3800468</v>
      </c>
      <c r="O51" s="67">
        <v>346.13</v>
      </c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2.75" customHeight="1">
      <c r="A52" s="67">
        <v>1069248.0</v>
      </c>
      <c r="B52" s="67">
        <v>15000.0</v>
      </c>
      <c r="C52" s="67" t="s">
        <v>19</v>
      </c>
      <c r="D52" s="67">
        <v>9.91</v>
      </c>
      <c r="E52" s="67">
        <v>483.38</v>
      </c>
      <c r="F52" s="67" t="s">
        <v>20</v>
      </c>
      <c r="G52" s="67" t="s">
        <v>51</v>
      </c>
      <c r="H52" s="67" t="s">
        <v>79</v>
      </c>
      <c r="I52" s="67">
        <v>80000.0</v>
      </c>
      <c r="J52" s="67" t="s">
        <v>34</v>
      </c>
      <c r="K52" s="67" t="s">
        <v>31</v>
      </c>
      <c r="L52" s="67" t="s">
        <v>50</v>
      </c>
      <c r="M52" s="67" t="s">
        <v>36</v>
      </c>
      <c r="N52" s="67">
        <v>16177.77</v>
      </c>
      <c r="O52" s="67">
        <v>483.38</v>
      </c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2.75" customHeight="1">
      <c r="A53" s="67">
        <v>1068120.0</v>
      </c>
      <c r="B53" s="67">
        <v>25600.0</v>
      </c>
      <c r="C53" s="67" t="s">
        <v>19</v>
      </c>
      <c r="D53" s="67">
        <v>9.91</v>
      </c>
      <c r="E53" s="67">
        <v>824.96</v>
      </c>
      <c r="F53" s="67" t="s">
        <v>20</v>
      </c>
      <c r="G53" s="67" t="s">
        <v>56</v>
      </c>
      <c r="H53" s="67" t="s">
        <v>21</v>
      </c>
      <c r="I53" s="67">
        <v>110000.0</v>
      </c>
      <c r="J53" s="67" t="s">
        <v>23</v>
      </c>
      <c r="K53" s="67" t="s">
        <v>24</v>
      </c>
      <c r="L53" s="67" t="s">
        <v>25</v>
      </c>
      <c r="M53" s="67" t="s">
        <v>42</v>
      </c>
      <c r="N53" s="67">
        <v>29695.6226757</v>
      </c>
      <c r="O53" s="67">
        <v>838.27</v>
      </c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2.75" customHeight="1">
      <c r="A54" s="67">
        <v>1069244.0</v>
      </c>
      <c r="B54" s="67">
        <v>7000.0</v>
      </c>
      <c r="C54" s="67" t="s">
        <v>19</v>
      </c>
      <c r="D54" s="67">
        <v>10.65</v>
      </c>
      <c r="E54" s="67">
        <v>228.02</v>
      </c>
      <c r="F54" s="67" t="s">
        <v>20</v>
      </c>
      <c r="G54" s="67" t="s">
        <v>29</v>
      </c>
      <c r="H54" s="67" t="s">
        <v>21</v>
      </c>
      <c r="I54" s="67">
        <v>40000.0</v>
      </c>
      <c r="J54" s="67" t="s">
        <v>34</v>
      </c>
      <c r="K54" s="67" t="s">
        <v>24</v>
      </c>
      <c r="L54" s="67" t="s">
        <v>50</v>
      </c>
      <c r="M54" s="67" t="s">
        <v>42</v>
      </c>
      <c r="N54" s="67">
        <v>8205.47381646</v>
      </c>
      <c r="O54" s="67">
        <v>240.27</v>
      </c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2.75" customHeight="1">
      <c r="A55" s="67">
        <v>1069243.0</v>
      </c>
      <c r="B55" s="67">
        <v>12000.0</v>
      </c>
      <c r="C55" s="67" t="s">
        <v>19</v>
      </c>
      <c r="D55" s="67">
        <v>15.96</v>
      </c>
      <c r="E55" s="67">
        <v>421.65</v>
      </c>
      <c r="F55" s="67" t="s">
        <v>28</v>
      </c>
      <c r="G55" s="67" t="s">
        <v>61</v>
      </c>
      <c r="H55" s="67" t="s">
        <v>21</v>
      </c>
      <c r="I55" s="67">
        <v>50000.0</v>
      </c>
      <c r="J55" s="67" t="s">
        <v>34</v>
      </c>
      <c r="K55" s="67" t="s">
        <v>31</v>
      </c>
      <c r="L55" s="67" t="s">
        <v>32</v>
      </c>
      <c r="M55" s="67" t="s">
        <v>42</v>
      </c>
      <c r="N55" s="67">
        <v>3521.95</v>
      </c>
      <c r="O55" s="67">
        <v>421.65</v>
      </c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2.75" customHeight="1">
      <c r="A56" s="67">
        <v>1069238.0</v>
      </c>
      <c r="B56" s="67">
        <v>12000.0</v>
      </c>
      <c r="C56" s="67" t="s">
        <v>19</v>
      </c>
      <c r="D56" s="67">
        <v>9.91</v>
      </c>
      <c r="E56" s="67">
        <v>386.7</v>
      </c>
      <c r="F56" s="67" t="s">
        <v>20</v>
      </c>
      <c r="G56" s="67" t="s">
        <v>45</v>
      </c>
      <c r="H56" s="67" t="s">
        <v>21</v>
      </c>
      <c r="I56" s="67">
        <v>46000.0</v>
      </c>
      <c r="J56" s="67" t="s">
        <v>34</v>
      </c>
      <c r="K56" s="67" t="s">
        <v>24</v>
      </c>
      <c r="L56" s="67" t="s">
        <v>25</v>
      </c>
      <c r="M56" s="67" t="s">
        <v>64</v>
      </c>
      <c r="N56" s="67">
        <v>13748.2131095</v>
      </c>
      <c r="O56" s="67">
        <v>964.73</v>
      </c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2.75" customHeight="1">
      <c r="A57" s="67">
        <v>1069410.0</v>
      </c>
      <c r="B57" s="67">
        <v>21000.0</v>
      </c>
      <c r="C57" s="67" t="s">
        <v>27</v>
      </c>
      <c r="D57" s="67">
        <v>19.91</v>
      </c>
      <c r="E57" s="67">
        <v>555.33</v>
      </c>
      <c r="F57" s="67" t="s">
        <v>55</v>
      </c>
      <c r="G57" s="67" t="s">
        <v>94</v>
      </c>
      <c r="H57" s="67" t="s">
        <v>21</v>
      </c>
      <c r="I57" s="67">
        <v>50000.0</v>
      </c>
      <c r="J57" s="67" t="s">
        <v>23</v>
      </c>
      <c r="K57" s="67" t="s">
        <v>31</v>
      </c>
      <c r="L57" s="67" t="s">
        <v>50</v>
      </c>
      <c r="M57" s="67" t="s">
        <v>107</v>
      </c>
      <c r="N57" s="67">
        <v>18319.14</v>
      </c>
      <c r="O57" s="67">
        <v>555.33</v>
      </c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2.75" customHeight="1">
      <c r="A58" s="67">
        <v>1068409.0</v>
      </c>
      <c r="B58" s="67">
        <v>16000.0</v>
      </c>
      <c r="C58" s="67" t="s">
        <v>27</v>
      </c>
      <c r="D58" s="67">
        <v>19.91</v>
      </c>
      <c r="E58" s="67">
        <v>423.11</v>
      </c>
      <c r="F58" s="67" t="s">
        <v>55</v>
      </c>
      <c r="G58" s="67" t="s">
        <v>94</v>
      </c>
      <c r="H58" s="67" t="s">
        <v>21</v>
      </c>
      <c r="I58" s="67">
        <v>81000.0</v>
      </c>
      <c r="J58" s="67" t="s">
        <v>23</v>
      </c>
      <c r="K58" s="67" t="s">
        <v>24</v>
      </c>
      <c r="L58" s="67" t="s">
        <v>25</v>
      </c>
      <c r="M58" s="67" t="s">
        <v>105</v>
      </c>
      <c r="N58" s="67">
        <v>20876.1</v>
      </c>
      <c r="O58" s="67">
        <v>9931.02</v>
      </c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2.75" customHeight="1">
      <c r="A59" s="67">
        <v>1068487.0</v>
      </c>
      <c r="B59" s="67">
        <v>10000.0</v>
      </c>
      <c r="C59" s="67" t="s">
        <v>19</v>
      </c>
      <c r="D59" s="67">
        <v>12.42</v>
      </c>
      <c r="E59" s="67">
        <v>334.16</v>
      </c>
      <c r="F59" s="67" t="s">
        <v>20</v>
      </c>
      <c r="G59" s="67" t="s">
        <v>29</v>
      </c>
      <c r="H59" s="67" t="s">
        <v>60</v>
      </c>
      <c r="I59" s="67">
        <v>39000.0</v>
      </c>
      <c r="J59" s="67" t="s">
        <v>34</v>
      </c>
      <c r="K59" s="67" t="s">
        <v>24</v>
      </c>
      <c r="L59" s="67" t="s">
        <v>50</v>
      </c>
      <c r="M59" s="67" t="s">
        <v>46</v>
      </c>
      <c r="N59" s="67">
        <v>11474.76</v>
      </c>
      <c r="O59" s="67">
        <v>5803.94</v>
      </c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2.75" customHeight="1">
      <c r="A60" s="67">
        <v>1043961.0</v>
      </c>
      <c r="B60" s="67">
        <v>10000.0</v>
      </c>
      <c r="C60" s="67" t="s">
        <v>19</v>
      </c>
      <c r="D60" s="67">
        <v>10.65</v>
      </c>
      <c r="E60" s="67">
        <v>325.74</v>
      </c>
      <c r="F60" s="67" t="s">
        <v>20</v>
      </c>
      <c r="G60" s="67" t="s">
        <v>89</v>
      </c>
      <c r="H60" s="67" t="s">
        <v>21</v>
      </c>
      <c r="I60" s="67">
        <v>51400.0</v>
      </c>
      <c r="J60" s="67" t="s">
        <v>34</v>
      </c>
      <c r="K60" s="67" t="s">
        <v>24</v>
      </c>
      <c r="L60" s="67" t="s">
        <v>25</v>
      </c>
      <c r="M60" s="67" t="s">
        <v>64</v>
      </c>
      <c r="N60" s="67">
        <v>10575.94</v>
      </c>
      <c r="O60" s="67">
        <v>8627.74</v>
      </c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2.75" customHeight="1">
      <c r="A61" s="67">
        <v>1068945.0</v>
      </c>
      <c r="B61" s="67">
        <v>7100.0</v>
      </c>
      <c r="C61" s="67" t="s">
        <v>19</v>
      </c>
      <c r="D61" s="67">
        <v>16.77</v>
      </c>
      <c r="E61" s="67">
        <v>252.33</v>
      </c>
      <c r="F61" s="67" t="s">
        <v>75</v>
      </c>
      <c r="G61" s="67" t="s">
        <v>45</v>
      </c>
      <c r="H61" s="67" t="s">
        <v>79</v>
      </c>
      <c r="I61" s="67">
        <v>33000.0</v>
      </c>
      <c r="J61" s="67" t="s">
        <v>23</v>
      </c>
      <c r="K61" s="67" t="s">
        <v>24</v>
      </c>
      <c r="L61" s="67" t="s">
        <v>50</v>
      </c>
      <c r="M61" s="67" t="s">
        <v>64</v>
      </c>
      <c r="N61" s="67">
        <v>9079.33484306</v>
      </c>
      <c r="O61" s="67">
        <v>262.78</v>
      </c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2.75" customHeight="1">
      <c r="A62" s="67">
        <v>1069142.0</v>
      </c>
      <c r="B62" s="67">
        <v>13000.0</v>
      </c>
      <c r="C62" s="67" t="s">
        <v>27</v>
      </c>
      <c r="D62" s="67">
        <v>12.69</v>
      </c>
      <c r="E62" s="67">
        <v>293.74</v>
      </c>
      <c r="F62" s="67" t="s">
        <v>20</v>
      </c>
      <c r="G62" s="67" t="s">
        <v>29</v>
      </c>
      <c r="H62" s="67" t="s">
        <v>79</v>
      </c>
      <c r="I62" s="67">
        <v>30000.0</v>
      </c>
      <c r="J62" s="67" t="s">
        <v>30</v>
      </c>
      <c r="K62" s="67" t="s">
        <v>24</v>
      </c>
      <c r="L62" s="67" t="s">
        <v>50</v>
      </c>
      <c r="M62" s="67" t="s">
        <v>95</v>
      </c>
      <c r="N62" s="67">
        <v>17402.2399868</v>
      </c>
      <c r="O62" s="67">
        <v>3596.46</v>
      </c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2.75" customHeight="1">
      <c r="A63" s="67">
        <v>1068934.0</v>
      </c>
      <c r="B63" s="67">
        <v>17500.0</v>
      </c>
      <c r="C63" s="67" t="s">
        <v>27</v>
      </c>
      <c r="D63" s="67">
        <v>17.27</v>
      </c>
      <c r="E63" s="67">
        <v>223.74</v>
      </c>
      <c r="F63" s="67" t="s">
        <v>75</v>
      </c>
      <c r="G63" s="67" t="s">
        <v>85</v>
      </c>
      <c r="H63" s="67" t="s">
        <v>21</v>
      </c>
      <c r="I63" s="67">
        <v>40000.0</v>
      </c>
      <c r="J63" s="67" t="s">
        <v>23</v>
      </c>
      <c r="K63" s="67" t="s">
        <v>38</v>
      </c>
      <c r="L63" s="67" t="s">
        <v>35</v>
      </c>
      <c r="M63" s="67" t="s">
        <v>42</v>
      </c>
      <c r="N63" s="67">
        <v>10713.52</v>
      </c>
      <c r="O63" s="67">
        <v>223.74</v>
      </c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2.75" customHeight="1">
      <c r="A64" s="67">
        <v>1069136.0</v>
      </c>
      <c r="B64" s="67">
        <v>17675.0</v>
      </c>
      <c r="C64" s="67" t="s">
        <v>27</v>
      </c>
      <c r="D64" s="67">
        <v>14.65</v>
      </c>
      <c r="E64" s="67">
        <v>417.25</v>
      </c>
      <c r="F64" s="67" t="s">
        <v>28</v>
      </c>
      <c r="G64" s="67" t="s">
        <v>29</v>
      </c>
      <c r="H64" s="67" t="s">
        <v>21</v>
      </c>
      <c r="I64" s="67">
        <v>50000.0</v>
      </c>
      <c r="J64" s="67" t="s">
        <v>30</v>
      </c>
      <c r="K64" s="67" t="s">
        <v>24</v>
      </c>
      <c r="L64" s="67" t="s">
        <v>50</v>
      </c>
      <c r="M64" s="67" t="s">
        <v>112</v>
      </c>
      <c r="N64" s="67">
        <v>21323.43</v>
      </c>
      <c r="O64" s="67">
        <v>13814.81</v>
      </c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2.75" customHeight="1">
      <c r="A65" s="67">
        <v>1068923.0</v>
      </c>
      <c r="B65" s="67">
        <v>8000.0</v>
      </c>
      <c r="C65" s="67" t="s">
        <v>19</v>
      </c>
      <c r="D65" s="67">
        <v>16.77</v>
      </c>
      <c r="E65" s="67">
        <v>284.31</v>
      </c>
      <c r="F65" s="67" t="s">
        <v>75</v>
      </c>
      <c r="G65" s="67" t="s">
        <v>29</v>
      </c>
      <c r="H65" s="67" t="s">
        <v>21</v>
      </c>
      <c r="I65" s="67">
        <v>62000.0</v>
      </c>
      <c r="J65" s="67" t="s">
        <v>34</v>
      </c>
      <c r="K65" s="67" t="s">
        <v>24</v>
      </c>
      <c r="L65" s="67" t="s">
        <v>50</v>
      </c>
      <c r="M65" s="67" t="s">
        <v>69</v>
      </c>
      <c r="N65" s="67">
        <v>10267.2621391</v>
      </c>
      <c r="O65" s="67">
        <v>606.54</v>
      </c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2.75" customHeight="1">
      <c r="A66" s="67">
        <v>1069126.0</v>
      </c>
      <c r="B66" s="67">
        <v>10000.0</v>
      </c>
      <c r="C66" s="67" t="s">
        <v>27</v>
      </c>
      <c r="D66" s="67">
        <v>10.65</v>
      </c>
      <c r="E66" s="67">
        <v>215.69</v>
      </c>
      <c r="F66" s="67" t="s">
        <v>20</v>
      </c>
      <c r="G66" s="67" t="s">
        <v>22</v>
      </c>
      <c r="H66" s="67" t="s">
        <v>21</v>
      </c>
      <c r="I66" s="67">
        <v>45996.0</v>
      </c>
      <c r="J66" s="67" t="s">
        <v>23</v>
      </c>
      <c r="K66" s="67" t="s">
        <v>31</v>
      </c>
      <c r="L66" s="67" t="s">
        <v>50</v>
      </c>
      <c r="M66" s="67" t="s">
        <v>99</v>
      </c>
      <c r="N66" s="67">
        <v>8772.91</v>
      </c>
      <c r="O66" s="67">
        <v>1.0</v>
      </c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2.75" customHeight="1">
      <c r="A67" s="67">
        <v>1069102.0</v>
      </c>
      <c r="B67" s="67">
        <v>3500.0</v>
      </c>
      <c r="C67" s="67" t="s">
        <v>19</v>
      </c>
      <c r="D67" s="67">
        <v>10.65</v>
      </c>
      <c r="E67" s="67">
        <v>114.01</v>
      </c>
      <c r="F67" s="67" t="s">
        <v>20</v>
      </c>
      <c r="G67" s="67" t="s">
        <v>94</v>
      </c>
      <c r="H67" s="67" t="s">
        <v>79</v>
      </c>
      <c r="I67" s="67">
        <v>55000.0</v>
      </c>
      <c r="J67" s="67" t="s">
        <v>34</v>
      </c>
      <c r="K67" s="67" t="s">
        <v>24</v>
      </c>
      <c r="L67" s="67" t="s">
        <v>50</v>
      </c>
      <c r="M67" s="67" t="s">
        <v>99</v>
      </c>
      <c r="N67" s="67">
        <v>4103.16812842</v>
      </c>
      <c r="O67" s="67">
        <v>118.32</v>
      </c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2.75" customHeight="1">
      <c r="A68" s="67">
        <v>1069093.0</v>
      </c>
      <c r="B68" s="67">
        <v>12500.0</v>
      </c>
      <c r="C68" s="67" t="s">
        <v>27</v>
      </c>
      <c r="D68" s="67">
        <v>17.27</v>
      </c>
      <c r="E68" s="67">
        <v>223.11</v>
      </c>
      <c r="F68" s="67" t="s">
        <v>75</v>
      </c>
      <c r="G68" s="67" t="s">
        <v>66</v>
      </c>
      <c r="H68" s="67" t="s">
        <v>21</v>
      </c>
      <c r="I68" s="67">
        <v>30000.0</v>
      </c>
      <c r="J68" s="67" t="s">
        <v>30</v>
      </c>
      <c r="K68" s="67" t="s">
        <v>31</v>
      </c>
      <c r="L68" s="67" t="s">
        <v>50</v>
      </c>
      <c r="M68" s="67" t="s">
        <v>93</v>
      </c>
      <c r="N68" s="67">
        <v>5577.75</v>
      </c>
      <c r="O68" s="67">
        <v>223.11</v>
      </c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2.75" customHeight="1">
      <c r="A69" s="67">
        <v>1069030.0</v>
      </c>
      <c r="B69" s="67">
        <v>16425.0</v>
      </c>
      <c r="C69" s="67" t="s">
        <v>19</v>
      </c>
      <c r="D69" s="67">
        <v>14.27</v>
      </c>
      <c r="E69" s="67">
        <v>563.53</v>
      </c>
      <c r="F69" s="67" t="s">
        <v>28</v>
      </c>
      <c r="G69" s="67" t="s">
        <v>61</v>
      </c>
      <c r="H69" s="67" t="s">
        <v>21</v>
      </c>
      <c r="I69" s="67">
        <v>44544.0</v>
      </c>
      <c r="J69" s="67" t="s">
        <v>30</v>
      </c>
      <c r="K69" s="67" t="s">
        <v>24</v>
      </c>
      <c r="L69" s="67" t="s">
        <v>50</v>
      </c>
      <c r="M69" s="67" t="s">
        <v>42</v>
      </c>
      <c r="N69" s="67">
        <v>18172.71</v>
      </c>
      <c r="O69" s="67">
        <v>13108.71</v>
      </c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2.75" customHeight="1">
      <c r="A70" s="67">
        <v>1068906.0</v>
      </c>
      <c r="B70" s="67">
        <v>8200.0</v>
      </c>
      <c r="C70" s="67" t="s">
        <v>27</v>
      </c>
      <c r="D70" s="67">
        <v>21.28</v>
      </c>
      <c r="E70" s="67">
        <v>223.14</v>
      </c>
      <c r="F70" s="67" t="s">
        <v>59</v>
      </c>
      <c r="G70" s="67" t="s">
        <v>61</v>
      </c>
      <c r="H70" s="67" t="s">
        <v>21</v>
      </c>
      <c r="I70" s="67">
        <v>75000.0</v>
      </c>
      <c r="J70" s="67" t="s">
        <v>30</v>
      </c>
      <c r="K70" s="67" t="s">
        <v>31</v>
      </c>
      <c r="L70" s="67" t="s">
        <v>35</v>
      </c>
      <c r="M70" s="67" t="s">
        <v>42</v>
      </c>
      <c r="N70" s="67">
        <v>4173.57</v>
      </c>
      <c r="O70" s="67">
        <v>223.14</v>
      </c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2.75" customHeight="1">
      <c r="A71" s="67">
        <v>1069073.0</v>
      </c>
      <c r="B71" s="67">
        <v>15000.0</v>
      </c>
      <c r="C71" s="67" t="s">
        <v>19</v>
      </c>
      <c r="D71" s="67">
        <v>14.65</v>
      </c>
      <c r="E71" s="67">
        <v>517.42</v>
      </c>
      <c r="F71" s="67" t="s">
        <v>28</v>
      </c>
      <c r="G71" s="67" t="s">
        <v>89</v>
      </c>
      <c r="H71" s="67" t="s">
        <v>60</v>
      </c>
      <c r="I71" s="67">
        <v>61000.0</v>
      </c>
      <c r="J71" s="67" t="s">
        <v>23</v>
      </c>
      <c r="K71" s="67" t="s">
        <v>24</v>
      </c>
      <c r="L71" s="67" t="s">
        <v>25</v>
      </c>
      <c r="M71" s="67" t="s">
        <v>87</v>
      </c>
      <c r="N71" s="67">
        <v>18562.40042</v>
      </c>
      <c r="O71" s="67">
        <v>2533.38</v>
      </c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2.75" customHeight="1">
      <c r="A72" s="67">
        <v>1069043.0</v>
      </c>
      <c r="B72" s="67">
        <v>20975.0</v>
      </c>
      <c r="C72" s="67" t="s">
        <v>27</v>
      </c>
      <c r="D72" s="67">
        <v>17.58</v>
      </c>
      <c r="E72" s="67">
        <v>341.63</v>
      </c>
      <c r="F72" s="67" t="s">
        <v>75</v>
      </c>
      <c r="G72" s="67" t="s">
        <v>66</v>
      </c>
      <c r="H72" s="67" t="s">
        <v>79</v>
      </c>
      <c r="I72" s="67">
        <v>44000.0</v>
      </c>
      <c r="J72" s="67" t="s">
        <v>23</v>
      </c>
      <c r="K72" s="67" t="s">
        <v>24</v>
      </c>
      <c r="L72" s="67" t="s">
        <v>25</v>
      </c>
      <c r="M72" s="67" t="s">
        <v>33</v>
      </c>
      <c r="N72" s="67">
        <v>18097.3445842</v>
      </c>
      <c r="O72" s="67">
        <v>9245.21</v>
      </c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2.75" customHeight="1">
      <c r="A73" s="67">
        <v>1060981.0</v>
      </c>
      <c r="B73" s="67">
        <v>6400.0</v>
      </c>
      <c r="C73" s="67" t="s">
        <v>19</v>
      </c>
      <c r="D73" s="67">
        <v>16.77</v>
      </c>
      <c r="E73" s="67">
        <v>227.45</v>
      </c>
      <c r="F73" s="67" t="s">
        <v>75</v>
      </c>
      <c r="G73" s="67" t="s">
        <v>66</v>
      </c>
      <c r="H73" s="67" t="s">
        <v>21</v>
      </c>
      <c r="I73" s="67">
        <v>75000.0</v>
      </c>
      <c r="J73" s="67" t="s">
        <v>34</v>
      </c>
      <c r="K73" s="67" t="s">
        <v>31</v>
      </c>
      <c r="L73" s="67" t="s">
        <v>50</v>
      </c>
      <c r="M73" s="67" t="s">
        <v>42</v>
      </c>
      <c r="N73" s="67">
        <v>4776.45</v>
      </c>
      <c r="O73" s="67">
        <v>227.45</v>
      </c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2.75" customHeight="1">
      <c r="A74" s="67">
        <v>1069071.0</v>
      </c>
      <c r="B74" s="67">
        <v>3000.0</v>
      </c>
      <c r="C74" s="67" t="s">
        <v>19</v>
      </c>
      <c r="D74" s="67">
        <v>13.49</v>
      </c>
      <c r="E74" s="67">
        <v>101.8</v>
      </c>
      <c r="F74" s="67" t="s">
        <v>28</v>
      </c>
      <c r="G74" s="67" t="s">
        <v>45</v>
      </c>
      <c r="H74" s="67" t="s">
        <v>21</v>
      </c>
      <c r="I74" s="67">
        <v>33600.0</v>
      </c>
      <c r="J74" s="67" t="s">
        <v>34</v>
      </c>
      <c r="K74" s="67" t="s">
        <v>24</v>
      </c>
      <c r="L74" s="67" t="s">
        <v>50</v>
      </c>
      <c r="M74" s="67" t="s">
        <v>113</v>
      </c>
      <c r="N74" s="67">
        <v>3246.8</v>
      </c>
      <c r="O74" s="67">
        <v>2539.58</v>
      </c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2.75" customHeight="1">
      <c r="A75" s="67">
        <v>1069070.0</v>
      </c>
      <c r="B75" s="67">
        <v>12000.0</v>
      </c>
      <c r="C75" s="67" t="s">
        <v>19</v>
      </c>
      <c r="D75" s="67">
        <v>16.77</v>
      </c>
      <c r="E75" s="67">
        <v>426.47</v>
      </c>
      <c r="F75" s="67" t="s">
        <v>75</v>
      </c>
      <c r="G75" s="67" t="s">
        <v>48</v>
      </c>
      <c r="H75" s="67" t="s">
        <v>21</v>
      </c>
      <c r="I75" s="67">
        <v>50000.0</v>
      </c>
      <c r="J75" s="67" t="s">
        <v>34</v>
      </c>
      <c r="K75" s="67" t="s">
        <v>24</v>
      </c>
      <c r="L75" s="67" t="s">
        <v>25</v>
      </c>
      <c r="M75" s="67" t="s">
        <v>105</v>
      </c>
      <c r="N75" s="67">
        <v>15346.4668655</v>
      </c>
      <c r="O75" s="67">
        <v>441.52</v>
      </c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2.75" customHeight="1">
      <c r="A76" s="67">
        <v>1068893.0</v>
      </c>
      <c r="B76" s="67">
        <v>14400.0</v>
      </c>
      <c r="C76" s="67" t="s">
        <v>19</v>
      </c>
      <c r="D76" s="67">
        <v>8.9</v>
      </c>
      <c r="E76" s="67">
        <v>457.25</v>
      </c>
      <c r="F76" s="67" t="s">
        <v>44</v>
      </c>
      <c r="G76" s="67" t="s">
        <v>29</v>
      </c>
      <c r="H76" s="67" t="s">
        <v>60</v>
      </c>
      <c r="I76" s="67">
        <v>150000.0</v>
      </c>
      <c r="J76" s="67" t="s">
        <v>30</v>
      </c>
      <c r="K76" s="67" t="s">
        <v>24</v>
      </c>
      <c r="L76" s="67" t="s">
        <v>50</v>
      </c>
      <c r="M76" s="67" t="s">
        <v>91</v>
      </c>
      <c r="N76" s="67">
        <v>16459.519142</v>
      </c>
      <c r="O76" s="67">
        <v>464.02</v>
      </c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2.75" customHeight="1">
      <c r="A77" s="67">
        <v>1068882.0</v>
      </c>
      <c r="B77" s="67">
        <v>12000.0</v>
      </c>
      <c r="C77" s="67" t="s">
        <v>19</v>
      </c>
      <c r="D77" s="67">
        <v>14.65</v>
      </c>
      <c r="E77" s="67">
        <v>413.94</v>
      </c>
      <c r="F77" s="67" t="s">
        <v>28</v>
      </c>
      <c r="G77" s="67" t="s">
        <v>22</v>
      </c>
      <c r="H77" s="67" t="s">
        <v>21</v>
      </c>
      <c r="I77" s="67">
        <v>90000.0</v>
      </c>
      <c r="J77" s="67" t="s">
        <v>34</v>
      </c>
      <c r="K77" s="67" t="s">
        <v>24</v>
      </c>
      <c r="L77" s="67" t="s">
        <v>50</v>
      </c>
      <c r="M77" s="67" t="s">
        <v>95</v>
      </c>
      <c r="N77" s="67">
        <v>12699.48</v>
      </c>
      <c r="O77" s="67">
        <v>11046.6</v>
      </c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2.75" customHeight="1">
      <c r="A78" s="67">
        <v>1069039.0</v>
      </c>
      <c r="B78" s="67">
        <v>11000.0</v>
      </c>
      <c r="C78" s="67" t="s">
        <v>19</v>
      </c>
      <c r="D78" s="67">
        <v>13.49</v>
      </c>
      <c r="E78" s="67">
        <v>373.24</v>
      </c>
      <c r="F78" s="67" t="s">
        <v>28</v>
      </c>
      <c r="G78" s="67" t="s">
        <v>22</v>
      </c>
      <c r="H78" s="67" t="s">
        <v>79</v>
      </c>
      <c r="I78" s="67">
        <v>48000.0</v>
      </c>
      <c r="J78" s="67" t="s">
        <v>23</v>
      </c>
      <c r="K78" s="67" t="s">
        <v>24</v>
      </c>
      <c r="L78" s="67" t="s">
        <v>50</v>
      </c>
      <c r="M78" s="67" t="s">
        <v>64</v>
      </c>
      <c r="N78" s="67">
        <v>13413.2160453</v>
      </c>
      <c r="O78" s="67">
        <v>1491.29</v>
      </c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2.75" customHeight="1">
      <c r="A79" s="67">
        <v>1068416.0</v>
      </c>
      <c r="B79" s="67">
        <v>7250.0</v>
      </c>
      <c r="C79" s="67" t="s">
        <v>27</v>
      </c>
      <c r="D79" s="67">
        <v>21.67</v>
      </c>
      <c r="E79" s="67">
        <v>197.51</v>
      </c>
      <c r="F79" s="67" t="s">
        <v>59</v>
      </c>
      <c r="G79" s="67" t="s">
        <v>29</v>
      </c>
      <c r="H79" s="67" t="s">
        <v>21</v>
      </c>
      <c r="I79" s="67">
        <v>75000.0</v>
      </c>
      <c r="J79" s="67" t="s">
        <v>23</v>
      </c>
      <c r="K79" s="67" t="s">
        <v>24</v>
      </c>
      <c r="L79" s="67" t="s">
        <v>50</v>
      </c>
      <c r="M79" s="67" t="s">
        <v>42</v>
      </c>
      <c r="N79" s="67">
        <v>8201.53</v>
      </c>
      <c r="O79" s="67">
        <v>6824.7</v>
      </c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2.75" customHeight="1">
      <c r="A80" s="67">
        <v>1068997.0</v>
      </c>
      <c r="B80" s="67">
        <v>15000.0</v>
      </c>
      <c r="C80" s="67" t="s">
        <v>19</v>
      </c>
      <c r="D80" s="67">
        <v>7.9</v>
      </c>
      <c r="E80" s="67">
        <v>469.36</v>
      </c>
      <c r="F80" s="67" t="s">
        <v>44</v>
      </c>
      <c r="G80" s="67" t="s">
        <v>45</v>
      </c>
      <c r="H80" s="67" t="s">
        <v>79</v>
      </c>
      <c r="I80" s="67">
        <v>52000.0</v>
      </c>
      <c r="J80" s="67" t="s">
        <v>34</v>
      </c>
      <c r="K80" s="67" t="s">
        <v>24</v>
      </c>
      <c r="L80" s="67" t="s">
        <v>35</v>
      </c>
      <c r="M80" s="67" t="s">
        <v>64</v>
      </c>
      <c r="N80" s="67">
        <v>15557.64</v>
      </c>
      <c r="O80" s="67">
        <v>312.74</v>
      </c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2.75" customHeight="1">
      <c r="A81" s="67">
        <v>1048390.0</v>
      </c>
      <c r="B81" s="67">
        <v>18000.0</v>
      </c>
      <c r="C81" s="67" t="s">
        <v>27</v>
      </c>
      <c r="D81" s="67">
        <v>19.91</v>
      </c>
      <c r="E81" s="67">
        <v>475.99</v>
      </c>
      <c r="F81" s="67" t="s">
        <v>55</v>
      </c>
      <c r="G81" s="67" t="s">
        <v>22</v>
      </c>
      <c r="H81" s="67" t="s">
        <v>79</v>
      </c>
      <c r="I81" s="67">
        <v>65000.0</v>
      </c>
      <c r="J81" s="67" t="s">
        <v>34</v>
      </c>
      <c r="K81" s="67" t="s">
        <v>24</v>
      </c>
      <c r="L81" s="67" t="s">
        <v>50</v>
      </c>
      <c r="M81" s="67" t="s">
        <v>87</v>
      </c>
      <c r="N81" s="67">
        <v>26027.5396382</v>
      </c>
      <c r="O81" s="67">
        <v>10783.73</v>
      </c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2.75" customHeight="1">
      <c r="A82" s="67">
        <v>1068994.0</v>
      </c>
      <c r="B82" s="67">
        <v>35000.0</v>
      </c>
      <c r="C82" s="67" t="s">
        <v>27</v>
      </c>
      <c r="D82" s="67">
        <v>17.27</v>
      </c>
      <c r="E82" s="67">
        <v>551.84</v>
      </c>
      <c r="F82" s="67" t="s">
        <v>75</v>
      </c>
      <c r="G82" s="67" t="s">
        <v>48</v>
      </c>
      <c r="H82" s="67" t="s">
        <v>79</v>
      </c>
      <c r="I82" s="67">
        <v>150000.0</v>
      </c>
      <c r="J82" s="67" t="s">
        <v>23</v>
      </c>
      <c r="K82" s="67" t="s">
        <v>24</v>
      </c>
      <c r="L82" s="67" t="s">
        <v>53</v>
      </c>
      <c r="M82" s="67" t="s">
        <v>91</v>
      </c>
      <c r="N82" s="67">
        <v>28871.92</v>
      </c>
      <c r="O82" s="67">
        <v>15660.22</v>
      </c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2.75" customHeight="1">
      <c r="A83" s="67">
        <v>1068475.0</v>
      </c>
      <c r="B83" s="67">
        <v>10000.0</v>
      </c>
      <c r="C83" s="67" t="s">
        <v>19</v>
      </c>
      <c r="D83" s="67">
        <v>14.27</v>
      </c>
      <c r="E83" s="67">
        <v>343.09</v>
      </c>
      <c r="F83" s="67" t="s">
        <v>28</v>
      </c>
      <c r="G83" s="67" t="s">
        <v>89</v>
      </c>
      <c r="H83" s="67" t="s">
        <v>21</v>
      </c>
      <c r="I83" s="67">
        <v>68000.0</v>
      </c>
      <c r="J83" s="67" t="s">
        <v>30</v>
      </c>
      <c r="K83" s="67" t="s">
        <v>24</v>
      </c>
      <c r="L83" s="67" t="s">
        <v>25</v>
      </c>
      <c r="M83" s="67" t="s">
        <v>92</v>
      </c>
      <c r="N83" s="67">
        <v>10671.62</v>
      </c>
      <c r="O83" s="67">
        <v>8962.31</v>
      </c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2.75" customHeight="1">
      <c r="A84" s="67">
        <v>1068989.0</v>
      </c>
      <c r="B84" s="67">
        <v>11800.0</v>
      </c>
      <c r="C84" s="67" t="s">
        <v>19</v>
      </c>
      <c r="D84" s="67">
        <v>12.69</v>
      </c>
      <c r="E84" s="67">
        <v>395.83</v>
      </c>
      <c r="F84" s="67" t="s">
        <v>20</v>
      </c>
      <c r="G84" s="67" t="s">
        <v>85</v>
      </c>
      <c r="H84" s="67" t="s">
        <v>21</v>
      </c>
      <c r="I84" s="67">
        <v>42000.0</v>
      </c>
      <c r="J84" s="67" t="s">
        <v>30</v>
      </c>
      <c r="K84" s="67" t="s">
        <v>24</v>
      </c>
      <c r="L84" s="67" t="s">
        <v>25</v>
      </c>
      <c r="M84" s="67" t="s">
        <v>91</v>
      </c>
      <c r="N84" s="67">
        <v>14243.1583665</v>
      </c>
      <c r="O84" s="67">
        <v>419.36</v>
      </c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2.75" customHeight="1">
      <c r="A85" s="67">
        <v>1068967.0</v>
      </c>
      <c r="B85" s="67">
        <v>4500.0</v>
      </c>
      <c r="C85" s="67" t="s">
        <v>19</v>
      </c>
      <c r="D85" s="67">
        <v>6.03</v>
      </c>
      <c r="E85" s="67">
        <v>136.96</v>
      </c>
      <c r="F85" s="67" t="s">
        <v>44</v>
      </c>
      <c r="G85" s="67" t="s">
        <v>61</v>
      </c>
      <c r="H85" s="67" t="s">
        <v>21</v>
      </c>
      <c r="I85" s="67">
        <v>53000.0</v>
      </c>
      <c r="J85" s="67" t="s">
        <v>30</v>
      </c>
      <c r="K85" s="67" t="s">
        <v>24</v>
      </c>
      <c r="L85" s="67" t="s">
        <v>57</v>
      </c>
      <c r="M85" s="67" t="s">
        <v>42</v>
      </c>
      <c r="N85" s="67">
        <v>4930.30217046</v>
      </c>
      <c r="O85" s="67">
        <v>138.95</v>
      </c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2.75" customHeight="1">
      <c r="A86" s="67">
        <v>1068744.0</v>
      </c>
      <c r="B86" s="67">
        <v>7000.0</v>
      </c>
      <c r="C86" s="67" t="s">
        <v>19</v>
      </c>
      <c r="D86" s="67">
        <v>12.69</v>
      </c>
      <c r="E86" s="67">
        <v>234.82</v>
      </c>
      <c r="F86" s="67" t="s">
        <v>20</v>
      </c>
      <c r="G86" s="67" t="s">
        <v>22</v>
      </c>
      <c r="H86" s="67" t="s">
        <v>21</v>
      </c>
      <c r="I86" s="67">
        <v>35000.0</v>
      </c>
      <c r="J86" s="67" t="s">
        <v>30</v>
      </c>
      <c r="K86" s="67" t="s">
        <v>24</v>
      </c>
      <c r="L86" s="67" t="s">
        <v>25</v>
      </c>
      <c r="M86" s="67" t="s">
        <v>42</v>
      </c>
      <c r="N86" s="67">
        <v>8449.39474172</v>
      </c>
      <c r="O86" s="67">
        <v>248.19</v>
      </c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2.75" customHeight="1">
      <c r="A87" s="67">
        <v>1045509.0</v>
      </c>
      <c r="B87" s="67">
        <v>9200.0</v>
      </c>
      <c r="C87" s="67" t="s">
        <v>19</v>
      </c>
      <c r="D87" s="67">
        <v>12.42</v>
      </c>
      <c r="E87" s="67">
        <v>307.43</v>
      </c>
      <c r="F87" s="67" t="s">
        <v>20</v>
      </c>
      <c r="G87" s="67" t="s">
        <v>89</v>
      </c>
      <c r="H87" s="67" t="s">
        <v>21</v>
      </c>
      <c r="I87" s="67">
        <v>60000.0</v>
      </c>
      <c r="J87" s="67" t="s">
        <v>30</v>
      </c>
      <c r="K87" s="67" t="s">
        <v>24</v>
      </c>
      <c r="L87" s="67" t="s">
        <v>50</v>
      </c>
      <c r="M87" s="67" t="s">
        <v>42</v>
      </c>
      <c r="N87" s="67">
        <v>10480.84</v>
      </c>
      <c r="O87" s="67">
        <v>365.48</v>
      </c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2.75" customHeight="1">
      <c r="A88" s="67">
        <v>1063958.0</v>
      </c>
      <c r="B88" s="67">
        <v>14000.0</v>
      </c>
      <c r="C88" s="67" t="s">
        <v>27</v>
      </c>
      <c r="D88" s="67">
        <v>17.27</v>
      </c>
      <c r="E88" s="67">
        <v>349.98</v>
      </c>
      <c r="F88" s="67" t="s">
        <v>75</v>
      </c>
      <c r="G88" s="67" t="s">
        <v>61</v>
      </c>
      <c r="H88" s="67" t="s">
        <v>21</v>
      </c>
      <c r="I88" s="67">
        <v>28000.0</v>
      </c>
      <c r="J88" s="67" t="s">
        <v>23</v>
      </c>
      <c r="K88" s="67" t="s">
        <v>38</v>
      </c>
      <c r="L88" s="67" t="s">
        <v>41</v>
      </c>
      <c r="M88" s="67" t="s">
        <v>107</v>
      </c>
      <c r="N88" s="67">
        <v>16777.04</v>
      </c>
      <c r="O88" s="67">
        <v>349.98</v>
      </c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2.75" customHeight="1">
      <c r="A89" s="67">
        <v>1041756.0</v>
      </c>
      <c r="B89" s="67">
        <v>4500.0</v>
      </c>
      <c r="C89" s="67" t="s">
        <v>27</v>
      </c>
      <c r="D89" s="67">
        <v>10.65</v>
      </c>
      <c r="E89" s="67">
        <v>97.06</v>
      </c>
      <c r="F89" s="67" t="s">
        <v>20</v>
      </c>
      <c r="G89" s="67" t="s">
        <v>29</v>
      </c>
      <c r="H89" s="67" t="s">
        <v>79</v>
      </c>
      <c r="I89" s="67">
        <v>42000.0</v>
      </c>
      <c r="J89" s="67" t="s">
        <v>30</v>
      </c>
      <c r="K89" s="67" t="s">
        <v>24</v>
      </c>
      <c r="L89" s="67" t="s">
        <v>32</v>
      </c>
      <c r="M89" s="67" t="s">
        <v>64</v>
      </c>
      <c r="N89" s="67">
        <v>4907.8</v>
      </c>
      <c r="O89" s="67">
        <v>3946.24</v>
      </c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2.75" customHeight="1">
      <c r="A90" s="67">
        <v>1068694.0</v>
      </c>
      <c r="B90" s="67">
        <v>12000.0</v>
      </c>
      <c r="C90" s="67" t="s">
        <v>19</v>
      </c>
      <c r="D90" s="67">
        <v>16.29</v>
      </c>
      <c r="E90" s="67">
        <v>423.61</v>
      </c>
      <c r="F90" s="67" t="s">
        <v>75</v>
      </c>
      <c r="G90" s="67" t="s">
        <v>56</v>
      </c>
      <c r="H90" s="67" t="s">
        <v>21</v>
      </c>
      <c r="I90" s="67">
        <v>88365.0</v>
      </c>
      <c r="J90" s="67" t="s">
        <v>23</v>
      </c>
      <c r="K90" s="67" t="s">
        <v>24</v>
      </c>
      <c r="L90" s="67" t="s">
        <v>50</v>
      </c>
      <c r="M90" s="67" t="s">
        <v>26</v>
      </c>
      <c r="N90" s="67">
        <v>14685.36</v>
      </c>
      <c r="O90" s="67">
        <v>5800.45</v>
      </c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2.75" customHeight="1">
      <c r="A91" s="67">
        <v>1068792.0</v>
      </c>
      <c r="B91" s="67">
        <v>12000.0</v>
      </c>
      <c r="C91" s="67" t="s">
        <v>19</v>
      </c>
      <c r="D91" s="67">
        <v>13.49</v>
      </c>
      <c r="E91" s="67">
        <v>407.17</v>
      </c>
      <c r="F91" s="67" t="s">
        <v>28</v>
      </c>
      <c r="G91" s="67" t="s">
        <v>61</v>
      </c>
      <c r="H91" s="67" t="s">
        <v>21</v>
      </c>
      <c r="I91" s="67">
        <v>72000.0</v>
      </c>
      <c r="J91" s="67" t="s">
        <v>30</v>
      </c>
      <c r="K91" s="67" t="s">
        <v>24</v>
      </c>
      <c r="L91" s="67" t="s">
        <v>50</v>
      </c>
      <c r="M91" s="67" t="s">
        <v>42</v>
      </c>
      <c r="N91" s="67">
        <v>13985.6762204</v>
      </c>
      <c r="O91" s="67">
        <v>426.26</v>
      </c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2.75" customHeight="1">
      <c r="A92" s="67">
        <v>1068558.0</v>
      </c>
      <c r="B92" s="67">
        <v>12000.0</v>
      </c>
      <c r="C92" s="67" t="s">
        <v>19</v>
      </c>
      <c r="D92" s="67">
        <v>10.65</v>
      </c>
      <c r="E92" s="67">
        <v>390.88</v>
      </c>
      <c r="F92" s="67" t="s">
        <v>20</v>
      </c>
      <c r="G92" s="67" t="s">
        <v>29</v>
      </c>
      <c r="H92" s="67" t="s">
        <v>21</v>
      </c>
      <c r="I92" s="67">
        <v>62000.0</v>
      </c>
      <c r="J92" s="67" t="s">
        <v>23</v>
      </c>
      <c r="K92" s="67" t="s">
        <v>24</v>
      </c>
      <c r="L92" s="67" t="s">
        <v>25</v>
      </c>
      <c r="M92" s="67" t="s">
        <v>64</v>
      </c>
      <c r="N92" s="67">
        <v>12779.62</v>
      </c>
      <c r="O92" s="67">
        <v>10046.57</v>
      </c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2.75" customHeight="1">
      <c r="A93" s="67">
        <v>1068322.0</v>
      </c>
      <c r="B93" s="67">
        <v>7000.0</v>
      </c>
      <c r="C93" s="67" t="s">
        <v>19</v>
      </c>
      <c r="D93" s="67">
        <v>10.65</v>
      </c>
      <c r="E93" s="67">
        <v>228.02</v>
      </c>
      <c r="F93" s="67" t="s">
        <v>20</v>
      </c>
      <c r="G93" s="67" t="s">
        <v>48</v>
      </c>
      <c r="H93" s="67" t="s">
        <v>79</v>
      </c>
      <c r="I93" s="67">
        <v>43680.0</v>
      </c>
      <c r="J93" s="67" t="s">
        <v>34</v>
      </c>
      <c r="K93" s="67" t="s">
        <v>24</v>
      </c>
      <c r="L93" s="67" t="s">
        <v>25</v>
      </c>
      <c r="M93" s="67" t="s">
        <v>93</v>
      </c>
      <c r="N93" s="67">
        <v>7687.73</v>
      </c>
      <c r="O93" s="67">
        <v>4958.61</v>
      </c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2.75" customHeight="1">
      <c r="A94" s="67">
        <v>1065674.0</v>
      </c>
      <c r="B94" s="67">
        <v>8200.0</v>
      </c>
      <c r="C94" s="67" t="s">
        <v>27</v>
      </c>
      <c r="D94" s="67">
        <v>19.42</v>
      </c>
      <c r="E94" s="67">
        <v>214.62</v>
      </c>
      <c r="F94" s="67" t="s">
        <v>55</v>
      </c>
      <c r="G94" s="67" t="s">
        <v>48</v>
      </c>
      <c r="H94" s="67" t="s">
        <v>21</v>
      </c>
      <c r="I94" s="67">
        <v>120000.0</v>
      </c>
      <c r="J94" s="67" t="s">
        <v>30</v>
      </c>
      <c r="K94" s="67" t="s">
        <v>24</v>
      </c>
      <c r="L94" s="67" t="s">
        <v>50</v>
      </c>
      <c r="M94" s="67" t="s">
        <v>91</v>
      </c>
      <c r="N94" s="67">
        <v>11894.8952023</v>
      </c>
      <c r="O94" s="67">
        <v>4625.07</v>
      </c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2.75" customHeight="1">
      <c r="A95" s="67">
        <v>1068547.0</v>
      </c>
      <c r="B95" s="67">
        <v>10500.0</v>
      </c>
      <c r="C95" s="67" t="s">
        <v>19</v>
      </c>
      <c r="D95" s="67">
        <v>12.69</v>
      </c>
      <c r="E95" s="67">
        <v>352.23</v>
      </c>
      <c r="F95" s="67" t="s">
        <v>20</v>
      </c>
      <c r="G95" s="67" t="s">
        <v>22</v>
      </c>
      <c r="H95" s="67" t="s">
        <v>21</v>
      </c>
      <c r="I95" s="67">
        <v>66000.0</v>
      </c>
      <c r="J95" s="67" t="s">
        <v>23</v>
      </c>
      <c r="K95" s="67" t="s">
        <v>24</v>
      </c>
      <c r="L95" s="67" t="s">
        <v>62</v>
      </c>
      <c r="M95" s="67" t="s">
        <v>42</v>
      </c>
      <c r="N95" s="67">
        <v>11232.14</v>
      </c>
      <c r="O95" s="67">
        <v>4421.32</v>
      </c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2.75" customHeight="1">
      <c r="A96" s="67">
        <v>1068545.0</v>
      </c>
      <c r="B96" s="67">
        <v>7000.0</v>
      </c>
      <c r="C96" s="67" t="s">
        <v>19</v>
      </c>
      <c r="D96" s="67">
        <v>11.71</v>
      </c>
      <c r="E96" s="67">
        <v>231.54</v>
      </c>
      <c r="F96" s="67" t="s">
        <v>20</v>
      </c>
      <c r="G96" s="67" t="s">
        <v>61</v>
      </c>
      <c r="H96" s="67" t="s">
        <v>60</v>
      </c>
      <c r="I96" s="67">
        <v>39120.0</v>
      </c>
      <c r="J96" s="67" t="s">
        <v>34</v>
      </c>
      <c r="K96" s="67" t="s">
        <v>24</v>
      </c>
      <c r="L96" s="67" t="s">
        <v>50</v>
      </c>
      <c r="M96" s="67" t="s">
        <v>87</v>
      </c>
      <c r="N96" s="67">
        <v>7932.3</v>
      </c>
      <c r="O96" s="67">
        <v>4235.03</v>
      </c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2.75" customHeight="1">
      <c r="A97" s="67">
        <v>1068575.0</v>
      </c>
      <c r="B97" s="67">
        <v>15300.0</v>
      </c>
      <c r="C97" s="67" t="s">
        <v>27</v>
      </c>
      <c r="D97" s="67">
        <v>22.06</v>
      </c>
      <c r="E97" s="67">
        <v>423.1</v>
      </c>
      <c r="F97" s="67" t="s">
        <v>59</v>
      </c>
      <c r="G97" s="67" t="s">
        <v>85</v>
      </c>
      <c r="H97" s="67" t="s">
        <v>21</v>
      </c>
      <c r="I97" s="67">
        <v>85000.0</v>
      </c>
      <c r="J97" s="67" t="s">
        <v>23</v>
      </c>
      <c r="K97" s="67" t="s">
        <v>38</v>
      </c>
      <c r="L97" s="67" t="s">
        <v>25</v>
      </c>
      <c r="M97" s="67" t="s">
        <v>69</v>
      </c>
      <c r="N97" s="67">
        <v>20295.8</v>
      </c>
      <c r="O97" s="67">
        <v>423.1</v>
      </c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2.75" customHeight="1">
      <c r="A98" s="67">
        <v>1049528.0</v>
      </c>
      <c r="B98" s="67">
        <v>20000.0</v>
      </c>
      <c r="C98" s="67" t="s">
        <v>27</v>
      </c>
      <c r="D98" s="67">
        <v>11.71</v>
      </c>
      <c r="E98" s="67">
        <v>282.86</v>
      </c>
      <c r="F98" s="67" t="s">
        <v>20</v>
      </c>
      <c r="G98" s="67" t="s">
        <v>61</v>
      </c>
      <c r="H98" s="67" t="s">
        <v>79</v>
      </c>
      <c r="I98" s="67">
        <v>47800.0</v>
      </c>
      <c r="J98" s="67" t="s">
        <v>23</v>
      </c>
      <c r="K98" s="67" t="s">
        <v>24</v>
      </c>
      <c r="L98" s="67" t="s">
        <v>50</v>
      </c>
      <c r="M98" s="67" t="s">
        <v>69</v>
      </c>
      <c r="N98" s="67">
        <v>15161.27</v>
      </c>
      <c r="O98" s="67">
        <v>9242.39</v>
      </c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2.75" customHeight="1">
      <c r="A99" s="67">
        <v>1068542.0</v>
      </c>
      <c r="B99" s="67">
        <v>17500.0</v>
      </c>
      <c r="C99" s="67" t="s">
        <v>27</v>
      </c>
      <c r="D99" s="67">
        <v>17.27</v>
      </c>
      <c r="E99" s="67">
        <v>437.47</v>
      </c>
      <c r="F99" s="67" t="s">
        <v>75</v>
      </c>
      <c r="G99" s="67" t="s">
        <v>94</v>
      </c>
      <c r="H99" s="67" t="s">
        <v>79</v>
      </c>
      <c r="I99" s="67">
        <v>45000.0</v>
      </c>
      <c r="J99" s="67" t="s">
        <v>34</v>
      </c>
      <c r="K99" s="67" t="s">
        <v>31</v>
      </c>
      <c r="L99" s="67" t="s">
        <v>25</v>
      </c>
      <c r="M99" s="67" t="s">
        <v>107</v>
      </c>
      <c r="N99" s="67">
        <v>10037.1</v>
      </c>
      <c r="O99" s="67">
        <v>437.47</v>
      </c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2.75" customHeight="1">
      <c r="A100" s="67">
        <v>1068350.0</v>
      </c>
      <c r="B100" s="67">
        <v>3500.0</v>
      </c>
      <c r="C100" s="67" t="s">
        <v>19</v>
      </c>
      <c r="D100" s="67">
        <v>6.03</v>
      </c>
      <c r="E100" s="67">
        <v>106.53</v>
      </c>
      <c r="F100" s="67" t="s">
        <v>44</v>
      </c>
      <c r="G100" s="67" t="s">
        <v>22</v>
      </c>
      <c r="H100" s="67" t="s">
        <v>79</v>
      </c>
      <c r="I100" s="67">
        <v>83000.0</v>
      </c>
      <c r="J100" s="67" t="s">
        <v>23</v>
      </c>
      <c r="K100" s="67" t="s">
        <v>24</v>
      </c>
      <c r="L100" s="67" t="s">
        <v>32</v>
      </c>
      <c r="M100" s="67" t="s">
        <v>36</v>
      </c>
      <c r="N100" s="67">
        <v>3834.66084993</v>
      </c>
      <c r="O100" s="67">
        <v>107.86</v>
      </c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2.75" customHeight="1">
      <c r="A101" s="67">
        <v>1067874.0</v>
      </c>
      <c r="B101" s="67">
        <v>6000.0</v>
      </c>
      <c r="C101" s="67" t="s">
        <v>27</v>
      </c>
      <c r="D101" s="67">
        <v>12.69</v>
      </c>
      <c r="E101" s="67">
        <v>135.57</v>
      </c>
      <c r="F101" s="67" t="s">
        <v>20</v>
      </c>
      <c r="G101" s="67" t="s">
        <v>29</v>
      </c>
      <c r="H101" s="67" t="s">
        <v>21</v>
      </c>
      <c r="I101" s="67">
        <v>81000.0</v>
      </c>
      <c r="J101" s="67" t="s">
        <v>30</v>
      </c>
      <c r="K101" s="67" t="s">
        <v>38</v>
      </c>
      <c r="L101" s="67" t="s">
        <v>57</v>
      </c>
      <c r="M101" s="67" t="s">
        <v>114</v>
      </c>
      <c r="N101" s="67">
        <v>6495.11</v>
      </c>
      <c r="O101" s="67">
        <v>135.57</v>
      </c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2.75" customHeight="1">
      <c r="A102" s="67">
        <v>1068509.0</v>
      </c>
      <c r="B102" s="67">
        <v>6200.0</v>
      </c>
      <c r="C102" s="67" t="s">
        <v>19</v>
      </c>
      <c r="D102" s="67">
        <v>9.91</v>
      </c>
      <c r="E102" s="67">
        <v>199.8</v>
      </c>
      <c r="F102" s="67" t="s">
        <v>20</v>
      </c>
      <c r="G102" s="67" t="s">
        <v>89</v>
      </c>
      <c r="H102" s="67" t="s">
        <v>21</v>
      </c>
      <c r="I102" s="67">
        <v>25000.0</v>
      </c>
      <c r="J102" s="67" t="s">
        <v>34</v>
      </c>
      <c r="K102" s="67" t="s">
        <v>31</v>
      </c>
      <c r="L102" s="67" t="s">
        <v>50</v>
      </c>
      <c r="M102" s="67" t="s">
        <v>42</v>
      </c>
      <c r="N102" s="67">
        <v>2452.22</v>
      </c>
      <c r="O102" s="67">
        <v>199.8</v>
      </c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2.75" customHeight="1">
      <c r="A103" s="67">
        <v>1034693.0</v>
      </c>
      <c r="B103" s="67">
        <v>16000.0</v>
      </c>
      <c r="C103" s="67" t="s">
        <v>27</v>
      </c>
      <c r="D103" s="67">
        <v>17.58</v>
      </c>
      <c r="E103" s="67">
        <v>402.65</v>
      </c>
      <c r="F103" s="67" t="s">
        <v>75</v>
      </c>
      <c r="G103" s="67" t="s">
        <v>94</v>
      </c>
      <c r="H103" s="67" t="s">
        <v>21</v>
      </c>
      <c r="I103" s="67">
        <v>65000.0</v>
      </c>
      <c r="J103" s="67" t="s">
        <v>34</v>
      </c>
      <c r="K103" s="67" t="s">
        <v>38</v>
      </c>
      <c r="L103" s="67" t="s">
        <v>50</v>
      </c>
      <c r="M103" s="67" t="s">
        <v>115</v>
      </c>
      <c r="N103" s="67">
        <v>19297.95</v>
      </c>
      <c r="O103" s="67">
        <v>402.65</v>
      </c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2.75" customHeight="1">
      <c r="A104" s="67">
        <v>1068508.0</v>
      </c>
      <c r="B104" s="67">
        <v>6000.0</v>
      </c>
      <c r="C104" s="67" t="s">
        <v>19</v>
      </c>
      <c r="D104" s="67">
        <v>8.9</v>
      </c>
      <c r="E104" s="67">
        <v>190.52</v>
      </c>
      <c r="F104" s="67" t="s">
        <v>44</v>
      </c>
      <c r="G104" s="67" t="s">
        <v>51</v>
      </c>
      <c r="H104" s="67" t="s">
        <v>60</v>
      </c>
      <c r="I104" s="67">
        <v>28800.0</v>
      </c>
      <c r="J104" s="67" t="s">
        <v>34</v>
      </c>
      <c r="K104" s="67" t="s">
        <v>24</v>
      </c>
      <c r="L104" s="67" t="s">
        <v>50</v>
      </c>
      <c r="M104" s="67" t="s">
        <v>95</v>
      </c>
      <c r="N104" s="67">
        <v>6857.16748626</v>
      </c>
      <c r="O104" s="67">
        <v>198.47</v>
      </c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2.75" customHeight="1">
      <c r="A105" s="67">
        <v>1066641.0</v>
      </c>
      <c r="B105" s="67">
        <v>7200.0</v>
      </c>
      <c r="C105" s="67" t="s">
        <v>19</v>
      </c>
      <c r="D105" s="67">
        <v>9.91</v>
      </c>
      <c r="E105" s="67">
        <v>232.02</v>
      </c>
      <c r="F105" s="67" t="s">
        <v>20</v>
      </c>
      <c r="G105" s="67" t="s">
        <v>85</v>
      </c>
      <c r="H105" s="67" t="s">
        <v>21</v>
      </c>
      <c r="I105" s="67">
        <v>135000.0</v>
      </c>
      <c r="J105" s="67" t="s">
        <v>34</v>
      </c>
      <c r="K105" s="67" t="s">
        <v>24</v>
      </c>
      <c r="L105" s="67" t="s">
        <v>25</v>
      </c>
      <c r="M105" s="67" t="s">
        <v>91</v>
      </c>
      <c r="N105" s="67">
        <v>8350.84434428</v>
      </c>
      <c r="O105" s="67">
        <v>240.64</v>
      </c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2.75" customHeight="1">
      <c r="A106" s="67">
        <v>1068315.0</v>
      </c>
      <c r="B106" s="67">
        <v>9500.0</v>
      </c>
      <c r="C106" s="67" t="s">
        <v>19</v>
      </c>
      <c r="D106" s="67">
        <v>8.9</v>
      </c>
      <c r="E106" s="67">
        <v>301.66</v>
      </c>
      <c r="F106" s="67" t="s">
        <v>44</v>
      </c>
      <c r="G106" s="67" t="s">
        <v>94</v>
      </c>
      <c r="H106" s="67" t="s">
        <v>79</v>
      </c>
      <c r="I106" s="67">
        <v>50000.0</v>
      </c>
      <c r="J106" s="67" t="s">
        <v>34</v>
      </c>
      <c r="K106" s="67" t="s">
        <v>24</v>
      </c>
      <c r="L106" s="67" t="s">
        <v>25</v>
      </c>
      <c r="M106" s="67" t="s">
        <v>64</v>
      </c>
      <c r="N106" s="67">
        <v>10493.71</v>
      </c>
      <c r="O106" s="67">
        <v>5378.43</v>
      </c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2.75" customHeight="1">
      <c r="A107" s="67">
        <v>1068309.0</v>
      </c>
      <c r="B107" s="67">
        <v>18825.0</v>
      </c>
      <c r="C107" s="67" t="s">
        <v>27</v>
      </c>
      <c r="D107" s="67">
        <v>16.77</v>
      </c>
      <c r="E107" s="67">
        <v>465.53</v>
      </c>
      <c r="F107" s="67" t="s">
        <v>75</v>
      </c>
      <c r="G107" s="67" t="s">
        <v>22</v>
      </c>
      <c r="H107" s="67" t="s">
        <v>21</v>
      </c>
      <c r="I107" s="67">
        <v>38000.0</v>
      </c>
      <c r="J107" s="67" t="s">
        <v>23</v>
      </c>
      <c r="K107" s="67" t="s">
        <v>31</v>
      </c>
      <c r="L107" s="67" t="s">
        <v>50</v>
      </c>
      <c r="M107" s="67" t="s">
        <v>64</v>
      </c>
      <c r="N107" s="67">
        <v>18218.25</v>
      </c>
      <c r="O107" s="67">
        <v>465.53</v>
      </c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2.75" customHeight="1">
      <c r="A108" s="67">
        <v>1068326.0</v>
      </c>
      <c r="B108" s="67">
        <v>24000.0</v>
      </c>
      <c r="C108" s="67" t="s">
        <v>19</v>
      </c>
      <c r="D108" s="67">
        <v>10.65</v>
      </c>
      <c r="E108" s="67">
        <v>781.76</v>
      </c>
      <c r="F108" s="67" t="s">
        <v>20</v>
      </c>
      <c r="G108" s="67" t="s">
        <v>22</v>
      </c>
      <c r="H108" s="67" t="s">
        <v>21</v>
      </c>
      <c r="I108" s="67">
        <v>45000.0</v>
      </c>
      <c r="J108" s="67" t="s">
        <v>23</v>
      </c>
      <c r="K108" s="67" t="s">
        <v>24</v>
      </c>
      <c r="L108" s="67" t="s">
        <v>50</v>
      </c>
      <c r="M108" s="67" t="s">
        <v>42</v>
      </c>
      <c r="N108" s="67">
        <v>28140.9293591</v>
      </c>
      <c r="O108" s="67">
        <v>791.58</v>
      </c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2.75" customHeight="1">
      <c r="A109" s="67">
        <v>1066767.0</v>
      </c>
      <c r="B109" s="67">
        <v>6000.0</v>
      </c>
      <c r="C109" s="67" t="s">
        <v>19</v>
      </c>
      <c r="D109" s="67">
        <v>13.49</v>
      </c>
      <c r="E109" s="67">
        <v>203.59</v>
      </c>
      <c r="F109" s="67" t="s">
        <v>28</v>
      </c>
      <c r="G109" s="67" t="s">
        <v>22</v>
      </c>
      <c r="H109" s="67" t="s">
        <v>21</v>
      </c>
      <c r="I109" s="67">
        <v>80000.0</v>
      </c>
      <c r="J109" s="67" t="s">
        <v>34</v>
      </c>
      <c r="K109" s="67" t="s">
        <v>24</v>
      </c>
      <c r="L109" s="67" t="s">
        <v>50</v>
      </c>
      <c r="M109" s="67" t="s">
        <v>42</v>
      </c>
      <c r="N109" s="67">
        <v>7326.00978726</v>
      </c>
      <c r="O109" s="67">
        <v>212.86</v>
      </c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2.75" customHeight="1">
      <c r="A110" s="67">
        <v>1068484.0</v>
      </c>
      <c r="B110" s="67">
        <v>6000.0</v>
      </c>
      <c r="C110" s="67" t="s">
        <v>19</v>
      </c>
      <c r="D110" s="67">
        <v>13.49</v>
      </c>
      <c r="E110" s="67">
        <v>203.59</v>
      </c>
      <c r="F110" s="67" t="s">
        <v>28</v>
      </c>
      <c r="G110" s="67" t="s">
        <v>66</v>
      </c>
      <c r="H110" s="67" t="s">
        <v>21</v>
      </c>
      <c r="I110" s="67">
        <v>50000.0</v>
      </c>
      <c r="J110" s="67" t="s">
        <v>34</v>
      </c>
      <c r="K110" s="67" t="s">
        <v>24</v>
      </c>
      <c r="L110" s="67" t="s">
        <v>50</v>
      </c>
      <c r="M110" s="67" t="s">
        <v>26</v>
      </c>
      <c r="N110" s="67">
        <v>7325.54415322</v>
      </c>
      <c r="O110" s="67">
        <v>214.39</v>
      </c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2.75" customHeight="1">
      <c r="A111" s="67">
        <v>1068292.0</v>
      </c>
      <c r="B111" s="67">
        <v>2100.0</v>
      </c>
      <c r="C111" s="67" t="s">
        <v>19</v>
      </c>
      <c r="D111" s="67">
        <v>12.42</v>
      </c>
      <c r="E111" s="67">
        <v>70.18</v>
      </c>
      <c r="F111" s="67" t="s">
        <v>20</v>
      </c>
      <c r="G111" s="67" t="s">
        <v>22</v>
      </c>
      <c r="H111" s="67" t="s">
        <v>79</v>
      </c>
      <c r="I111" s="67">
        <v>30000.0</v>
      </c>
      <c r="J111" s="67" t="s">
        <v>34</v>
      </c>
      <c r="K111" s="67" t="s">
        <v>24</v>
      </c>
      <c r="L111" s="67" t="s">
        <v>68</v>
      </c>
      <c r="M111" s="67" t="s">
        <v>103</v>
      </c>
      <c r="N111" s="67">
        <v>2552.4852434</v>
      </c>
      <c r="O111" s="67">
        <v>72.44</v>
      </c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2.75" customHeight="1">
      <c r="A112" s="67">
        <v>1068273.0</v>
      </c>
      <c r="B112" s="67">
        <v>5500.0</v>
      </c>
      <c r="C112" s="67" t="s">
        <v>19</v>
      </c>
      <c r="D112" s="67">
        <v>6.62</v>
      </c>
      <c r="E112" s="67">
        <v>168.88</v>
      </c>
      <c r="F112" s="67" t="s">
        <v>44</v>
      </c>
      <c r="G112" s="67" t="s">
        <v>51</v>
      </c>
      <c r="H112" s="67" t="s">
        <v>79</v>
      </c>
      <c r="I112" s="67">
        <v>110000.0</v>
      </c>
      <c r="J112" s="67" t="s">
        <v>23</v>
      </c>
      <c r="K112" s="67" t="s">
        <v>24</v>
      </c>
      <c r="L112" s="67" t="s">
        <v>35</v>
      </c>
      <c r="M112" s="67" t="s">
        <v>80</v>
      </c>
      <c r="N112" s="67">
        <v>6077.8756192</v>
      </c>
      <c r="O112" s="67">
        <v>178.58</v>
      </c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2.75" customHeight="1">
      <c r="A113" s="67">
        <v>1068274.0</v>
      </c>
      <c r="B113" s="67">
        <v>11000.0</v>
      </c>
      <c r="C113" s="67" t="s">
        <v>19</v>
      </c>
      <c r="D113" s="67">
        <v>6.62</v>
      </c>
      <c r="E113" s="67">
        <v>337.75</v>
      </c>
      <c r="F113" s="67" t="s">
        <v>44</v>
      </c>
      <c r="G113" s="67" t="s">
        <v>51</v>
      </c>
      <c r="H113" s="67" t="s">
        <v>60</v>
      </c>
      <c r="I113" s="67">
        <v>45608.0</v>
      </c>
      <c r="J113" s="67" t="s">
        <v>30</v>
      </c>
      <c r="K113" s="67" t="s">
        <v>24</v>
      </c>
      <c r="L113" s="67" t="s">
        <v>50</v>
      </c>
      <c r="M113" s="67" t="s">
        <v>103</v>
      </c>
      <c r="N113" s="67">
        <v>12156.8573167</v>
      </c>
      <c r="O113" s="67">
        <v>349.86</v>
      </c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2.75" customHeight="1">
      <c r="A114" s="67">
        <v>1068440.0</v>
      </c>
      <c r="B114" s="67">
        <v>26800.0</v>
      </c>
      <c r="C114" s="67" t="s">
        <v>27</v>
      </c>
      <c r="D114" s="67">
        <v>20.89</v>
      </c>
      <c r="E114" s="67">
        <v>723.38</v>
      </c>
      <c r="F114" s="67" t="s">
        <v>59</v>
      </c>
      <c r="G114" s="67" t="s">
        <v>48</v>
      </c>
      <c r="H114" s="67" t="s">
        <v>79</v>
      </c>
      <c r="I114" s="67">
        <v>120000.0</v>
      </c>
      <c r="J114" s="67" t="s">
        <v>23</v>
      </c>
      <c r="K114" s="67" t="s">
        <v>24</v>
      </c>
      <c r="L114" s="67" t="s">
        <v>50</v>
      </c>
      <c r="M114" s="67" t="s">
        <v>87</v>
      </c>
      <c r="N114" s="67">
        <v>32887.69</v>
      </c>
      <c r="O114" s="67">
        <v>23499.05</v>
      </c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2.75" customHeight="1">
      <c r="A115" s="67">
        <v>1046456.0</v>
      </c>
      <c r="B115" s="67">
        <v>8000.0</v>
      </c>
      <c r="C115" s="67" t="s">
        <v>19</v>
      </c>
      <c r="D115" s="67">
        <v>12.69</v>
      </c>
      <c r="E115" s="67">
        <v>268.36</v>
      </c>
      <c r="F115" s="67" t="s">
        <v>20</v>
      </c>
      <c r="G115" s="67" t="s">
        <v>66</v>
      </c>
      <c r="H115" s="67" t="s">
        <v>79</v>
      </c>
      <c r="I115" s="67">
        <v>35000.0</v>
      </c>
      <c r="J115" s="67" t="s">
        <v>34</v>
      </c>
      <c r="K115" s="67" t="s">
        <v>24</v>
      </c>
      <c r="L115" s="67" t="s">
        <v>50</v>
      </c>
      <c r="M115" s="67" t="s">
        <v>36</v>
      </c>
      <c r="N115" s="67">
        <v>8999.1</v>
      </c>
      <c r="O115" s="67">
        <v>5514.5</v>
      </c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2.75" customHeight="1">
      <c r="A116" s="67">
        <v>1068012.0</v>
      </c>
      <c r="B116" s="67">
        <v>10000.0</v>
      </c>
      <c r="C116" s="67" t="s">
        <v>19</v>
      </c>
      <c r="D116" s="67">
        <v>18.25</v>
      </c>
      <c r="E116" s="67">
        <v>362.78</v>
      </c>
      <c r="F116" s="67" t="s">
        <v>75</v>
      </c>
      <c r="G116" s="67" t="s">
        <v>45</v>
      </c>
      <c r="H116" s="67" t="s">
        <v>21</v>
      </c>
      <c r="I116" s="67">
        <v>75000.0</v>
      </c>
      <c r="J116" s="67" t="s">
        <v>30</v>
      </c>
      <c r="K116" s="67" t="s">
        <v>31</v>
      </c>
      <c r="L116" s="67" t="s">
        <v>25</v>
      </c>
      <c r="M116" s="67" t="s">
        <v>42</v>
      </c>
      <c r="N116" s="67">
        <v>11730.6</v>
      </c>
      <c r="O116" s="67">
        <v>200.0</v>
      </c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2.75" customHeight="1">
      <c r="A117" s="67">
        <v>1055725.0</v>
      </c>
      <c r="B117" s="67">
        <v>8000.0</v>
      </c>
      <c r="C117" s="67" t="s">
        <v>19</v>
      </c>
      <c r="D117" s="67">
        <v>11.71</v>
      </c>
      <c r="E117" s="67">
        <v>264.61</v>
      </c>
      <c r="F117" s="67" t="s">
        <v>20</v>
      </c>
      <c r="G117" s="67" t="s">
        <v>56</v>
      </c>
      <c r="H117" s="67" t="s">
        <v>79</v>
      </c>
      <c r="I117" s="67">
        <v>35000.0</v>
      </c>
      <c r="J117" s="67" t="s">
        <v>23</v>
      </c>
      <c r="K117" s="67" t="s">
        <v>24</v>
      </c>
      <c r="L117" s="67" t="s">
        <v>25</v>
      </c>
      <c r="M117" s="67" t="s">
        <v>116</v>
      </c>
      <c r="N117" s="67">
        <v>9434.77693634</v>
      </c>
      <c r="O117" s="67">
        <v>2295.56</v>
      </c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2.75" customHeight="1">
      <c r="A118" s="67">
        <v>1061814.0</v>
      </c>
      <c r="B118" s="67">
        <v>10000.0</v>
      </c>
      <c r="C118" s="67" t="s">
        <v>19</v>
      </c>
      <c r="D118" s="67">
        <v>8.9</v>
      </c>
      <c r="E118" s="67">
        <v>317.54</v>
      </c>
      <c r="F118" s="67" t="s">
        <v>44</v>
      </c>
      <c r="G118" s="67" t="s">
        <v>85</v>
      </c>
      <c r="H118" s="67" t="s">
        <v>21</v>
      </c>
      <c r="I118" s="67">
        <v>24000.0</v>
      </c>
      <c r="J118" s="67" t="s">
        <v>23</v>
      </c>
      <c r="K118" s="67" t="s">
        <v>24</v>
      </c>
      <c r="L118" s="67" t="s">
        <v>50</v>
      </c>
      <c r="M118" s="67" t="s">
        <v>42</v>
      </c>
      <c r="N118" s="67">
        <v>10868.92</v>
      </c>
      <c r="O118" s="67">
        <v>6743.26</v>
      </c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2.75" customHeight="1">
      <c r="A119" s="67">
        <v>1068232.0</v>
      </c>
      <c r="B119" s="67">
        <v>12000.0</v>
      </c>
      <c r="C119" s="67" t="s">
        <v>19</v>
      </c>
      <c r="D119" s="67">
        <v>11.71</v>
      </c>
      <c r="E119" s="67">
        <v>396.92</v>
      </c>
      <c r="F119" s="67" t="s">
        <v>20</v>
      </c>
      <c r="G119" s="67" t="s">
        <v>89</v>
      </c>
      <c r="H119" s="67" t="s">
        <v>79</v>
      </c>
      <c r="I119" s="67">
        <v>126000.0</v>
      </c>
      <c r="J119" s="67" t="s">
        <v>34</v>
      </c>
      <c r="K119" s="67" t="s">
        <v>24</v>
      </c>
      <c r="L119" s="67" t="s">
        <v>50</v>
      </c>
      <c r="M119" s="67" t="s">
        <v>99</v>
      </c>
      <c r="N119" s="67">
        <v>14182.2998623</v>
      </c>
      <c r="O119" s="67">
        <v>3074.04</v>
      </c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2.75" customHeight="1">
      <c r="A120" s="67">
        <v>1068405.0</v>
      </c>
      <c r="B120" s="67">
        <v>10000.0</v>
      </c>
      <c r="C120" s="67" t="s">
        <v>19</v>
      </c>
      <c r="D120" s="67">
        <v>7.9</v>
      </c>
      <c r="E120" s="67">
        <v>312.91</v>
      </c>
      <c r="F120" s="67" t="s">
        <v>44</v>
      </c>
      <c r="G120" s="67" t="s">
        <v>45</v>
      </c>
      <c r="H120" s="67" t="s">
        <v>21</v>
      </c>
      <c r="I120" s="67">
        <v>43000.0</v>
      </c>
      <c r="J120" s="67" t="s">
        <v>34</v>
      </c>
      <c r="K120" s="67" t="s">
        <v>24</v>
      </c>
      <c r="L120" s="67" t="s">
        <v>50</v>
      </c>
      <c r="M120" s="67" t="s">
        <v>42</v>
      </c>
      <c r="N120" s="67">
        <v>11264.009576</v>
      </c>
      <c r="O120" s="67">
        <v>4.84</v>
      </c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2.75" customHeight="1">
      <c r="A121" s="67">
        <v>1068395.0</v>
      </c>
      <c r="B121" s="67">
        <v>12000.0</v>
      </c>
      <c r="C121" s="67" t="s">
        <v>19</v>
      </c>
      <c r="D121" s="67">
        <v>9.91</v>
      </c>
      <c r="E121" s="67">
        <v>386.7</v>
      </c>
      <c r="F121" s="67" t="s">
        <v>20</v>
      </c>
      <c r="G121" s="67" t="s">
        <v>45</v>
      </c>
      <c r="H121" s="67" t="s">
        <v>21</v>
      </c>
      <c r="I121" s="67">
        <v>50000.0</v>
      </c>
      <c r="J121" s="67" t="s">
        <v>34</v>
      </c>
      <c r="K121" s="67" t="s">
        <v>24</v>
      </c>
      <c r="L121" s="67" t="s">
        <v>50</v>
      </c>
      <c r="M121" s="67" t="s">
        <v>42</v>
      </c>
      <c r="N121" s="67">
        <v>13920.0250703</v>
      </c>
      <c r="O121" s="67">
        <v>392.03</v>
      </c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2.75" customHeight="1">
      <c r="A122" s="67">
        <v>1068202.0</v>
      </c>
      <c r="B122" s="67">
        <v>25000.0</v>
      </c>
      <c r="C122" s="67" t="s">
        <v>27</v>
      </c>
      <c r="D122" s="67">
        <v>13.49</v>
      </c>
      <c r="E122" s="67">
        <v>575.12</v>
      </c>
      <c r="F122" s="67" t="s">
        <v>28</v>
      </c>
      <c r="G122" s="67" t="s">
        <v>22</v>
      </c>
      <c r="H122" s="67" t="s">
        <v>79</v>
      </c>
      <c r="I122" s="67">
        <v>67000.0</v>
      </c>
      <c r="J122" s="67" t="s">
        <v>23</v>
      </c>
      <c r="K122" s="67" t="s">
        <v>31</v>
      </c>
      <c r="L122" s="67" t="s">
        <v>25</v>
      </c>
      <c r="M122" s="67" t="s">
        <v>117</v>
      </c>
      <c r="N122" s="67">
        <v>23880.65</v>
      </c>
      <c r="O122" s="67">
        <v>1179.0</v>
      </c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2.75" customHeight="1">
      <c r="A123" s="67">
        <v>1068006.0</v>
      </c>
      <c r="B123" s="67">
        <v>19750.0</v>
      </c>
      <c r="C123" s="67" t="s">
        <v>19</v>
      </c>
      <c r="D123" s="67">
        <v>10.65</v>
      </c>
      <c r="E123" s="67">
        <v>643.33</v>
      </c>
      <c r="F123" s="67" t="s">
        <v>20</v>
      </c>
      <c r="G123" s="67" t="s">
        <v>61</v>
      </c>
      <c r="H123" s="67" t="s">
        <v>21</v>
      </c>
      <c r="I123" s="67">
        <v>45000.0</v>
      </c>
      <c r="J123" s="67" t="s">
        <v>23</v>
      </c>
      <c r="K123" s="67" t="s">
        <v>31</v>
      </c>
      <c r="L123" s="67" t="s">
        <v>50</v>
      </c>
      <c r="M123" s="67" t="s">
        <v>46</v>
      </c>
      <c r="N123" s="67">
        <v>11930.65</v>
      </c>
      <c r="O123" s="67">
        <v>787.01</v>
      </c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2.75" customHeight="1">
      <c r="A124" s="67">
        <v>1068075.0</v>
      </c>
      <c r="B124" s="67">
        <v>10000.0</v>
      </c>
      <c r="C124" s="67" t="s">
        <v>19</v>
      </c>
      <c r="D124" s="67">
        <v>9.91</v>
      </c>
      <c r="E124" s="67">
        <v>322.25</v>
      </c>
      <c r="F124" s="67" t="s">
        <v>20</v>
      </c>
      <c r="G124" s="67" t="s">
        <v>48</v>
      </c>
      <c r="H124" s="67" t="s">
        <v>21</v>
      </c>
      <c r="I124" s="67">
        <v>31200.0</v>
      </c>
      <c r="J124" s="67" t="s">
        <v>30</v>
      </c>
      <c r="K124" s="67" t="s">
        <v>24</v>
      </c>
      <c r="L124" s="67" t="s">
        <v>50</v>
      </c>
      <c r="M124" s="67" t="s">
        <v>91</v>
      </c>
      <c r="N124" s="67">
        <v>10904.24</v>
      </c>
      <c r="O124" s="67">
        <v>6912.69</v>
      </c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2.75" customHeight="1">
      <c r="A125" s="67">
        <v>1065642.0</v>
      </c>
      <c r="B125" s="67">
        <v>13650.0</v>
      </c>
      <c r="C125" s="67" t="s">
        <v>19</v>
      </c>
      <c r="D125" s="67">
        <v>12.42</v>
      </c>
      <c r="E125" s="67">
        <v>456.12</v>
      </c>
      <c r="F125" s="67" t="s">
        <v>20</v>
      </c>
      <c r="G125" s="67" t="s">
        <v>61</v>
      </c>
      <c r="H125" s="67" t="s">
        <v>21</v>
      </c>
      <c r="I125" s="67">
        <v>66000.0</v>
      </c>
      <c r="J125" s="67" t="s">
        <v>23</v>
      </c>
      <c r="K125" s="67" t="s">
        <v>24</v>
      </c>
      <c r="L125" s="67" t="s">
        <v>50</v>
      </c>
      <c r="M125" s="67" t="s">
        <v>116</v>
      </c>
      <c r="N125" s="67">
        <v>16011.18</v>
      </c>
      <c r="O125" s="67">
        <v>5980.83</v>
      </c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2.75" customHeight="1">
      <c r="A126" s="67">
        <v>1068179.0</v>
      </c>
      <c r="B126" s="67">
        <v>28000.0</v>
      </c>
      <c r="C126" s="67" t="s">
        <v>27</v>
      </c>
      <c r="D126" s="67">
        <v>19.91</v>
      </c>
      <c r="E126" s="67">
        <v>312.04</v>
      </c>
      <c r="F126" s="67" t="s">
        <v>55</v>
      </c>
      <c r="G126" s="67" t="s">
        <v>22</v>
      </c>
      <c r="H126" s="67" t="s">
        <v>21</v>
      </c>
      <c r="I126" s="67">
        <v>52000.0</v>
      </c>
      <c r="J126" s="67" t="s">
        <v>23</v>
      </c>
      <c r="K126" s="67" t="s">
        <v>31</v>
      </c>
      <c r="L126" s="67" t="s">
        <v>50</v>
      </c>
      <c r="M126" s="67" t="s">
        <v>64</v>
      </c>
      <c r="N126" s="67">
        <v>12173.07</v>
      </c>
      <c r="O126" s="67">
        <v>312.04</v>
      </c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2.75" customHeight="1">
      <c r="A127" s="67">
        <v>1068158.0</v>
      </c>
      <c r="B127" s="67">
        <v>18000.0</v>
      </c>
      <c r="C127" s="67" t="s">
        <v>19</v>
      </c>
      <c r="D127" s="67">
        <v>7.9</v>
      </c>
      <c r="E127" s="67">
        <v>563.23</v>
      </c>
      <c r="F127" s="67" t="s">
        <v>44</v>
      </c>
      <c r="G127" s="67" t="s">
        <v>22</v>
      </c>
      <c r="H127" s="67" t="s">
        <v>21</v>
      </c>
      <c r="I127" s="67">
        <v>56964.0</v>
      </c>
      <c r="J127" s="67" t="s">
        <v>30</v>
      </c>
      <c r="K127" s="67" t="s">
        <v>24</v>
      </c>
      <c r="L127" s="67" t="s">
        <v>50</v>
      </c>
      <c r="M127" s="67" t="s">
        <v>42</v>
      </c>
      <c r="N127" s="67">
        <v>20275.3365479</v>
      </c>
      <c r="O127" s="67">
        <v>567.29</v>
      </c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2.75" customHeight="1">
      <c r="A128" s="67">
        <v>1068180.0</v>
      </c>
      <c r="B128" s="67">
        <v>2500.0</v>
      </c>
      <c r="C128" s="67" t="s">
        <v>19</v>
      </c>
      <c r="D128" s="67">
        <v>14.27</v>
      </c>
      <c r="E128" s="67">
        <v>85.78</v>
      </c>
      <c r="F128" s="67" t="s">
        <v>28</v>
      </c>
      <c r="G128" s="67" t="s">
        <v>94</v>
      </c>
      <c r="H128" s="67" t="s">
        <v>21</v>
      </c>
      <c r="I128" s="67">
        <v>49500.0</v>
      </c>
      <c r="J128" s="67" t="s">
        <v>30</v>
      </c>
      <c r="K128" s="67" t="s">
        <v>24</v>
      </c>
      <c r="L128" s="67" t="s">
        <v>50</v>
      </c>
      <c r="M128" s="67" t="s">
        <v>87</v>
      </c>
      <c r="N128" s="67">
        <v>2529.9</v>
      </c>
      <c r="O128" s="67">
        <v>2530.74</v>
      </c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2.75" customHeight="1">
      <c r="A129" s="67">
        <v>1065673.0</v>
      </c>
      <c r="B129" s="67">
        <v>21000.0</v>
      </c>
      <c r="C129" s="67" t="s">
        <v>27</v>
      </c>
      <c r="D129" s="67">
        <v>20.3</v>
      </c>
      <c r="E129" s="67">
        <v>559.89</v>
      </c>
      <c r="F129" s="67" t="s">
        <v>55</v>
      </c>
      <c r="G129" s="67" t="s">
        <v>22</v>
      </c>
      <c r="H129" s="67" t="s">
        <v>21</v>
      </c>
      <c r="I129" s="67">
        <v>70000.0</v>
      </c>
      <c r="J129" s="67" t="s">
        <v>23</v>
      </c>
      <c r="K129" s="67" t="s">
        <v>24</v>
      </c>
      <c r="L129" s="67" t="s">
        <v>25</v>
      </c>
      <c r="M129" s="67" t="s">
        <v>114</v>
      </c>
      <c r="N129" s="67">
        <v>27085.42</v>
      </c>
      <c r="O129" s="67">
        <v>17029.75</v>
      </c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2.75" customHeight="1">
      <c r="A130" s="67">
        <v>1068159.0</v>
      </c>
      <c r="B130" s="67">
        <v>35000.0</v>
      </c>
      <c r="C130" s="67" t="s">
        <v>19</v>
      </c>
      <c r="D130" s="67">
        <v>8.9</v>
      </c>
      <c r="E130" s="67">
        <v>1111.37</v>
      </c>
      <c r="F130" s="67" t="s">
        <v>44</v>
      </c>
      <c r="G130" s="67" t="s">
        <v>85</v>
      </c>
      <c r="H130" s="67" t="s">
        <v>79</v>
      </c>
      <c r="I130" s="67">
        <v>125000.0</v>
      </c>
      <c r="J130" s="67" t="s">
        <v>23</v>
      </c>
      <c r="K130" s="67" t="s">
        <v>24</v>
      </c>
      <c r="L130" s="67" t="s">
        <v>50</v>
      </c>
      <c r="M130" s="67" t="s">
        <v>42</v>
      </c>
      <c r="N130" s="67">
        <v>40006.5499239</v>
      </c>
      <c r="O130" s="67">
        <v>1123.85</v>
      </c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2.75" customHeight="1">
      <c r="A131" s="67">
        <v>1068165.0</v>
      </c>
      <c r="B131" s="67">
        <v>10000.0</v>
      </c>
      <c r="C131" s="67" t="s">
        <v>19</v>
      </c>
      <c r="D131" s="67">
        <v>7.51</v>
      </c>
      <c r="E131" s="67">
        <v>311.11</v>
      </c>
      <c r="F131" s="67" t="s">
        <v>44</v>
      </c>
      <c r="G131" s="67" t="s">
        <v>48</v>
      </c>
      <c r="H131" s="67" t="s">
        <v>21</v>
      </c>
      <c r="I131" s="67">
        <v>33000.0</v>
      </c>
      <c r="J131" s="67" t="s">
        <v>34</v>
      </c>
      <c r="K131" s="67" t="s">
        <v>24</v>
      </c>
      <c r="L131" s="67" t="s">
        <v>25</v>
      </c>
      <c r="M131" s="67" t="s">
        <v>95</v>
      </c>
      <c r="N131" s="67">
        <v>11027.3</v>
      </c>
      <c r="O131" s="67">
        <v>4190.34</v>
      </c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2.75" customHeight="1">
      <c r="A132" s="67">
        <v>1059689.0</v>
      </c>
      <c r="B132" s="67">
        <v>7000.0</v>
      </c>
      <c r="C132" s="67" t="s">
        <v>19</v>
      </c>
      <c r="D132" s="67">
        <v>12.69</v>
      </c>
      <c r="E132" s="67">
        <v>234.82</v>
      </c>
      <c r="F132" s="67" t="s">
        <v>20</v>
      </c>
      <c r="G132" s="67" t="s">
        <v>29</v>
      </c>
      <c r="H132" s="67" t="s">
        <v>21</v>
      </c>
      <c r="I132" s="67">
        <v>30000.0</v>
      </c>
      <c r="J132" s="67" t="s">
        <v>30</v>
      </c>
      <c r="K132" s="67" t="s">
        <v>24</v>
      </c>
      <c r="L132" s="67" t="s">
        <v>25</v>
      </c>
      <c r="M132" s="67" t="s">
        <v>69</v>
      </c>
      <c r="N132" s="67">
        <v>8452.25679284</v>
      </c>
      <c r="O132" s="67">
        <v>238.06</v>
      </c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2.75" customHeight="1">
      <c r="A133" s="67">
        <v>1066215.0</v>
      </c>
      <c r="B133" s="67">
        <v>24000.0</v>
      </c>
      <c r="C133" s="67" t="s">
        <v>19</v>
      </c>
      <c r="D133" s="67">
        <v>15.96</v>
      </c>
      <c r="E133" s="67">
        <v>843.3</v>
      </c>
      <c r="F133" s="67" t="s">
        <v>28</v>
      </c>
      <c r="G133" s="67" t="s">
        <v>51</v>
      </c>
      <c r="H133" s="67" t="s">
        <v>79</v>
      </c>
      <c r="I133" s="67">
        <v>90000.0</v>
      </c>
      <c r="J133" s="67" t="s">
        <v>30</v>
      </c>
      <c r="K133" s="67" t="s">
        <v>31</v>
      </c>
      <c r="L133" s="67" t="s">
        <v>53</v>
      </c>
      <c r="M133" s="67" t="s">
        <v>42</v>
      </c>
      <c r="N133" s="67">
        <v>5895.68</v>
      </c>
      <c r="O133" s="67">
        <v>843.3</v>
      </c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2.75" customHeight="1">
      <c r="A134" s="67">
        <v>1063270.0</v>
      </c>
      <c r="B134" s="67">
        <v>10625.0</v>
      </c>
      <c r="C134" s="67" t="s">
        <v>19</v>
      </c>
      <c r="D134" s="67">
        <v>7.51</v>
      </c>
      <c r="E134" s="67">
        <v>330.56</v>
      </c>
      <c r="F134" s="67" t="s">
        <v>44</v>
      </c>
      <c r="G134" s="67" t="s">
        <v>66</v>
      </c>
      <c r="H134" s="67" t="s">
        <v>79</v>
      </c>
      <c r="I134" s="67">
        <v>23000.0</v>
      </c>
      <c r="J134" s="67" t="s">
        <v>34</v>
      </c>
      <c r="K134" s="67" t="s">
        <v>24</v>
      </c>
      <c r="L134" s="67" t="s">
        <v>62</v>
      </c>
      <c r="M134" s="67" t="s">
        <v>46</v>
      </c>
      <c r="N134" s="67">
        <v>11841.940708</v>
      </c>
      <c r="O134" s="67">
        <v>2594.01</v>
      </c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2.75" customHeight="1">
      <c r="A135" s="67">
        <v>1067931.0</v>
      </c>
      <c r="B135" s="67">
        <v>5000.0</v>
      </c>
      <c r="C135" s="67" t="s">
        <v>19</v>
      </c>
      <c r="D135" s="67">
        <v>14.65</v>
      </c>
      <c r="E135" s="67">
        <v>172.48</v>
      </c>
      <c r="F135" s="67" t="s">
        <v>28</v>
      </c>
      <c r="G135" s="67" t="s">
        <v>89</v>
      </c>
      <c r="H135" s="67" t="s">
        <v>21</v>
      </c>
      <c r="I135" s="67">
        <v>24000.0</v>
      </c>
      <c r="J135" s="67" t="s">
        <v>30</v>
      </c>
      <c r="K135" s="67" t="s">
        <v>24</v>
      </c>
      <c r="L135" s="67" t="s">
        <v>50</v>
      </c>
      <c r="M135" s="67" t="s">
        <v>92</v>
      </c>
      <c r="N135" s="67">
        <v>5682.08</v>
      </c>
      <c r="O135" s="67">
        <v>3615.46</v>
      </c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2.75" customHeight="1">
      <c r="A136" s="67">
        <v>1067922.0</v>
      </c>
      <c r="B136" s="67">
        <v>8850.0</v>
      </c>
      <c r="C136" s="67" t="s">
        <v>19</v>
      </c>
      <c r="D136" s="67">
        <v>6.62</v>
      </c>
      <c r="E136" s="67">
        <v>271.73</v>
      </c>
      <c r="F136" s="67" t="s">
        <v>44</v>
      </c>
      <c r="G136" s="67" t="s">
        <v>22</v>
      </c>
      <c r="H136" s="67" t="s">
        <v>21</v>
      </c>
      <c r="I136" s="67">
        <v>62000.0</v>
      </c>
      <c r="J136" s="67" t="s">
        <v>30</v>
      </c>
      <c r="K136" s="67" t="s">
        <v>24</v>
      </c>
      <c r="L136" s="67" t="s">
        <v>25</v>
      </c>
      <c r="M136" s="67" t="s">
        <v>118</v>
      </c>
      <c r="N136" s="67">
        <v>9781.60575467</v>
      </c>
      <c r="O136" s="67">
        <v>5.67</v>
      </c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2.75" customHeight="1">
      <c r="A137" s="67">
        <v>1067919.0</v>
      </c>
      <c r="B137" s="67">
        <v>6375.0</v>
      </c>
      <c r="C137" s="67" t="s">
        <v>19</v>
      </c>
      <c r="D137" s="67">
        <v>7.51</v>
      </c>
      <c r="E137" s="67">
        <v>198.34</v>
      </c>
      <c r="F137" s="67" t="s">
        <v>44</v>
      </c>
      <c r="G137" s="67" t="s">
        <v>61</v>
      </c>
      <c r="H137" s="67" t="s">
        <v>21</v>
      </c>
      <c r="I137" s="67">
        <v>44000.0</v>
      </c>
      <c r="J137" s="67" t="s">
        <v>30</v>
      </c>
      <c r="K137" s="67" t="s">
        <v>24</v>
      </c>
      <c r="L137" s="67" t="s">
        <v>50</v>
      </c>
      <c r="M137" s="67" t="s">
        <v>33</v>
      </c>
      <c r="N137" s="67">
        <v>6737.55</v>
      </c>
      <c r="O137" s="67">
        <v>2585.54</v>
      </c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2.75" customHeight="1">
      <c r="A138" s="67">
        <v>1068106.0</v>
      </c>
      <c r="B138" s="67">
        <v>6000.0</v>
      </c>
      <c r="C138" s="67" t="s">
        <v>19</v>
      </c>
      <c r="D138" s="67">
        <v>11.71</v>
      </c>
      <c r="E138" s="67">
        <v>198.46</v>
      </c>
      <c r="F138" s="67" t="s">
        <v>20</v>
      </c>
      <c r="G138" s="67" t="s">
        <v>45</v>
      </c>
      <c r="H138" s="67" t="s">
        <v>21</v>
      </c>
      <c r="I138" s="67">
        <v>90000.0</v>
      </c>
      <c r="J138" s="67" t="s">
        <v>34</v>
      </c>
      <c r="K138" s="67" t="s">
        <v>24</v>
      </c>
      <c r="L138" s="67" t="s">
        <v>25</v>
      </c>
      <c r="M138" s="67" t="s">
        <v>95</v>
      </c>
      <c r="N138" s="67">
        <v>7041.29375069</v>
      </c>
      <c r="O138" s="67">
        <v>2082.79</v>
      </c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2.75" customHeight="1">
      <c r="A139" s="67">
        <v>1068111.0</v>
      </c>
      <c r="B139" s="67">
        <v>11100.0</v>
      </c>
      <c r="C139" s="67" t="s">
        <v>19</v>
      </c>
      <c r="D139" s="67">
        <v>6.62</v>
      </c>
      <c r="E139" s="67">
        <v>340.82</v>
      </c>
      <c r="F139" s="67" t="s">
        <v>44</v>
      </c>
      <c r="G139" s="67" t="s">
        <v>22</v>
      </c>
      <c r="H139" s="67" t="s">
        <v>21</v>
      </c>
      <c r="I139" s="67">
        <v>41000.0</v>
      </c>
      <c r="J139" s="67" t="s">
        <v>23</v>
      </c>
      <c r="K139" s="67" t="s">
        <v>31</v>
      </c>
      <c r="L139" s="67" t="s">
        <v>25</v>
      </c>
      <c r="M139" s="67" t="s">
        <v>92</v>
      </c>
      <c r="N139" s="67">
        <v>8120.14</v>
      </c>
      <c r="O139" s="67">
        <v>340.82</v>
      </c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2.75" customHeight="1">
      <c r="A140" s="67">
        <v>1067655.0</v>
      </c>
      <c r="B140" s="67">
        <v>10000.0</v>
      </c>
      <c r="C140" s="67" t="s">
        <v>27</v>
      </c>
      <c r="D140" s="67">
        <v>12.69</v>
      </c>
      <c r="E140" s="67">
        <v>225.95</v>
      </c>
      <c r="F140" s="67" t="s">
        <v>20</v>
      </c>
      <c r="G140" s="67" t="s">
        <v>89</v>
      </c>
      <c r="H140" s="67" t="s">
        <v>79</v>
      </c>
      <c r="I140" s="67">
        <v>56000.0</v>
      </c>
      <c r="J140" s="67" t="s">
        <v>30</v>
      </c>
      <c r="K140" s="67" t="s">
        <v>24</v>
      </c>
      <c r="L140" s="67" t="s">
        <v>50</v>
      </c>
      <c r="M140" s="67" t="s">
        <v>42</v>
      </c>
      <c r="N140" s="67">
        <v>12727.4260564</v>
      </c>
      <c r="O140" s="67">
        <v>5526.53</v>
      </c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2.75" customHeight="1">
      <c r="A141" s="67">
        <v>1060662.0</v>
      </c>
      <c r="B141" s="67">
        <v>6200.0</v>
      </c>
      <c r="C141" s="67" t="s">
        <v>19</v>
      </c>
      <c r="D141" s="67">
        <v>6.03</v>
      </c>
      <c r="E141" s="67">
        <v>188.71</v>
      </c>
      <c r="F141" s="67" t="s">
        <v>44</v>
      </c>
      <c r="G141" s="67" t="s">
        <v>66</v>
      </c>
      <c r="H141" s="67" t="s">
        <v>79</v>
      </c>
      <c r="I141" s="67">
        <v>26500.0</v>
      </c>
      <c r="J141" s="67" t="s">
        <v>34</v>
      </c>
      <c r="K141" s="67" t="s">
        <v>24</v>
      </c>
      <c r="L141" s="67" t="s">
        <v>35</v>
      </c>
      <c r="M141" s="67" t="s">
        <v>119</v>
      </c>
      <c r="N141" s="67">
        <v>6793.0700944</v>
      </c>
      <c r="O141" s="67">
        <v>1.83</v>
      </c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2.75" customHeight="1">
      <c r="A142" s="67">
        <v>1061304.0</v>
      </c>
      <c r="B142" s="67">
        <v>15000.0</v>
      </c>
      <c r="C142" s="67" t="s">
        <v>19</v>
      </c>
      <c r="D142" s="67">
        <v>18.64</v>
      </c>
      <c r="E142" s="67">
        <v>547.12</v>
      </c>
      <c r="F142" s="67" t="s">
        <v>55</v>
      </c>
      <c r="G142" s="67" t="s">
        <v>45</v>
      </c>
      <c r="H142" s="67" t="s">
        <v>21</v>
      </c>
      <c r="I142" s="67">
        <v>54000.0</v>
      </c>
      <c r="J142" s="67" t="s">
        <v>34</v>
      </c>
      <c r="K142" s="67" t="s">
        <v>24</v>
      </c>
      <c r="L142" s="67" t="s">
        <v>50</v>
      </c>
      <c r="M142" s="67" t="s">
        <v>33</v>
      </c>
      <c r="N142" s="67">
        <v>19401.7193826</v>
      </c>
      <c r="O142" s="67">
        <v>4641.23</v>
      </c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2.75" customHeight="1">
      <c r="A143" s="67">
        <v>1068095.0</v>
      </c>
      <c r="B143" s="67">
        <v>4200.0</v>
      </c>
      <c r="C143" s="67" t="s">
        <v>19</v>
      </c>
      <c r="D143" s="67">
        <v>11.71</v>
      </c>
      <c r="E143" s="67">
        <v>138.92</v>
      </c>
      <c r="F143" s="67" t="s">
        <v>20</v>
      </c>
      <c r="G143" s="67" t="s">
        <v>89</v>
      </c>
      <c r="H143" s="67" t="s">
        <v>21</v>
      </c>
      <c r="I143" s="67">
        <v>53000.0</v>
      </c>
      <c r="J143" s="67" t="s">
        <v>34</v>
      </c>
      <c r="K143" s="67" t="s">
        <v>24</v>
      </c>
      <c r="L143" s="67" t="s">
        <v>41</v>
      </c>
      <c r="M143" s="67" t="s">
        <v>118</v>
      </c>
      <c r="N143" s="67">
        <v>5000.4625104</v>
      </c>
      <c r="O143" s="67">
        <v>141.26</v>
      </c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2.75" customHeight="1">
      <c r="A144" s="67">
        <v>1067182.0</v>
      </c>
      <c r="B144" s="67">
        <v>14000.0</v>
      </c>
      <c r="C144" s="67" t="s">
        <v>19</v>
      </c>
      <c r="D144" s="67">
        <v>14.27</v>
      </c>
      <c r="E144" s="67">
        <v>480.33</v>
      </c>
      <c r="F144" s="67" t="s">
        <v>28</v>
      </c>
      <c r="G144" s="67" t="s">
        <v>61</v>
      </c>
      <c r="H144" s="67" t="s">
        <v>21</v>
      </c>
      <c r="I144" s="67">
        <v>52800.0</v>
      </c>
      <c r="J144" s="67" t="s">
        <v>34</v>
      </c>
      <c r="K144" s="67" t="s">
        <v>24</v>
      </c>
      <c r="L144" s="67" t="s">
        <v>50</v>
      </c>
      <c r="M144" s="67" t="s">
        <v>42</v>
      </c>
      <c r="N144" s="67">
        <v>14487.95</v>
      </c>
      <c r="O144" s="67">
        <v>13531.87</v>
      </c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2.75" customHeight="1">
      <c r="A145" s="67">
        <v>822464.0</v>
      </c>
      <c r="B145" s="67">
        <v>8875.0</v>
      </c>
      <c r="C145" s="67" t="s">
        <v>19</v>
      </c>
      <c r="D145" s="67">
        <v>7.51</v>
      </c>
      <c r="E145" s="67">
        <v>276.11</v>
      </c>
      <c r="F145" s="67" t="s">
        <v>44</v>
      </c>
      <c r="G145" s="67" t="s">
        <v>45</v>
      </c>
      <c r="H145" s="67" t="s">
        <v>79</v>
      </c>
      <c r="I145" s="67">
        <v>38000.0</v>
      </c>
      <c r="J145" s="67" t="s">
        <v>34</v>
      </c>
      <c r="K145" s="67" t="s">
        <v>24</v>
      </c>
      <c r="L145" s="67" t="s">
        <v>50</v>
      </c>
      <c r="M145" s="67" t="s">
        <v>33</v>
      </c>
      <c r="N145" s="67">
        <v>9712.65</v>
      </c>
      <c r="O145" s="67">
        <v>4472.8</v>
      </c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2.75" customHeight="1">
      <c r="A146" s="67">
        <v>1063526.0</v>
      </c>
      <c r="B146" s="67">
        <v>13500.0</v>
      </c>
      <c r="C146" s="67" t="s">
        <v>19</v>
      </c>
      <c r="D146" s="67">
        <v>9.91</v>
      </c>
      <c r="E146" s="67">
        <v>435.04</v>
      </c>
      <c r="F146" s="67" t="s">
        <v>20</v>
      </c>
      <c r="G146" s="67" t="s">
        <v>94</v>
      </c>
      <c r="H146" s="67" t="s">
        <v>21</v>
      </c>
      <c r="I146" s="67">
        <v>38000.0</v>
      </c>
      <c r="J146" s="67" t="s">
        <v>23</v>
      </c>
      <c r="K146" s="67" t="s">
        <v>24</v>
      </c>
      <c r="L146" s="67" t="s">
        <v>50</v>
      </c>
      <c r="M146" s="67" t="s">
        <v>42</v>
      </c>
      <c r="N146" s="67">
        <v>15657.9393795</v>
      </c>
      <c r="O146" s="67">
        <v>307.62</v>
      </c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2.75" customHeight="1">
      <c r="A147" s="67">
        <v>1068091.0</v>
      </c>
      <c r="B147" s="67">
        <v>12000.0</v>
      </c>
      <c r="C147" s="67" t="s">
        <v>19</v>
      </c>
      <c r="D147" s="67">
        <v>9.91</v>
      </c>
      <c r="E147" s="67">
        <v>386.7</v>
      </c>
      <c r="F147" s="67" t="s">
        <v>20</v>
      </c>
      <c r="G147" s="67" t="s">
        <v>89</v>
      </c>
      <c r="H147" s="67" t="s">
        <v>21</v>
      </c>
      <c r="I147" s="67">
        <v>42000.0</v>
      </c>
      <c r="J147" s="67" t="s">
        <v>34</v>
      </c>
      <c r="K147" s="67" t="s">
        <v>31</v>
      </c>
      <c r="L147" s="67" t="s">
        <v>50</v>
      </c>
      <c r="M147" s="67" t="s">
        <v>93</v>
      </c>
      <c r="N147" s="67">
        <v>11234.49</v>
      </c>
      <c r="O147" s="67">
        <v>386.7</v>
      </c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2.75" customHeight="1">
      <c r="A148" s="67">
        <v>1068090.0</v>
      </c>
      <c r="B148" s="67">
        <v>16000.0</v>
      </c>
      <c r="C148" s="67" t="s">
        <v>27</v>
      </c>
      <c r="D148" s="67">
        <v>19.91</v>
      </c>
      <c r="E148" s="67">
        <v>423.11</v>
      </c>
      <c r="F148" s="67" t="s">
        <v>55</v>
      </c>
      <c r="G148" s="67" t="s">
        <v>61</v>
      </c>
      <c r="H148" s="67" t="s">
        <v>21</v>
      </c>
      <c r="I148" s="67">
        <v>55000.0</v>
      </c>
      <c r="J148" s="67" t="s">
        <v>23</v>
      </c>
      <c r="K148" s="67" t="s">
        <v>24</v>
      </c>
      <c r="L148" s="67" t="s">
        <v>50</v>
      </c>
      <c r="M148" s="67" t="s">
        <v>107</v>
      </c>
      <c r="N148" s="67">
        <v>22277.2628856</v>
      </c>
      <c r="O148" s="67">
        <v>10869.79</v>
      </c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2.75" customHeight="1">
      <c r="A149" s="67">
        <v>1068082.0</v>
      </c>
      <c r="B149" s="67">
        <v>21600.0</v>
      </c>
      <c r="C149" s="67" t="s">
        <v>27</v>
      </c>
      <c r="D149" s="67">
        <v>19.42</v>
      </c>
      <c r="E149" s="67">
        <v>565.32</v>
      </c>
      <c r="F149" s="67" t="s">
        <v>55</v>
      </c>
      <c r="G149" s="67" t="s">
        <v>51</v>
      </c>
      <c r="H149" s="67" t="s">
        <v>79</v>
      </c>
      <c r="I149" s="67">
        <v>60000.0</v>
      </c>
      <c r="J149" s="67" t="s">
        <v>30</v>
      </c>
      <c r="K149" s="67" t="s">
        <v>24</v>
      </c>
      <c r="L149" s="67" t="s">
        <v>50</v>
      </c>
      <c r="M149" s="67" t="s">
        <v>33</v>
      </c>
      <c r="N149" s="67">
        <v>27580.75</v>
      </c>
      <c r="O149" s="67">
        <v>17416.49</v>
      </c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2.75" customHeight="1">
      <c r="A150" s="67">
        <v>1068078.0</v>
      </c>
      <c r="B150" s="67">
        <v>6000.0</v>
      </c>
      <c r="C150" s="67" t="s">
        <v>19</v>
      </c>
      <c r="D150" s="67">
        <v>10.65</v>
      </c>
      <c r="E150" s="67">
        <v>195.44</v>
      </c>
      <c r="F150" s="67" t="s">
        <v>20</v>
      </c>
      <c r="G150" s="67" t="s">
        <v>85</v>
      </c>
      <c r="H150" s="67" t="s">
        <v>79</v>
      </c>
      <c r="I150" s="67">
        <v>87000.0</v>
      </c>
      <c r="J150" s="67" t="s">
        <v>34</v>
      </c>
      <c r="K150" s="67" t="s">
        <v>24</v>
      </c>
      <c r="L150" s="67" t="s">
        <v>53</v>
      </c>
      <c r="M150" s="67" t="s">
        <v>95</v>
      </c>
      <c r="N150" s="67">
        <v>6999.42740728</v>
      </c>
      <c r="O150" s="67">
        <v>1335.92</v>
      </c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2.75" customHeight="1">
      <c r="A151" s="67">
        <v>1057633.0</v>
      </c>
      <c r="B151" s="67">
        <v>8450.0</v>
      </c>
      <c r="C151" s="67" t="s">
        <v>27</v>
      </c>
      <c r="D151" s="67">
        <v>16.77</v>
      </c>
      <c r="E151" s="67">
        <v>208.97</v>
      </c>
      <c r="F151" s="67" t="s">
        <v>75</v>
      </c>
      <c r="G151" s="67" t="s">
        <v>66</v>
      </c>
      <c r="H151" s="67" t="s">
        <v>60</v>
      </c>
      <c r="I151" s="67">
        <v>25000.0</v>
      </c>
      <c r="J151" s="67" t="s">
        <v>23</v>
      </c>
      <c r="K151" s="67" t="s">
        <v>24</v>
      </c>
      <c r="L151" s="67" t="s">
        <v>50</v>
      </c>
      <c r="M151" s="67" t="s">
        <v>36</v>
      </c>
      <c r="N151" s="67">
        <v>12188.5644228</v>
      </c>
      <c r="O151" s="67">
        <v>3239.35</v>
      </c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2.75" customHeight="1">
      <c r="A152" s="67">
        <v>1046204.0</v>
      </c>
      <c r="B152" s="67">
        <v>20000.0</v>
      </c>
      <c r="C152" s="67" t="s">
        <v>27</v>
      </c>
      <c r="D152" s="67">
        <v>13.49</v>
      </c>
      <c r="E152" s="67">
        <v>460.1</v>
      </c>
      <c r="F152" s="67" t="s">
        <v>28</v>
      </c>
      <c r="G152" s="67" t="s">
        <v>45</v>
      </c>
      <c r="H152" s="67" t="s">
        <v>21</v>
      </c>
      <c r="I152" s="67">
        <v>82000.0</v>
      </c>
      <c r="J152" s="67" t="s">
        <v>34</v>
      </c>
      <c r="K152" s="67" t="s">
        <v>24</v>
      </c>
      <c r="L152" s="67" t="s">
        <v>25</v>
      </c>
      <c r="M152" s="67" t="s">
        <v>99</v>
      </c>
      <c r="N152" s="67">
        <v>26397.3130625</v>
      </c>
      <c r="O152" s="67">
        <v>9848.46</v>
      </c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2.75" customHeight="1">
      <c r="A153" s="67">
        <v>1067794.0</v>
      </c>
      <c r="B153" s="67">
        <v>10000.0</v>
      </c>
      <c r="C153" s="67" t="s">
        <v>19</v>
      </c>
      <c r="D153" s="67">
        <v>11.71</v>
      </c>
      <c r="E153" s="67">
        <v>330.76</v>
      </c>
      <c r="F153" s="67" t="s">
        <v>20</v>
      </c>
      <c r="G153" s="67" t="s">
        <v>51</v>
      </c>
      <c r="H153" s="67" t="s">
        <v>21</v>
      </c>
      <c r="I153" s="67">
        <v>60000.0</v>
      </c>
      <c r="J153" s="67" t="s">
        <v>34</v>
      </c>
      <c r="K153" s="67" t="s">
        <v>31</v>
      </c>
      <c r="L153" s="67" t="s">
        <v>50</v>
      </c>
      <c r="M153" s="67" t="s">
        <v>42</v>
      </c>
      <c r="N153" s="67">
        <v>6002.23</v>
      </c>
      <c r="O153" s="67">
        <v>62.38</v>
      </c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2.75" customHeight="1">
      <c r="A154" s="67">
        <v>1067816.0</v>
      </c>
      <c r="B154" s="67">
        <v>12000.0</v>
      </c>
      <c r="C154" s="67" t="s">
        <v>19</v>
      </c>
      <c r="D154" s="67">
        <v>16.29</v>
      </c>
      <c r="E154" s="67">
        <v>423.61</v>
      </c>
      <c r="F154" s="67" t="s">
        <v>75</v>
      </c>
      <c r="G154" s="67" t="s">
        <v>66</v>
      </c>
      <c r="H154" s="67" t="s">
        <v>79</v>
      </c>
      <c r="I154" s="67">
        <v>80000.0</v>
      </c>
      <c r="J154" s="67" t="s">
        <v>23</v>
      </c>
      <c r="K154" s="67" t="s">
        <v>24</v>
      </c>
      <c r="L154" s="67" t="s">
        <v>25</v>
      </c>
      <c r="M154" s="67" t="s">
        <v>33</v>
      </c>
      <c r="N154" s="67">
        <v>14946.5600236</v>
      </c>
      <c r="O154" s="67">
        <v>4368.56</v>
      </c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2.75" customHeight="1">
      <c r="A155" s="67">
        <v>1068018.0</v>
      </c>
      <c r="B155" s="67">
        <v>13475.0</v>
      </c>
      <c r="C155" s="67" t="s">
        <v>27</v>
      </c>
      <c r="D155" s="67">
        <v>13.49</v>
      </c>
      <c r="E155" s="67">
        <v>309.99</v>
      </c>
      <c r="F155" s="67" t="s">
        <v>28</v>
      </c>
      <c r="G155" s="67" t="s">
        <v>22</v>
      </c>
      <c r="H155" s="67" t="s">
        <v>21</v>
      </c>
      <c r="I155" s="67">
        <v>25000.0</v>
      </c>
      <c r="J155" s="67" t="s">
        <v>23</v>
      </c>
      <c r="K155" s="67" t="s">
        <v>31</v>
      </c>
      <c r="L155" s="67" t="s">
        <v>25</v>
      </c>
      <c r="M155" s="67" t="s">
        <v>42</v>
      </c>
      <c r="N155" s="67">
        <v>6198.89</v>
      </c>
      <c r="O155" s="67">
        <v>28.0</v>
      </c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2.75" customHeight="1">
      <c r="A156" s="67">
        <v>1052996.0</v>
      </c>
      <c r="B156" s="67">
        <v>7200.0</v>
      </c>
      <c r="C156" s="67" t="s">
        <v>19</v>
      </c>
      <c r="D156" s="67">
        <v>12.42</v>
      </c>
      <c r="E156" s="67">
        <v>240.59</v>
      </c>
      <c r="F156" s="67" t="s">
        <v>20</v>
      </c>
      <c r="G156" s="67" t="s">
        <v>66</v>
      </c>
      <c r="H156" s="67" t="s">
        <v>21</v>
      </c>
      <c r="I156" s="67">
        <v>48000.0</v>
      </c>
      <c r="J156" s="67" t="s">
        <v>34</v>
      </c>
      <c r="K156" s="67" t="s">
        <v>24</v>
      </c>
      <c r="L156" s="67" t="s">
        <v>57</v>
      </c>
      <c r="M156" s="67" t="s">
        <v>36</v>
      </c>
      <c r="N156" s="67">
        <v>8677.15633962</v>
      </c>
      <c r="O156" s="67">
        <v>19.26</v>
      </c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2.75" customHeight="1">
      <c r="A157" s="67">
        <v>1067818.0</v>
      </c>
      <c r="B157" s="67">
        <v>5600.0</v>
      </c>
      <c r="C157" s="67" t="s">
        <v>19</v>
      </c>
      <c r="D157" s="67">
        <v>14.65</v>
      </c>
      <c r="E157" s="67">
        <v>193.17</v>
      </c>
      <c r="F157" s="67" t="s">
        <v>28</v>
      </c>
      <c r="G157" s="67" t="s">
        <v>45</v>
      </c>
      <c r="H157" s="67" t="s">
        <v>79</v>
      </c>
      <c r="I157" s="67">
        <v>85000.0</v>
      </c>
      <c r="J157" s="67" t="s">
        <v>34</v>
      </c>
      <c r="K157" s="67" t="s">
        <v>31</v>
      </c>
      <c r="L157" s="67" t="s">
        <v>50</v>
      </c>
      <c r="M157" s="67" t="s">
        <v>26</v>
      </c>
      <c r="N157" s="67">
        <v>1350.86</v>
      </c>
      <c r="O157" s="67">
        <v>193.17</v>
      </c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2.75" customHeight="1">
      <c r="A158" s="67">
        <v>1064842.0</v>
      </c>
      <c r="B158" s="67">
        <v>12000.0</v>
      </c>
      <c r="C158" s="67" t="s">
        <v>19</v>
      </c>
      <c r="D158" s="67">
        <v>14.27</v>
      </c>
      <c r="E158" s="67">
        <v>411.71</v>
      </c>
      <c r="F158" s="67" t="s">
        <v>28</v>
      </c>
      <c r="G158" s="67" t="s">
        <v>29</v>
      </c>
      <c r="H158" s="67" t="s">
        <v>21</v>
      </c>
      <c r="I158" s="67">
        <v>57000.0</v>
      </c>
      <c r="J158" s="67" t="s">
        <v>23</v>
      </c>
      <c r="K158" s="67" t="s">
        <v>24</v>
      </c>
      <c r="L158" s="67" t="s">
        <v>50</v>
      </c>
      <c r="M158" s="67" t="s">
        <v>42</v>
      </c>
      <c r="N158" s="67">
        <v>14396.58</v>
      </c>
      <c r="O158" s="67">
        <v>5359.38</v>
      </c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2.75" customHeight="1">
      <c r="A159" s="67">
        <v>1067109.0</v>
      </c>
      <c r="B159" s="67">
        <v>8500.0</v>
      </c>
      <c r="C159" s="67" t="s">
        <v>19</v>
      </c>
      <c r="D159" s="67">
        <v>6.03</v>
      </c>
      <c r="E159" s="67">
        <v>258.71</v>
      </c>
      <c r="F159" s="67" t="s">
        <v>44</v>
      </c>
      <c r="G159" s="67" t="s">
        <v>89</v>
      </c>
      <c r="H159" s="67" t="s">
        <v>21</v>
      </c>
      <c r="I159" s="67">
        <v>25000.0</v>
      </c>
      <c r="J159" s="67" t="s">
        <v>34</v>
      </c>
      <c r="K159" s="67" t="s">
        <v>24</v>
      </c>
      <c r="L159" s="67" t="s">
        <v>25</v>
      </c>
      <c r="M159" s="67" t="s">
        <v>118</v>
      </c>
      <c r="N159" s="67">
        <v>9074.73</v>
      </c>
      <c r="O159" s="67">
        <v>4936.27</v>
      </c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2.75" customHeight="1">
      <c r="A160" s="67">
        <v>1067971.0</v>
      </c>
      <c r="B160" s="67">
        <v>8000.0</v>
      </c>
      <c r="C160" s="67" t="s">
        <v>19</v>
      </c>
      <c r="D160" s="67">
        <v>9.91</v>
      </c>
      <c r="E160" s="67">
        <v>257.8</v>
      </c>
      <c r="F160" s="67" t="s">
        <v>20</v>
      </c>
      <c r="G160" s="67" t="s">
        <v>89</v>
      </c>
      <c r="H160" s="67" t="s">
        <v>21</v>
      </c>
      <c r="I160" s="67">
        <v>34000.0</v>
      </c>
      <c r="J160" s="67" t="s">
        <v>30</v>
      </c>
      <c r="K160" s="67" t="s">
        <v>24</v>
      </c>
      <c r="L160" s="67" t="s">
        <v>25</v>
      </c>
      <c r="M160" s="67" t="s">
        <v>92</v>
      </c>
      <c r="N160" s="67">
        <v>9279.81275176</v>
      </c>
      <c r="O160" s="67">
        <v>262.31</v>
      </c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2.75" customHeight="1">
      <c r="A161" s="67">
        <v>1057518.0</v>
      </c>
      <c r="B161" s="67">
        <v>8000.0</v>
      </c>
      <c r="C161" s="67" t="s">
        <v>19</v>
      </c>
      <c r="D161" s="67">
        <v>12.42</v>
      </c>
      <c r="E161" s="67">
        <v>267.33</v>
      </c>
      <c r="F161" s="67" t="s">
        <v>20</v>
      </c>
      <c r="G161" s="67" t="s">
        <v>22</v>
      </c>
      <c r="H161" s="67" t="s">
        <v>21</v>
      </c>
      <c r="I161" s="67">
        <v>40000.0</v>
      </c>
      <c r="J161" s="67" t="s">
        <v>34</v>
      </c>
      <c r="K161" s="67" t="s">
        <v>24</v>
      </c>
      <c r="L161" s="67" t="s">
        <v>25</v>
      </c>
      <c r="M161" s="67" t="s">
        <v>46</v>
      </c>
      <c r="N161" s="67">
        <v>9622.78031997</v>
      </c>
      <c r="O161" s="67">
        <v>269.73</v>
      </c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2.75" customHeight="1">
      <c r="A162" s="67">
        <v>1067473.0</v>
      </c>
      <c r="B162" s="67">
        <v>16000.0</v>
      </c>
      <c r="C162" s="67" t="s">
        <v>27</v>
      </c>
      <c r="D162" s="67">
        <v>15.27</v>
      </c>
      <c r="E162" s="67">
        <v>382.92</v>
      </c>
      <c r="F162" s="67" t="s">
        <v>28</v>
      </c>
      <c r="G162" s="67" t="s">
        <v>22</v>
      </c>
      <c r="H162" s="67" t="s">
        <v>21</v>
      </c>
      <c r="I162" s="67">
        <v>42656.4</v>
      </c>
      <c r="J162" s="67" t="s">
        <v>30</v>
      </c>
      <c r="K162" s="67" t="s">
        <v>24</v>
      </c>
      <c r="L162" s="67" t="s">
        <v>50</v>
      </c>
      <c r="M162" s="67" t="s">
        <v>33</v>
      </c>
      <c r="N162" s="67">
        <v>22394.08</v>
      </c>
      <c r="O162" s="67">
        <v>199.56</v>
      </c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2.75" customHeight="1">
      <c r="A163" s="67">
        <v>1062177.0</v>
      </c>
      <c r="B163" s="67">
        <v>15000.0</v>
      </c>
      <c r="C163" s="67" t="s">
        <v>19</v>
      </c>
      <c r="D163" s="67">
        <v>17.27</v>
      </c>
      <c r="E163" s="67">
        <v>536.81</v>
      </c>
      <c r="F163" s="67" t="s">
        <v>75</v>
      </c>
      <c r="G163" s="67" t="s">
        <v>89</v>
      </c>
      <c r="H163" s="67" t="s">
        <v>79</v>
      </c>
      <c r="I163" s="67">
        <v>44400.0</v>
      </c>
      <c r="J163" s="67" t="s">
        <v>30</v>
      </c>
      <c r="K163" s="67" t="s">
        <v>24</v>
      </c>
      <c r="L163" s="67" t="s">
        <v>83</v>
      </c>
      <c r="M163" s="67" t="s">
        <v>87</v>
      </c>
      <c r="N163" s="67">
        <v>17991.53</v>
      </c>
      <c r="O163" s="67">
        <v>9412.4</v>
      </c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2.75" customHeight="1">
      <c r="A164" s="67">
        <v>1067447.0</v>
      </c>
      <c r="B164" s="67">
        <v>10000.0</v>
      </c>
      <c r="C164" s="67" t="s">
        <v>19</v>
      </c>
      <c r="D164" s="67">
        <v>9.91</v>
      </c>
      <c r="E164" s="67">
        <v>322.25</v>
      </c>
      <c r="F164" s="67" t="s">
        <v>20</v>
      </c>
      <c r="G164" s="67" t="s">
        <v>89</v>
      </c>
      <c r="H164" s="67" t="s">
        <v>60</v>
      </c>
      <c r="I164" s="67">
        <v>30000.0</v>
      </c>
      <c r="J164" s="67" t="s">
        <v>34</v>
      </c>
      <c r="K164" s="67" t="s">
        <v>24</v>
      </c>
      <c r="L164" s="67" t="s">
        <v>50</v>
      </c>
      <c r="M164" s="67" t="s">
        <v>120</v>
      </c>
      <c r="N164" s="67">
        <v>11386.4302245</v>
      </c>
      <c r="O164" s="67">
        <v>369.43</v>
      </c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2.75" customHeight="1">
      <c r="A165" s="67">
        <v>1059412.0</v>
      </c>
      <c r="B165" s="67">
        <v>10000.0</v>
      </c>
      <c r="C165" s="67" t="s">
        <v>19</v>
      </c>
      <c r="D165" s="67">
        <v>6.62</v>
      </c>
      <c r="E165" s="67">
        <v>307.04</v>
      </c>
      <c r="F165" s="67" t="s">
        <v>44</v>
      </c>
      <c r="G165" s="67" t="s">
        <v>66</v>
      </c>
      <c r="H165" s="67" t="s">
        <v>79</v>
      </c>
      <c r="I165" s="67">
        <v>70000.0</v>
      </c>
      <c r="J165" s="67" t="s">
        <v>34</v>
      </c>
      <c r="K165" s="67" t="s">
        <v>24</v>
      </c>
      <c r="L165" s="67" t="s">
        <v>25</v>
      </c>
      <c r="M165" s="67" t="s">
        <v>91</v>
      </c>
      <c r="N165" s="67">
        <v>10902.91</v>
      </c>
      <c r="O165" s="67">
        <v>4152.52</v>
      </c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2.75" customHeight="1">
      <c r="A166" s="67">
        <v>1062608.0</v>
      </c>
      <c r="B166" s="67">
        <v>8000.0</v>
      </c>
      <c r="C166" s="67" t="s">
        <v>19</v>
      </c>
      <c r="D166" s="67">
        <v>14.65</v>
      </c>
      <c r="E166" s="67">
        <v>275.96</v>
      </c>
      <c r="F166" s="67" t="s">
        <v>28</v>
      </c>
      <c r="G166" s="67" t="s">
        <v>48</v>
      </c>
      <c r="H166" s="67" t="s">
        <v>21</v>
      </c>
      <c r="I166" s="67">
        <v>28000.0</v>
      </c>
      <c r="J166" s="67" t="s">
        <v>34</v>
      </c>
      <c r="K166" s="67" t="s">
        <v>24</v>
      </c>
      <c r="L166" s="67" t="s">
        <v>32</v>
      </c>
      <c r="M166" s="67" t="s">
        <v>42</v>
      </c>
      <c r="N166" s="67">
        <v>8636.82</v>
      </c>
      <c r="O166" s="67">
        <v>6983.56</v>
      </c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2.75" customHeight="1">
      <c r="A167" s="67">
        <v>1067664.0</v>
      </c>
      <c r="B167" s="67">
        <v>22000.0</v>
      </c>
      <c r="C167" s="67" t="s">
        <v>19</v>
      </c>
      <c r="D167" s="67">
        <v>9.91</v>
      </c>
      <c r="E167" s="67">
        <v>708.95</v>
      </c>
      <c r="F167" s="67" t="s">
        <v>20</v>
      </c>
      <c r="G167" s="67" t="s">
        <v>89</v>
      </c>
      <c r="H167" s="67" t="s">
        <v>79</v>
      </c>
      <c r="I167" s="67">
        <v>50000.0</v>
      </c>
      <c r="J167" s="67" t="s">
        <v>23</v>
      </c>
      <c r="K167" s="67" t="s">
        <v>24</v>
      </c>
      <c r="L167" s="67" t="s">
        <v>50</v>
      </c>
      <c r="M167" s="67" t="s">
        <v>121</v>
      </c>
      <c r="N167" s="67">
        <v>25521.0957202</v>
      </c>
      <c r="O167" s="67">
        <v>1430.05</v>
      </c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2.75" customHeight="1">
      <c r="A168" s="67">
        <v>1067441.0</v>
      </c>
      <c r="B168" s="67">
        <v>6000.0</v>
      </c>
      <c r="C168" s="67" t="s">
        <v>19</v>
      </c>
      <c r="D168" s="67">
        <v>14.27</v>
      </c>
      <c r="E168" s="67">
        <v>205.86</v>
      </c>
      <c r="F168" s="67" t="s">
        <v>28</v>
      </c>
      <c r="G168" s="67" t="s">
        <v>22</v>
      </c>
      <c r="H168" s="67" t="s">
        <v>79</v>
      </c>
      <c r="I168" s="67">
        <v>94800.0</v>
      </c>
      <c r="J168" s="67" t="s">
        <v>23</v>
      </c>
      <c r="K168" s="67" t="s">
        <v>24</v>
      </c>
      <c r="L168" s="67" t="s">
        <v>32</v>
      </c>
      <c r="M168" s="67" t="s">
        <v>64</v>
      </c>
      <c r="N168" s="67">
        <v>7215.05</v>
      </c>
      <c r="O168" s="67">
        <v>1960.88</v>
      </c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2.75" customHeight="1">
      <c r="A169" s="67">
        <v>1067654.0</v>
      </c>
      <c r="B169" s="67">
        <v>16000.0</v>
      </c>
      <c r="C169" s="67" t="s">
        <v>27</v>
      </c>
      <c r="D169" s="67">
        <v>9.91</v>
      </c>
      <c r="E169" s="67">
        <v>339.25</v>
      </c>
      <c r="F169" s="67" t="s">
        <v>20</v>
      </c>
      <c r="G169" s="67" t="s">
        <v>22</v>
      </c>
      <c r="H169" s="67" t="s">
        <v>60</v>
      </c>
      <c r="I169" s="67">
        <v>40000.0</v>
      </c>
      <c r="J169" s="67" t="s">
        <v>23</v>
      </c>
      <c r="K169" s="67" t="s">
        <v>38</v>
      </c>
      <c r="L169" s="67" t="s">
        <v>50</v>
      </c>
      <c r="M169" s="67" t="s">
        <v>87</v>
      </c>
      <c r="N169" s="67">
        <v>16282.75</v>
      </c>
      <c r="O169" s="67">
        <v>339.25</v>
      </c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2.75" customHeight="1">
      <c r="A170" s="67">
        <v>1067644.0</v>
      </c>
      <c r="B170" s="67">
        <v>2500.0</v>
      </c>
      <c r="C170" s="67" t="s">
        <v>19</v>
      </c>
      <c r="D170" s="67">
        <v>7.51</v>
      </c>
      <c r="E170" s="67">
        <v>77.78</v>
      </c>
      <c r="F170" s="67" t="s">
        <v>44</v>
      </c>
      <c r="G170" s="67" t="s">
        <v>122</v>
      </c>
      <c r="H170" s="67" t="s">
        <v>60</v>
      </c>
      <c r="I170" s="67">
        <v>12000.0</v>
      </c>
      <c r="J170" s="67" t="s">
        <v>30</v>
      </c>
      <c r="K170" s="67" t="s">
        <v>31</v>
      </c>
      <c r="L170" s="67" t="s">
        <v>50</v>
      </c>
      <c r="M170" s="67" t="s">
        <v>42</v>
      </c>
      <c r="N170" s="67">
        <v>1838.88</v>
      </c>
      <c r="O170" s="67">
        <v>77.78</v>
      </c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2.75" customHeight="1">
      <c r="A171" s="67">
        <v>1062288.0</v>
      </c>
      <c r="B171" s="67">
        <v>13500.0</v>
      </c>
      <c r="C171" s="67" t="s">
        <v>19</v>
      </c>
      <c r="D171" s="67">
        <v>9.91</v>
      </c>
      <c r="E171" s="67">
        <v>435.04</v>
      </c>
      <c r="F171" s="67" t="s">
        <v>20</v>
      </c>
      <c r="G171" s="67" t="s">
        <v>89</v>
      </c>
      <c r="H171" s="67" t="s">
        <v>79</v>
      </c>
      <c r="I171" s="67">
        <v>36000.0</v>
      </c>
      <c r="J171" s="67" t="s">
        <v>30</v>
      </c>
      <c r="K171" s="67" t="s">
        <v>24</v>
      </c>
      <c r="L171" s="67" t="s">
        <v>25</v>
      </c>
      <c r="M171" s="67" t="s">
        <v>123</v>
      </c>
      <c r="N171" s="67">
        <v>15621.2660575</v>
      </c>
      <c r="O171" s="67">
        <v>1706.24</v>
      </c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2.75" customHeight="1">
      <c r="A172" s="67">
        <v>1067434.0</v>
      </c>
      <c r="B172" s="67">
        <v>25000.0</v>
      </c>
      <c r="C172" s="67" t="s">
        <v>19</v>
      </c>
      <c r="D172" s="67">
        <v>12.42</v>
      </c>
      <c r="E172" s="67">
        <v>835.39</v>
      </c>
      <c r="F172" s="67" t="s">
        <v>20</v>
      </c>
      <c r="G172" s="67" t="s">
        <v>89</v>
      </c>
      <c r="H172" s="67" t="s">
        <v>21</v>
      </c>
      <c r="I172" s="67">
        <v>225000.0</v>
      </c>
      <c r="J172" s="67" t="s">
        <v>23</v>
      </c>
      <c r="K172" s="67" t="s">
        <v>24</v>
      </c>
      <c r="L172" s="67" t="s">
        <v>50</v>
      </c>
      <c r="M172" s="67" t="s">
        <v>95</v>
      </c>
      <c r="N172" s="67">
        <v>30071.7288242</v>
      </c>
      <c r="O172" s="67">
        <v>842.08</v>
      </c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2.75" customHeight="1">
      <c r="A173" s="67">
        <v>1067419.0</v>
      </c>
      <c r="B173" s="67">
        <v>10000.0</v>
      </c>
      <c r="C173" s="67" t="s">
        <v>19</v>
      </c>
      <c r="D173" s="67">
        <v>13.49</v>
      </c>
      <c r="E173" s="67">
        <v>339.31</v>
      </c>
      <c r="F173" s="67" t="s">
        <v>28</v>
      </c>
      <c r="G173" s="67" t="s">
        <v>89</v>
      </c>
      <c r="H173" s="67" t="s">
        <v>21</v>
      </c>
      <c r="I173" s="67">
        <v>45900.0</v>
      </c>
      <c r="J173" s="67" t="s">
        <v>23</v>
      </c>
      <c r="K173" s="67" t="s">
        <v>24</v>
      </c>
      <c r="L173" s="67" t="s">
        <v>35</v>
      </c>
      <c r="M173" s="67" t="s">
        <v>42</v>
      </c>
      <c r="N173" s="67">
        <v>12174.4823094</v>
      </c>
      <c r="O173" s="67">
        <v>1669.38</v>
      </c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2.75" customHeight="1">
      <c r="A174" s="67">
        <v>1067601.0</v>
      </c>
      <c r="B174" s="67">
        <v>2500.0</v>
      </c>
      <c r="C174" s="67" t="s">
        <v>19</v>
      </c>
      <c r="D174" s="67">
        <v>13.49</v>
      </c>
      <c r="E174" s="67">
        <v>84.83</v>
      </c>
      <c r="F174" s="67" t="s">
        <v>28</v>
      </c>
      <c r="G174" s="67" t="s">
        <v>61</v>
      </c>
      <c r="H174" s="67" t="s">
        <v>21</v>
      </c>
      <c r="I174" s="67">
        <v>27200.0</v>
      </c>
      <c r="J174" s="67" t="s">
        <v>34</v>
      </c>
      <c r="K174" s="67" t="s">
        <v>24</v>
      </c>
      <c r="L174" s="67" t="s">
        <v>50</v>
      </c>
      <c r="M174" s="67" t="s">
        <v>107</v>
      </c>
      <c r="N174" s="67">
        <v>3050.27600404</v>
      </c>
      <c r="O174" s="67">
        <v>95.98</v>
      </c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2.75" customHeight="1">
      <c r="A175" s="67">
        <v>1067579.0</v>
      </c>
      <c r="B175" s="67">
        <v>7325.0</v>
      </c>
      <c r="C175" s="67" t="s">
        <v>19</v>
      </c>
      <c r="D175" s="67">
        <v>12.69</v>
      </c>
      <c r="E175" s="67">
        <v>245.72</v>
      </c>
      <c r="F175" s="67" t="s">
        <v>20</v>
      </c>
      <c r="G175" s="67" t="s">
        <v>45</v>
      </c>
      <c r="H175" s="67" t="s">
        <v>21</v>
      </c>
      <c r="I175" s="67">
        <v>42000.0</v>
      </c>
      <c r="J175" s="67" t="s">
        <v>34</v>
      </c>
      <c r="K175" s="67" t="s">
        <v>24</v>
      </c>
      <c r="L175" s="67" t="s">
        <v>50</v>
      </c>
      <c r="M175" s="67" t="s">
        <v>87</v>
      </c>
      <c r="N175" s="67">
        <v>8844.70084212</v>
      </c>
      <c r="O175" s="67">
        <v>249.25</v>
      </c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2.75" customHeight="1">
      <c r="A176" s="67">
        <v>1067563.0</v>
      </c>
      <c r="B176" s="67">
        <v>4000.0</v>
      </c>
      <c r="C176" s="67" t="s">
        <v>19</v>
      </c>
      <c r="D176" s="67">
        <v>12.42</v>
      </c>
      <c r="E176" s="67">
        <v>133.67</v>
      </c>
      <c r="F176" s="67" t="s">
        <v>20</v>
      </c>
      <c r="G176" s="67" t="s">
        <v>66</v>
      </c>
      <c r="H176" s="67" t="s">
        <v>21</v>
      </c>
      <c r="I176" s="67">
        <v>135000.0</v>
      </c>
      <c r="J176" s="67" t="s">
        <v>23</v>
      </c>
      <c r="K176" s="67" t="s">
        <v>24</v>
      </c>
      <c r="L176" s="67" t="s">
        <v>25</v>
      </c>
      <c r="M176" s="67" t="s">
        <v>91</v>
      </c>
      <c r="N176" s="67">
        <v>4337.11</v>
      </c>
      <c r="O176" s="67">
        <v>3270.11</v>
      </c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2.75" customHeight="1">
      <c r="A177" s="67">
        <v>1067364.0</v>
      </c>
      <c r="B177" s="67">
        <v>10000.0</v>
      </c>
      <c r="C177" s="67" t="s">
        <v>19</v>
      </c>
      <c r="D177" s="67">
        <v>13.49</v>
      </c>
      <c r="E177" s="67">
        <v>339.31</v>
      </c>
      <c r="F177" s="67" t="s">
        <v>28</v>
      </c>
      <c r="G177" s="67" t="s">
        <v>66</v>
      </c>
      <c r="H177" s="67" t="s">
        <v>21</v>
      </c>
      <c r="I177" s="67">
        <v>65000.0</v>
      </c>
      <c r="J177" s="67" t="s">
        <v>34</v>
      </c>
      <c r="K177" s="67" t="s">
        <v>31</v>
      </c>
      <c r="L177" s="67" t="s">
        <v>35</v>
      </c>
      <c r="M177" s="67" t="s">
        <v>42</v>
      </c>
      <c r="N177" s="67">
        <v>9270.84</v>
      </c>
      <c r="O177" s="67">
        <v>339.31</v>
      </c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2.75" customHeight="1">
      <c r="A178" s="67">
        <v>1067152.0</v>
      </c>
      <c r="B178" s="67">
        <v>7750.0</v>
      </c>
      <c r="C178" s="67" t="s">
        <v>19</v>
      </c>
      <c r="D178" s="67">
        <v>17.27</v>
      </c>
      <c r="E178" s="67">
        <v>277.36</v>
      </c>
      <c r="F178" s="67" t="s">
        <v>75</v>
      </c>
      <c r="G178" s="67" t="s">
        <v>29</v>
      </c>
      <c r="H178" s="67" t="s">
        <v>21</v>
      </c>
      <c r="I178" s="67">
        <v>24000.0</v>
      </c>
      <c r="J178" s="67" t="s">
        <v>34</v>
      </c>
      <c r="K178" s="67" t="s">
        <v>31</v>
      </c>
      <c r="L178" s="67" t="s">
        <v>50</v>
      </c>
      <c r="M178" s="67" t="s">
        <v>36</v>
      </c>
      <c r="N178" s="67">
        <v>6934.0</v>
      </c>
      <c r="O178" s="67">
        <v>277.36</v>
      </c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2.75" customHeight="1">
      <c r="A179" s="67">
        <v>1062471.0</v>
      </c>
      <c r="B179" s="67">
        <v>20000.0</v>
      </c>
      <c r="C179" s="67" t="s">
        <v>27</v>
      </c>
      <c r="D179" s="67">
        <v>20.89</v>
      </c>
      <c r="E179" s="67">
        <v>539.84</v>
      </c>
      <c r="F179" s="67" t="s">
        <v>59</v>
      </c>
      <c r="G179" s="67" t="s">
        <v>85</v>
      </c>
      <c r="H179" s="67" t="s">
        <v>21</v>
      </c>
      <c r="I179" s="67">
        <v>70000.0</v>
      </c>
      <c r="J179" s="67" t="s">
        <v>30</v>
      </c>
      <c r="K179" s="67" t="s">
        <v>31</v>
      </c>
      <c r="L179" s="67" t="s">
        <v>50</v>
      </c>
      <c r="M179" s="67" t="s">
        <v>87</v>
      </c>
      <c r="N179" s="67">
        <v>5425.96</v>
      </c>
      <c r="O179" s="67">
        <v>591.09</v>
      </c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2.75" customHeight="1">
      <c r="A180" s="67">
        <v>1066842.0</v>
      </c>
      <c r="B180" s="67">
        <v>9600.0</v>
      </c>
      <c r="C180" s="67" t="s">
        <v>19</v>
      </c>
      <c r="D180" s="67">
        <v>12.42</v>
      </c>
      <c r="E180" s="67">
        <v>320.79</v>
      </c>
      <c r="F180" s="67" t="s">
        <v>20</v>
      </c>
      <c r="G180" s="67" t="s">
        <v>22</v>
      </c>
      <c r="H180" s="67" t="s">
        <v>21</v>
      </c>
      <c r="I180" s="67">
        <v>65000.0</v>
      </c>
      <c r="J180" s="67" t="s">
        <v>23</v>
      </c>
      <c r="K180" s="67" t="s">
        <v>24</v>
      </c>
      <c r="L180" s="67" t="s">
        <v>50</v>
      </c>
      <c r="M180" s="67" t="s">
        <v>91</v>
      </c>
      <c r="N180" s="67">
        <v>11337.71</v>
      </c>
      <c r="O180" s="67">
        <v>3643.9</v>
      </c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2.75" customHeight="1">
      <c r="A181" s="67">
        <v>1067126.0</v>
      </c>
      <c r="B181" s="67">
        <v>21000.0</v>
      </c>
      <c r="C181" s="67" t="s">
        <v>27</v>
      </c>
      <c r="D181" s="67">
        <v>11.71</v>
      </c>
      <c r="E181" s="67">
        <v>464.07</v>
      </c>
      <c r="F181" s="67" t="s">
        <v>20</v>
      </c>
      <c r="G181" s="67" t="s">
        <v>48</v>
      </c>
      <c r="H181" s="67" t="s">
        <v>21</v>
      </c>
      <c r="I181" s="67">
        <v>60000.0</v>
      </c>
      <c r="J181" s="67" t="s">
        <v>34</v>
      </c>
      <c r="K181" s="67" t="s">
        <v>31</v>
      </c>
      <c r="L181" s="67" t="s">
        <v>50</v>
      </c>
      <c r="M181" s="67" t="s">
        <v>42</v>
      </c>
      <c r="N181" s="67">
        <v>3708.24</v>
      </c>
      <c r="O181" s="67">
        <v>464.07</v>
      </c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2.75" customHeight="1">
      <c r="A182" s="67">
        <v>1067326.0</v>
      </c>
      <c r="B182" s="67">
        <v>14000.0</v>
      </c>
      <c r="C182" s="67" t="s">
        <v>19</v>
      </c>
      <c r="D182" s="67">
        <v>10.65</v>
      </c>
      <c r="E182" s="67">
        <v>456.03</v>
      </c>
      <c r="F182" s="67" t="s">
        <v>20</v>
      </c>
      <c r="G182" s="67" t="s">
        <v>48</v>
      </c>
      <c r="H182" s="67" t="s">
        <v>21</v>
      </c>
      <c r="I182" s="67">
        <v>30000.0</v>
      </c>
      <c r="J182" s="67" t="s">
        <v>30</v>
      </c>
      <c r="K182" s="67" t="s">
        <v>24</v>
      </c>
      <c r="L182" s="67" t="s">
        <v>25</v>
      </c>
      <c r="M182" s="67" t="s">
        <v>80</v>
      </c>
      <c r="N182" s="67">
        <v>15200.08</v>
      </c>
      <c r="O182" s="67">
        <v>10643.16</v>
      </c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2.75" customHeight="1">
      <c r="A183" s="67">
        <v>1066789.0</v>
      </c>
      <c r="B183" s="67">
        <v>13350.0</v>
      </c>
      <c r="C183" s="67" t="s">
        <v>19</v>
      </c>
      <c r="D183" s="67">
        <v>12.42</v>
      </c>
      <c r="E183" s="67">
        <v>446.1</v>
      </c>
      <c r="F183" s="67" t="s">
        <v>20</v>
      </c>
      <c r="G183" s="67" t="s">
        <v>22</v>
      </c>
      <c r="H183" s="67" t="s">
        <v>21</v>
      </c>
      <c r="I183" s="67">
        <v>43000.0</v>
      </c>
      <c r="J183" s="67" t="s">
        <v>34</v>
      </c>
      <c r="K183" s="67" t="s">
        <v>24</v>
      </c>
      <c r="L183" s="67" t="s">
        <v>50</v>
      </c>
      <c r="M183" s="67" t="s">
        <v>42</v>
      </c>
      <c r="N183" s="67">
        <v>16058.3944183</v>
      </c>
      <c r="O183" s="67">
        <v>449.39</v>
      </c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2.75" customHeight="1">
      <c r="A184" s="67">
        <v>1067324.0</v>
      </c>
      <c r="B184" s="67">
        <v>15000.0</v>
      </c>
      <c r="C184" s="67" t="s">
        <v>19</v>
      </c>
      <c r="D184" s="67">
        <v>16.77</v>
      </c>
      <c r="E184" s="67">
        <v>533.08</v>
      </c>
      <c r="F184" s="67" t="s">
        <v>75</v>
      </c>
      <c r="G184" s="67" t="s">
        <v>22</v>
      </c>
      <c r="H184" s="67" t="s">
        <v>21</v>
      </c>
      <c r="I184" s="67">
        <v>42000.0</v>
      </c>
      <c r="J184" s="67" t="s">
        <v>23</v>
      </c>
      <c r="K184" s="67" t="s">
        <v>31</v>
      </c>
      <c r="L184" s="67" t="s">
        <v>50</v>
      </c>
      <c r="M184" s="67" t="s">
        <v>112</v>
      </c>
      <c r="N184" s="67">
        <v>13373.77</v>
      </c>
      <c r="O184" s="67">
        <v>188.69</v>
      </c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2.75" customHeight="1">
      <c r="A185" s="67">
        <v>1067102.0</v>
      </c>
      <c r="B185" s="67">
        <v>15000.0</v>
      </c>
      <c r="C185" s="67" t="s">
        <v>19</v>
      </c>
      <c r="D185" s="67">
        <v>17.27</v>
      </c>
      <c r="E185" s="67">
        <v>536.81</v>
      </c>
      <c r="F185" s="67" t="s">
        <v>75</v>
      </c>
      <c r="G185" s="67" t="s">
        <v>51</v>
      </c>
      <c r="H185" s="67" t="s">
        <v>21</v>
      </c>
      <c r="I185" s="67">
        <v>75000.0</v>
      </c>
      <c r="J185" s="67" t="s">
        <v>30</v>
      </c>
      <c r="K185" s="67" t="s">
        <v>31</v>
      </c>
      <c r="L185" s="67" t="s">
        <v>50</v>
      </c>
      <c r="M185" s="67" t="s">
        <v>42</v>
      </c>
      <c r="N185" s="67">
        <v>10198.4</v>
      </c>
      <c r="O185" s="67">
        <v>536.81</v>
      </c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2.75" customHeight="1">
      <c r="A186" s="67">
        <v>1046969.0</v>
      </c>
      <c r="B186" s="67">
        <v>11000.0</v>
      </c>
      <c r="C186" s="67" t="s">
        <v>27</v>
      </c>
      <c r="D186" s="67">
        <v>13.49</v>
      </c>
      <c r="E186" s="67">
        <v>253.06</v>
      </c>
      <c r="F186" s="67" t="s">
        <v>28</v>
      </c>
      <c r="G186" s="67" t="s">
        <v>22</v>
      </c>
      <c r="H186" s="67" t="s">
        <v>79</v>
      </c>
      <c r="I186" s="67">
        <v>129000.0</v>
      </c>
      <c r="J186" s="67" t="s">
        <v>23</v>
      </c>
      <c r="K186" s="67" t="s">
        <v>38</v>
      </c>
      <c r="L186" s="67" t="s">
        <v>50</v>
      </c>
      <c r="M186" s="67" t="s">
        <v>42</v>
      </c>
      <c r="N186" s="67">
        <v>12119.38</v>
      </c>
      <c r="O186" s="67">
        <v>253.06</v>
      </c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2.75" customHeight="1">
      <c r="A187" s="67">
        <v>1067084.0</v>
      </c>
      <c r="B187" s="67">
        <v>35000.0</v>
      </c>
      <c r="C187" s="67" t="s">
        <v>19</v>
      </c>
      <c r="D187" s="67">
        <v>10.65</v>
      </c>
      <c r="E187" s="67">
        <v>1140.07</v>
      </c>
      <c r="F187" s="67" t="s">
        <v>20</v>
      </c>
      <c r="G187" s="67" t="s">
        <v>89</v>
      </c>
      <c r="H187" s="67" t="s">
        <v>79</v>
      </c>
      <c r="I187" s="67">
        <v>168000.0</v>
      </c>
      <c r="J187" s="67" t="s">
        <v>23</v>
      </c>
      <c r="K187" s="67" t="s">
        <v>24</v>
      </c>
      <c r="L187" s="67" t="s">
        <v>50</v>
      </c>
      <c r="M187" s="67" t="s">
        <v>64</v>
      </c>
      <c r="N187" s="67">
        <v>38059.76</v>
      </c>
      <c r="O187" s="67">
        <v>272.59</v>
      </c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2.75" customHeight="1">
      <c r="A188" s="67">
        <v>1067090.0</v>
      </c>
      <c r="B188" s="67">
        <v>9000.0</v>
      </c>
      <c r="C188" s="67" t="s">
        <v>19</v>
      </c>
      <c r="D188" s="67">
        <v>10.65</v>
      </c>
      <c r="E188" s="67">
        <v>293.16</v>
      </c>
      <c r="F188" s="67" t="s">
        <v>20</v>
      </c>
      <c r="G188" s="67" t="s">
        <v>56</v>
      </c>
      <c r="H188" s="67" t="s">
        <v>79</v>
      </c>
      <c r="I188" s="67">
        <v>74000.0</v>
      </c>
      <c r="J188" s="67" t="s">
        <v>30</v>
      </c>
      <c r="K188" s="67" t="s">
        <v>24</v>
      </c>
      <c r="L188" s="67" t="s">
        <v>25</v>
      </c>
      <c r="M188" s="67" t="s">
        <v>124</v>
      </c>
      <c r="N188" s="67">
        <v>10552.7927996</v>
      </c>
      <c r="O188" s="67">
        <v>6.65</v>
      </c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2.75" customHeight="1">
      <c r="A189" s="67">
        <v>1060875.0</v>
      </c>
      <c r="B189" s="67">
        <v>22475.0</v>
      </c>
      <c r="C189" s="67" t="s">
        <v>27</v>
      </c>
      <c r="D189" s="67">
        <v>15.27</v>
      </c>
      <c r="E189" s="67">
        <v>537.87</v>
      </c>
      <c r="F189" s="67" t="s">
        <v>28</v>
      </c>
      <c r="G189" s="67" t="s">
        <v>94</v>
      </c>
      <c r="H189" s="67" t="s">
        <v>79</v>
      </c>
      <c r="I189" s="67">
        <v>52000.0</v>
      </c>
      <c r="J189" s="67" t="s">
        <v>23</v>
      </c>
      <c r="K189" s="67" t="s">
        <v>38</v>
      </c>
      <c r="L189" s="67" t="s">
        <v>50</v>
      </c>
      <c r="M189" s="67" t="s">
        <v>125</v>
      </c>
      <c r="N189" s="67">
        <v>25796.01</v>
      </c>
      <c r="O189" s="67">
        <v>537.87</v>
      </c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2.75" customHeight="1">
      <c r="A190" s="67">
        <v>1067265.0</v>
      </c>
      <c r="B190" s="67">
        <v>16000.0</v>
      </c>
      <c r="C190" s="67" t="s">
        <v>19</v>
      </c>
      <c r="D190" s="67">
        <v>12.69</v>
      </c>
      <c r="E190" s="67">
        <v>536.72</v>
      </c>
      <c r="F190" s="67" t="s">
        <v>20</v>
      </c>
      <c r="G190" s="67" t="s">
        <v>45</v>
      </c>
      <c r="H190" s="67" t="s">
        <v>21</v>
      </c>
      <c r="I190" s="67">
        <v>58500.0</v>
      </c>
      <c r="J190" s="67" t="s">
        <v>30</v>
      </c>
      <c r="K190" s="67" t="s">
        <v>31</v>
      </c>
      <c r="L190" s="67" t="s">
        <v>50</v>
      </c>
      <c r="M190" s="67" t="s">
        <v>36</v>
      </c>
      <c r="N190" s="67">
        <v>12295.72</v>
      </c>
      <c r="O190" s="67">
        <v>528.58</v>
      </c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2.75" customHeight="1">
      <c r="A191" s="67">
        <v>1067287.0</v>
      </c>
      <c r="B191" s="67">
        <v>13500.0</v>
      </c>
      <c r="C191" s="67" t="s">
        <v>19</v>
      </c>
      <c r="D191" s="67">
        <v>12.69</v>
      </c>
      <c r="E191" s="67">
        <v>452.86</v>
      </c>
      <c r="F191" s="67" t="s">
        <v>20</v>
      </c>
      <c r="G191" s="67" t="s">
        <v>66</v>
      </c>
      <c r="H191" s="67" t="s">
        <v>21</v>
      </c>
      <c r="I191" s="67">
        <v>71000.0</v>
      </c>
      <c r="J191" s="67" t="s">
        <v>30</v>
      </c>
      <c r="K191" s="67" t="s">
        <v>24</v>
      </c>
      <c r="L191" s="67" t="s">
        <v>50</v>
      </c>
      <c r="M191" s="67" t="s">
        <v>69</v>
      </c>
      <c r="N191" s="67">
        <v>16301.5451734</v>
      </c>
      <c r="O191" s="67">
        <v>456.95</v>
      </c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2.75" customHeight="1">
      <c r="A192" s="67">
        <v>1067066.0</v>
      </c>
      <c r="B192" s="67">
        <v>24000.0</v>
      </c>
      <c r="C192" s="67" t="s">
        <v>19</v>
      </c>
      <c r="D192" s="67">
        <v>12.69</v>
      </c>
      <c r="E192" s="67">
        <v>805.08</v>
      </c>
      <c r="F192" s="67" t="s">
        <v>20</v>
      </c>
      <c r="G192" s="67" t="s">
        <v>22</v>
      </c>
      <c r="H192" s="67" t="s">
        <v>21</v>
      </c>
      <c r="I192" s="67">
        <v>75000.0</v>
      </c>
      <c r="J192" s="67" t="s">
        <v>23</v>
      </c>
      <c r="K192" s="67" t="s">
        <v>24</v>
      </c>
      <c r="L192" s="67" t="s">
        <v>50</v>
      </c>
      <c r="M192" s="67" t="s">
        <v>107</v>
      </c>
      <c r="N192" s="67">
        <v>28978.6789484</v>
      </c>
      <c r="O192" s="67">
        <v>819.13</v>
      </c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2.75" customHeight="1">
      <c r="A193" s="67">
        <v>1067283.0</v>
      </c>
      <c r="B193" s="67">
        <v>12000.0</v>
      </c>
      <c r="C193" s="67" t="s">
        <v>19</v>
      </c>
      <c r="D193" s="67">
        <v>10.65</v>
      </c>
      <c r="E193" s="67">
        <v>390.88</v>
      </c>
      <c r="F193" s="67" t="s">
        <v>20</v>
      </c>
      <c r="G193" s="67" t="s">
        <v>66</v>
      </c>
      <c r="H193" s="67" t="s">
        <v>21</v>
      </c>
      <c r="I193" s="67">
        <v>60000.0</v>
      </c>
      <c r="J193" s="67" t="s">
        <v>34</v>
      </c>
      <c r="K193" s="67" t="s">
        <v>24</v>
      </c>
      <c r="L193" s="67" t="s">
        <v>25</v>
      </c>
      <c r="M193" s="67" t="s">
        <v>42</v>
      </c>
      <c r="N193" s="67">
        <v>14070.3986395</v>
      </c>
      <c r="O193" s="67">
        <v>396.1</v>
      </c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2.75" customHeight="1">
      <c r="A194" s="67">
        <v>1067266.0</v>
      </c>
      <c r="B194" s="67">
        <v>8400.0</v>
      </c>
      <c r="C194" s="67" t="s">
        <v>27</v>
      </c>
      <c r="D194" s="67">
        <v>16.77</v>
      </c>
      <c r="E194" s="67">
        <v>207.73</v>
      </c>
      <c r="F194" s="67" t="s">
        <v>75</v>
      </c>
      <c r="G194" s="67" t="s">
        <v>66</v>
      </c>
      <c r="H194" s="67" t="s">
        <v>21</v>
      </c>
      <c r="I194" s="67">
        <v>87996.0</v>
      </c>
      <c r="J194" s="67" t="s">
        <v>34</v>
      </c>
      <c r="K194" s="67" t="s">
        <v>38</v>
      </c>
      <c r="L194" s="67" t="s">
        <v>57</v>
      </c>
      <c r="M194" s="67" t="s">
        <v>91</v>
      </c>
      <c r="N194" s="67">
        <v>9940.54</v>
      </c>
      <c r="O194" s="67">
        <v>207.73</v>
      </c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2.75" customHeight="1">
      <c r="A195" s="67">
        <v>1066635.0</v>
      </c>
      <c r="B195" s="67">
        <v>28000.0</v>
      </c>
      <c r="C195" s="67" t="s">
        <v>27</v>
      </c>
      <c r="D195" s="67">
        <v>17.58</v>
      </c>
      <c r="E195" s="67">
        <v>704.64</v>
      </c>
      <c r="F195" s="67" t="s">
        <v>75</v>
      </c>
      <c r="G195" s="67" t="s">
        <v>66</v>
      </c>
      <c r="H195" s="67" t="s">
        <v>79</v>
      </c>
      <c r="I195" s="67">
        <v>140000.0</v>
      </c>
      <c r="J195" s="67" t="s">
        <v>23</v>
      </c>
      <c r="K195" s="67" t="s">
        <v>24</v>
      </c>
      <c r="L195" s="67" t="s">
        <v>53</v>
      </c>
      <c r="M195" s="67" t="s">
        <v>52</v>
      </c>
      <c r="N195" s="67">
        <v>28411.15</v>
      </c>
      <c r="O195" s="67">
        <v>28412.43</v>
      </c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2.75" customHeight="1">
      <c r="A196" s="67">
        <v>1067026.0</v>
      </c>
      <c r="B196" s="67">
        <v>14000.0</v>
      </c>
      <c r="C196" s="67" t="s">
        <v>19</v>
      </c>
      <c r="D196" s="67">
        <v>6.62</v>
      </c>
      <c r="E196" s="67">
        <v>429.86</v>
      </c>
      <c r="F196" s="67" t="s">
        <v>44</v>
      </c>
      <c r="G196" s="67" t="s">
        <v>22</v>
      </c>
      <c r="H196" s="67" t="s">
        <v>21</v>
      </c>
      <c r="I196" s="67">
        <v>66000.0</v>
      </c>
      <c r="J196" s="67" t="s">
        <v>30</v>
      </c>
      <c r="K196" s="67" t="s">
        <v>24</v>
      </c>
      <c r="L196" s="67" t="s">
        <v>50</v>
      </c>
      <c r="M196" s="67" t="s">
        <v>69</v>
      </c>
      <c r="N196" s="67">
        <v>15450.0842184</v>
      </c>
      <c r="O196" s="67">
        <v>2133.17</v>
      </c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2.75" customHeight="1">
      <c r="A197" s="67">
        <v>1067038.0</v>
      </c>
      <c r="B197" s="67">
        <v>12000.0</v>
      </c>
      <c r="C197" s="67" t="s">
        <v>19</v>
      </c>
      <c r="D197" s="67">
        <v>14.27</v>
      </c>
      <c r="E197" s="67">
        <v>411.71</v>
      </c>
      <c r="F197" s="67" t="s">
        <v>28</v>
      </c>
      <c r="G197" s="67" t="s">
        <v>51</v>
      </c>
      <c r="H197" s="67" t="s">
        <v>79</v>
      </c>
      <c r="I197" s="67">
        <v>70000.0</v>
      </c>
      <c r="J197" s="67" t="s">
        <v>34</v>
      </c>
      <c r="K197" s="67" t="s">
        <v>31</v>
      </c>
      <c r="L197" s="67" t="s">
        <v>41</v>
      </c>
      <c r="M197" s="67" t="s">
        <v>91</v>
      </c>
      <c r="N197" s="67">
        <v>4241.16</v>
      </c>
      <c r="O197" s="67">
        <v>411.71</v>
      </c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2.75" customHeight="1">
      <c r="A198" s="67">
        <v>1067030.0</v>
      </c>
      <c r="B198" s="67">
        <v>25000.0</v>
      </c>
      <c r="C198" s="67" t="s">
        <v>19</v>
      </c>
      <c r="D198" s="67">
        <v>11.71</v>
      </c>
      <c r="E198" s="67">
        <v>826.9</v>
      </c>
      <c r="F198" s="67" t="s">
        <v>20</v>
      </c>
      <c r="G198" s="67" t="s">
        <v>22</v>
      </c>
      <c r="H198" s="67" t="s">
        <v>79</v>
      </c>
      <c r="I198" s="67">
        <v>100000.0</v>
      </c>
      <c r="J198" s="67" t="s">
        <v>23</v>
      </c>
      <c r="K198" s="67" t="s">
        <v>24</v>
      </c>
      <c r="L198" s="67" t="s">
        <v>50</v>
      </c>
      <c r="M198" s="67" t="s">
        <v>102</v>
      </c>
      <c r="N198" s="67">
        <v>29277.5738374</v>
      </c>
      <c r="O198" s="67">
        <v>1122.55</v>
      </c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2.75" customHeight="1">
      <c r="A199" s="67">
        <v>1065350.0</v>
      </c>
      <c r="B199" s="67">
        <v>9000.0</v>
      </c>
      <c r="C199" s="67" t="s">
        <v>19</v>
      </c>
      <c r="D199" s="67">
        <v>12.69</v>
      </c>
      <c r="E199" s="67">
        <v>301.91</v>
      </c>
      <c r="F199" s="67" t="s">
        <v>20</v>
      </c>
      <c r="G199" s="67" t="s">
        <v>66</v>
      </c>
      <c r="H199" s="67" t="s">
        <v>21</v>
      </c>
      <c r="I199" s="67">
        <v>50000.0</v>
      </c>
      <c r="J199" s="67" t="s">
        <v>30</v>
      </c>
      <c r="K199" s="67" t="s">
        <v>24</v>
      </c>
      <c r="L199" s="67" t="s">
        <v>50</v>
      </c>
      <c r="M199" s="67" t="s">
        <v>91</v>
      </c>
      <c r="N199" s="67">
        <v>10867.2099768</v>
      </c>
      <c r="O199" s="67">
        <v>306.11</v>
      </c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2.75" customHeight="1">
      <c r="A200" s="67">
        <v>1067028.0</v>
      </c>
      <c r="B200" s="67">
        <v>13250.0</v>
      </c>
      <c r="C200" s="67" t="s">
        <v>19</v>
      </c>
      <c r="D200" s="67">
        <v>10.65</v>
      </c>
      <c r="E200" s="67">
        <v>431.6</v>
      </c>
      <c r="F200" s="67" t="s">
        <v>20</v>
      </c>
      <c r="G200" s="67" t="s">
        <v>61</v>
      </c>
      <c r="H200" s="67" t="s">
        <v>21</v>
      </c>
      <c r="I200" s="67">
        <v>35000.0</v>
      </c>
      <c r="J200" s="67" t="s">
        <v>34</v>
      </c>
      <c r="K200" s="67" t="s">
        <v>24</v>
      </c>
      <c r="L200" s="67" t="s">
        <v>50</v>
      </c>
      <c r="M200" s="67" t="s">
        <v>99</v>
      </c>
      <c r="N200" s="67">
        <v>15535.9318576</v>
      </c>
      <c r="O200" s="67">
        <v>437.68</v>
      </c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2.75" customHeight="1">
      <c r="A201" s="67">
        <v>1061877.0</v>
      </c>
      <c r="B201" s="67">
        <v>20000.0</v>
      </c>
      <c r="C201" s="67" t="s">
        <v>19</v>
      </c>
      <c r="D201" s="67">
        <v>13.49</v>
      </c>
      <c r="E201" s="67">
        <v>678.61</v>
      </c>
      <c r="F201" s="67" t="s">
        <v>28</v>
      </c>
      <c r="G201" s="67" t="s">
        <v>85</v>
      </c>
      <c r="H201" s="67" t="s">
        <v>21</v>
      </c>
      <c r="I201" s="67">
        <v>75000.0</v>
      </c>
      <c r="J201" s="67" t="s">
        <v>23</v>
      </c>
      <c r="K201" s="67" t="s">
        <v>24</v>
      </c>
      <c r="L201" s="67" t="s">
        <v>50</v>
      </c>
      <c r="M201" s="67" t="s">
        <v>42</v>
      </c>
      <c r="N201" s="67">
        <v>23861.58</v>
      </c>
      <c r="O201" s="67">
        <v>8269.74</v>
      </c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2.75" customHeight="1">
      <c r="A202" s="67">
        <v>1067018.0</v>
      </c>
      <c r="B202" s="67">
        <v>3000.0</v>
      </c>
      <c r="C202" s="67" t="s">
        <v>19</v>
      </c>
      <c r="D202" s="67">
        <v>14.65</v>
      </c>
      <c r="E202" s="67">
        <v>103.49</v>
      </c>
      <c r="F202" s="67" t="s">
        <v>28</v>
      </c>
      <c r="G202" s="67" t="s">
        <v>66</v>
      </c>
      <c r="H202" s="67" t="s">
        <v>21</v>
      </c>
      <c r="I202" s="67">
        <v>71000.0</v>
      </c>
      <c r="J202" s="67" t="s">
        <v>23</v>
      </c>
      <c r="K202" s="67" t="s">
        <v>24</v>
      </c>
      <c r="L202" s="67" t="s">
        <v>62</v>
      </c>
      <c r="M202" s="67" t="s">
        <v>112</v>
      </c>
      <c r="N202" s="67">
        <v>3723.93632476</v>
      </c>
      <c r="O202" s="67">
        <v>107.29</v>
      </c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2.75" customHeight="1">
      <c r="A203" s="67">
        <v>1067223.0</v>
      </c>
      <c r="B203" s="67">
        <v>7350.0</v>
      </c>
      <c r="C203" s="67" t="s">
        <v>19</v>
      </c>
      <c r="D203" s="67">
        <v>10.65</v>
      </c>
      <c r="E203" s="67">
        <v>239.42</v>
      </c>
      <c r="F203" s="67" t="s">
        <v>20</v>
      </c>
      <c r="G203" s="67" t="s">
        <v>22</v>
      </c>
      <c r="H203" s="67" t="s">
        <v>79</v>
      </c>
      <c r="I203" s="67">
        <v>48000.0</v>
      </c>
      <c r="J203" s="67" t="s">
        <v>34</v>
      </c>
      <c r="K203" s="67" t="s">
        <v>24</v>
      </c>
      <c r="L203" s="67" t="s">
        <v>50</v>
      </c>
      <c r="M203" s="67" t="s">
        <v>126</v>
      </c>
      <c r="N203" s="67">
        <v>8616.33001985</v>
      </c>
      <c r="O203" s="67">
        <v>249.88</v>
      </c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2.75" customHeight="1">
      <c r="A204" s="67">
        <v>1067004.0</v>
      </c>
      <c r="B204" s="67">
        <v>11500.0</v>
      </c>
      <c r="C204" s="67" t="s">
        <v>19</v>
      </c>
      <c r="D204" s="67">
        <v>15.27</v>
      </c>
      <c r="E204" s="67">
        <v>400.18</v>
      </c>
      <c r="F204" s="67" t="s">
        <v>28</v>
      </c>
      <c r="G204" s="67" t="s">
        <v>66</v>
      </c>
      <c r="H204" s="67" t="s">
        <v>21</v>
      </c>
      <c r="I204" s="67">
        <v>36000.0</v>
      </c>
      <c r="J204" s="67" t="s">
        <v>34</v>
      </c>
      <c r="K204" s="67" t="s">
        <v>24</v>
      </c>
      <c r="L204" s="67" t="s">
        <v>50</v>
      </c>
      <c r="M204" s="67" t="s">
        <v>87</v>
      </c>
      <c r="N204" s="67">
        <v>14400.4992472</v>
      </c>
      <c r="O204" s="67">
        <v>416.2</v>
      </c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2.75" customHeight="1">
      <c r="A205" s="67">
        <v>1031265.0</v>
      </c>
      <c r="B205" s="67">
        <v>13650.0</v>
      </c>
      <c r="C205" s="67" t="s">
        <v>19</v>
      </c>
      <c r="D205" s="67">
        <v>12.42</v>
      </c>
      <c r="E205" s="67">
        <v>456.12</v>
      </c>
      <c r="F205" s="67" t="s">
        <v>20</v>
      </c>
      <c r="G205" s="67" t="s">
        <v>22</v>
      </c>
      <c r="H205" s="67" t="s">
        <v>79</v>
      </c>
      <c r="I205" s="67">
        <v>86000.0</v>
      </c>
      <c r="J205" s="67" t="s">
        <v>34</v>
      </c>
      <c r="K205" s="67" t="s">
        <v>31</v>
      </c>
      <c r="L205" s="67" t="s">
        <v>50</v>
      </c>
      <c r="M205" s="67" t="s">
        <v>42</v>
      </c>
      <c r="N205" s="67">
        <v>8203.29</v>
      </c>
      <c r="O205" s="67">
        <v>456.12</v>
      </c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2.75" customHeight="1">
      <c r="A206" s="67">
        <v>1066835.0</v>
      </c>
      <c r="B206" s="67">
        <v>10500.0</v>
      </c>
      <c r="C206" s="67" t="s">
        <v>19</v>
      </c>
      <c r="D206" s="67">
        <v>16.29</v>
      </c>
      <c r="E206" s="67">
        <v>370.66</v>
      </c>
      <c r="F206" s="67" t="s">
        <v>75</v>
      </c>
      <c r="G206" s="67" t="s">
        <v>48</v>
      </c>
      <c r="H206" s="67" t="s">
        <v>21</v>
      </c>
      <c r="I206" s="67">
        <v>30000.0</v>
      </c>
      <c r="J206" s="67" t="s">
        <v>30</v>
      </c>
      <c r="K206" s="67" t="s">
        <v>31</v>
      </c>
      <c r="L206" s="67" t="s">
        <v>50</v>
      </c>
      <c r="M206" s="67" t="s">
        <v>42</v>
      </c>
      <c r="N206" s="67">
        <v>2222.16</v>
      </c>
      <c r="O206" s="67">
        <v>370.66</v>
      </c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2.75" customHeight="1">
      <c r="A207" s="67">
        <v>1067181.0</v>
      </c>
      <c r="B207" s="67">
        <v>12000.0</v>
      </c>
      <c r="C207" s="67" t="s">
        <v>19</v>
      </c>
      <c r="D207" s="67">
        <v>9.91</v>
      </c>
      <c r="E207" s="67">
        <v>386.7</v>
      </c>
      <c r="F207" s="67" t="s">
        <v>20</v>
      </c>
      <c r="G207" s="67" t="s">
        <v>89</v>
      </c>
      <c r="H207" s="67" t="s">
        <v>21</v>
      </c>
      <c r="I207" s="67">
        <v>60000.0</v>
      </c>
      <c r="J207" s="67" t="s">
        <v>34</v>
      </c>
      <c r="K207" s="67" t="s">
        <v>24</v>
      </c>
      <c r="L207" s="67" t="s">
        <v>50</v>
      </c>
      <c r="M207" s="67" t="s">
        <v>42</v>
      </c>
      <c r="N207" s="67">
        <v>13919.4138718</v>
      </c>
      <c r="O207" s="67">
        <v>395.05</v>
      </c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2.75" customHeight="1">
      <c r="A208" s="67">
        <v>1067179.0</v>
      </c>
      <c r="B208" s="67">
        <v>6000.0</v>
      </c>
      <c r="C208" s="67" t="s">
        <v>19</v>
      </c>
      <c r="D208" s="67">
        <v>8.9</v>
      </c>
      <c r="E208" s="67">
        <v>190.52</v>
      </c>
      <c r="F208" s="67" t="s">
        <v>44</v>
      </c>
      <c r="G208" s="67" t="s">
        <v>48</v>
      </c>
      <c r="H208" s="67" t="s">
        <v>21</v>
      </c>
      <c r="I208" s="67">
        <v>34000.0</v>
      </c>
      <c r="J208" s="67" t="s">
        <v>34</v>
      </c>
      <c r="K208" s="67" t="s">
        <v>24</v>
      </c>
      <c r="L208" s="67" t="s">
        <v>25</v>
      </c>
      <c r="M208" s="67" t="s">
        <v>99</v>
      </c>
      <c r="N208" s="67">
        <v>6857.26115126</v>
      </c>
      <c r="O208" s="67">
        <v>198.16</v>
      </c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2.75" customHeight="1">
      <c r="A209" s="67">
        <v>1067172.0</v>
      </c>
      <c r="B209" s="67">
        <v>11500.0</v>
      </c>
      <c r="C209" s="67" t="s">
        <v>19</v>
      </c>
      <c r="D209" s="67">
        <v>15.27</v>
      </c>
      <c r="E209" s="67">
        <v>400.18</v>
      </c>
      <c r="F209" s="67" t="s">
        <v>28</v>
      </c>
      <c r="G209" s="67" t="s">
        <v>22</v>
      </c>
      <c r="H209" s="67" t="s">
        <v>79</v>
      </c>
      <c r="I209" s="67">
        <v>44200.0</v>
      </c>
      <c r="J209" s="67" t="s">
        <v>23</v>
      </c>
      <c r="K209" s="67" t="s">
        <v>24</v>
      </c>
      <c r="L209" s="67" t="s">
        <v>25</v>
      </c>
      <c r="M209" s="67" t="s">
        <v>42</v>
      </c>
      <c r="N209" s="67">
        <v>13598.01</v>
      </c>
      <c r="O209" s="67">
        <v>6821.51</v>
      </c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2.75" customHeight="1">
      <c r="A210" s="67">
        <v>1066712.0</v>
      </c>
      <c r="B210" s="67">
        <v>7000.0</v>
      </c>
      <c r="C210" s="67" t="s">
        <v>19</v>
      </c>
      <c r="D210" s="67">
        <v>12.42</v>
      </c>
      <c r="E210" s="67">
        <v>233.91</v>
      </c>
      <c r="F210" s="67" t="s">
        <v>20</v>
      </c>
      <c r="G210" s="67" t="s">
        <v>94</v>
      </c>
      <c r="H210" s="67" t="s">
        <v>79</v>
      </c>
      <c r="I210" s="67">
        <v>82000.0</v>
      </c>
      <c r="J210" s="67" t="s">
        <v>34</v>
      </c>
      <c r="K210" s="67" t="s">
        <v>24</v>
      </c>
      <c r="L210" s="67" t="s">
        <v>50</v>
      </c>
      <c r="M210" s="67" t="s">
        <v>118</v>
      </c>
      <c r="N210" s="67">
        <v>8290.73</v>
      </c>
      <c r="O210" s="67">
        <v>2454.29</v>
      </c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2.75" customHeight="1">
      <c r="A211" s="67">
        <v>1066706.0</v>
      </c>
      <c r="B211" s="67">
        <v>29500.0</v>
      </c>
      <c r="C211" s="67" t="s">
        <v>27</v>
      </c>
      <c r="D211" s="67">
        <v>20.3</v>
      </c>
      <c r="E211" s="67">
        <v>786.51</v>
      </c>
      <c r="F211" s="67" t="s">
        <v>55</v>
      </c>
      <c r="G211" s="67" t="s">
        <v>85</v>
      </c>
      <c r="H211" s="67" t="s">
        <v>79</v>
      </c>
      <c r="I211" s="67">
        <v>83000.0</v>
      </c>
      <c r="J211" s="67" t="s">
        <v>30</v>
      </c>
      <c r="K211" s="67" t="s">
        <v>24</v>
      </c>
      <c r="L211" s="67" t="s">
        <v>50</v>
      </c>
      <c r="M211" s="67" t="s">
        <v>127</v>
      </c>
      <c r="N211" s="67">
        <v>45755.2299805</v>
      </c>
      <c r="O211" s="67">
        <v>9781.44</v>
      </c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2.75" customHeight="1">
      <c r="A212" s="67">
        <v>1066836.0</v>
      </c>
      <c r="B212" s="67">
        <v>2000.0</v>
      </c>
      <c r="C212" s="67" t="s">
        <v>19</v>
      </c>
      <c r="D212" s="67">
        <v>15.27</v>
      </c>
      <c r="E212" s="67">
        <v>69.6</v>
      </c>
      <c r="F212" s="67" t="s">
        <v>28</v>
      </c>
      <c r="G212" s="67" t="s">
        <v>89</v>
      </c>
      <c r="H212" s="67" t="s">
        <v>21</v>
      </c>
      <c r="I212" s="67">
        <v>41000.0</v>
      </c>
      <c r="J212" s="67" t="s">
        <v>23</v>
      </c>
      <c r="K212" s="67" t="s">
        <v>24</v>
      </c>
      <c r="L212" s="67" t="s">
        <v>88</v>
      </c>
      <c r="M212" s="67" t="s">
        <v>64</v>
      </c>
      <c r="N212" s="67">
        <v>2520.4</v>
      </c>
      <c r="O212" s="67">
        <v>15.88</v>
      </c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2.75" customHeight="1">
      <c r="A213" s="67">
        <v>1066826.0</v>
      </c>
      <c r="B213" s="67">
        <v>11625.0</v>
      </c>
      <c r="C213" s="67" t="s">
        <v>19</v>
      </c>
      <c r="D213" s="67">
        <v>13.49</v>
      </c>
      <c r="E213" s="67">
        <v>394.45</v>
      </c>
      <c r="F213" s="67" t="s">
        <v>28</v>
      </c>
      <c r="G213" s="67" t="s">
        <v>29</v>
      </c>
      <c r="H213" s="67" t="s">
        <v>79</v>
      </c>
      <c r="I213" s="67">
        <v>36000.0</v>
      </c>
      <c r="J213" s="67" t="s">
        <v>30</v>
      </c>
      <c r="K213" s="67" t="s">
        <v>24</v>
      </c>
      <c r="L213" s="67" t="s">
        <v>25</v>
      </c>
      <c r="M213" s="67" t="s">
        <v>115</v>
      </c>
      <c r="N213" s="67">
        <v>14196.268244</v>
      </c>
      <c r="O213" s="67">
        <v>406.12</v>
      </c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2.75" customHeight="1">
      <c r="A214" s="67">
        <v>1063280.0</v>
      </c>
      <c r="B214" s="67">
        <v>15075.0</v>
      </c>
      <c r="C214" s="67" t="s">
        <v>19</v>
      </c>
      <c r="D214" s="67">
        <v>14.27</v>
      </c>
      <c r="E214" s="67">
        <v>517.21</v>
      </c>
      <c r="F214" s="67" t="s">
        <v>28</v>
      </c>
      <c r="G214" s="67" t="s">
        <v>22</v>
      </c>
      <c r="H214" s="67" t="s">
        <v>21</v>
      </c>
      <c r="I214" s="67">
        <v>35000.0</v>
      </c>
      <c r="J214" s="67" t="s">
        <v>23</v>
      </c>
      <c r="K214" s="67" t="s">
        <v>31</v>
      </c>
      <c r="L214" s="67" t="s">
        <v>50</v>
      </c>
      <c r="M214" s="67" t="s">
        <v>64</v>
      </c>
      <c r="N214" s="67">
        <v>15502.77</v>
      </c>
      <c r="O214" s="67">
        <v>517.21</v>
      </c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2.75" customHeight="1">
      <c r="A215" s="67">
        <v>1057447.0</v>
      </c>
      <c r="B215" s="67">
        <v>5300.0</v>
      </c>
      <c r="C215" s="67" t="s">
        <v>19</v>
      </c>
      <c r="D215" s="67">
        <v>15.27</v>
      </c>
      <c r="E215" s="67">
        <v>184.43</v>
      </c>
      <c r="F215" s="67" t="s">
        <v>28</v>
      </c>
      <c r="G215" s="67" t="s">
        <v>45</v>
      </c>
      <c r="H215" s="67" t="s">
        <v>21</v>
      </c>
      <c r="I215" s="67">
        <v>30000.0</v>
      </c>
      <c r="J215" s="67" t="s">
        <v>23</v>
      </c>
      <c r="K215" s="67" t="s">
        <v>24</v>
      </c>
      <c r="L215" s="67" t="s">
        <v>25</v>
      </c>
      <c r="M215" s="67" t="s">
        <v>80</v>
      </c>
      <c r="N215" s="67">
        <v>6622.54670886</v>
      </c>
      <c r="O215" s="67">
        <v>741.85</v>
      </c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2.75" customHeight="1">
      <c r="A216" s="67">
        <v>1040867.0</v>
      </c>
      <c r="B216" s="67">
        <v>8200.0</v>
      </c>
      <c r="C216" s="67" t="s">
        <v>19</v>
      </c>
      <c r="D216" s="67">
        <v>6.62</v>
      </c>
      <c r="E216" s="67">
        <v>251.77</v>
      </c>
      <c r="F216" s="67" t="s">
        <v>44</v>
      </c>
      <c r="G216" s="67" t="s">
        <v>29</v>
      </c>
      <c r="H216" s="67" t="s">
        <v>21</v>
      </c>
      <c r="I216" s="67">
        <v>40000.0</v>
      </c>
      <c r="J216" s="67" t="s">
        <v>30</v>
      </c>
      <c r="K216" s="67" t="s">
        <v>24</v>
      </c>
      <c r="L216" s="67" t="s">
        <v>53</v>
      </c>
      <c r="M216" s="67" t="s">
        <v>92</v>
      </c>
      <c r="N216" s="67">
        <v>9062.49784003</v>
      </c>
      <c r="O216" s="67">
        <v>260.69</v>
      </c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2.75" customHeight="1">
      <c r="A217" s="67">
        <v>1065232.0</v>
      </c>
      <c r="B217" s="67">
        <v>12000.0</v>
      </c>
      <c r="C217" s="67" t="s">
        <v>19</v>
      </c>
      <c r="D217" s="67">
        <v>12.42</v>
      </c>
      <c r="E217" s="67">
        <v>400.99</v>
      </c>
      <c r="F217" s="67" t="s">
        <v>20</v>
      </c>
      <c r="G217" s="67" t="s">
        <v>56</v>
      </c>
      <c r="H217" s="67" t="s">
        <v>79</v>
      </c>
      <c r="I217" s="67">
        <v>105000.0</v>
      </c>
      <c r="J217" s="67" t="s">
        <v>34</v>
      </c>
      <c r="K217" s="67" t="s">
        <v>24</v>
      </c>
      <c r="L217" s="67" t="s">
        <v>25</v>
      </c>
      <c r="M217" s="67" t="s">
        <v>64</v>
      </c>
      <c r="N217" s="67">
        <v>14431.9785602</v>
      </c>
      <c r="O217" s="67">
        <v>413.19</v>
      </c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2.75" customHeight="1">
      <c r="A218" s="67">
        <v>1052492.0</v>
      </c>
      <c r="B218" s="67">
        <v>8650.0</v>
      </c>
      <c r="C218" s="67" t="s">
        <v>19</v>
      </c>
      <c r="D218" s="67">
        <v>14.27</v>
      </c>
      <c r="E218" s="67">
        <v>296.78</v>
      </c>
      <c r="F218" s="67" t="s">
        <v>28</v>
      </c>
      <c r="G218" s="67" t="s">
        <v>61</v>
      </c>
      <c r="H218" s="67" t="s">
        <v>79</v>
      </c>
      <c r="I218" s="67">
        <v>45000.0</v>
      </c>
      <c r="J218" s="67" t="s">
        <v>30</v>
      </c>
      <c r="K218" s="67" t="s">
        <v>24</v>
      </c>
      <c r="L218" s="67" t="s">
        <v>25</v>
      </c>
      <c r="M218" s="67" t="s">
        <v>87</v>
      </c>
      <c r="N218" s="67">
        <v>10678.6847685</v>
      </c>
      <c r="O218" s="67">
        <v>312.44</v>
      </c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2.75" customHeight="1">
      <c r="A219" s="67">
        <v>1066664.0</v>
      </c>
      <c r="B219" s="67">
        <v>21000.0</v>
      </c>
      <c r="C219" s="67" t="s">
        <v>27</v>
      </c>
      <c r="D219" s="67">
        <v>17.27</v>
      </c>
      <c r="E219" s="67">
        <v>294.98</v>
      </c>
      <c r="F219" s="67" t="s">
        <v>75</v>
      </c>
      <c r="G219" s="67" t="s">
        <v>22</v>
      </c>
      <c r="H219" s="67" t="s">
        <v>79</v>
      </c>
      <c r="I219" s="67">
        <v>109000.0</v>
      </c>
      <c r="J219" s="67" t="s">
        <v>23</v>
      </c>
      <c r="K219" s="67" t="s">
        <v>38</v>
      </c>
      <c r="L219" s="67" t="s">
        <v>50</v>
      </c>
      <c r="M219" s="67" t="s">
        <v>95</v>
      </c>
      <c r="N219" s="67">
        <v>14117.18</v>
      </c>
      <c r="O219" s="67">
        <v>294.98</v>
      </c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2.75" customHeight="1">
      <c r="A220" s="67">
        <v>1066659.0</v>
      </c>
      <c r="B220" s="67">
        <v>16000.0</v>
      </c>
      <c r="C220" s="67" t="s">
        <v>27</v>
      </c>
      <c r="D220" s="67">
        <v>17.27</v>
      </c>
      <c r="E220" s="67">
        <v>399.97</v>
      </c>
      <c r="F220" s="67" t="s">
        <v>75</v>
      </c>
      <c r="G220" s="67" t="s">
        <v>89</v>
      </c>
      <c r="H220" s="67" t="s">
        <v>21</v>
      </c>
      <c r="I220" s="67">
        <v>50000.0</v>
      </c>
      <c r="J220" s="67" t="s">
        <v>30</v>
      </c>
      <c r="K220" s="67" t="s">
        <v>38</v>
      </c>
      <c r="L220" s="67" t="s">
        <v>50</v>
      </c>
      <c r="M220" s="67" t="s">
        <v>64</v>
      </c>
      <c r="N220" s="67">
        <v>19183.22</v>
      </c>
      <c r="O220" s="67">
        <v>399.97</v>
      </c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2.75" customHeight="1">
      <c r="A221" s="67">
        <v>1066763.0</v>
      </c>
      <c r="B221" s="67">
        <v>12000.0</v>
      </c>
      <c r="C221" s="67" t="s">
        <v>19</v>
      </c>
      <c r="D221" s="67">
        <v>12.42</v>
      </c>
      <c r="E221" s="67">
        <v>400.99</v>
      </c>
      <c r="F221" s="67" t="s">
        <v>20</v>
      </c>
      <c r="G221" s="67" t="s">
        <v>89</v>
      </c>
      <c r="H221" s="67" t="s">
        <v>21</v>
      </c>
      <c r="I221" s="67">
        <v>83000.0</v>
      </c>
      <c r="J221" s="67" t="s">
        <v>34</v>
      </c>
      <c r="K221" s="67" t="s">
        <v>24</v>
      </c>
      <c r="L221" s="67" t="s">
        <v>50</v>
      </c>
      <c r="M221" s="67" t="s">
        <v>42</v>
      </c>
      <c r="N221" s="67">
        <v>14432.3101772</v>
      </c>
      <c r="O221" s="67">
        <v>411.96</v>
      </c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2.75" customHeight="1">
      <c r="A222" s="67">
        <v>1066798.0</v>
      </c>
      <c r="B222" s="67">
        <v>9500.0</v>
      </c>
      <c r="C222" s="67" t="s">
        <v>19</v>
      </c>
      <c r="D222" s="67">
        <v>12.69</v>
      </c>
      <c r="E222" s="67">
        <v>318.68</v>
      </c>
      <c r="F222" s="67" t="s">
        <v>20</v>
      </c>
      <c r="G222" s="67" t="s">
        <v>29</v>
      </c>
      <c r="H222" s="67" t="s">
        <v>79</v>
      </c>
      <c r="I222" s="67">
        <v>52500.0</v>
      </c>
      <c r="J222" s="67" t="s">
        <v>30</v>
      </c>
      <c r="K222" s="67" t="s">
        <v>31</v>
      </c>
      <c r="L222" s="67" t="s">
        <v>88</v>
      </c>
      <c r="M222" s="67" t="s">
        <v>42</v>
      </c>
      <c r="N222" s="67">
        <v>7002.16</v>
      </c>
      <c r="O222" s="67">
        <v>318.68</v>
      </c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2.75" customHeight="1">
      <c r="A223" s="67">
        <v>1066639.0</v>
      </c>
      <c r="B223" s="67">
        <v>7400.0</v>
      </c>
      <c r="C223" s="67" t="s">
        <v>19</v>
      </c>
      <c r="D223" s="67">
        <v>13.49</v>
      </c>
      <c r="E223" s="67">
        <v>251.09</v>
      </c>
      <c r="F223" s="67" t="s">
        <v>28</v>
      </c>
      <c r="G223" s="67" t="s">
        <v>29</v>
      </c>
      <c r="H223" s="67" t="s">
        <v>60</v>
      </c>
      <c r="I223" s="67">
        <v>25000.0</v>
      </c>
      <c r="J223" s="67" t="s">
        <v>30</v>
      </c>
      <c r="K223" s="67" t="s">
        <v>24</v>
      </c>
      <c r="L223" s="67" t="s">
        <v>50</v>
      </c>
      <c r="M223" s="67" t="s">
        <v>26</v>
      </c>
      <c r="N223" s="67">
        <v>9037.69568007</v>
      </c>
      <c r="O223" s="67">
        <v>255.3</v>
      </c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2.75" customHeight="1">
      <c r="A224" s="67">
        <v>1066633.0</v>
      </c>
      <c r="B224" s="67">
        <v>14400.0</v>
      </c>
      <c r="C224" s="67" t="s">
        <v>19</v>
      </c>
      <c r="D224" s="67">
        <v>13.49</v>
      </c>
      <c r="E224" s="67">
        <v>488.6</v>
      </c>
      <c r="F224" s="67" t="s">
        <v>28</v>
      </c>
      <c r="G224" s="67" t="s">
        <v>22</v>
      </c>
      <c r="H224" s="67" t="s">
        <v>79</v>
      </c>
      <c r="I224" s="67">
        <v>60000.0</v>
      </c>
      <c r="J224" s="67" t="s">
        <v>34</v>
      </c>
      <c r="K224" s="67" t="s">
        <v>24</v>
      </c>
      <c r="L224" s="67" t="s">
        <v>50</v>
      </c>
      <c r="M224" s="67" t="s">
        <v>87</v>
      </c>
      <c r="N224" s="67">
        <v>15453.51</v>
      </c>
      <c r="O224" s="67">
        <v>12526.96</v>
      </c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2.75" customHeight="1">
      <c r="A225" s="67">
        <v>1060644.0</v>
      </c>
      <c r="B225" s="67">
        <v>24250.0</v>
      </c>
      <c r="C225" s="67" t="s">
        <v>27</v>
      </c>
      <c r="D225" s="67">
        <v>23.91</v>
      </c>
      <c r="E225" s="67">
        <v>519.76</v>
      </c>
      <c r="F225" s="67" t="s">
        <v>109</v>
      </c>
      <c r="G225" s="67" t="s">
        <v>94</v>
      </c>
      <c r="H225" s="67" t="s">
        <v>79</v>
      </c>
      <c r="I225" s="67">
        <v>120000.0</v>
      </c>
      <c r="J225" s="67" t="s">
        <v>23</v>
      </c>
      <c r="K225" s="67" t="s">
        <v>24</v>
      </c>
      <c r="L225" s="67" t="s">
        <v>50</v>
      </c>
      <c r="M225" s="67" t="s">
        <v>26</v>
      </c>
      <c r="N225" s="67">
        <v>22188.25</v>
      </c>
      <c r="O225" s="67">
        <v>16499.75</v>
      </c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2.75" customHeight="1">
      <c r="A226" s="67">
        <v>1066766.0</v>
      </c>
      <c r="B226" s="67">
        <v>7200.0</v>
      </c>
      <c r="C226" s="67" t="s">
        <v>19</v>
      </c>
      <c r="D226" s="67">
        <v>7.9</v>
      </c>
      <c r="E226" s="67">
        <v>225.29</v>
      </c>
      <c r="F226" s="67" t="s">
        <v>44</v>
      </c>
      <c r="G226" s="67" t="s">
        <v>48</v>
      </c>
      <c r="H226" s="67" t="s">
        <v>21</v>
      </c>
      <c r="I226" s="67">
        <v>68000.0</v>
      </c>
      <c r="J226" s="67" t="s">
        <v>30</v>
      </c>
      <c r="K226" s="67" t="s">
        <v>31</v>
      </c>
      <c r="L226" s="67" t="s">
        <v>50</v>
      </c>
      <c r="M226" s="67" t="s">
        <v>33</v>
      </c>
      <c r="N226" s="67">
        <v>7730.87</v>
      </c>
      <c r="O226" s="67">
        <v>225.29</v>
      </c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2.75" customHeight="1">
      <c r="A227" s="67">
        <v>1066613.0</v>
      </c>
      <c r="B227" s="67">
        <v>26000.0</v>
      </c>
      <c r="C227" s="67" t="s">
        <v>27</v>
      </c>
      <c r="D227" s="67">
        <v>16.77</v>
      </c>
      <c r="E227" s="67">
        <v>642.96</v>
      </c>
      <c r="F227" s="67" t="s">
        <v>75</v>
      </c>
      <c r="G227" s="67" t="s">
        <v>22</v>
      </c>
      <c r="H227" s="67" t="s">
        <v>79</v>
      </c>
      <c r="I227" s="67">
        <v>53000.0</v>
      </c>
      <c r="J227" s="67" t="s">
        <v>23</v>
      </c>
      <c r="K227" s="67" t="s">
        <v>31</v>
      </c>
      <c r="L227" s="67" t="s">
        <v>53</v>
      </c>
      <c r="M227" s="67" t="s">
        <v>52</v>
      </c>
      <c r="N227" s="67">
        <v>9622.45</v>
      </c>
      <c r="O227" s="67">
        <v>642.96</v>
      </c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2.75" customHeight="1">
      <c r="A228" s="67">
        <v>1065648.0</v>
      </c>
      <c r="B228" s="67">
        <v>7000.0</v>
      </c>
      <c r="C228" s="67" t="s">
        <v>27</v>
      </c>
      <c r="D228" s="67">
        <v>11.71</v>
      </c>
      <c r="E228" s="67">
        <v>154.69</v>
      </c>
      <c r="F228" s="67" t="s">
        <v>20</v>
      </c>
      <c r="G228" s="67" t="s">
        <v>85</v>
      </c>
      <c r="H228" s="67" t="s">
        <v>79</v>
      </c>
      <c r="I228" s="67">
        <v>69600.0</v>
      </c>
      <c r="J228" s="67" t="s">
        <v>23</v>
      </c>
      <c r="K228" s="67" t="s">
        <v>31</v>
      </c>
      <c r="L228" s="67" t="s">
        <v>25</v>
      </c>
      <c r="M228" s="67" t="s">
        <v>107</v>
      </c>
      <c r="N228" s="67">
        <v>6126.24</v>
      </c>
      <c r="O228" s="67">
        <v>154.69</v>
      </c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2.75" customHeight="1">
      <c r="A229" s="67">
        <v>1066768.0</v>
      </c>
      <c r="B229" s="67">
        <v>4000.0</v>
      </c>
      <c r="C229" s="67" t="s">
        <v>19</v>
      </c>
      <c r="D229" s="67">
        <v>7.51</v>
      </c>
      <c r="E229" s="67">
        <v>124.45</v>
      </c>
      <c r="F229" s="67" t="s">
        <v>44</v>
      </c>
      <c r="G229" s="67" t="s">
        <v>29</v>
      </c>
      <c r="H229" s="67" t="s">
        <v>21</v>
      </c>
      <c r="I229" s="67">
        <v>65000.0</v>
      </c>
      <c r="J229" s="67" t="s">
        <v>30</v>
      </c>
      <c r="K229" s="67" t="s">
        <v>24</v>
      </c>
      <c r="L229" s="67" t="s">
        <v>57</v>
      </c>
      <c r="M229" s="67" t="s">
        <v>42</v>
      </c>
      <c r="N229" s="67">
        <v>4182.25</v>
      </c>
      <c r="O229" s="67">
        <v>3313.87</v>
      </c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2.75" customHeight="1">
      <c r="A230" s="67">
        <v>1066617.0</v>
      </c>
      <c r="B230" s="67">
        <v>1500.0</v>
      </c>
      <c r="C230" s="67" t="s">
        <v>19</v>
      </c>
      <c r="D230" s="67">
        <v>17.27</v>
      </c>
      <c r="E230" s="67">
        <v>53.69</v>
      </c>
      <c r="F230" s="67" t="s">
        <v>75</v>
      </c>
      <c r="G230" s="67" t="s">
        <v>22</v>
      </c>
      <c r="H230" s="67" t="s">
        <v>79</v>
      </c>
      <c r="I230" s="67">
        <v>144000.0</v>
      </c>
      <c r="J230" s="67" t="s">
        <v>23</v>
      </c>
      <c r="K230" s="67" t="s">
        <v>24</v>
      </c>
      <c r="L230" s="67" t="s">
        <v>50</v>
      </c>
      <c r="M230" s="67" t="s">
        <v>42</v>
      </c>
      <c r="N230" s="67">
        <v>1521.6</v>
      </c>
      <c r="O230" s="67">
        <v>1521.89</v>
      </c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2.75" customHeight="1">
      <c r="A231" s="67">
        <v>1062015.0</v>
      </c>
      <c r="B231" s="67">
        <v>19600.0</v>
      </c>
      <c r="C231" s="67" t="s">
        <v>19</v>
      </c>
      <c r="D231" s="67">
        <v>12.42</v>
      </c>
      <c r="E231" s="67">
        <v>654.94</v>
      </c>
      <c r="F231" s="67" t="s">
        <v>20</v>
      </c>
      <c r="G231" s="67" t="s">
        <v>89</v>
      </c>
      <c r="H231" s="67" t="s">
        <v>21</v>
      </c>
      <c r="I231" s="67">
        <v>75000.0</v>
      </c>
      <c r="J231" s="67" t="s">
        <v>23</v>
      </c>
      <c r="K231" s="67" t="s">
        <v>24</v>
      </c>
      <c r="L231" s="67" t="s">
        <v>25</v>
      </c>
      <c r="M231" s="67" t="s">
        <v>91</v>
      </c>
      <c r="N231" s="67">
        <v>21993.62</v>
      </c>
      <c r="O231" s="67">
        <v>13491.06</v>
      </c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2.75" customHeight="1">
      <c r="A232" s="67">
        <v>1066598.0</v>
      </c>
      <c r="B232" s="67">
        <v>2500.0</v>
      </c>
      <c r="C232" s="67" t="s">
        <v>19</v>
      </c>
      <c r="D232" s="67">
        <v>11.71</v>
      </c>
      <c r="E232" s="67">
        <v>82.69</v>
      </c>
      <c r="F232" s="67" t="s">
        <v>20</v>
      </c>
      <c r="G232" s="67" t="s">
        <v>94</v>
      </c>
      <c r="H232" s="67" t="s">
        <v>79</v>
      </c>
      <c r="I232" s="67">
        <v>29000.0</v>
      </c>
      <c r="J232" s="67" t="s">
        <v>23</v>
      </c>
      <c r="K232" s="67" t="s">
        <v>24</v>
      </c>
      <c r="L232" s="67" t="s">
        <v>50</v>
      </c>
      <c r="M232" s="67" t="s">
        <v>26</v>
      </c>
      <c r="N232" s="67">
        <v>2894.74</v>
      </c>
      <c r="O232" s="67">
        <v>1168.5</v>
      </c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2.75" customHeight="1">
      <c r="A233" s="67">
        <v>1066503.0</v>
      </c>
      <c r="B233" s="67">
        <v>10000.0</v>
      </c>
      <c r="C233" s="67" t="s">
        <v>19</v>
      </c>
      <c r="D233" s="67">
        <v>12.69</v>
      </c>
      <c r="E233" s="67">
        <v>335.45</v>
      </c>
      <c r="F233" s="67" t="s">
        <v>20</v>
      </c>
      <c r="G233" s="67" t="s">
        <v>89</v>
      </c>
      <c r="H233" s="67" t="s">
        <v>21</v>
      </c>
      <c r="I233" s="67">
        <v>70000.0</v>
      </c>
      <c r="J233" s="67" t="s">
        <v>34</v>
      </c>
      <c r="K233" s="67" t="s">
        <v>31</v>
      </c>
      <c r="L233" s="67" t="s">
        <v>25</v>
      </c>
      <c r="M233" s="67" t="s">
        <v>42</v>
      </c>
      <c r="N233" s="67">
        <v>6351.59</v>
      </c>
      <c r="O233" s="67">
        <v>335.45</v>
      </c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2.75" customHeight="1">
      <c r="A234" s="67">
        <v>1066530.0</v>
      </c>
      <c r="B234" s="67">
        <v>10000.0</v>
      </c>
      <c r="C234" s="67" t="s">
        <v>19</v>
      </c>
      <c r="D234" s="67">
        <v>6.62</v>
      </c>
      <c r="E234" s="67">
        <v>307.04</v>
      </c>
      <c r="F234" s="67" t="s">
        <v>44</v>
      </c>
      <c r="G234" s="67" t="s">
        <v>66</v>
      </c>
      <c r="H234" s="67" t="s">
        <v>21</v>
      </c>
      <c r="I234" s="67">
        <v>45000.0</v>
      </c>
      <c r="J234" s="67" t="s">
        <v>34</v>
      </c>
      <c r="K234" s="67" t="s">
        <v>24</v>
      </c>
      <c r="L234" s="67" t="s">
        <v>25</v>
      </c>
      <c r="M234" s="67" t="s">
        <v>99</v>
      </c>
      <c r="N234" s="67">
        <v>11051.5237979</v>
      </c>
      <c r="O234" s="67">
        <v>319.94</v>
      </c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2.75" customHeight="1">
      <c r="A235" s="67">
        <v>1066520.0</v>
      </c>
      <c r="B235" s="67">
        <v>4225.0</v>
      </c>
      <c r="C235" s="67" t="s">
        <v>19</v>
      </c>
      <c r="D235" s="67">
        <v>12.42</v>
      </c>
      <c r="E235" s="67">
        <v>141.18</v>
      </c>
      <c r="F235" s="67" t="s">
        <v>20</v>
      </c>
      <c r="G235" s="67" t="s">
        <v>66</v>
      </c>
      <c r="H235" s="67" t="s">
        <v>79</v>
      </c>
      <c r="I235" s="67">
        <v>55200.0</v>
      </c>
      <c r="J235" s="67" t="s">
        <v>34</v>
      </c>
      <c r="K235" s="67" t="s">
        <v>24</v>
      </c>
      <c r="L235" s="67" t="s">
        <v>41</v>
      </c>
      <c r="M235" s="67" t="s">
        <v>107</v>
      </c>
      <c r="N235" s="67">
        <v>5081.02296079</v>
      </c>
      <c r="O235" s="67">
        <v>146.48</v>
      </c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2.75" customHeight="1">
      <c r="A236" s="67">
        <v>1065929.0</v>
      </c>
      <c r="B236" s="67">
        <v>3500.0</v>
      </c>
      <c r="C236" s="67" t="s">
        <v>19</v>
      </c>
      <c r="D236" s="67">
        <v>7.9</v>
      </c>
      <c r="E236" s="67">
        <v>109.52</v>
      </c>
      <c r="F236" s="67" t="s">
        <v>44</v>
      </c>
      <c r="G236" s="67" t="s">
        <v>94</v>
      </c>
      <c r="H236" s="67" t="s">
        <v>79</v>
      </c>
      <c r="I236" s="67">
        <v>61440.0</v>
      </c>
      <c r="J236" s="67" t="s">
        <v>34</v>
      </c>
      <c r="K236" s="67" t="s">
        <v>24</v>
      </c>
      <c r="L236" s="67" t="s">
        <v>68</v>
      </c>
      <c r="M236" s="67" t="s">
        <v>42</v>
      </c>
      <c r="N236" s="67">
        <v>3942.07852815</v>
      </c>
      <c r="O236" s="67">
        <v>3.62</v>
      </c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2.75" customHeight="1">
      <c r="A237" s="67">
        <v>1066582.0</v>
      </c>
      <c r="B237" s="67">
        <v>12000.0</v>
      </c>
      <c r="C237" s="67" t="s">
        <v>19</v>
      </c>
      <c r="D237" s="67">
        <v>6.62</v>
      </c>
      <c r="E237" s="67">
        <v>368.45</v>
      </c>
      <c r="F237" s="67" t="s">
        <v>44</v>
      </c>
      <c r="G237" s="67" t="s">
        <v>22</v>
      </c>
      <c r="H237" s="67" t="s">
        <v>79</v>
      </c>
      <c r="I237" s="67">
        <v>56000.0</v>
      </c>
      <c r="J237" s="67" t="s">
        <v>34</v>
      </c>
      <c r="K237" s="67" t="s">
        <v>24</v>
      </c>
      <c r="L237" s="67" t="s">
        <v>50</v>
      </c>
      <c r="M237" s="67" t="s">
        <v>87</v>
      </c>
      <c r="N237" s="67">
        <v>13262.20515</v>
      </c>
      <c r="O237" s="67">
        <v>381.02</v>
      </c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2.75" customHeight="1">
      <c r="A238" s="67">
        <v>1066348.0</v>
      </c>
      <c r="B238" s="67">
        <v>16500.0</v>
      </c>
      <c r="C238" s="67" t="s">
        <v>19</v>
      </c>
      <c r="D238" s="67">
        <v>8.9</v>
      </c>
      <c r="E238" s="67">
        <v>523.93</v>
      </c>
      <c r="F238" s="67" t="s">
        <v>44</v>
      </c>
      <c r="G238" s="67" t="s">
        <v>29</v>
      </c>
      <c r="H238" s="67" t="s">
        <v>21</v>
      </c>
      <c r="I238" s="67">
        <v>47000.0</v>
      </c>
      <c r="J238" s="67" t="s">
        <v>30</v>
      </c>
      <c r="K238" s="67" t="s">
        <v>24</v>
      </c>
      <c r="L238" s="67" t="s">
        <v>50</v>
      </c>
      <c r="M238" s="67" t="s">
        <v>36</v>
      </c>
      <c r="N238" s="67">
        <v>18856.7578214</v>
      </c>
      <c r="O238" s="67">
        <v>1053.02</v>
      </c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2.75" customHeight="1">
      <c r="A239" s="67">
        <v>1061430.0</v>
      </c>
      <c r="B239" s="67">
        <v>22000.0</v>
      </c>
      <c r="C239" s="67" t="s">
        <v>27</v>
      </c>
      <c r="D239" s="67">
        <v>21.67</v>
      </c>
      <c r="E239" s="67">
        <v>603.5</v>
      </c>
      <c r="F239" s="67" t="s">
        <v>59</v>
      </c>
      <c r="G239" s="67" t="s">
        <v>29</v>
      </c>
      <c r="H239" s="67" t="s">
        <v>21</v>
      </c>
      <c r="I239" s="67">
        <v>55000.0</v>
      </c>
      <c r="J239" s="67" t="s">
        <v>23</v>
      </c>
      <c r="K239" s="67" t="s">
        <v>24</v>
      </c>
      <c r="L239" s="67" t="s">
        <v>50</v>
      </c>
      <c r="M239" s="67" t="s">
        <v>107</v>
      </c>
      <c r="N239" s="67">
        <v>25023.2</v>
      </c>
      <c r="O239" s="67">
        <v>407.7</v>
      </c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2.75" customHeight="1">
      <c r="A240" s="67">
        <v>1061519.0</v>
      </c>
      <c r="B240" s="67">
        <v>12000.0</v>
      </c>
      <c r="C240" s="67" t="s">
        <v>19</v>
      </c>
      <c r="D240" s="67">
        <v>14.65</v>
      </c>
      <c r="E240" s="67">
        <v>413.94</v>
      </c>
      <c r="F240" s="67" t="s">
        <v>28</v>
      </c>
      <c r="G240" s="67" t="s">
        <v>45</v>
      </c>
      <c r="H240" s="67" t="s">
        <v>21</v>
      </c>
      <c r="I240" s="67">
        <v>71000.0</v>
      </c>
      <c r="J240" s="67" t="s">
        <v>23</v>
      </c>
      <c r="K240" s="67" t="s">
        <v>24</v>
      </c>
      <c r="L240" s="67" t="s">
        <v>25</v>
      </c>
      <c r="M240" s="67" t="s">
        <v>115</v>
      </c>
      <c r="N240" s="67">
        <v>12430.36</v>
      </c>
      <c r="O240" s="67">
        <v>11605.56</v>
      </c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2.75" customHeight="1">
      <c r="A241" s="67">
        <v>1066344.0</v>
      </c>
      <c r="B241" s="67">
        <v>15600.0</v>
      </c>
      <c r="C241" s="67" t="s">
        <v>27</v>
      </c>
      <c r="D241" s="67">
        <v>12.69</v>
      </c>
      <c r="E241" s="67">
        <v>352.48</v>
      </c>
      <c r="F241" s="67" t="s">
        <v>20</v>
      </c>
      <c r="G241" s="67" t="s">
        <v>22</v>
      </c>
      <c r="H241" s="67" t="s">
        <v>21</v>
      </c>
      <c r="I241" s="67">
        <v>50000.0</v>
      </c>
      <c r="J241" s="67" t="s">
        <v>30</v>
      </c>
      <c r="K241" s="67" t="s">
        <v>38</v>
      </c>
      <c r="L241" s="67" t="s">
        <v>68</v>
      </c>
      <c r="M241" s="67" t="s">
        <v>91</v>
      </c>
      <c r="N241" s="67">
        <v>16894.08</v>
      </c>
      <c r="O241" s="67">
        <v>352.48</v>
      </c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2.75" customHeight="1">
      <c r="A242" s="67">
        <v>1066480.0</v>
      </c>
      <c r="B242" s="67">
        <v>10800.0</v>
      </c>
      <c r="C242" s="67" t="s">
        <v>19</v>
      </c>
      <c r="D242" s="67">
        <v>12.42</v>
      </c>
      <c r="E242" s="67">
        <v>360.89</v>
      </c>
      <c r="F242" s="67" t="s">
        <v>20</v>
      </c>
      <c r="G242" s="67" t="s">
        <v>51</v>
      </c>
      <c r="H242" s="67" t="s">
        <v>21</v>
      </c>
      <c r="I242" s="67">
        <v>135000.0</v>
      </c>
      <c r="J242" s="67" t="s">
        <v>23</v>
      </c>
      <c r="K242" s="67" t="s">
        <v>24</v>
      </c>
      <c r="L242" s="67" t="s">
        <v>25</v>
      </c>
      <c r="M242" s="67" t="s">
        <v>42</v>
      </c>
      <c r="N242" s="67">
        <v>13004.1428688</v>
      </c>
      <c r="O242" s="67">
        <v>372.99</v>
      </c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2.75" customHeight="1">
      <c r="A243" s="67">
        <v>1066471.0</v>
      </c>
      <c r="B243" s="67">
        <v>14000.0</v>
      </c>
      <c r="C243" s="67" t="s">
        <v>19</v>
      </c>
      <c r="D243" s="67">
        <v>12.42</v>
      </c>
      <c r="E243" s="67">
        <v>467.82</v>
      </c>
      <c r="F243" s="67" t="s">
        <v>20</v>
      </c>
      <c r="G243" s="67" t="s">
        <v>22</v>
      </c>
      <c r="H243" s="67" t="s">
        <v>79</v>
      </c>
      <c r="I243" s="67">
        <v>63000.0</v>
      </c>
      <c r="J243" s="67" t="s">
        <v>34</v>
      </c>
      <c r="K243" s="67" t="s">
        <v>24</v>
      </c>
      <c r="L243" s="67" t="s">
        <v>25</v>
      </c>
      <c r="M243" s="67" t="s">
        <v>33</v>
      </c>
      <c r="N243" s="67">
        <v>16789.0713659</v>
      </c>
      <c r="O243" s="67">
        <v>2309.01</v>
      </c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2.75" customHeight="1">
      <c r="A244" s="67">
        <v>1064063.0</v>
      </c>
      <c r="B244" s="67">
        <v>18825.0</v>
      </c>
      <c r="C244" s="67" t="s">
        <v>27</v>
      </c>
      <c r="D244" s="67">
        <v>17.58</v>
      </c>
      <c r="E244" s="67">
        <v>473.75</v>
      </c>
      <c r="F244" s="67" t="s">
        <v>75</v>
      </c>
      <c r="G244" s="67" t="s">
        <v>61</v>
      </c>
      <c r="H244" s="67" t="s">
        <v>79</v>
      </c>
      <c r="I244" s="67">
        <v>44000.0</v>
      </c>
      <c r="J244" s="67" t="s">
        <v>23</v>
      </c>
      <c r="K244" s="67" t="s">
        <v>38</v>
      </c>
      <c r="L244" s="67" t="s">
        <v>50</v>
      </c>
      <c r="M244" s="67" t="s">
        <v>91</v>
      </c>
      <c r="N244" s="67">
        <v>22698.14</v>
      </c>
      <c r="O244" s="67">
        <v>473.75</v>
      </c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2.75" customHeight="1">
      <c r="A245" s="67">
        <v>1066318.0</v>
      </c>
      <c r="B245" s="67">
        <v>6000.0</v>
      </c>
      <c r="C245" s="67" t="s">
        <v>19</v>
      </c>
      <c r="D245" s="67">
        <v>13.49</v>
      </c>
      <c r="E245" s="67">
        <v>203.59</v>
      </c>
      <c r="F245" s="67" t="s">
        <v>28</v>
      </c>
      <c r="G245" s="67" t="s">
        <v>66</v>
      </c>
      <c r="H245" s="67" t="s">
        <v>79</v>
      </c>
      <c r="I245" s="67">
        <v>50000.0</v>
      </c>
      <c r="J245" s="67" t="s">
        <v>34</v>
      </c>
      <c r="K245" s="67" t="s">
        <v>24</v>
      </c>
      <c r="L245" s="67" t="s">
        <v>50</v>
      </c>
      <c r="M245" s="67" t="s">
        <v>127</v>
      </c>
      <c r="N245" s="67">
        <v>7325.29896789</v>
      </c>
      <c r="O245" s="67">
        <v>215.51</v>
      </c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2.75" customHeight="1">
      <c r="A246" s="67">
        <v>1066453.0</v>
      </c>
      <c r="B246" s="67">
        <v>12000.0</v>
      </c>
      <c r="C246" s="67" t="s">
        <v>19</v>
      </c>
      <c r="D246" s="67">
        <v>9.91</v>
      </c>
      <c r="E246" s="67">
        <v>386.7</v>
      </c>
      <c r="F246" s="67" t="s">
        <v>20</v>
      </c>
      <c r="G246" s="67" t="s">
        <v>66</v>
      </c>
      <c r="H246" s="67" t="s">
        <v>21</v>
      </c>
      <c r="I246" s="67">
        <v>80000.0</v>
      </c>
      <c r="J246" s="67" t="s">
        <v>34</v>
      </c>
      <c r="K246" s="67" t="s">
        <v>24</v>
      </c>
      <c r="L246" s="67" t="s">
        <v>50</v>
      </c>
      <c r="M246" s="67" t="s">
        <v>64</v>
      </c>
      <c r="N246" s="67">
        <v>13905.9971729</v>
      </c>
      <c r="O246" s="67">
        <v>965.7</v>
      </c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2.75" customHeight="1">
      <c r="A247" s="67">
        <v>1063090.0</v>
      </c>
      <c r="B247" s="67">
        <v>10000.0</v>
      </c>
      <c r="C247" s="67" t="s">
        <v>19</v>
      </c>
      <c r="D247" s="67">
        <v>12.42</v>
      </c>
      <c r="E247" s="67">
        <v>334.16</v>
      </c>
      <c r="F247" s="67" t="s">
        <v>20</v>
      </c>
      <c r="G247" s="67" t="s">
        <v>61</v>
      </c>
      <c r="H247" s="67" t="s">
        <v>21</v>
      </c>
      <c r="I247" s="67">
        <v>45000.0</v>
      </c>
      <c r="J247" s="67" t="s">
        <v>34</v>
      </c>
      <c r="K247" s="67" t="s">
        <v>24</v>
      </c>
      <c r="L247" s="67" t="s">
        <v>50</v>
      </c>
      <c r="M247" s="67" t="s">
        <v>107</v>
      </c>
      <c r="N247" s="67">
        <v>12025.4706286</v>
      </c>
      <c r="O247" s="67">
        <v>348.59</v>
      </c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2.75" customHeight="1">
      <c r="A248" s="67">
        <v>1061406.0</v>
      </c>
      <c r="B248" s="67">
        <v>8000.0</v>
      </c>
      <c r="C248" s="67" t="s">
        <v>19</v>
      </c>
      <c r="D248" s="67">
        <v>7.9</v>
      </c>
      <c r="E248" s="67">
        <v>250.33</v>
      </c>
      <c r="F248" s="67" t="s">
        <v>44</v>
      </c>
      <c r="G248" s="67" t="s">
        <v>89</v>
      </c>
      <c r="H248" s="67" t="s">
        <v>21</v>
      </c>
      <c r="I248" s="67">
        <v>78000.0</v>
      </c>
      <c r="J248" s="67" t="s">
        <v>34</v>
      </c>
      <c r="K248" s="67" t="s">
        <v>24</v>
      </c>
      <c r="L248" s="67" t="s">
        <v>68</v>
      </c>
      <c r="M248" s="67" t="s">
        <v>91</v>
      </c>
      <c r="N248" s="67">
        <v>8846.24</v>
      </c>
      <c r="O248" s="67">
        <v>1095.85</v>
      </c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2.75" customHeight="1">
      <c r="A249" s="67">
        <v>1066278.0</v>
      </c>
      <c r="B249" s="67">
        <v>14125.0</v>
      </c>
      <c r="C249" s="67" t="s">
        <v>19</v>
      </c>
      <c r="D249" s="67">
        <v>9.91</v>
      </c>
      <c r="E249" s="67">
        <v>455.18</v>
      </c>
      <c r="F249" s="67" t="s">
        <v>20</v>
      </c>
      <c r="G249" s="67" t="s">
        <v>45</v>
      </c>
      <c r="H249" s="67" t="s">
        <v>21</v>
      </c>
      <c r="I249" s="67">
        <v>33000.0</v>
      </c>
      <c r="J249" s="67" t="s">
        <v>23</v>
      </c>
      <c r="K249" s="67" t="s">
        <v>24</v>
      </c>
      <c r="L249" s="67" t="s">
        <v>50</v>
      </c>
      <c r="M249" s="67" t="s">
        <v>46</v>
      </c>
      <c r="N249" s="67">
        <v>16055.99</v>
      </c>
      <c r="O249" s="67">
        <v>6054.96</v>
      </c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2.75" customHeight="1">
      <c r="A250" s="67">
        <v>1066281.0</v>
      </c>
      <c r="B250" s="67">
        <v>14000.0</v>
      </c>
      <c r="C250" s="67" t="s">
        <v>19</v>
      </c>
      <c r="D250" s="67">
        <v>12.69</v>
      </c>
      <c r="E250" s="67">
        <v>469.63</v>
      </c>
      <c r="F250" s="67" t="s">
        <v>20</v>
      </c>
      <c r="G250" s="67" t="s">
        <v>66</v>
      </c>
      <c r="H250" s="67" t="s">
        <v>21</v>
      </c>
      <c r="I250" s="67">
        <v>62800.0</v>
      </c>
      <c r="J250" s="67" t="s">
        <v>34</v>
      </c>
      <c r="K250" s="67" t="s">
        <v>24</v>
      </c>
      <c r="L250" s="67" t="s">
        <v>50</v>
      </c>
      <c r="M250" s="67" t="s">
        <v>107</v>
      </c>
      <c r="N250" s="67">
        <v>16897.1798056</v>
      </c>
      <c r="O250" s="67">
        <v>956.54</v>
      </c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2.75" customHeight="1">
      <c r="A251" s="67">
        <v>1056150.0</v>
      </c>
      <c r="B251" s="67">
        <v>13200.0</v>
      </c>
      <c r="C251" s="67" t="s">
        <v>27</v>
      </c>
      <c r="D251" s="67">
        <v>17.27</v>
      </c>
      <c r="E251" s="67">
        <v>224.36</v>
      </c>
      <c r="F251" s="67" t="s">
        <v>75</v>
      </c>
      <c r="G251" s="67" t="s">
        <v>48</v>
      </c>
      <c r="H251" s="67" t="s">
        <v>21</v>
      </c>
      <c r="I251" s="67">
        <v>26400.0</v>
      </c>
      <c r="J251" s="67" t="s">
        <v>30</v>
      </c>
      <c r="K251" s="67" t="s">
        <v>24</v>
      </c>
      <c r="L251" s="67" t="s">
        <v>35</v>
      </c>
      <c r="M251" s="67" t="s">
        <v>64</v>
      </c>
      <c r="N251" s="67">
        <v>10200.26</v>
      </c>
      <c r="O251" s="67">
        <v>8187.44</v>
      </c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2.75" customHeight="1">
      <c r="A252" s="67">
        <v>1066434.0</v>
      </c>
      <c r="B252" s="67">
        <v>4000.0</v>
      </c>
      <c r="C252" s="67" t="s">
        <v>19</v>
      </c>
      <c r="D252" s="67">
        <v>19.03</v>
      </c>
      <c r="E252" s="67">
        <v>146.69</v>
      </c>
      <c r="F252" s="67" t="s">
        <v>55</v>
      </c>
      <c r="G252" s="67" t="s">
        <v>22</v>
      </c>
      <c r="H252" s="67" t="s">
        <v>79</v>
      </c>
      <c r="I252" s="67">
        <v>80000.0</v>
      </c>
      <c r="J252" s="67" t="s">
        <v>34</v>
      </c>
      <c r="K252" s="67" t="s">
        <v>24</v>
      </c>
      <c r="L252" s="67" t="s">
        <v>68</v>
      </c>
      <c r="M252" s="67" t="s">
        <v>52</v>
      </c>
      <c r="N252" s="67">
        <v>4340.62</v>
      </c>
      <c r="O252" s="67">
        <v>785.51</v>
      </c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2.75" customHeight="1">
      <c r="A253" s="67">
        <v>1048526.0</v>
      </c>
      <c r="B253" s="67">
        <v>4000.0</v>
      </c>
      <c r="C253" s="67" t="s">
        <v>19</v>
      </c>
      <c r="D253" s="67">
        <v>12.69</v>
      </c>
      <c r="E253" s="67">
        <v>134.18</v>
      </c>
      <c r="F253" s="67" t="s">
        <v>20</v>
      </c>
      <c r="G253" s="67" t="s">
        <v>89</v>
      </c>
      <c r="H253" s="67" t="s">
        <v>21</v>
      </c>
      <c r="I253" s="67">
        <v>25000.0</v>
      </c>
      <c r="J253" s="67" t="s">
        <v>34</v>
      </c>
      <c r="K253" s="67" t="s">
        <v>31</v>
      </c>
      <c r="L253" s="67" t="s">
        <v>50</v>
      </c>
      <c r="M253" s="67" t="s">
        <v>114</v>
      </c>
      <c r="N253" s="67">
        <v>2022.66</v>
      </c>
      <c r="O253" s="67">
        <v>134.18</v>
      </c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2.75" customHeight="1">
      <c r="A254" s="67">
        <v>1028566.0</v>
      </c>
      <c r="B254" s="67">
        <v>10500.0</v>
      </c>
      <c r="C254" s="67" t="s">
        <v>19</v>
      </c>
      <c r="D254" s="67">
        <v>6.03</v>
      </c>
      <c r="E254" s="67">
        <v>319.58</v>
      </c>
      <c r="F254" s="67" t="s">
        <v>44</v>
      </c>
      <c r="G254" s="67" t="s">
        <v>22</v>
      </c>
      <c r="H254" s="67" t="s">
        <v>79</v>
      </c>
      <c r="I254" s="67">
        <v>65000.0</v>
      </c>
      <c r="J254" s="67" t="s">
        <v>30</v>
      </c>
      <c r="K254" s="67" t="s">
        <v>24</v>
      </c>
      <c r="L254" s="67" t="s">
        <v>50</v>
      </c>
      <c r="M254" s="67" t="s">
        <v>64</v>
      </c>
      <c r="N254" s="67">
        <v>11503.7754683</v>
      </c>
      <c r="O254" s="67">
        <v>643.26</v>
      </c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2.75" customHeight="1">
      <c r="A255" s="67">
        <v>1066424.0</v>
      </c>
      <c r="B255" s="67">
        <v>5500.0</v>
      </c>
      <c r="C255" s="67" t="s">
        <v>19</v>
      </c>
      <c r="D255" s="67">
        <v>7.9</v>
      </c>
      <c r="E255" s="67">
        <v>172.1</v>
      </c>
      <c r="F255" s="67" t="s">
        <v>44</v>
      </c>
      <c r="G255" s="67" t="s">
        <v>22</v>
      </c>
      <c r="H255" s="67" t="s">
        <v>60</v>
      </c>
      <c r="I255" s="67">
        <v>59000.0</v>
      </c>
      <c r="J255" s="67" t="s">
        <v>30</v>
      </c>
      <c r="K255" s="67" t="s">
        <v>24</v>
      </c>
      <c r="L255" s="67" t="s">
        <v>32</v>
      </c>
      <c r="M255" s="67" t="s">
        <v>92</v>
      </c>
      <c r="N255" s="67">
        <v>6171.26713698</v>
      </c>
      <c r="O255" s="67">
        <v>1186.09</v>
      </c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2.75" customHeight="1">
      <c r="A256" s="67">
        <v>1066212.0</v>
      </c>
      <c r="B256" s="67">
        <v>7350.0</v>
      </c>
      <c r="C256" s="67" t="s">
        <v>19</v>
      </c>
      <c r="D256" s="67">
        <v>11.71</v>
      </c>
      <c r="E256" s="67">
        <v>243.11</v>
      </c>
      <c r="F256" s="67" t="s">
        <v>20</v>
      </c>
      <c r="G256" s="67" t="s">
        <v>45</v>
      </c>
      <c r="H256" s="67" t="s">
        <v>21</v>
      </c>
      <c r="I256" s="67">
        <v>33000.0</v>
      </c>
      <c r="J256" s="67" t="s">
        <v>23</v>
      </c>
      <c r="K256" s="67" t="s">
        <v>24</v>
      </c>
      <c r="L256" s="67" t="s">
        <v>50</v>
      </c>
      <c r="M256" s="67" t="s">
        <v>42</v>
      </c>
      <c r="N256" s="67">
        <v>8725.63245565</v>
      </c>
      <c r="O256" s="67">
        <v>1204.05</v>
      </c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2.75" customHeight="1">
      <c r="A257" s="67">
        <v>1066232.0</v>
      </c>
      <c r="B257" s="67">
        <v>10000.0</v>
      </c>
      <c r="C257" s="67" t="s">
        <v>19</v>
      </c>
      <c r="D257" s="67">
        <v>12.42</v>
      </c>
      <c r="E257" s="67">
        <v>334.16</v>
      </c>
      <c r="F257" s="67" t="s">
        <v>20</v>
      </c>
      <c r="G257" s="67" t="s">
        <v>22</v>
      </c>
      <c r="H257" s="67" t="s">
        <v>21</v>
      </c>
      <c r="I257" s="67">
        <v>39000.0</v>
      </c>
      <c r="J257" s="67" t="s">
        <v>30</v>
      </c>
      <c r="K257" s="67" t="s">
        <v>31</v>
      </c>
      <c r="L257" s="67" t="s">
        <v>25</v>
      </c>
      <c r="M257" s="67" t="s">
        <v>76</v>
      </c>
      <c r="N257" s="67">
        <v>11604.88</v>
      </c>
      <c r="O257" s="67">
        <v>4378.02</v>
      </c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2.75" customHeight="1">
      <c r="A258" s="67">
        <v>1056219.0</v>
      </c>
      <c r="B258" s="67">
        <v>12000.0</v>
      </c>
      <c r="C258" s="67" t="s">
        <v>19</v>
      </c>
      <c r="D258" s="67">
        <v>7.51</v>
      </c>
      <c r="E258" s="67">
        <v>373.33</v>
      </c>
      <c r="F258" s="67" t="s">
        <v>44</v>
      </c>
      <c r="G258" s="67" t="s">
        <v>22</v>
      </c>
      <c r="H258" s="67" t="s">
        <v>21</v>
      </c>
      <c r="I258" s="67">
        <v>42000.0</v>
      </c>
      <c r="J258" s="67" t="s">
        <v>34</v>
      </c>
      <c r="K258" s="67" t="s">
        <v>24</v>
      </c>
      <c r="L258" s="67" t="s">
        <v>50</v>
      </c>
      <c r="M258" s="67" t="s">
        <v>99</v>
      </c>
      <c r="N258" s="67">
        <v>13456.3231235</v>
      </c>
      <c r="O258" s="67">
        <v>24.36</v>
      </c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2.75" customHeight="1">
      <c r="A259" s="67">
        <v>1066199.0</v>
      </c>
      <c r="B259" s="67">
        <v>5000.0</v>
      </c>
      <c r="C259" s="67" t="s">
        <v>27</v>
      </c>
      <c r="D259" s="67">
        <v>11.71</v>
      </c>
      <c r="E259" s="67">
        <v>110.5</v>
      </c>
      <c r="F259" s="67" t="s">
        <v>20</v>
      </c>
      <c r="G259" s="67" t="s">
        <v>66</v>
      </c>
      <c r="H259" s="67" t="s">
        <v>79</v>
      </c>
      <c r="I259" s="67">
        <v>38004.0</v>
      </c>
      <c r="J259" s="67" t="s">
        <v>34</v>
      </c>
      <c r="K259" s="67" t="s">
        <v>24</v>
      </c>
      <c r="L259" s="67" t="s">
        <v>53</v>
      </c>
      <c r="M259" s="67" t="s">
        <v>121</v>
      </c>
      <c r="N259" s="67">
        <v>6534.43</v>
      </c>
      <c r="O259" s="67">
        <v>1561.93</v>
      </c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2.75" customHeight="1">
      <c r="A260" s="67">
        <v>1060851.0</v>
      </c>
      <c r="B260" s="67">
        <v>8000.0</v>
      </c>
      <c r="C260" s="67" t="s">
        <v>27</v>
      </c>
      <c r="D260" s="67">
        <v>11.71</v>
      </c>
      <c r="E260" s="67">
        <v>176.79</v>
      </c>
      <c r="F260" s="67" t="s">
        <v>20</v>
      </c>
      <c r="G260" s="67" t="s">
        <v>48</v>
      </c>
      <c r="H260" s="67" t="s">
        <v>60</v>
      </c>
      <c r="I260" s="67">
        <v>31000.0</v>
      </c>
      <c r="J260" s="67" t="s">
        <v>30</v>
      </c>
      <c r="K260" s="67" t="s">
        <v>24</v>
      </c>
      <c r="L260" s="67" t="s">
        <v>41</v>
      </c>
      <c r="M260" s="67" t="s">
        <v>46</v>
      </c>
      <c r="N260" s="67">
        <v>8306.47</v>
      </c>
      <c r="O260" s="67">
        <v>7778.22</v>
      </c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2.75" customHeight="1">
      <c r="A261" s="67">
        <v>972383.0</v>
      </c>
      <c r="B261" s="67">
        <v>4500.0</v>
      </c>
      <c r="C261" s="67" t="s">
        <v>19</v>
      </c>
      <c r="D261" s="67">
        <v>8.9</v>
      </c>
      <c r="E261" s="67">
        <v>142.89</v>
      </c>
      <c r="F261" s="67" t="s">
        <v>44</v>
      </c>
      <c r="G261" s="67" t="s">
        <v>22</v>
      </c>
      <c r="H261" s="67" t="s">
        <v>79</v>
      </c>
      <c r="I261" s="67">
        <v>50700.0</v>
      </c>
      <c r="J261" s="67" t="s">
        <v>23</v>
      </c>
      <c r="K261" s="67" t="s">
        <v>24</v>
      </c>
      <c r="L261" s="67" t="s">
        <v>41</v>
      </c>
      <c r="M261" s="67" t="s">
        <v>52</v>
      </c>
      <c r="N261" s="67">
        <v>5050.37</v>
      </c>
      <c r="O261" s="67">
        <v>1912.16</v>
      </c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2.75" customHeight="1">
      <c r="A262" s="67">
        <v>1066191.0</v>
      </c>
      <c r="B262" s="67">
        <v>18000.0</v>
      </c>
      <c r="C262" s="67" t="s">
        <v>19</v>
      </c>
      <c r="D262" s="67">
        <v>12.42</v>
      </c>
      <c r="E262" s="67">
        <v>601.48</v>
      </c>
      <c r="F262" s="67" t="s">
        <v>20</v>
      </c>
      <c r="G262" s="67" t="s">
        <v>45</v>
      </c>
      <c r="H262" s="67" t="s">
        <v>60</v>
      </c>
      <c r="I262" s="67">
        <v>75000.0</v>
      </c>
      <c r="J262" s="67" t="s">
        <v>23</v>
      </c>
      <c r="K262" s="67" t="s">
        <v>24</v>
      </c>
      <c r="L262" s="67" t="s">
        <v>25</v>
      </c>
      <c r="M262" s="67" t="s">
        <v>103</v>
      </c>
      <c r="N262" s="67">
        <v>21629.2435137</v>
      </c>
      <c r="O262" s="67">
        <v>1805.88</v>
      </c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2.75" customHeight="1">
      <c r="A263" s="67">
        <v>1066173.0</v>
      </c>
      <c r="B263" s="67">
        <v>12300.0</v>
      </c>
      <c r="C263" s="67" t="s">
        <v>27</v>
      </c>
      <c r="D263" s="67">
        <v>13.49</v>
      </c>
      <c r="E263" s="67">
        <v>282.96</v>
      </c>
      <c r="F263" s="67" t="s">
        <v>28</v>
      </c>
      <c r="G263" s="67" t="s">
        <v>89</v>
      </c>
      <c r="H263" s="67" t="s">
        <v>79</v>
      </c>
      <c r="I263" s="67">
        <v>30000.0</v>
      </c>
      <c r="J263" s="67" t="s">
        <v>30</v>
      </c>
      <c r="K263" s="67" t="s">
        <v>38</v>
      </c>
      <c r="L263" s="67" t="s">
        <v>50</v>
      </c>
      <c r="M263" s="67" t="s">
        <v>128</v>
      </c>
      <c r="N263" s="67">
        <v>13556.6</v>
      </c>
      <c r="O263" s="67">
        <v>282.96</v>
      </c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2.75" customHeight="1">
      <c r="A264" s="67">
        <v>1066379.0</v>
      </c>
      <c r="B264" s="67">
        <v>12000.0</v>
      </c>
      <c r="C264" s="67" t="s">
        <v>19</v>
      </c>
      <c r="D264" s="67">
        <v>13.49</v>
      </c>
      <c r="E264" s="67">
        <v>407.17</v>
      </c>
      <c r="F264" s="67" t="s">
        <v>28</v>
      </c>
      <c r="G264" s="67" t="s">
        <v>85</v>
      </c>
      <c r="H264" s="67" t="s">
        <v>21</v>
      </c>
      <c r="I264" s="67">
        <v>40000.0</v>
      </c>
      <c r="J264" s="67" t="s">
        <v>34</v>
      </c>
      <c r="K264" s="67" t="s">
        <v>24</v>
      </c>
      <c r="L264" s="67" t="s">
        <v>50</v>
      </c>
      <c r="M264" s="67" t="s">
        <v>33</v>
      </c>
      <c r="N264" s="67">
        <v>12761.93</v>
      </c>
      <c r="O264" s="67">
        <v>10731.86</v>
      </c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2.75" customHeight="1">
      <c r="A265" s="67">
        <v>1066364.0</v>
      </c>
      <c r="B265" s="67">
        <v>10000.0</v>
      </c>
      <c r="C265" s="67" t="s">
        <v>19</v>
      </c>
      <c r="D265" s="67">
        <v>13.49</v>
      </c>
      <c r="E265" s="67">
        <v>339.31</v>
      </c>
      <c r="F265" s="67" t="s">
        <v>28</v>
      </c>
      <c r="G265" s="67" t="s">
        <v>22</v>
      </c>
      <c r="H265" s="67" t="s">
        <v>79</v>
      </c>
      <c r="I265" s="67">
        <v>50000.0</v>
      </c>
      <c r="J265" s="67" t="s">
        <v>34</v>
      </c>
      <c r="K265" s="67" t="s">
        <v>24</v>
      </c>
      <c r="L265" s="67" t="s">
        <v>25</v>
      </c>
      <c r="M265" s="67" t="s">
        <v>42</v>
      </c>
      <c r="N265" s="67">
        <v>12077.3273066</v>
      </c>
      <c r="O265" s="67">
        <v>2939.1</v>
      </c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2.75" customHeight="1">
      <c r="A266" s="67">
        <v>1066140.0</v>
      </c>
      <c r="B266" s="67">
        <v>6000.0</v>
      </c>
      <c r="C266" s="67" t="s">
        <v>19</v>
      </c>
      <c r="D266" s="67">
        <v>7.9</v>
      </c>
      <c r="E266" s="67">
        <v>187.75</v>
      </c>
      <c r="F266" s="67" t="s">
        <v>44</v>
      </c>
      <c r="G266" s="67" t="s">
        <v>94</v>
      </c>
      <c r="H266" s="67" t="s">
        <v>79</v>
      </c>
      <c r="I266" s="67">
        <v>80000.0</v>
      </c>
      <c r="J266" s="67" t="s">
        <v>34</v>
      </c>
      <c r="K266" s="67" t="s">
        <v>24</v>
      </c>
      <c r="L266" s="67" t="s">
        <v>41</v>
      </c>
      <c r="M266" s="67" t="s">
        <v>112</v>
      </c>
      <c r="N266" s="67">
        <v>6633.12</v>
      </c>
      <c r="O266" s="67">
        <v>2695.52</v>
      </c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2.75" customHeight="1">
      <c r="A267" s="67">
        <v>1066171.0</v>
      </c>
      <c r="B267" s="67">
        <v>12000.0</v>
      </c>
      <c r="C267" s="67" t="s">
        <v>19</v>
      </c>
      <c r="D267" s="67">
        <v>12.69</v>
      </c>
      <c r="E267" s="67">
        <v>402.54</v>
      </c>
      <c r="F267" s="67" t="s">
        <v>20</v>
      </c>
      <c r="G267" s="67" t="s">
        <v>61</v>
      </c>
      <c r="H267" s="67" t="s">
        <v>21</v>
      </c>
      <c r="I267" s="67">
        <v>40000.0</v>
      </c>
      <c r="J267" s="67" t="s">
        <v>34</v>
      </c>
      <c r="K267" s="67" t="s">
        <v>24</v>
      </c>
      <c r="L267" s="67" t="s">
        <v>50</v>
      </c>
      <c r="M267" s="67" t="s">
        <v>118</v>
      </c>
      <c r="N267" s="67">
        <v>14006.68</v>
      </c>
      <c r="O267" s="67">
        <v>5971.51</v>
      </c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2.75" customHeight="1">
      <c r="A268" s="67">
        <v>1066162.0</v>
      </c>
      <c r="B268" s="67">
        <v>12000.0</v>
      </c>
      <c r="C268" s="67" t="s">
        <v>19</v>
      </c>
      <c r="D268" s="67">
        <v>8.9</v>
      </c>
      <c r="E268" s="67">
        <v>381.04</v>
      </c>
      <c r="F268" s="67" t="s">
        <v>44</v>
      </c>
      <c r="G268" s="67" t="s">
        <v>94</v>
      </c>
      <c r="H268" s="67" t="s">
        <v>21</v>
      </c>
      <c r="I268" s="67">
        <v>80000.0</v>
      </c>
      <c r="J268" s="67" t="s">
        <v>34</v>
      </c>
      <c r="K268" s="67" t="s">
        <v>31</v>
      </c>
      <c r="L268" s="67" t="s">
        <v>41</v>
      </c>
      <c r="M268" s="67" t="s">
        <v>42</v>
      </c>
      <c r="N268" s="67">
        <v>10411.4</v>
      </c>
      <c r="O268" s="67">
        <v>381.04</v>
      </c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2.75" customHeight="1">
      <c r="A269" s="67">
        <v>1040154.0</v>
      </c>
      <c r="B269" s="67">
        <v>7000.0</v>
      </c>
      <c r="C269" s="67" t="s">
        <v>19</v>
      </c>
      <c r="D269" s="67">
        <v>11.71</v>
      </c>
      <c r="E269" s="67">
        <v>231.54</v>
      </c>
      <c r="F269" s="67" t="s">
        <v>20</v>
      </c>
      <c r="G269" s="67" t="s">
        <v>89</v>
      </c>
      <c r="H269" s="67" t="s">
        <v>21</v>
      </c>
      <c r="I269" s="67">
        <v>75000.0</v>
      </c>
      <c r="J269" s="67" t="s">
        <v>30</v>
      </c>
      <c r="K269" s="67" t="s">
        <v>24</v>
      </c>
      <c r="L269" s="67" t="s">
        <v>50</v>
      </c>
      <c r="M269" s="67" t="s">
        <v>42</v>
      </c>
      <c r="N269" s="67">
        <v>8331.94008531</v>
      </c>
      <c r="O269" s="67">
        <v>243.64</v>
      </c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2.75" customHeight="1">
      <c r="A270" s="67">
        <v>1066155.0</v>
      </c>
      <c r="B270" s="67">
        <v>35000.0</v>
      </c>
      <c r="C270" s="67" t="s">
        <v>27</v>
      </c>
      <c r="D270" s="67">
        <v>18.64</v>
      </c>
      <c r="E270" s="67">
        <v>690.56</v>
      </c>
      <c r="F270" s="67" t="s">
        <v>55</v>
      </c>
      <c r="G270" s="67" t="s">
        <v>51</v>
      </c>
      <c r="H270" s="67" t="s">
        <v>79</v>
      </c>
      <c r="I270" s="67">
        <v>85000.0</v>
      </c>
      <c r="J270" s="67" t="s">
        <v>23</v>
      </c>
      <c r="K270" s="67" t="s">
        <v>24</v>
      </c>
      <c r="L270" s="67" t="s">
        <v>50</v>
      </c>
      <c r="M270" s="67" t="s">
        <v>36</v>
      </c>
      <c r="N270" s="67">
        <v>28061.33</v>
      </c>
      <c r="O270" s="67">
        <v>26684.35</v>
      </c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2.75" customHeight="1">
      <c r="A271" s="67">
        <v>1065382.0</v>
      </c>
      <c r="B271" s="67">
        <v>1400.0</v>
      </c>
      <c r="C271" s="67" t="s">
        <v>19</v>
      </c>
      <c r="D271" s="67">
        <v>7.9</v>
      </c>
      <c r="E271" s="67">
        <v>43.81</v>
      </c>
      <c r="F271" s="67" t="s">
        <v>44</v>
      </c>
      <c r="G271" s="67" t="s">
        <v>45</v>
      </c>
      <c r="H271" s="67" t="s">
        <v>21</v>
      </c>
      <c r="I271" s="67">
        <v>28800.0</v>
      </c>
      <c r="J271" s="67" t="s">
        <v>34</v>
      </c>
      <c r="K271" s="67" t="s">
        <v>24</v>
      </c>
      <c r="L271" s="67" t="s">
        <v>41</v>
      </c>
      <c r="M271" s="67" t="s">
        <v>87</v>
      </c>
      <c r="N271" s="67">
        <v>1478.87</v>
      </c>
      <c r="O271" s="67">
        <v>817.34</v>
      </c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2.75" customHeight="1">
      <c r="A272" s="67">
        <v>1063447.0</v>
      </c>
      <c r="B272" s="67">
        <v>16000.0</v>
      </c>
      <c r="C272" s="67" t="s">
        <v>27</v>
      </c>
      <c r="D272" s="67">
        <v>13.49</v>
      </c>
      <c r="E272" s="67">
        <v>368.08</v>
      </c>
      <c r="F272" s="67" t="s">
        <v>28</v>
      </c>
      <c r="G272" s="67" t="s">
        <v>22</v>
      </c>
      <c r="H272" s="67" t="s">
        <v>21</v>
      </c>
      <c r="I272" s="67">
        <v>35000.0</v>
      </c>
      <c r="J272" s="67" t="s">
        <v>23</v>
      </c>
      <c r="K272" s="67" t="s">
        <v>31</v>
      </c>
      <c r="L272" s="67" t="s">
        <v>35</v>
      </c>
      <c r="M272" s="67" t="s">
        <v>52</v>
      </c>
      <c r="N272" s="67">
        <v>10343.32</v>
      </c>
      <c r="O272" s="67">
        <v>368.08</v>
      </c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2.75" customHeight="1">
      <c r="A273" s="67">
        <v>1065932.0</v>
      </c>
      <c r="B273" s="67">
        <v>3200.0</v>
      </c>
      <c r="C273" s="67" t="s">
        <v>19</v>
      </c>
      <c r="D273" s="67">
        <v>9.91</v>
      </c>
      <c r="E273" s="67">
        <v>103.12</v>
      </c>
      <c r="F273" s="67" t="s">
        <v>20</v>
      </c>
      <c r="G273" s="67" t="s">
        <v>56</v>
      </c>
      <c r="H273" s="67" t="s">
        <v>21</v>
      </c>
      <c r="I273" s="67">
        <v>61200.0</v>
      </c>
      <c r="J273" s="67" t="s">
        <v>34</v>
      </c>
      <c r="K273" s="67" t="s">
        <v>24</v>
      </c>
      <c r="L273" s="67" t="s">
        <v>50</v>
      </c>
      <c r="M273" s="67" t="s">
        <v>42</v>
      </c>
      <c r="N273" s="67">
        <v>3709.19273041</v>
      </c>
      <c r="O273" s="67">
        <v>317.41</v>
      </c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2.75" customHeight="1">
      <c r="A274" s="67">
        <v>1065936.0</v>
      </c>
      <c r="B274" s="67">
        <v>8000.0</v>
      </c>
      <c r="C274" s="67" t="s">
        <v>19</v>
      </c>
      <c r="D274" s="67">
        <v>7.9</v>
      </c>
      <c r="E274" s="67">
        <v>250.33</v>
      </c>
      <c r="F274" s="67" t="s">
        <v>44</v>
      </c>
      <c r="G274" s="67" t="s">
        <v>45</v>
      </c>
      <c r="H274" s="67" t="s">
        <v>21</v>
      </c>
      <c r="I274" s="67">
        <v>40000.0</v>
      </c>
      <c r="J274" s="67" t="s">
        <v>34</v>
      </c>
      <c r="K274" s="67" t="s">
        <v>24</v>
      </c>
      <c r="L274" s="67" t="s">
        <v>62</v>
      </c>
      <c r="M274" s="67" t="s">
        <v>42</v>
      </c>
      <c r="N274" s="67">
        <v>8986.26366347</v>
      </c>
      <c r="O274" s="67">
        <v>1483.12</v>
      </c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2.75" customHeight="1">
      <c r="A275" s="67">
        <v>1066112.0</v>
      </c>
      <c r="B275" s="67">
        <v>11875.0</v>
      </c>
      <c r="C275" s="67" t="s">
        <v>27</v>
      </c>
      <c r="D275" s="67">
        <v>12.69</v>
      </c>
      <c r="E275" s="67">
        <v>268.32</v>
      </c>
      <c r="F275" s="67" t="s">
        <v>20</v>
      </c>
      <c r="G275" s="67" t="s">
        <v>29</v>
      </c>
      <c r="H275" s="67" t="s">
        <v>21</v>
      </c>
      <c r="I275" s="67">
        <v>25920.0</v>
      </c>
      <c r="J275" s="67" t="s">
        <v>30</v>
      </c>
      <c r="K275" s="67" t="s">
        <v>31</v>
      </c>
      <c r="L275" s="67" t="s">
        <v>50</v>
      </c>
      <c r="M275" s="67" t="s">
        <v>42</v>
      </c>
      <c r="N275" s="67">
        <v>1185.35</v>
      </c>
      <c r="O275" s="67">
        <v>268.32</v>
      </c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2.75" customHeight="1">
      <c r="A276" s="67">
        <v>1066084.0</v>
      </c>
      <c r="B276" s="67">
        <v>5000.0</v>
      </c>
      <c r="C276" s="67" t="s">
        <v>19</v>
      </c>
      <c r="D276" s="67">
        <v>6.03</v>
      </c>
      <c r="E276" s="67">
        <v>152.18</v>
      </c>
      <c r="F276" s="67" t="s">
        <v>44</v>
      </c>
      <c r="G276" s="67" t="s">
        <v>56</v>
      </c>
      <c r="H276" s="67" t="s">
        <v>79</v>
      </c>
      <c r="I276" s="67">
        <v>54000.0</v>
      </c>
      <c r="J276" s="67" t="s">
        <v>34</v>
      </c>
      <c r="K276" s="67" t="s">
        <v>24</v>
      </c>
      <c r="L276" s="67" t="s">
        <v>53</v>
      </c>
      <c r="M276" s="67" t="s">
        <v>95</v>
      </c>
      <c r="N276" s="67">
        <v>5410.75</v>
      </c>
      <c r="O276" s="67">
        <v>2065.02</v>
      </c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2.75" customHeight="1">
      <c r="A277" s="67">
        <v>1066081.0</v>
      </c>
      <c r="B277" s="67">
        <v>1800.0</v>
      </c>
      <c r="C277" s="67" t="s">
        <v>19</v>
      </c>
      <c r="D277" s="67">
        <v>6.62</v>
      </c>
      <c r="E277" s="67">
        <v>55.27</v>
      </c>
      <c r="F277" s="67" t="s">
        <v>44</v>
      </c>
      <c r="G277" s="67" t="s">
        <v>22</v>
      </c>
      <c r="H277" s="67" t="s">
        <v>21</v>
      </c>
      <c r="I277" s="67">
        <v>18000.0</v>
      </c>
      <c r="J277" s="67" t="s">
        <v>34</v>
      </c>
      <c r="K277" s="67" t="s">
        <v>24</v>
      </c>
      <c r="L277" s="67" t="s">
        <v>35</v>
      </c>
      <c r="M277" s="67" t="s">
        <v>121</v>
      </c>
      <c r="N277" s="67">
        <v>1880.09</v>
      </c>
      <c r="O277" s="67">
        <v>1440.67</v>
      </c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2.75" customHeight="1">
      <c r="A278" s="67">
        <v>1065896.0</v>
      </c>
      <c r="B278" s="67">
        <v>35000.0</v>
      </c>
      <c r="C278" s="67" t="s">
        <v>19</v>
      </c>
      <c r="D278" s="67">
        <v>8.9</v>
      </c>
      <c r="E278" s="67">
        <v>1111.37</v>
      </c>
      <c r="F278" s="67" t="s">
        <v>44</v>
      </c>
      <c r="G278" s="67" t="s">
        <v>66</v>
      </c>
      <c r="H278" s="67" t="s">
        <v>21</v>
      </c>
      <c r="I278" s="67">
        <v>85000.0</v>
      </c>
      <c r="J278" s="67" t="s">
        <v>23</v>
      </c>
      <c r="K278" s="67" t="s">
        <v>24</v>
      </c>
      <c r="L278" s="67" t="s">
        <v>50</v>
      </c>
      <c r="M278" s="67" t="s">
        <v>36</v>
      </c>
      <c r="N278" s="67">
        <v>37304.76</v>
      </c>
      <c r="O278" s="67">
        <v>27308.49</v>
      </c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2.75" customHeight="1">
      <c r="A279" s="67">
        <v>1066065.0</v>
      </c>
      <c r="B279" s="67">
        <v>18000.0</v>
      </c>
      <c r="C279" s="67" t="s">
        <v>19</v>
      </c>
      <c r="D279" s="67">
        <v>8.9</v>
      </c>
      <c r="E279" s="67">
        <v>571.56</v>
      </c>
      <c r="F279" s="67" t="s">
        <v>44</v>
      </c>
      <c r="G279" s="67" t="s">
        <v>66</v>
      </c>
      <c r="H279" s="67" t="s">
        <v>21</v>
      </c>
      <c r="I279" s="67">
        <v>78000.0</v>
      </c>
      <c r="J279" s="67" t="s">
        <v>23</v>
      </c>
      <c r="K279" s="67" t="s">
        <v>24</v>
      </c>
      <c r="L279" s="67" t="s">
        <v>25</v>
      </c>
      <c r="M279" s="67" t="s">
        <v>91</v>
      </c>
      <c r="N279" s="67">
        <v>19883.16</v>
      </c>
      <c r="O279" s="67">
        <v>10185.73</v>
      </c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2.75" customHeight="1">
      <c r="A280" s="67">
        <v>1066071.0</v>
      </c>
      <c r="B280" s="67">
        <v>14000.0</v>
      </c>
      <c r="C280" s="67" t="s">
        <v>19</v>
      </c>
      <c r="D280" s="67">
        <v>7.9</v>
      </c>
      <c r="E280" s="67">
        <v>438.07</v>
      </c>
      <c r="F280" s="67" t="s">
        <v>44</v>
      </c>
      <c r="G280" s="67" t="s">
        <v>22</v>
      </c>
      <c r="H280" s="67" t="s">
        <v>60</v>
      </c>
      <c r="I280" s="67">
        <v>45600.0</v>
      </c>
      <c r="J280" s="67" t="s">
        <v>34</v>
      </c>
      <c r="K280" s="67" t="s">
        <v>31</v>
      </c>
      <c r="L280" s="67" t="s">
        <v>50</v>
      </c>
      <c r="M280" s="67" t="s">
        <v>119</v>
      </c>
      <c r="N280" s="67">
        <v>6130.32</v>
      </c>
      <c r="O280" s="67">
        <v>438.07</v>
      </c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2.75" customHeight="1">
      <c r="A281" s="67">
        <v>1062094.0</v>
      </c>
      <c r="B281" s="67">
        <v>5000.0</v>
      </c>
      <c r="C281" s="67" t="s">
        <v>19</v>
      </c>
      <c r="D281" s="67">
        <v>12.42</v>
      </c>
      <c r="E281" s="67">
        <v>167.08</v>
      </c>
      <c r="F281" s="67" t="s">
        <v>20</v>
      </c>
      <c r="G281" s="67" t="s">
        <v>89</v>
      </c>
      <c r="H281" s="67" t="s">
        <v>21</v>
      </c>
      <c r="I281" s="67">
        <v>70000.0</v>
      </c>
      <c r="J281" s="67" t="s">
        <v>34</v>
      </c>
      <c r="K281" s="67" t="s">
        <v>24</v>
      </c>
      <c r="L281" s="67" t="s">
        <v>50</v>
      </c>
      <c r="M281" s="67" t="s">
        <v>64</v>
      </c>
      <c r="N281" s="67">
        <v>5501.16</v>
      </c>
      <c r="O281" s="67">
        <v>3833.62</v>
      </c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2.75" customHeight="1">
      <c r="A282" s="67">
        <v>1061154.0</v>
      </c>
      <c r="B282" s="67">
        <v>8000.0</v>
      </c>
      <c r="C282" s="67" t="s">
        <v>19</v>
      </c>
      <c r="D282" s="67">
        <v>15.96</v>
      </c>
      <c r="E282" s="67">
        <v>281.1</v>
      </c>
      <c r="F282" s="67" t="s">
        <v>28</v>
      </c>
      <c r="G282" s="67" t="s">
        <v>61</v>
      </c>
      <c r="H282" s="67" t="s">
        <v>21</v>
      </c>
      <c r="I282" s="67">
        <v>70000.0</v>
      </c>
      <c r="J282" s="67" t="s">
        <v>30</v>
      </c>
      <c r="K282" s="67" t="s">
        <v>24</v>
      </c>
      <c r="L282" s="67" t="s">
        <v>25</v>
      </c>
      <c r="M282" s="67" t="s">
        <v>36</v>
      </c>
      <c r="N282" s="67">
        <v>9993.12043943</v>
      </c>
      <c r="O282" s="67">
        <v>644.42</v>
      </c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2.75" customHeight="1">
      <c r="A283" s="67">
        <v>1066061.0</v>
      </c>
      <c r="B283" s="67">
        <v>10000.0</v>
      </c>
      <c r="C283" s="67" t="s">
        <v>19</v>
      </c>
      <c r="D283" s="67">
        <v>6.03</v>
      </c>
      <c r="E283" s="67">
        <v>304.36</v>
      </c>
      <c r="F283" s="67" t="s">
        <v>44</v>
      </c>
      <c r="G283" s="67" t="s">
        <v>56</v>
      </c>
      <c r="H283" s="67" t="s">
        <v>79</v>
      </c>
      <c r="I283" s="67">
        <v>80000.0</v>
      </c>
      <c r="J283" s="67" t="s">
        <v>34</v>
      </c>
      <c r="K283" s="67" t="s">
        <v>24</v>
      </c>
      <c r="L283" s="67" t="s">
        <v>50</v>
      </c>
      <c r="M283" s="67" t="s">
        <v>105</v>
      </c>
      <c r="N283" s="67">
        <v>10840.08</v>
      </c>
      <c r="O283" s="67">
        <v>3845.46</v>
      </c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2.75" customHeight="1">
      <c r="A284" s="67">
        <v>1065863.0</v>
      </c>
      <c r="B284" s="67">
        <v>10000.0</v>
      </c>
      <c r="C284" s="67" t="s">
        <v>19</v>
      </c>
      <c r="D284" s="67">
        <v>7.51</v>
      </c>
      <c r="E284" s="67">
        <v>311.11</v>
      </c>
      <c r="F284" s="67" t="s">
        <v>44</v>
      </c>
      <c r="G284" s="67" t="s">
        <v>66</v>
      </c>
      <c r="H284" s="67" t="s">
        <v>21</v>
      </c>
      <c r="I284" s="67">
        <v>50000.0</v>
      </c>
      <c r="J284" s="67" t="s">
        <v>23</v>
      </c>
      <c r="K284" s="67" t="s">
        <v>24</v>
      </c>
      <c r="L284" s="67" t="s">
        <v>50</v>
      </c>
      <c r="M284" s="67" t="s">
        <v>95</v>
      </c>
      <c r="N284" s="67">
        <v>11019.26</v>
      </c>
      <c r="O284" s="67">
        <v>2375.97</v>
      </c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2.75" customHeight="1">
      <c r="A285" s="67">
        <v>1065862.0</v>
      </c>
      <c r="B285" s="67">
        <v>12000.0</v>
      </c>
      <c r="C285" s="67" t="s">
        <v>19</v>
      </c>
      <c r="D285" s="67">
        <v>12.42</v>
      </c>
      <c r="E285" s="67">
        <v>400.99</v>
      </c>
      <c r="F285" s="67" t="s">
        <v>20</v>
      </c>
      <c r="G285" s="67" t="s">
        <v>22</v>
      </c>
      <c r="H285" s="67" t="s">
        <v>79</v>
      </c>
      <c r="I285" s="67">
        <v>35000.0</v>
      </c>
      <c r="J285" s="67" t="s">
        <v>23</v>
      </c>
      <c r="K285" s="67" t="s">
        <v>24</v>
      </c>
      <c r="L285" s="67" t="s">
        <v>50</v>
      </c>
      <c r="M285" s="67" t="s">
        <v>114</v>
      </c>
      <c r="N285" s="67">
        <v>14432.9181418</v>
      </c>
      <c r="O285" s="67">
        <v>409.71</v>
      </c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2.75" customHeight="1">
      <c r="A286" s="67">
        <v>1065854.0</v>
      </c>
      <c r="B286" s="67">
        <v>23200.0</v>
      </c>
      <c r="C286" s="67" t="s">
        <v>19</v>
      </c>
      <c r="D286" s="67">
        <v>7.9</v>
      </c>
      <c r="E286" s="67">
        <v>725.94</v>
      </c>
      <c r="F286" s="67" t="s">
        <v>44</v>
      </c>
      <c r="G286" s="67" t="s">
        <v>48</v>
      </c>
      <c r="H286" s="67" t="s">
        <v>79</v>
      </c>
      <c r="I286" s="67">
        <v>65000.0</v>
      </c>
      <c r="J286" s="67" t="s">
        <v>23</v>
      </c>
      <c r="K286" s="67" t="s">
        <v>24</v>
      </c>
      <c r="L286" s="67" t="s">
        <v>50</v>
      </c>
      <c r="M286" s="67" t="s">
        <v>121</v>
      </c>
      <c r="N286" s="67">
        <v>24554.42</v>
      </c>
      <c r="O286" s="67">
        <v>18024.97</v>
      </c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2.75" customHeight="1">
      <c r="A287" s="67">
        <v>1065145.0</v>
      </c>
      <c r="B287" s="67">
        <v>18000.0</v>
      </c>
      <c r="C287" s="67" t="s">
        <v>27</v>
      </c>
      <c r="D287" s="67">
        <v>15.27</v>
      </c>
      <c r="E287" s="67">
        <v>430.78</v>
      </c>
      <c r="F287" s="67" t="s">
        <v>28</v>
      </c>
      <c r="G287" s="67" t="s">
        <v>45</v>
      </c>
      <c r="H287" s="67" t="s">
        <v>79</v>
      </c>
      <c r="I287" s="67">
        <v>84000.0</v>
      </c>
      <c r="J287" s="67" t="s">
        <v>23</v>
      </c>
      <c r="K287" s="67" t="s">
        <v>38</v>
      </c>
      <c r="L287" s="67" t="s">
        <v>25</v>
      </c>
      <c r="M287" s="67" t="s">
        <v>80</v>
      </c>
      <c r="N287" s="67">
        <v>20631.16</v>
      </c>
      <c r="O287" s="67">
        <v>430.78</v>
      </c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2.75" customHeight="1">
      <c r="A288" s="67">
        <v>1062260.0</v>
      </c>
      <c r="B288" s="67">
        <v>4800.0</v>
      </c>
      <c r="C288" s="67" t="s">
        <v>19</v>
      </c>
      <c r="D288" s="67">
        <v>15.27</v>
      </c>
      <c r="E288" s="67">
        <v>167.03</v>
      </c>
      <c r="F288" s="67" t="s">
        <v>28</v>
      </c>
      <c r="G288" s="67" t="s">
        <v>22</v>
      </c>
      <c r="H288" s="67" t="s">
        <v>79</v>
      </c>
      <c r="I288" s="67">
        <v>75000.0</v>
      </c>
      <c r="J288" s="67" t="s">
        <v>34</v>
      </c>
      <c r="K288" s="67" t="s">
        <v>24</v>
      </c>
      <c r="L288" s="67" t="s">
        <v>50</v>
      </c>
      <c r="M288" s="67" t="s">
        <v>119</v>
      </c>
      <c r="N288" s="67">
        <v>6005.12393731</v>
      </c>
      <c r="O288" s="67">
        <v>190.27</v>
      </c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2.75" customHeight="1">
      <c r="A289" s="67">
        <v>1065842.0</v>
      </c>
      <c r="B289" s="67">
        <v>7300.0</v>
      </c>
      <c r="C289" s="67" t="s">
        <v>19</v>
      </c>
      <c r="D289" s="67">
        <v>11.71</v>
      </c>
      <c r="E289" s="67">
        <v>241.46</v>
      </c>
      <c r="F289" s="67" t="s">
        <v>20</v>
      </c>
      <c r="G289" s="67" t="s">
        <v>85</v>
      </c>
      <c r="H289" s="67" t="s">
        <v>21</v>
      </c>
      <c r="I289" s="67">
        <v>35000.0</v>
      </c>
      <c r="J289" s="67" t="s">
        <v>34</v>
      </c>
      <c r="K289" s="67" t="s">
        <v>24</v>
      </c>
      <c r="L289" s="67" t="s">
        <v>50</v>
      </c>
      <c r="M289" s="67" t="s">
        <v>69</v>
      </c>
      <c r="N289" s="67">
        <v>8654.58187742</v>
      </c>
      <c r="O289" s="67">
        <v>1426.64</v>
      </c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2.75" customHeight="1">
      <c r="A290" s="67">
        <v>1066018.0</v>
      </c>
      <c r="B290" s="67">
        <v>10400.0</v>
      </c>
      <c r="C290" s="67" t="s">
        <v>19</v>
      </c>
      <c r="D290" s="67">
        <v>9.91</v>
      </c>
      <c r="E290" s="67">
        <v>335.14</v>
      </c>
      <c r="F290" s="67" t="s">
        <v>20</v>
      </c>
      <c r="G290" s="67" t="s">
        <v>85</v>
      </c>
      <c r="H290" s="67" t="s">
        <v>21</v>
      </c>
      <c r="I290" s="67">
        <v>40000.0</v>
      </c>
      <c r="J290" s="67" t="s">
        <v>30</v>
      </c>
      <c r="K290" s="67" t="s">
        <v>24</v>
      </c>
      <c r="L290" s="67" t="s">
        <v>50</v>
      </c>
      <c r="M290" s="67" t="s">
        <v>87</v>
      </c>
      <c r="N290" s="67">
        <v>12022.8864985</v>
      </c>
      <c r="O290" s="67">
        <v>1976.75</v>
      </c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2.75" customHeight="1">
      <c r="A291" s="67">
        <v>1049352.0</v>
      </c>
      <c r="B291" s="67">
        <v>6600.0</v>
      </c>
      <c r="C291" s="67" t="s">
        <v>19</v>
      </c>
      <c r="D291" s="67">
        <v>9.91</v>
      </c>
      <c r="E291" s="67">
        <v>212.69</v>
      </c>
      <c r="F291" s="67" t="s">
        <v>20</v>
      </c>
      <c r="G291" s="67" t="s">
        <v>45</v>
      </c>
      <c r="H291" s="67" t="s">
        <v>79</v>
      </c>
      <c r="I291" s="67">
        <v>100000.0</v>
      </c>
      <c r="J291" s="67" t="s">
        <v>34</v>
      </c>
      <c r="K291" s="67" t="s">
        <v>24</v>
      </c>
      <c r="L291" s="67" t="s">
        <v>83</v>
      </c>
      <c r="M291" s="67" t="s">
        <v>87</v>
      </c>
      <c r="N291" s="67">
        <v>7274.62</v>
      </c>
      <c r="O291" s="67">
        <v>4304.99</v>
      </c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2.75" customHeight="1">
      <c r="A292" s="67">
        <v>1066016.0</v>
      </c>
      <c r="B292" s="67">
        <v>12000.0</v>
      </c>
      <c r="C292" s="67" t="s">
        <v>19</v>
      </c>
      <c r="D292" s="67">
        <v>8.9</v>
      </c>
      <c r="E292" s="67">
        <v>381.04</v>
      </c>
      <c r="F292" s="67" t="s">
        <v>44</v>
      </c>
      <c r="G292" s="67" t="s">
        <v>94</v>
      </c>
      <c r="H292" s="67" t="s">
        <v>60</v>
      </c>
      <c r="I292" s="67">
        <v>40000.0</v>
      </c>
      <c r="J292" s="67" t="s">
        <v>34</v>
      </c>
      <c r="K292" s="67" t="s">
        <v>24</v>
      </c>
      <c r="L292" s="67" t="s">
        <v>50</v>
      </c>
      <c r="M292" s="67" t="s">
        <v>95</v>
      </c>
      <c r="N292" s="67">
        <v>13715.4578317</v>
      </c>
      <c r="O292" s="67">
        <v>391.28</v>
      </c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2.75" customHeight="1">
      <c r="A293" s="67">
        <v>1065997.0</v>
      </c>
      <c r="B293" s="67">
        <v>13250.0</v>
      </c>
      <c r="C293" s="67" t="s">
        <v>19</v>
      </c>
      <c r="D293" s="67">
        <v>17.27</v>
      </c>
      <c r="E293" s="67">
        <v>474.19</v>
      </c>
      <c r="F293" s="67" t="s">
        <v>75</v>
      </c>
      <c r="G293" s="67" t="s">
        <v>22</v>
      </c>
      <c r="H293" s="67" t="s">
        <v>21</v>
      </c>
      <c r="I293" s="67">
        <v>52000.0</v>
      </c>
      <c r="J293" s="67" t="s">
        <v>23</v>
      </c>
      <c r="K293" s="67" t="s">
        <v>24</v>
      </c>
      <c r="L293" s="67" t="s">
        <v>50</v>
      </c>
      <c r="M293" s="67" t="s">
        <v>91</v>
      </c>
      <c r="N293" s="67">
        <v>15650.39</v>
      </c>
      <c r="O293" s="67">
        <v>9026.78</v>
      </c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2.75" customHeight="1">
      <c r="A294" s="67">
        <v>1061891.0</v>
      </c>
      <c r="B294" s="67">
        <v>12000.0</v>
      </c>
      <c r="C294" s="67" t="s">
        <v>19</v>
      </c>
      <c r="D294" s="67">
        <v>11.71</v>
      </c>
      <c r="E294" s="67">
        <v>396.92</v>
      </c>
      <c r="F294" s="67" t="s">
        <v>20</v>
      </c>
      <c r="G294" s="67" t="s">
        <v>48</v>
      </c>
      <c r="H294" s="67" t="s">
        <v>21</v>
      </c>
      <c r="I294" s="67">
        <v>92500.0</v>
      </c>
      <c r="J294" s="67" t="s">
        <v>30</v>
      </c>
      <c r="K294" s="67" t="s">
        <v>24</v>
      </c>
      <c r="L294" s="67" t="s">
        <v>50</v>
      </c>
      <c r="M294" s="67" t="s">
        <v>42</v>
      </c>
      <c r="N294" s="67">
        <v>14286.7225067</v>
      </c>
      <c r="O294" s="67">
        <v>404.66</v>
      </c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2.75" customHeight="1">
      <c r="A295" s="67">
        <v>1065752.0</v>
      </c>
      <c r="B295" s="67">
        <v>25000.0</v>
      </c>
      <c r="C295" s="67" t="s">
        <v>19</v>
      </c>
      <c r="D295" s="67">
        <v>9.91</v>
      </c>
      <c r="E295" s="67">
        <v>805.63</v>
      </c>
      <c r="F295" s="67" t="s">
        <v>20</v>
      </c>
      <c r="G295" s="67" t="s">
        <v>56</v>
      </c>
      <c r="H295" s="67" t="s">
        <v>21</v>
      </c>
      <c r="I295" s="67">
        <v>61000.0</v>
      </c>
      <c r="J295" s="67" t="s">
        <v>30</v>
      </c>
      <c r="K295" s="67" t="s">
        <v>24</v>
      </c>
      <c r="L295" s="67" t="s">
        <v>50</v>
      </c>
      <c r="M295" s="67" t="s">
        <v>42</v>
      </c>
      <c r="N295" s="67">
        <v>29000.8350292</v>
      </c>
      <c r="O295" s="67">
        <v>812.89</v>
      </c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2.75" customHeight="1">
      <c r="A296" s="67">
        <v>1063126.0</v>
      </c>
      <c r="B296" s="67">
        <v>6000.0</v>
      </c>
      <c r="C296" s="67" t="s">
        <v>19</v>
      </c>
      <c r="D296" s="67">
        <v>10.65</v>
      </c>
      <c r="E296" s="67">
        <v>195.44</v>
      </c>
      <c r="F296" s="67" t="s">
        <v>20</v>
      </c>
      <c r="G296" s="67" t="s">
        <v>22</v>
      </c>
      <c r="H296" s="67" t="s">
        <v>21</v>
      </c>
      <c r="I296" s="67">
        <v>36000.0</v>
      </c>
      <c r="J296" s="67" t="s">
        <v>34</v>
      </c>
      <c r="K296" s="67" t="s">
        <v>24</v>
      </c>
      <c r="L296" s="67" t="s">
        <v>41</v>
      </c>
      <c r="M296" s="67" t="s">
        <v>129</v>
      </c>
      <c r="N296" s="67">
        <v>7033.84026542</v>
      </c>
      <c r="O296" s="67">
        <v>204.1</v>
      </c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2.75" customHeight="1">
      <c r="A297" s="67">
        <v>1065738.0</v>
      </c>
      <c r="B297" s="67">
        <v>12000.0</v>
      </c>
      <c r="C297" s="67" t="s">
        <v>19</v>
      </c>
      <c r="D297" s="67">
        <v>7.51</v>
      </c>
      <c r="E297" s="67">
        <v>373.33</v>
      </c>
      <c r="F297" s="67" t="s">
        <v>44</v>
      </c>
      <c r="G297" s="67" t="s">
        <v>22</v>
      </c>
      <c r="H297" s="67" t="s">
        <v>79</v>
      </c>
      <c r="I297" s="67">
        <v>68000.0</v>
      </c>
      <c r="J297" s="67" t="s">
        <v>34</v>
      </c>
      <c r="K297" s="67" t="s">
        <v>24</v>
      </c>
      <c r="L297" s="67" t="s">
        <v>25</v>
      </c>
      <c r="M297" s="67" t="s">
        <v>42</v>
      </c>
      <c r="N297" s="67">
        <v>12554.01</v>
      </c>
      <c r="O297" s="67">
        <v>473.95</v>
      </c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2.75" customHeight="1">
      <c r="A298" s="67">
        <v>1061467.0</v>
      </c>
      <c r="B298" s="67">
        <v>14400.0</v>
      </c>
      <c r="C298" s="67" t="s">
        <v>19</v>
      </c>
      <c r="D298" s="67">
        <v>11.71</v>
      </c>
      <c r="E298" s="67">
        <v>476.3</v>
      </c>
      <c r="F298" s="67" t="s">
        <v>20</v>
      </c>
      <c r="G298" s="67" t="s">
        <v>45</v>
      </c>
      <c r="H298" s="67" t="s">
        <v>21</v>
      </c>
      <c r="I298" s="67">
        <v>80000.0</v>
      </c>
      <c r="J298" s="67" t="s">
        <v>34</v>
      </c>
      <c r="K298" s="67" t="s">
        <v>24</v>
      </c>
      <c r="L298" s="67" t="s">
        <v>25</v>
      </c>
      <c r="M298" s="67" t="s">
        <v>42</v>
      </c>
      <c r="N298" s="67">
        <v>15543.7</v>
      </c>
      <c r="O298" s="67">
        <v>11736.19</v>
      </c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2.75" customHeight="1">
      <c r="A299" s="67">
        <v>1065721.0</v>
      </c>
      <c r="B299" s="67">
        <v>10000.0</v>
      </c>
      <c r="C299" s="67" t="s">
        <v>19</v>
      </c>
      <c r="D299" s="67">
        <v>12.42</v>
      </c>
      <c r="E299" s="67">
        <v>334.16</v>
      </c>
      <c r="F299" s="67" t="s">
        <v>20</v>
      </c>
      <c r="G299" s="67" t="s">
        <v>22</v>
      </c>
      <c r="H299" s="67" t="s">
        <v>21</v>
      </c>
      <c r="I299" s="67">
        <v>43000.0</v>
      </c>
      <c r="J299" s="67" t="s">
        <v>34</v>
      </c>
      <c r="K299" s="67" t="s">
        <v>24</v>
      </c>
      <c r="L299" s="67" t="s">
        <v>25</v>
      </c>
      <c r="M299" s="67" t="s">
        <v>91</v>
      </c>
      <c r="N299" s="67">
        <v>12026.2996643</v>
      </c>
      <c r="O299" s="67">
        <v>345.52</v>
      </c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2.75" customHeight="1">
      <c r="A300" s="67">
        <v>1065717.0</v>
      </c>
      <c r="B300" s="67">
        <v>8000.0</v>
      </c>
      <c r="C300" s="67" t="s">
        <v>19</v>
      </c>
      <c r="D300" s="67">
        <v>11.71</v>
      </c>
      <c r="E300" s="67">
        <v>264.61</v>
      </c>
      <c r="F300" s="67" t="s">
        <v>20</v>
      </c>
      <c r="G300" s="67" t="s">
        <v>45</v>
      </c>
      <c r="H300" s="67" t="s">
        <v>21</v>
      </c>
      <c r="I300" s="67">
        <v>150000.0</v>
      </c>
      <c r="J300" s="67" t="s">
        <v>34</v>
      </c>
      <c r="K300" s="67" t="s">
        <v>24</v>
      </c>
      <c r="L300" s="67" t="s">
        <v>25</v>
      </c>
      <c r="M300" s="67" t="s">
        <v>91</v>
      </c>
      <c r="N300" s="67">
        <v>9522.45744006</v>
      </c>
      <c r="O300" s="67">
        <v>278.01</v>
      </c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2.75" customHeight="1">
      <c r="A301" s="67">
        <v>1065026.0</v>
      </c>
      <c r="B301" s="67">
        <v>8000.0</v>
      </c>
      <c r="C301" s="67" t="s">
        <v>19</v>
      </c>
      <c r="D301" s="67">
        <v>16.29</v>
      </c>
      <c r="E301" s="67">
        <v>282.41</v>
      </c>
      <c r="F301" s="67" t="s">
        <v>75</v>
      </c>
      <c r="G301" s="67" t="s">
        <v>66</v>
      </c>
      <c r="H301" s="67" t="s">
        <v>21</v>
      </c>
      <c r="I301" s="67">
        <v>50000.0</v>
      </c>
      <c r="J301" s="67" t="s">
        <v>34</v>
      </c>
      <c r="K301" s="67" t="s">
        <v>31</v>
      </c>
      <c r="L301" s="67" t="s">
        <v>25</v>
      </c>
      <c r="M301" s="67" t="s">
        <v>116</v>
      </c>
      <c r="N301" s="67">
        <v>4533.54</v>
      </c>
      <c r="O301" s="67">
        <v>287.45</v>
      </c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2.75" customHeight="1">
      <c r="A302" s="67">
        <v>1057001.0</v>
      </c>
      <c r="B302" s="67">
        <v>30000.0</v>
      </c>
      <c r="C302" s="67" t="s">
        <v>27</v>
      </c>
      <c r="D302" s="67">
        <v>12.42</v>
      </c>
      <c r="E302" s="67">
        <v>673.72</v>
      </c>
      <c r="F302" s="67" t="s">
        <v>20</v>
      </c>
      <c r="G302" s="67" t="s">
        <v>48</v>
      </c>
      <c r="H302" s="67" t="s">
        <v>21</v>
      </c>
      <c r="I302" s="67">
        <v>70000.0</v>
      </c>
      <c r="J302" s="67" t="s">
        <v>30</v>
      </c>
      <c r="K302" s="67" t="s">
        <v>31</v>
      </c>
      <c r="L302" s="67" t="s">
        <v>35</v>
      </c>
      <c r="M302" s="67" t="s">
        <v>64</v>
      </c>
      <c r="N302" s="67">
        <v>17179.15</v>
      </c>
      <c r="O302" s="67">
        <v>673.72</v>
      </c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2.75" customHeight="1">
      <c r="A303" s="67">
        <v>1065513.0</v>
      </c>
      <c r="B303" s="67">
        <v>18000.0</v>
      </c>
      <c r="C303" s="67" t="s">
        <v>27</v>
      </c>
      <c r="D303" s="67">
        <v>16.77</v>
      </c>
      <c r="E303" s="67">
        <v>445.13</v>
      </c>
      <c r="F303" s="67" t="s">
        <v>75</v>
      </c>
      <c r="G303" s="67" t="s">
        <v>85</v>
      </c>
      <c r="H303" s="67" t="s">
        <v>60</v>
      </c>
      <c r="I303" s="67">
        <v>40000.0</v>
      </c>
      <c r="J303" s="67" t="s">
        <v>34</v>
      </c>
      <c r="K303" s="67" t="s">
        <v>31</v>
      </c>
      <c r="L303" s="67" t="s">
        <v>53</v>
      </c>
      <c r="M303" s="67" t="s">
        <v>42</v>
      </c>
      <c r="N303" s="67">
        <v>11229.37</v>
      </c>
      <c r="O303" s="67">
        <v>445.13</v>
      </c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2.75" customHeight="1">
      <c r="A304" s="67">
        <v>1065698.0</v>
      </c>
      <c r="B304" s="67">
        <v>13250.0</v>
      </c>
      <c r="C304" s="67" t="s">
        <v>19</v>
      </c>
      <c r="D304" s="67">
        <v>11.71</v>
      </c>
      <c r="E304" s="67">
        <v>438.26</v>
      </c>
      <c r="F304" s="67" t="s">
        <v>20</v>
      </c>
      <c r="G304" s="67" t="s">
        <v>89</v>
      </c>
      <c r="H304" s="67" t="s">
        <v>60</v>
      </c>
      <c r="I304" s="67">
        <v>35000.0</v>
      </c>
      <c r="J304" s="67" t="s">
        <v>34</v>
      </c>
      <c r="K304" s="67" t="s">
        <v>24</v>
      </c>
      <c r="L304" s="67" t="s">
        <v>25</v>
      </c>
      <c r="M304" s="67" t="s">
        <v>92</v>
      </c>
      <c r="N304" s="67">
        <v>15775.4874675</v>
      </c>
      <c r="O304" s="67">
        <v>444.97</v>
      </c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2.75" customHeight="1">
      <c r="A305" s="67">
        <v>1065681.0</v>
      </c>
      <c r="B305" s="67">
        <v>14000.0</v>
      </c>
      <c r="C305" s="67" t="s">
        <v>19</v>
      </c>
      <c r="D305" s="67">
        <v>14.27</v>
      </c>
      <c r="E305" s="67">
        <v>480.33</v>
      </c>
      <c r="F305" s="67" t="s">
        <v>28</v>
      </c>
      <c r="G305" s="67" t="s">
        <v>85</v>
      </c>
      <c r="H305" s="67" t="s">
        <v>21</v>
      </c>
      <c r="I305" s="67">
        <v>80000.0</v>
      </c>
      <c r="J305" s="67" t="s">
        <v>34</v>
      </c>
      <c r="K305" s="67" t="s">
        <v>24</v>
      </c>
      <c r="L305" s="67" t="s">
        <v>50</v>
      </c>
      <c r="M305" s="67" t="s">
        <v>42</v>
      </c>
      <c r="N305" s="67">
        <v>17282.3067306</v>
      </c>
      <c r="O305" s="67">
        <v>509.76</v>
      </c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2.75" customHeight="1">
      <c r="A306" s="67">
        <v>1061788.0</v>
      </c>
      <c r="B306" s="67">
        <v>20000.0</v>
      </c>
      <c r="C306" s="67" t="s">
        <v>27</v>
      </c>
      <c r="D306" s="67">
        <v>20.3</v>
      </c>
      <c r="E306" s="67">
        <v>533.23</v>
      </c>
      <c r="F306" s="67" t="s">
        <v>55</v>
      </c>
      <c r="G306" s="67" t="s">
        <v>22</v>
      </c>
      <c r="H306" s="67" t="s">
        <v>60</v>
      </c>
      <c r="I306" s="67">
        <v>59000.0</v>
      </c>
      <c r="J306" s="67" t="s">
        <v>23</v>
      </c>
      <c r="K306" s="67" t="s">
        <v>31</v>
      </c>
      <c r="L306" s="67" t="s">
        <v>50</v>
      </c>
      <c r="M306" s="67" t="s">
        <v>117</v>
      </c>
      <c r="N306" s="67">
        <v>16063.42</v>
      </c>
      <c r="O306" s="67">
        <v>281.46</v>
      </c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2.75" customHeight="1">
      <c r="A307" s="67">
        <v>1065484.0</v>
      </c>
      <c r="B307" s="67">
        <v>10000.0</v>
      </c>
      <c r="C307" s="67" t="s">
        <v>19</v>
      </c>
      <c r="D307" s="67">
        <v>16.29</v>
      </c>
      <c r="E307" s="67">
        <v>353.01</v>
      </c>
      <c r="F307" s="67" t="s">
        <v>75</v>
      </c>
      <c r="G307" s="67" t="s">
        <v>22</v>
      </c>
      <c r="H307" s="67" t="s">
        <v>21</v>
      </c>
      <c r="I307" s="67">
        <v>40000.0</v>
      </c>
      <c r="J307" s="67" t="s">
        <v>23</v>
      </c>
      <c r="K307" s="67" t="s">
        <v>24</v>
      </c>
      <c r="L307" s="67" t="s">
        <v>25</v>
      </c>
      <c r="M307" s="67" t="s">
        <v>91</v>
      </c>
      <c r="N307" s="67">
        <v>12455.59</v>
      </c>
      <c r="O307" s="67">
        <v>3641.77</v>
      </c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2.75" customHeight="1">
      <c r="A308" s="67">
        <v>1061681.0</v>
      </c>
      <c r="B308" s="67">
        <v>35000.0</v>
      </c>
      <c r="C308" s="67" t="s">
        <v>27</v>
      </c>
      <c r="D308" s="67">
        <v>20.3</v>
      </c>
      <c r="E308" s="67">
        <v>619.88</v>
      </c>
      <c r="F308" s="67" t="s">
        <v>55</v>
      </c>
      <c r="G308" s="67" t="s">
        <v>66</v>
      </c>
      <c r="H308" s="67" t="s">
        <v>21</v>
      </c>
      <c r="I308" s="67">
        <v>85000.0</v>
      </c>
      <c r="J308" s="67" t="s">
        <v>23</v>
      </c>
      <c r="K308" s="67" t="s">
        <v>24</v>
      </c>
      <c r="L308" s="67" t="s">
        <v>50</v>
      </c>
      <c r="M308" s="67" t="s">
        <v>95</v>
      </c>
      <c r="N308" s="67">
        <v>36085.5582764</v>
      </c>
      <c r="O308" s="67">
        <v>8847.24</v>
      </c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2.75" customHeight="1">
      <c r="A309" s="67">
        <v>1065661.0</v>
      </c>
      <c r="B309" s="67">
        <v>4000.0</v>
      </c>
      <c r="C309" s="67" t="s">
        <v>19</v>
      </c>
      <c r="D309" s="67">
        <v>6.03</v>
      </c>
      <c r="E309" s="67">
        <v>121.75</v>
      </c>
      <c r="F309" s="67" t="s">
        <v>44</v>
      </c>
      <c r="G309" s="67" t="s">
        <v>45</v>
      </c>
      <c r="H309" s="67" t="s">
        <v>21</v>
      </c>
      <c r="I309" s="67">
        <v>55000.0</v>
      </c>
      <c r="J309" s="67" t="s">
        <v>34</v>
      </c>
      <c r="K309" s="67" t="s">
        <v>24</v>
      </c>
      <c r="L309" s="67" t="s">
        <v>50</v>
      </c>
      <c r="M309" s="67" t="s">
        <v>46</v>
      </c>
      <c r="N309" s="67">
        <v>4355.44311422</v>
      </c>
      <c r="O309" s="67">
        <v>1192.02</v>
      </c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2.75" customHeight="1">
      <c r="A310" s="67">
        <v>1065663.0</v>
      </c>
      <c r="B310" s="67">
        <v>13000.0</v>
      </c>
      <c r="C310" s="67" t="s">
        <v>19</v>
      </c>
      <c r="D310" s="67">
        <v>9.91</v>
      </c>
      <c r="E310" s="67">
        <v>418.93</v>
      </c>
      <c r="F310" s="67" t="s">
        <v>20</v>
      </c>
      <c r="G310" s="67" t="s">
        <v>85</v>
      </c>
      <c r="H310" s="67" t="s">
        <v>21</v>
      </c>
      <c r="I310" s="67">
        <v>110000.0</v>
      </c>
      <c r="J310" s="67" t="s">
        <v>34</v>
      </c>
      <c r="K310" s="67" t="s">
        <v>24</v>
      </c>
      <c r="L310" s="67" t="s">
        <v>50</v>
      </c>
      <c r="M310" s="67" t="s">
        <v>42</v>
      </c>
      <c r="N310" s="67">
        <v>14957.7536521</v>
      </c>
      <c r="O310" s="67">
        <v>3659.9</v>
      </c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2.75" customHeight="1">
      <c r="A311" s="67">
        <v>1065480.0</v>
      </c>
      <c r="B311" s="67">
        <v>28000.0</v>
      </c>
      <c r="C311" s="67" t="s">
        <v>19</v>
      </c>
      <c r="D311" s="67">
        <v>12.69</v>
      </c>
      <c r="E311" s="67">
        <v>939.26</v>
      </c>
      <c r="F311" s="67" t="s">
        <v>20</v>
      </c>
      <c r="G311" s="67" t="s">
        <v>66</v>
      </c>
      <c r="H311" s="67" t="s">
        <v>21</v>
      </c>
      <c r="I311" s="67">
        <v>100000.0</v>
      </c>
      <c r="J311" s="67" t="s">
        <v>30</v>
      </c>
      <c r="K311" s="67" t="s">
        <v>24</v>
      </c>
      <c r="L311" s="67" t="s">
        <v>25</v>
      </c>
      <c r="M311" s="67" t="s">
        <v>112</v>
      </c>
      <c r="N311" s="67">
        <v>33809.0491826</v>
      </c>
      <c r="O311" s="67">
        <v>953.93</v>
      </c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2.75" customHeight="1">
      <c r="A312" s="67">
        <v>1065658.0</v>
      </c>
      <c r="B312" s="67">
        <v>10000.0</v>
      </c>
      <c r="C312" s="67" t="s">
        <v>19</v>
      </c>
      <c r="D312" s="67">
        <v>13.49</v>
      </c>
      <c r="E312" s="67">
        <v>339.31</v>
      </c>
      <c r="F312" s="67" t="s">
        <v>28</v>
      </c>
      <c r="G312" s="67" t="s">
        <v>48</v>
      </c>
      <c r="H312" s="67" t="s">
        <v>21</v>
      </c>
      <c r="I312" s="67">
        <v>62000.0</v>
      </c>
      <c r="J312" s="67" t="s">
        <v>34</v>
      </c>
      <c r="K312" s="67" t="s">
        <v>24</v>
      </c>
      <c r="L312" s="67" t="s">
        <v>50</v>
      </c>
      <c r="M312" s="67" t="s">
        <v>105</v>
      </c>
      <c r="N312" s="67">
        <v>11250.9</v>
      </c>
      <c r="O312" s="67">
        <v>7193.77</v>
      </c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2.75" customHeight="1">
      <c r="A313" s="67">
        <v>1065447.0</v>
      </c>
      <c r="B313" s="67">
        <v>20000.0</v>
      </c>
      <c r="C313" s="67" t="s">
        <v>19</v>
      </c>
      <c r="D313" s="67">
        <v>7.9</v>
      </c>
      <c r="E313" s="67">
        <v>625.81</v>
      </c>
      <c r="F313" s="67" t="s">
        <v>44</v>
      </c>
      <c r="G313" s="67" t="s">
        <v>29</v>
      </c>
      <c r="H313" s="67" t="s">
        <v>21</v>
      </c>
      <c r="I313" s="67">
        <v>45000.0</v>
      </c>
      <c r="J313" s="67" t="s">
        <v>23</v>
      </c>
      <c r="K313" s="67" t="s">
        <v>24</v>
      </c>
      <c r="L313" s="67" t="s">
        <v>50</v>
      </c>
      <c r="M313" s="67" t="s">
        <v>33</v>
      </c>
      <c r="N313" s="67">
        <v>22527.937256</v>
      </c>
      <c r="O313" s="67">
        <v>631.87</v>
      </c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2.75" customHeight="1">
      <c r="A314" s="67">
        <v>1065470.0</v>
      </c>
      <c r="B314" s="67">
        <v>18000.0</v>
      </c>
      <c r="C314" s="67" t="s">
        <v>19</v>
      </c>
      <c r="D314" s="67">
        <v>9.91</v>
      </c>
      <c r="E314" s="67">
        <v>580.05</v>
      </c>
      <c r="F314" s="67" t="s">
        <v>20</v>
      </c>
      <c r="G314" s="67" t="s">
        <v>66</v>
      </c>
      <c r="H314" s="67" t="s">
        <v>21</v>
      </c>
      <c r="I314" s="67">
        <v>110000.0</v>
      </c>
      <c r="J314" s="67" t="s">
        <v>23</v>
      </c>
      <c r="K314" s="67" t="s">
        <v>24</v>
      </c>
      <c r="L314" s="67" t="s">
        <v>50</v>
      </c>
      <c r="M314" s="67" t="s">
        <v>87</v>
      </c>
      <c r="N314" s="67">
        <v>19205.83</v>
      </c>
      <c r="O314" s="67">
        <v>14579.33</v>
      </c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2.75" customHeight="1">
      <c r="A315" s="67">
        <v>1065467.0</v>
      </c>
      <c r="B315" s="67">
        <v>9000.0</v>
      </c>
      <c r="C315" s="67" t="s">
        <v>27</v>
      </c>
      <c r="D315" s="67">
        <v>19.91</v>
      </c>
      <c r="E315" s="67">
        <v>238.0</v>
      </c>
      <c r="F315" s="67" t="s">
        <v>55</v>
      </c>
      <c r="G315" s="67" t="s">
        <v>48</v>
      </c>
      <c r="H315" s="67" t="s">
        <v>21</v>
      </c>
      <c r="I315" s="67">
        <v>60000.0</v>
      </c>
      <c r="J315" s="67" t="s">
        <v>23</v>
      </c>
      <c r="K315" s="67" t="s">
        <v>31</v>
      </c>
      <c r="L315" s="67" t="s">
        <v>25</v>
      </c>
      <c r="M315" s="67" t="s">
        <v>42</v>
      </c>
      <c r="N315" s="67">
        <v>5227.64</v>
      </c>
      <c r="O315" s="67">
        <v>238.0</v>
      </c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2.75" customHeight="1">
      <c r="A316" s="67">
        <v>1065649.0</v>
      </c>
      <c r="B316" s="67">
        <v>25000.0</v>
      </c>
      <c r="C316" s="67" t="s">
        <v>27</v>
      </c>
      <c r="D316" s="67">
        <v>18.64</v>
      </c>
      <c r="E316" s="67">
        <v>643.58</v>
      </c>
      <c r="F316" s="67" t="s">
        <v>55</v>
      </c>
      <c r="G316" s="67" t="s">
        <v>22</v>
      </c>
      <c r="H316" s="67" t="s">
        <v>21</v>
      </c>
      <c r="I316" s="67">
        <v>61500.0</v>
      </c>
      <c r="J316" s="67" t="s">
        <v>23</v>
      </c>
      <c r="K316" s="67" t="s">
        <v>31</v>
      </c>
      <c r="L316" s="67" t="s">
        <v>50</v>
      </c>
      <c r="M316" s="67" t="s">
        <v>91</v>
      </c>
      <c r="N316" s="67">
        <v>25775.38</v>
      </c>
      <c r="O316" s="67">
        <v>643.58</v>
      </c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2.75" customHeight="1">
      <c r="A317" s="67">
        <v>1065430.0</v>
      </c>
      <c r="B317" s="67">
        <v>10000.0</v>
      </c>
      <c r="C317" s="67" t="s">
        <v>19</v>
      </c>
      <c r="D317" s="67">
        <v>11.71</v>
      </c>
      <c r="E317" s="67">
        <v>330.76</v>
      </c>
      <c r="F317" s="67" t="s">
        <v>20</v>
      </c>
      <c r="G317" s="67" t="s">
        <v>48</v>
      </c>
      <c r="H317" s="67" t="s">
        <v>21</v>
      </c>
      <c r="I317" s="67">
        <v>33000.0</v>
      </c>
      <c r="J317" s="67" t="s">
        <v>34</v>
      </c>
      <c r="K317" s="67" t="s">
        <v>24</v>
      </c>
      <c r="L317" s="67" t="s">
        <v>41</v>
      </c>
      <c r="M317" s="67" t="s">
        <v>91</v>
      </c>
      <c r="N317" s="67">
        <v>11838.8778008</v>
      </c>
      <c r="O317" s="67">
        <v>2258.8</v>
      </c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2.75" customHeight="1">
      <c r="A318" s="67">
        <v>1059462.0</v>
      </c>
      <c r="B318" s="67">
        <v>4200.0</v>
      </c>
      <c r="C318" s="67" t="s">
        <v>19</v>
      </c>
      <c r="D318" s="67">
        <v>6.03</v>
      </c>
      <c r="E318" s="67">
        <v>127.83</v>
      </c>
      <c r="F318" s="67" t="s">
        <v>44</v>
      </c>
      <c r="G318" s="67" t="s">
        <v>48</v>
      </c>
      <c r="H318" s="67" t="s">
        <v>21</v>
      </c>
      <c r="I318" s="67">
        <v>61000.0</v>
      </c>
      <c r="J318" s="67" t="s">
        <v>34</v>
      </c>
      <c r="K318" s="67" t="s">
        <v>24</v>
      </c>
      <c r="L318" s="67" t="s">
        <v>25</v>
      </c>
      <c r="M318" s="67" t="s">
        <v>95</v>
      </c>
      <c r="N318" s="67">
        <v>4601.62011009</v>
      </c>
      <c r="O318" s="67">
        <v>129.65</v>
      </c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2.75" customHeight="1">
      <c r="A319" s="67">
        <v>1064102.0</v>
      </c>
      <c r="B319" s="67">
        <v>20000.0</v>
      </c>
      <c r="C319" s="67" t="s">
        <v>27</v>
      </c>
      <c r="D319" s="67">
        <v>15.27</v>
      </c>
      <c r="E319" s="67">
        <v>478.64</v>
      </c>
      <c r="F319" s="67" t="s">
        <v>28</v>
      </c>
      <c r="G319" s="67" t="s">
        <v>22</v>
      </c>
      <c r="H319" s="67" t="s">
        <v>60</v>
      </c>
      <c r="I319" s="67">
        <v>78216.0</v>
      </c>
      <c r="J319" s="67" t="s">
        <v>23</v>
      </c>
      <c r="K319" s="67" t="s">
        <v>31</v>
      </c>
      <c r="L319" s="67" t="s">
        <v>50</v>
      </c>
      <c r="M319" s="67" t="s">
        <v>42</v>
      </c>
      <c r="N319" s="67">
        <v>5797.78</v>
      </c>
      <c r="O319" s="67">
        <v>478.64</v>
      </c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2.75" customHeight="1">
      <c r="A320" s="67">
        <v>1062399.0</v>
      </c>
      <c r="B320" s="67">
        <v>18000.0</v>
      </c>
      <c r="C320" s="67" t="s">
        <v>27</v>
      </c>
      <c r="D320" s="67">
        <v>17.27</v>
      </c>
      <c r="E320" s="67">
        <v>449.97</v>
      </c>
      <c r="F320" s="67" t="s">
        <v>75</v>
      </c>
      <c r="G320" s="67" t="s">
        <v>45</v>
      </c>
      <c r="H320" s="67" t="s">
        <v>79</v>
      </c>
      <c r="I320" s="67">
        <v>62000.0</v>
      </c>
      <c r="J320" s="67" t="s">
        <v>23</v>
      </c>
      <c r="K320" s="67" t="s">
        <v>39</v>
      </c>
      <c r="L320" s="67" t="s">
        <v>50</v>
      </c>
      <c r="M320" s="67" t="s">
        <v>69</v>
      </c>
      <c r="N320" s="67">
        <v>19767.48</v>
      </c>
      <c r="O320" s="67">
        <v>449.97</v>
      </c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2.75" customHeight="1">
      <c r="A321" s="67">
        <v>1065572.0</v>
      </c>
      <c r="B321" s="67">
        <v>24000.0</v>
      </c>
      <c r="C321" s="67" t="s">
        <v>19</v>
      </c>
      <c r="D321" s="67">
        <v>16.29</v>
      </c>
      <c r="E321" s="67">
        <v>847.21</v>
      </c>
      <c r="F321" s="67" t="s">
        <v>75</v>
      </c>
      <c r="G321" s="67" t="s">
        <v>89</v>
      </c>
      <c r="H321" s="67" t="s">
        <v>21</v>
      </c>
      <c r="I321" s="67">
        <v>50964.0</v>
      </c>
      <c r="J321" s="67" t="s">
        <v>23</v>
      </c>
      <c r="K321" s="67" t="s">
        <v>24</v>
      </c>
      <c r="L321" s="67" t="s">
        <v>50</v>
      </c>
      <c r="M321" s="67" t="s">
        <v>33</v>
      </c>
      <c r="N321" s="67">
        <v>30497.2915622</v>
      </c>
      <c r="O321" s="67">
        <v>853.26</v>
      </c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2.75" customHeight="1">
      <c r="A322" s="67">
        <v>1065567.0</v>
      </c>
      <c r="B322" s="67">
        <v>4475.0</v>
      </c>
      <c r="C322" s="67" t="s">
        <v>19</v>
      </c>
      <c r="D322" s="67">
        <v>15.27</v>
      </c>
      <c r="E322" s="67">
        <v>155.72</v>
      </c>
      <c r="F322" s="67" t="s">
        <v>28</v>
      </c>
      <c r="G322" s="67" t="s">
        <v>48</v>
      </c>
      <c r="H322" s="67" t="s">
        <v>21</v>
      </c>
      <c r="I322" s="67">
        <v>43680.0</v>
      </c>
      <c r="J322" s="67" t="s">
        <v>34</v>
      </c>
      <c r="K322" s="67" t="s">
        <v>24</v>
      </c>
      <c r="L322" s="67" t="s">
        <v>25</v>
      </c>
      <c r="M322" s="67" t="s">
        <v>114</v>
      </c>
      <c r="N322" s="67">
        <v>5601.55613342</v>
      </c>
      <c r="O322" s="67">
        <v>168.52</v>
      </c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2.75" customHeight="1">
      <c r="A323" s="67">
        <v>1065342.0</v>
      </c>
      <c r="B323" s="67">
        <v>20000.0</v>
      </c>
      <c r="C323" s="67" t="s">
        <v>27</v>
      </c>
      <c r="D323" s="67">
        <v>14.65</v>
      </c>
      <c r="E323" s="67">
        <v>472.14</v>
      </c>
      <c r="F323" s="67" t="s">
        <v>28</v>
      </c>
      <c r="G323" s="67" t="s">
        <v>89</v>
      </c>
      <c r="H323" s="67" t="s">
        <v>79</v>
      </c>
      <c r="I323" s="67">
        <v>56000.0</v>
      </c>
      <c r="J323" s="67" t="s">
        <v>23</v>
      </c>
      <c r="K323" s="67" t="s">
        <v>38</v>
      </c>
      <c r="L323" s="67" t="s">
        <v>25</v>
      </c>
      <c r="M323" s="67" t="s">
        <v>42</v>
      </c>
      <c r="N323" s="67">
        <v>22660.12</v>
      </c>
      <c r="O323" s="67">
        <v>472.14</v>
      </c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2.75" customHeight="1">
      <c r="A324" s="67">
        <v>1065355.0</v>
      </c>
      <c r="B324" s="67">
        <v>12000.0</v>
      </c>
      <c r="C324" s="67" t="s">
        <v>19</v>
      </c>
      <c r="D324" s="67">
        <v>12.42</v>
      </c>
      <c r="E324" s="67">
        <v>400.99</v>
      </c>
      <c r="F324" s="67" t="s">
        <v>20</v>
      </c>
      <c r="G324" s="67" t="s">
        <v>66</v>
      </c>
      <c r="H324" s="67" t="s">
        <v>21</v>
      </c>
      <c r="I324" s="67">
        <v>50700.0</v>
      </c>
      <c r="J324" s="67" t="s">
        <v>30</v>
      </c>
      <c r="K324" s="67" t="s">
        <v>24</v>
      </c>
      <c r="L324" s="67" t="s">
        <v>25</v>
      </c>
      <c r="M324" s="67" t="s">
        <v>95</v>
      </c>
      <c r="N324" s="67">
        <v>14431.5364041</v>
      </c>
      <c r="O324" s="67">
        <v>414.83</v>
      </c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2.75" customHeight="1">
      <c r="A325" s="67">
        <v>1058717.0</v>
      </c>
      <c r="B325" s="67">
        <v>18000.0</v>
      </c>
      <c r="C325" s="67" t="s">
        <v>27</v>
      </c>
      <c r="D325" s="67">
        <v>17.58</v>
      </c>
      <c r="E325" s="67">
        <v>452.98</v>
      </c>
      <c r="F325" s="67" t="s">
        <v>75</v>
      </c>
      <c r="G325" s="67" t="s">
        <v>122</v>
      </c>
      <c r="H325" s="67" t="s">
        <v>79</v>
      </c>
      <c r="I325" s="67">
        <v>60000.0</v>
      </c>
      <c r="J325" s="67" t="s">
        <v>23</v>
      </c>
      <c r="K325" s="67" t="s">
        <v>24</v>
      </c>
      <c r="L325" s="67" t="s">
        <v>50</v>
      </c>
      <c r="M325" s="67" t="s">
        <v>113</v>
      </c>
      <c r="N325" s="67">
        <v>26369.525524</v>
      </c>
      <c r="O325" s="67">
        <v>6909.59</v>
      </c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2.75" customHeight="1">
      <c r="A326" s="67">
        <v>1065348.0</v>
      </c>
      <c r="B326" s="67">
        <v>5000.0</v>
      </c>
      <c r="C326" s="67" t="s">
        <v>19</v>
      </c>
      <c r="D326" s="67">
        <v>12.42</v>
      </c>
      <c r="E326" s="67">
        <v>167.08</v>
      </c>
      <c r="F326" s="67" t="s">
        <v>20</v>
      </c>
      <c r="G326" s="67" t="s">
        <v>89</v>
      </c>
      <c r="H326" s="67" t="s">
        <v>21</v>
      </c>
      <c r="I326" s="67">
        <v>30000.0</v>
      </c>
      <c r="J326" s="67" t="s">
        <v>30</v>
      </c>
      <c r="K326" s="67" t="s">
        <v>31</v>
      </c>
      <c r="L326" s="67" t="s">
        <v>50</v>
      </c>
      <c r="M326" s="67" t="s">
        <v>101</v>
      </c>
      <c r="N326" s="67">
        <v>833.7</v>
      </c>
      <c r="O326" s="67">
        <v>167.08</v>
      </c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2.75" customHeight="1">
      <c r="A327" s="67">
        <v>890389.0</v>
      </c>
      <c r="B327" s="67">
        <v>3000.0</v>
      </c>
      <c r="C327" s="67" t="s">
        <v>19</v>
      </c>
      <c r="D327" s="67">
        <v>6.03</v>
      </c>
      <c r="E327" s="67">
        <v>91.31</v>
      </c>
      <c r="F327" s="67" t="s">
        <v>44</v>
      </c>
      <c r="G327" s="67" t="s">
        <v>66</v>
      </c>
      <c r="H327" s="67" t="s">
        <v>21</v>
      </c>
      <c r="I327" s="67">
        <v>50000.0</v>
      </c>
      <c r="J327" s="67" t="s">
        <v>34</v>
      </c>
      <c r="K327" s="67" t="s">
        <v>24</v>
      </c>
      <c r="L327" s="67" t="s">
        <v>41</v>
      </c>
      <c r="M327" s="67" t="s">
        <v>69</v>
      </c>
      <c r="N327" s="67">
        <v>3207.71</v>
      </c>
      <c r="O327" s="67">
        <v>573.77</v>
      </c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2.75" customHeight="1">
      <c r="A328" s="67">
        <v>1065142.0</v>
      </c>
      <c r="B328" s="67">
        <v>25000.0</v>
      </c>
      <c r="C328" s="67" t="s">
        <v>27</v>
      </c>
      <c r="D328" s="67">
        <v>19.03</v>
      </c>
      <c r="E328" s="67">
        <v>648.93</v>
      </c>
      <c r="F328" s="67" t="s">
        <v>55</v>
      </c>
      <c r="G328" s="67" t="s">
        <v>22</v>
      </c>
      <c r="H328" s="67" t="s">
        <v>21</v>
      </c>
      <c r="I328" s="67">
        <v>75000.0</v>
      </c>
      <c r="J328" s="67" t="s">
        <v>23</v>
      </c>
      <c r="K328" s="67" t="s">
        <v>38</v>
      </c>
      <c r="L328" s="67" t="s">
        <v>50</v>
      </c>
      <c r="M328" s="67" t="s">
        <v>130</v>
      </c>
      <c r="N328" s="67">
        <v>31102.15</v>
      </c>
      <c r="O328" s="67">
        <v>648.93</v>
      </c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2.75" customHeight="1">
      <c r="A329" s="67">
        <v>1065320.0</v>
      </c>
      <c r="B329" s="67">
        <v>18000.0</v>
      </c>
      <c r="C329" s="67" t="s">
        <v>27</v>
      </c>
      <c r="D329" s="67">
        <v>19.03</v>
      </c>
      <c r="E329" s="67">
        <v>467.23</v>
      </c>
      <c r="F329" s="67" t="s">
        <v>55</v>
      </c>
      <c r="G329" s="67" t="s">
        <v>48</v>
      </c>
      <c r="H329" s="67" t="s">
        <v>21</v>
      </c>
      <c r="I329" s="67">
        <v>90000.0</v>
      </c>
      <c r="J329" s="67" t="s">
        <v>30</v>
      </c>
      <c r="K329" s="67" t="s">
        <v>38</v>
      </c>
      <c r="L329" s="67" t="s">
        <v>25</v>
      </c>
      <c r="M329" s="67" t="s">
        <v>91</v>
      </c>
      <c r="N329" s="67">
        <v>22392.2</v>
      </c>
      <c r="O329" s="67">
        <v>467.23</v>
      </c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2.75" customHeight="1">
      <c r="A330" s="67">
        <v>1065304.0</v>
      </c>
      <c r="B330" s="67">
        <v>12000.0</v>
      </c>
      <c r="C330" s="67" t="s">
        <v>19</v>
      </c>
      <c r="D330" s="67">
        <v>9.91</v>
      </c>
      <c r="E330" s="67">
        <v>386.7</v>
      </c>
      <c r="F330" s="67" t="s">
        <v>20</v>
      </c>
      <c r="G330" s="67" t="s">
        <v>22</v>
      </c>
      <c r="H330" s="67" t="s">
        <v>21</v>
      </c>
      <c r="I330" s="67">
        <v>55000.0</v>
      </c>
      <c r="J330" s="67" t="s">
        <v>34</v>
      </c>
      <c r="K330" s="67" t="s">
        <v>31</v>
      </c>
      <c r="L330" s="67" t="s">
        <v>50</v>
      </c>
      <c r="M330" s="67" t="s">
        <v>102</v>
      </c>
      <c r="N330" s="67">
        <v>5851.68</v>
      </c>
      <c r="O330" s="67">
        <v>386.7</v>
      </c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2.75" customHeight="1">
      <c r="A331" s="67">
        <v>1065180.0</v>
      </c>
      <c r="B331" s="67">
        <v>20000.0</v>
      </c>
      <c r="C331" s="67" t="s">
        <v>19</v>
      </c>
      <c r="D331" s="67">
        <v>15.27</v>
      </c>
      <c r="E331" s="67">
        <v>695.96</v>
      </c>
      <c r="F331" s="67" t="s">
        <v>28</v>
      </c>
      <c r="G331" s="67" t="s">
        <v>22</v>
      </c>
      <c r="H331" s="67" t="s">
        <v>79</v>
      </c>
      <c r="I331" s="67">
        <v>50000.0</v>
      </c>
      <c r="J331" s="67" t="s">
        <v>23</v>
      </c>
      <c r="K331" s="67" t="s">
        <v>24</v>
      </c>
      <c r="L331" s="67" t="s">
        <v>41</v>
      </c>
      <c r="M331" s="67" t="s">
        <v>105</v>
      </c>
      <c r="N331" s="67">
        <v>25041.2284351</v>
      </c>
      <c r="O331" s="67">
        <v>727.38</v>
      </c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2.75" customHeight="1">
      <c r="A332" s="67">
        <v>1065298.0</v>
      </c>
      <c r="B332" s="67">
        <v>10000.0</v>
      </c>
      <c r="C332" s="67" t="s">
        <v>19</v>
      </c>
      <c r="D332" s="67">
        <v>13.49</v>
      </c>
      <c r="E332" s="67">
        <v>339.31</v>
      </c>
      <c r="F332" s="67" t="s">
        <v>28</v>
      </c>
      <c r="G332" s="67" t="s">
        <v>48</v>
      </c>
      <c r="H332" s="67" t="s">
        <v>21</v>
      </c>
      <c r="I332" s="67">
        <v>84000.0</v>
      </c>
      <c r="J332" s="67" t="s">
        <v>23</v>
      </c>
      <c r="K332" s="67" t="s">
        <v>24</v>
      </c>
      <c r="L332" s="67" t="s">
        <v>50</v>
      </c>
      <c r="M332" s="67" t="s">
        <v>42</v>
      </c>
      <c r="N332" s="67">
        <v>12155.9176965</v>
      </c>
      <c r="O332" s="67">
        <v>1990.92</v>
      </c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2.75" customHeight="1">
      <c r="A333" s="67">
        <v>1064904.0</v>
      </c>
      <c r="B333" s="67">
        <v>15000.0</v>
      </c>
      <c r="C333" s="67" t="s">
        <v>19</v>
      </c>
      <c r="D333" s="67">
        <v>12.42</v>
      </c>
      <c r="E333" s="67">
        <v>501.23</v>
      </c>
      <c r="F333" s="67" t="s">
        <v>20</v>
      </c>
      <c r="G333" s="67" t="s">
        <v>85</v>
      </c>
      <c r="H333" s="67" t="s">
        <v>60</v>
      </c>
      <c r="I333" s="67">
        <v>155000.0</v>
      </c>
      <c r="J333" s="67" t="s">
        <v>23</v>
      </c>
      <c r="K333" s="67" t="s">
        <v>24</v>
      </c>
      <c r="L333" s="67" t="s">
        <v>50</v>
      </c>
      <c r="M333" s="67" t="s">
        <v>33</v>
      </c>
      <c r="N333" s="67">
        <v>17713.89</v>
      </c>
      <c r="O333" s="67">
        <v>5699.63</v>
      </c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2.75" customHeight="1">
      <c r="A334" s="67">
        <v>1064696.0</v>
      </c>
      <c r="B334" s="67">
        <v>12000.0</v>
      </c>
      <c r="C334" s="67" t="s">
        <v>19</v>
      </c>
      <c r="D334" s="67">
        <v>7.9</v>
      </c>
      <c r="E334" s="67">
        <v>375.49</v>
      </c>
      <c r="F334" s="67" t="s">
        <v>44</v>
      </c>
      <c r="G334" s="67" t="s">
        <v>29</v>
      </c>
      <c r="H334" s="67" t="s">
        <v>79</v>
      </c>
      <c r="I334" s="67">
        <v>62000.0</v>
      </c>
      <c r="J334" s="67" t="s">
        <v>30</v>
      </c>
      <c r="K334" s="67" t="s">
        <v>24</v>
      </c>
      <c r="L334" s="67" t="s">
        <v>50</v>
      </c>
      <c r="M334" s="67" t="s">
        <v>118</v>
      </c>
      <c r="N334" s="67">
        <v>13448.7262039</v>
      </c>
      <c r="O334" s="67">
        <v>2940.47</v>
      </c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2.75" customHeight="1">
      <c r="A335" s="67">
        <v>977277.0</v>
      </c>
      <c r="B335" s="67">
        <v>20000.0</v>
      </c>
      <c r="C335" s="67" t="s">
        <v>27</v>
      </c>
      <c r="D335" s="67">
        <v>10.65</v>
      </c>
      <c r="E335" s="67">
        <v>290.64</v>
      </c>
      <c r="F335" s="67" t="s">
        <v>20</v>
      </c>
      <c r="G335" s="67" t="s">
        <v>89</v>
      </c>
      <c r="H335" s="67" t="s">
        <v>79</v>
      </c>
      <c r="I335" s="67">
        <v>175000.0</v>
      </c>
      <c r="J335" s="67" t="s">
        <v>23</v>
      </c>
      <c r="K335" s="67" t="s">
        <v>38</v>
      </c>
      <c r="L335" s="67" t="s">
        <v>50</v>
      </c>
      <c r="M335" s="67" t="s">
        <v>64</v>
      </c>
      <c r="N335" s="67">
        <v>13903.92</v>
      </c>
      <c r="O335" s="67">
        <v>290.64</v>
      </c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2.75" customHeight="1">
      <c r="A336" s="67">
        <v>1065260.0</v>
      </c>
      <c r="B336" s="67">
        <v>6300.0</v>
      </c>
      <c r="C336" s="67" t="s">
        <v>19</v>
      </c>
      <c r="D336" s="67">
        <v>11.71</v>
      </c>
      <c r="E336" s="67">
        <v>208.38</v>
      </c>
      <c r="F336" s="67" t="s">
        <v>20</v>
      </c>
      <c r="G336" s="67" t="s">
        <v>89</v>
      </c>
      <c r="H336" s="67" t="s">
        <v>21</v>
      </c>
      <c r="I336" s="67">
        <v>30000.0</v>
      </c>
      <c r="J336" s="67" t="s">
        <v>34</v>
      </c>
      <c r="K336" s="67" t="s">
        <v>24</v>
      </c>
      <c r="L336" s="67" t="s">
        <v>25</v>
      </c>
      <c r="M336" s="67" t="s">
        <v>91</v>
      </c>
      <c r="N336" s="67">
        <v>7499.16244931</v>
      </c>
      <c r="O336" s="67">
        <v>218.08</v>
      </c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2.75" customHeight="1">
      <c r="A337" s="67">
        <v>1059734.0</v>
      </c>
      <c r="B337" s="67">
        <v>20000.0</v>
      </c>
      <c r="C337" s="67" t="s">
        <v>27</v>
      </c>
      <c r="D337" s="67">
        <v>16.77</v>
      </c>
      <c r="E337" s="67">
        <v>494.59</v>
      </c>
      <c r="F337" s="67" t="s">
        <v>75</v>
      </c>
      <c r="G337" s="67" t="s">
        <v>94</v>
      </c>
      <c r="H337" s="67" t="s">
        <v>21</v>
      </c>
      <c r="I337" s="67">
        <v>50000.0</v>
      </c>
      <c r="J337" s="67" t="s">
        <v>23</v>
      </c>
      <c r="K337" s="67" t="s">
        <v>38</v>
      </c>
      <c r="L337" s="67" t="s">
        <v>25</v>
      </c>
      <c r="M337" s="67" t="s">
        <v>36</v>
      </c>
      <c r="N337" s="67">
        <v>23717.44</v>
      </c>
      <c r="O337" s="67">
        <v>494.59</v>
      </c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2.75" customHeight="1">
      <c r="A338" s="67">
        <v>1065110.0</v>
      </c>
      <c r="B338" s="67">
        <v>35000.0</v>
      </c>
      <c r="C338" s="67" t="s">
        <v>27</v>
      </c>
      <c r="D338" s="67">
        <v>17.27</v>
      </c>
      <c r="E338" s="67">
        <v>578.71</v>
      </c>
      <c r="F338" s="67" t="s">
        <v>75</v>
      </c>
      <c r="G338" s="67" t="s">
        <v>51</v>
      </c>
      <c r="H338" s="67" t="s">
        <v>79</v>
      </c>
      <c r="I338" s="67">
        <v>208000.0</v>
      </c>
      <c r="J338" s="67" t="s">
        <v>30</v>
      </c>
      <c r="K338" s="67" t="s">
        <v>24</v>
      </c>
      <c r="L338" s="67" t="s">
        <v>50</v>
      </c>
      <c r="M338" s="67" t="s">
        <v>118</v>
      </c>
      <c r="N338" s="67">
        <v>26012.99</v>
      </c>
      <c r="O338" s="67">
        <v>21393.19</v>
      </c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2.75" customHeight="1">
      <c r="A339" s="67">
        <v>1047987.0</v>
      </c>
      <c r="B339" s="67">
        <v>8250.0</v>
      </c>
      <c r="C339" s="67" t="s">
        <v>27</v>
      </c>
      <c r="D339" s="67">
        <v>15.96</v>
      </c>
      <c r="E339" s="67">
        <v>200.45</v>
      </c>
      <c r="F339" s="67" t="s">
        <v>28</v>
      </c>
      <c r="G339" s="67" t="s">
        <v>89</v>
      </c>
      <c r="H339" s="67" t="s">
        <v>79</v>
      </c>
      <c r="I339" s="67">
        <v>35004.0</v>
      </c>
      <c r="J339" s="67" t="s">
        <v>23</v>
      </c>
      <c r="K339" s="67" t="s">
        <v>24</v>
      </c>
      <c r="L339" s="67" t="s">
        <v>53</v>
      </c>
      <c r="M339" s="67" t="s">
        <v>91</v>
      </c>
      <c r="N339" s="67">
        <v>10423.49</v>
      </c>
      <c r="O339" s="67">
        <v>6046.08</v>
      </c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2.75" customHeight="1">
      <c r="A340" s="67">
        <v>1065104.0</v>
      </c>
      <c r="B340" s="67">
        <v>20000.0</v>
      </c>
      <c r="C340" s="67" t="s">
        <v>27</v>
      </c>
      <c r="D340" s="67">
        <v>12.69</v>
      </c>
      <c r="E340" s="67">
        <v>451.9</v>
      </c>
      <c r="F340" s="67" t="s">
        <v>20</v>
      </c>
      <c r="G340" s="67" t="s">
        <v>94</v>
      </c>
      <c r="H340" s="67" t="s">
        <v>60</v>
      </c>
      <c r="I340" s="67">
        <v>85000.0</v>
      </c>
      <c r="J340" s="67" t="s">
        <v>30</v>
      </c>
      <c r="K340" s="67" t="s">
        <v>38</v>
      </c>
      <c r="L340" s="67" t="s">
        <v>53</v>
      </c>
      <c r="M340" s="67" t="s">
        <v>103</v>
      </c>
      <c r="N340" s="67">
        <v>21660.78</v>
      </c>
      <c r="O340" s="67">
        <v>451.9</v>
      </c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2.75" customHeight="1">
      <c r="A341" s="67">
        <v>1065103.0</v>
      </c>
      <c r="B341" s="67">
        <v>10000.0</v>
      </c>
      <c r="C341" s="67" t="s">
        <v>19</v>
      </c>
      <c r="D341" s="67">
        <v>11.71</v>
      </c>
      <c r="E341" s="67">
        <v>330.76</v>
      </c>
      <c r="F341" s="67" t="s">
        <v>20</v>
      </c>
      <c r="G341" s="67" t="s">
        <v>66</v>
      </c>
      <c r="H341" s="67" t="s">
        <v>21</v>
      </c>
      <c r="I341" s="67">
        <v>32000.0</v>
      </c>
      <c r="J341" s="67" t="s">
        <v>34</v>
      </c>
      <c r="K341" s="67" t="s">
        <v>31</v>
      </c>
      <c r="L341" s="67" t="s">
        <v>25</v>
      </c>
      <c r="M341" s="67" t="s">
        <v>87</v>
      </c>
      <c r="N341" s="67">
        <v>1958.97</v>
      </c>
      <c r="O341" s="67">
        <v>330.76</v>
      </c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2.75" customHeight="1">
      <c r="A342" s="67">
        <v>1065254.0</v>
      </c>
      <c r="B342" s="67">
        <v>24000.0</v>
      </c>
      <c r="C342" s="67" t="s">
        <v>19</v>
      </c>
      <c r="D342" s="67">
        <v>8.9</v>
      </c>
      <c r="E342" s="67">
        <v>762.08</v>
      </c>
      <c r="F342" s="67" t="s">
        <v>44</v>
      </c>
      <c r="G342" s="67" t="s">
        <v>22</v>
      </c>
      <c r="H342" s="67" t="s">
        <v>79</v>
      </c>
      <c r="I342" s="67">
        <v>116400.0</v>
      </c>
      <c r="J342" s="67" t="s">
        <v>23</v>
      </c>
      <c r="K342" s="67" t="s">
        <v>31</v>
      </c>
      <c r="L342" s="67" t="s">
        <v>32</v>
      </c>
      <c r="M342" s="67" t="s">
        <v>87</v>
      </c>
      <c r="N342" s="67">
        <v>8649.71</v>
      </c>
      <c r="O342" s="67">
        <v>762.08</v>
      </c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2.75" customHeight="1">
      <c r="A343" s="67">
        <v>1064873.0</v>
      </c>
      <c r="B343" s="67">
        <v>14400.0</v>
      </c>
      <c r="C343" s="67" t="s">
        <v>19</v>
      </c>
      <c r="D343" s="67">
        <v>12.69</v>
      </c>
      <c r="E343" s="67">
        <v>483.05</v>
      </c>
      <c r="F343" s="67" t="s">
        <v>20</v>
      </c>
      <c r="G343" s="67" t="s">
        <v>56</v>
      </c>
      <c r="H343" s="67" t="s">
        <v>79</v>
      </c>
      <c r="I343" s="67">
        <v>40000.0</v>
      </c>
      <c r="J343" s="67" t="s">
        <v>34</v>
      </c>
      <c r="K343" s="67" t="s">
        <v>24</v>
      </c>
      <c r="L343" s="67" t="s">
        <v>50</v>
      </c>
      <c r="M343" s="67" t="s">
        <v>36</v>
      </c>
      <c r="N343" s="67">
        <v>17385.837084</v>
      </c>
      <c r="O343" s="67">
        <v>496.51</v>
      </c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2.75" customHeight="1">
      <c r="A344" s="67">
        <v>1065244.0</v>
      </c>
      <c r="B344" s="67">
        <v>6000.0</v>
      </c>
      <c r="C344" s="67" t="s">
        <v>19</v>
      </c>
      <c r="D344" s="67">
        <v>14.65</v>
      </c>
      <c r="E344" s="67">
        <v>206.97</v>
      </c>
      <c r="F344" s="67" t="s">
        <v>28</v>
      </c>
      <c r="G344" s="67" t="s">
        <v>94</v>
      </c>
      <c r="H344" s="67" t="s">
        <v>21</v>
      </c>
      <c r="I344" s="67">
        <v>34000.0</v>
      </c>
      <c r="J344" s="67" t="s">
        <v>34</v>
      </c>
      <c r="K344" s="67" t="s">
        <v>24</v>
      </c>
      <c r="L344" s="67" t="s">
        <v>25</v>
      </c>
      <c r="M344" s="67" t="s">
        <v>118</v>
      </c>
      <c r="N344" s="67">
        <v>7463.19355868</v>
      </c>
      <c r="O344" s="67">
        <v>418.17</v>
      </c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2.75" customHeight="1">
      <c r="A345" s="67">
        <v>1064969.0</v>
      </c>
      <c r="B345" s="67">
        <v>22000.0</v>
      </c>
      <c r="C345" s="67" t="s">
        <v>19</v>
      </c>
      <c r="D345" s="67">
        <v>15.96</v>
      </c>
      <c r="E345" s="67">
        <v>773.03</v>
      </c>
      <c r="F345" s="67" t="s">
        <v>28</v>
      </c>
      <c r="G345" s="67" t="s">
        <v>66</v>
      </c>
      <c r="H345" s="67" t="s">
        <v>79</v>
      </c>
      <c r="I345" s="67">
        <v>73000.0</v>
      </c>
      <c r="J345" s="67" t="s">
        <v>23</v>
      </c>
      <c r="K345" s="67" t="s">
        <v>24</v>
      </c>
      <c r="L345" s="67" t="s">
        <v>50</v>
      </c>
      <c r="M345" s="67" t="s">
        <v>36</v>
      </c>
      <c r="N345" s="67">
        <v>27811.7307407</v>
      </c>
      <c r="O345" s="67">
        <v>819.9</v>
      </c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2.75" customHeight="1">
      <c r="A346" s="67">
        <v>1059620.0</v>
      </c>
      <c r="B346" s="67">
        <v>12000.0</v>
      </c>
      <c r="C346" s="67" t="s">
        <v>19</v>
      </c>
      <c r="D346" s="67">
        <v>11.71</v>
      </c>
      <c r="E346" s="67">
        <v>396.92</v>
      </c>
      <c r="F346" s="67" t="s">
        <v>20</v>
      </c>
      <c r="G346" s="67" t="s">
        <v>22</v>
      </c>
      <c r="H346" s="67" t="s">
        <v>21</v>
      </c>
      <c r="I346" s="67">
        <v>57200.0</v>
      </c>
      <c r="J346" s="67" t="s">
        <v>30</v>
      </c>
      <c r="K346" s="67" t="s">
        <v>31</v>
      </c>
      <c r="L346" s="67" t="s">
        <v>50</v>
      </c>
      <c r="M346" s="67" t="s">
        <v>105</v>
      </c>
      <c r="N346" s="67">
        <v>3564.9</v>
      </c>
      <c r="O346" s="67">
        <v>396.92</v>
      </c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2.75" customHeight="1">
      <c r="A347" s="67">
        <v>1032978.0</v>
      </c>
      <c r="B347" s="67">
        <v>16000.0</v>
      </c>
      <c r="C347" s="67" t="s">
        <v>19</v>
      </c>
      <c r="D347" s="67">
        <v>16.77</v>
      </c>
      <c r="E347" s="67">
        <v>568.62</v>
      </c>
      <c r="F347" s="67" t="s">
        <v>75</v>
      </c>
      <c r="G347" s="67" t="s">
        <v>29</v>
      </c>
      <c r="H347" s="67" t="s">
        <v>79</v>
      </c>
      <c r="I347" s="67">
        <v>114000.0</v>
      </c>
      <c r="J347" s="67" t="s">
        <v>30</v>
      </c>
      <c r="K347" s="67" t="s">
        <v>24</v>
      </c>
      <c r="L347" s="67" t="s">
        <v>50</v>
      </c>
      <c r="M347" s="67" t="s">
        <v>76</v>
      </c>
      <c r="N347" s="67">
        <v>20462.9062732</v>
      </c>
      <c r="O347" s="67">
        <v>587.21</v>
      </c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2.75" customHeight="1">
      <c r="A348" s="67">
        <v>1065234.0</v>
      </c>
      <c r="B348" s="67">
        <v>10000.0</v>
      </c>
      <c r="C348" s="67" t="s">
        <v>19</v>
      </c>
      <c r="D348" s="67">
        <v>10.65</v>
      </c>
      <c r="E348" s="67">
        <v>325.74</v>
      </c>
      <c r="F348" s="67" t="s">
        <v>20</v>
      </c>
      <c r="G348" s="67" t="s">
        <v>22</v>
      </c>
      <c r="H348" s="67" t="s">
        <v>79</v>
      </c>
      <c r="I348" s="67">
        <v>90000.0</v>
      </c>
      <c r="J348" s="67" t="s">
        <v>34</v>
      </c>
      <c r="K348" s="67" t="s">
        <v>24</v>
      </c>
      <c r="L348" s="67" t="s">
        <v>50</v>
      </c>
      <c r="M348" s="67" t="s">
        <v>91</v>
      </c>
      <c r="N348" s="67">
        <v>11723.7126323</v>
      </c>
      <c r="O348" s="67">
        <v>336.85</v>
      </c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2.75" customHeight="1">
      <c r="A349" s="67">
        <v>1064958.0</v>
      </c>
      <c r="B349" s="67">
        <v>16000.0</v>
      </c>
      <c r="C349" s="67" t="s">
        <v>27</v>
      </c>
      <c r="D349" s="67">
        <v>19.03</v>
      </c>
      <c r="E349" s="67">
        <v>301.76</v>
      </c>
      <c r="F349" s="67" t="s">
        <v>55</v>
      </c>
      <c r="G349" s="67" t="s">
        <v>51</v>
      </c>
      <c r="H349" s="67" t="s">
        <v>79</v>
      </c>
      <c r="I349" s="67">
        <v>54000.0</v>
      </c>
      <c r="J349" s="67" t="s">
        <v>30</v>
      </c>
      <c r="K349" s="67" t="s">
        <v>38</v>
      </c>
      <c r="L349" s="67" t="s">
        <v>53</v>
      </c>
      <c r="M349" s="67" t="s">
        <v>52</v>
      </c>
      <c r="N349" s="67">
        <v>14442.38</v>
      </c>
      <c r="O349" s="67">
        <v>301.76</v>
      </c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2.75" customHeight="1">
      <c r="A350" s="67">
        <v>1065196.0</v>
      </c>
      <c r="B350" s="67">
        <v>10000.0</v>
      </c>
      <c r="C350" s="67" t="s">
        <v>19</v>
      </c>
      <c r="D350" s="67">
        <v>12.69</v>
      </c>
      <c r="E350" s="67">
        <v>335.45</v>
      </c>
      <c r="F350" s="67" t="s">
        <v>20</v>
      </c>
      <c r="G350" s="67" t="s">
        <v>89</v>
      </c>
      <c r="H350" s="67" t="s">
        <v>21</v>
      </c>
      <c r="I350" s="67">
        <v>35000.0</v>
      </c>
      <c r="J350" s="67" t="s">
        <v>30</v>
      </c>
      <c r="K350" s="67" t="s">
        <v>31</v>
      </c>
      <c r="L350" s="67" t="s">
        <v>50</v>
      </c>
      <c r="M350" s="67" t="s">
        <v>96</v>
      </c>
      <c r="N350" s="67">
        <v>7690.46</v>
      </c>
      <c r="O350" s="67">
        <v>335.45</v>
      </c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2.75" customHeight="1">
      <c r="A351" s="67">
        <v>1065199.0</v>
      </c>
      <c r="B351" s="67">
        <v>3500.0</v>
      </c>
      <c r="C351" s="67" t="s">
        <v>19</v>
      </c>
      <c r="D351" s="67">
        <v>13.49</v>
      </c>
      <c r="E351" s="67">
        <v>118.76</v>
      </c>
      <c r="F351" s="67" t="s">
        <v>28</v>
      </c>
      <c r="G351" s="67" t="s">
        <v>94</v>
      </c>
      <c r="H351" s="67" t="s">
        <v>21</v>
      </c>
      <c r="I351" s="67">
        <v>56000.0</v>
      </c>
      <c r="J351" s="67" t="s">
        <v>34</v>
      </c>
      <c r="K351" s="67" t="s">
        <v>24</v>
      </c>
      <c r="L351" s="67" t="s">
        <v>50</v>
      </c>
      <c r="M351" s="67" t="s">
        <v>87</v>
      </c>
      <c r="N351" s="67">
        <v>3615.21</v>
      </c>
      <c r="O351" s="67">
        <v>3379.25</v>
      </c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2.75" customHeight="1">
      <c r="A352" s="67">
        <v>1065195.0</v>
      </c>
      <c r="B352" s="67">
        <v>9600.0</v>
      </c>
      <c r="C352" s="67" t="s">
        <v>19</v>
      </c>
      <c r="D352" s="67">
        <v>9.91</v>
      </c>
      <c r="E352" s="67">
        <v>309.36</v>
      </c>
      <c r="F352" s="67" t="s">
        <v>20</v>
      </c>
      <c r="G352" s="67" t="s">
        <v>66</v>
      </c>
      <c r="H352" s="67" t="s">
        <v>21</v>
      </c>
      <c r="I352" s="67">
        <v>35000.0</v>
      </c>
      <c r="J352" s="67" t="s">
        <v>34</v>
      </c>
      <c r="K352" s="67" t="s">
        <v>24</v>
      </c>
      <c r="L352" s="67" t="s">
        <v>50</v>
      </c>
      <c r="M352" s="67" t="s">
        <v>52</v>
      </c>
      <c r="N352" s="67">
        <v>11082.0496688</v>
      </c>
      <c r="O352" s="67">
        <v>2124.39</v>
      </c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2.75" customHeight="1">
      <c r="A353" s="67">
        <v>1065020.0</v>
      </c>
      <c r="B353" s="67">
        <v>9875.0</v>
      </c>
      <c r="C353" s="67" t="s">
        <v>19</v>
      </c>
      <c r="D353" s="67">
        <v>7.9</v>
      </c>
      <c r="E353" s="67">
        <v>309.0</v>
      </c>
      <c r="F353" s="67" t="s">
        <v>44</v>
      </c>
      <c r="G353" s="67" t="s">
        <v>22</v>
      </c>
      <c r="H353" s="67" t="s">
        <v>79</v>
      </c>
      <c r="I353" s="67">
        <v>40000.0</v>
      </c>
      <c r="J353" s="67" t="s">
        <v>30</v>
      </c>
      <c r="K353" s="67" t="s">
        <v>24</v>
      </c>
      <c r="L353" s="67" t="s">
        <v>50</v>
      </c>
      <c r="M353" s="67" t="s">
        <v>91</v>
      </c>
      <c r="N353" s="67">
        <v>11122.691055</v>
      </c>
      <c r="O353" s="67">
        <v>314.45</v>
      </c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2.75" customHeight="1">
      <c r="A354" s="67">
        <v>1065016.0</v>
      </c>
      <c r="B354" s="67">
        <v>21500.0</v>
      </c>
      <c r="C354" s="67" t="s">
        <v>27</v>
      </c>
      <c r="D354" s="67">
        <v>17.58</v>
      </c>
      <c r="E354" s="67">
        <v>427.19</v>
      </c>
      <c r="F354" s="67" t="s">
        <v>75</v>
      </c>
      <c r="G354" s="67" t="s">
        <v>89</v>
      </c>
      <c r="H354" s="67" t="s">
        <v>60</v>
      </c>
      <c r="I354" s="67">
        <v>59000.0</v>
      </c>
      <c r="J354" s="67" t="s">
        <v>23</v>
      </c>
      <c r="K354" s="67" t="s">
        <v>24</v>
      </c>
      <c r="L354" s="67" t="s">
        <v>50</v>
      </c>
      <c r="M354" s="67" t="s">
        <v>76</v>
      </c>
      <c r="N354" s="67">
        <v>19857.78</v>
      </c>
      <c r="O354" s="67">
        <v>12653.57</v>
      </c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2.75" customHeight="1">
      <c r="A355" s="67">
        <v>1064924.0</v>
      </c>
      <c r="B355" s="67">
        <v>4800.0</v>
      </c>
      <c r="C355" s="67" t="s">
        <v>19</v>
      </c>
      <c r="D355" s="67">
        <v>7.9</v>
      </c>
      <c r="E355" s="67">
        <v>150.2</v>
      </c>
      <c r="F355" s="67" t="s">
        <v>44</v>
      </c>
      <c r="G355" s="67" t="s">
        <v>85</v>
      </c>
      <c r="H355" s="67" t="s">
        <v>21</v>
      </c>
      <c r="I355" s="67">
        <v>48000.0</v>
      </c>
      <c r="J355" s="67" t="s">
        <v>30</v>
      </c>
      <c r="K355" s="67" t="s">
        <v>24</v>
      </c>
      <c r="L355" s="67" t="s">
        <v>50</v>
      </c>
      <c r="M355" s="67" t="s">
        <v>87</v>
      </c>
      <c r="N355" s="67">
        <v>5080.25</v>
      </c>
      <c r="O355" s="67">
        <v>3731.1</v>
      </c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2.75" customHeight="1">
      <c r="A356" s="67">
        <v>1064940.0</v>
      </c>
      <c r="B356" s="67">
        <v>7800.0</v>
      </c>
      <c r="C356" s="67" t="s">
        <v>19</v>
      </c>
      <c r="D356" s="67">
        <v>6.03</v>
      </c>
      <c r="E356" s="67">
        <v>237.4</v>
      </c>
      <c r="F356" s="67" t="s">
        <v>44</v>
      </c>
      <c r="G356" s="67" t="s">
        <v>22</v>
      </c>
      <c r="H356" s="67" t="s">
        <v>60</v>
      </c>
      <c r="I356" s="67">
        <v>85000.0</v>
      </c>
      <c r="J356" s="67" t="s">
        <v>34</v>
      </c>
      <c r="K356" s="67" t="s">
        <v>24</v>
      </c>
      <c r="L356" s="67" t="s">
        <v>57</v>
      </c>
      <c r="M356" s="67" t="s">
        <v>116</v>
      </c>
      <c r="N356" s="67">
        <v>8545.84036762</v>
      </c>
      <c r="O356" s="67">
        <v>4.89</v>
      </c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2.75" customHeight="1">
      <c r="A357" s="67">
        <v>1064932.0</v>
      </c>
      <c r="B357" s="67">
        <v>20000.0</v>
      </c>
      <c r="C357" s="67" t="s">
        <v>19</v>
      </c>
      <c r="D357" s="67">
        <v>14.27</v>
      </c>
      <c r="E357" s="67">
        <v>686.18</v>
      </c>
      <c r="F357" s="67" t="s">
        <v>28</v>
      </c>
      <c r="G357" s="67" t="s">
        <v>22</v>
      </c>
      <c r="H357" s="67" t="s">
        <v>79</v>
      </c>
      <c r="I357" s="67">
        <v>70000.0</v>
      </c>
      <c r="J357" s="67" t="s">
        <v>23</v>
      </c>
      <c r="K357" s="67" t="s">
        <v>24</v>
      </c>
      <c r="L357" s="67" t="s">
        <v>25</v>
      </c>
      <c r="M357" s="67" t="s">
        <v>64</v>
      </c>
      <c r="N357" s="67">
        <v>23996.94</v>
      </c>
      <c r="O357" s="67">
        <v>8922.33</v>
      </c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2.75" customHeight="1">
      <c r="A358" s="67">
        <v>1062248.0</v>
      </c>
      <c r="B358" s="67">
        <v>9750.0</v>
      </c>
      <c r="C358" s="67" t="s">
        <v>19</v>
      </c>
      <c r="D358" s="67">
        <v>7.51</v>
      </c>
      <c r="E358" s="67">
        <v>303.34</v>
      </c>
      <c r="F358" s="67" t="s">
        <v>44</v>
      </c>
      <c r="G358" s="67" t="s">
        <v>61</v>
      </c>
      <c r="H358" s="67" t="s">
        <v>21</v>
      </c>
      <c r="I358" s="67">
        <v>35000.0</v>
      </c>
      <c r="J358" s="67" t="s">
        <v>34</v>
      </c>
      <c r="K358" s="67" t="s">
        <v>31</v>
      </c>
      <c r="L358" s="67" t="s">
        <v>50</v>
      </c>
      <c r="M358" s="67" t="s">
        <v>129</v>
      </c>
      <c r="N358" s="67">
        <v>5150.83</v>
      </c>
      <c r="O358" s="67">
        <v>303.34</v>
      </c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2.75" customHeight="1">
      <c r="A359" s="67">
        <v>1064985.0</v>
      </c>
      <c r="B359" s="67">
        <v>18000.0</v>
      </c>
      <c r="C359" s="67" t="s">
        <v>27</v>
      </c>
      <c r="D359" s="67">
        <v>15.96</v>
      </c>
      <c r="E359" s="67">
        <v>365.67</v>
      </c>
      <c r="F359" s="67" t="s">
        <v>28</v>
      </c>
      <c r="G359" s="67" t="s">
        <v>85</v>
      </c>
      <c r="H359" s="67" t="s">
        <v>79</v>
      </c>
      <c r="I359" s="67">
        <v>91000.0</v>
      </c>
      <c r="J359" s="67" t="s">
        <v>23</v>
      </c>
      <c r="K359" s="67" t="s">
        <v>24</v>
      </c>
      <c r="L359" s="67" t="s">
        <v>25</v>
      </c>
      <c r="M359" s="67" t="s">
        <v>69</v>
      </c>
      <c r="N359" s="67">
        <v>18879.1</v>
      </c>
      <c r="O359" s="67">
        <v>11241.88</v>
      </c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2.75" customHeight="1">
      <c r="A360" s="67">
        <v>1064926.0</v>
      </c>
      <c r="B360" s="67">
        <v>5000.0</v>
      </c>
      <c r="C360" s="67" t="s">
        <v>19</v>
      </c>
      <c r="D360" s="67">
        <v>6.03</v>
      </c>
      <c r="E360" s="67">
        <v>152.18</v>
      </c>
      <c r="F360" s="67" t="s">
        <v>44</v>
      </c>
      <c r="G360" s="67" t="s">
        <v>56</v>
      </c>
      <c r="H360" s="67" t="s">
        <v>79</v>
      </c>
      <c r="I360" s="67">
        <v>30000.0</v>
      </c>
      <c r="J360" s="67" t="s">
        <v>34</v>
      </c>
      <c r="K360" s="67" t="s">
        <v>24</v>
      </c>
      <c r="L360" s="67" t="s">
        <v>41</v>
      </c>
      <c r="M360" s="67" t="s">
        <v>42</v>
      </c>
      <c r="N360" s="67">
        <v>5451.0297879</v>
      </c>
      <c r="O360" s="67">
        <v>1344.77</v>
      </c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2.75" customHeight="1">
      <c r="A361" s="67">
        <v>1064908.0</v>
      </c>
      <c r="B361" s="67">
        <v>9000.0</v>
      </c>
      <c r="C361" s="67" t="s">
        <v>19</v>
      </c>
      <c r="D361" s="67">
        <v>14.65</v>
      </c>
      <c r="E361" s="67">
        <v>310.45</v>
      </c>
      <c r="F361" s="67" t="s">
        <v>28</v>
      </c>
      <c r="G361" s="67" t="s">
        <v>61</v>
      </c>
      <c r="H361" s="67" t="s">
        <v>21</v>
      </c>
      <c r="I361" s="67">
        <v>45000.0</v>
      </c>
      <c r="J361" s="67" t="s">
        <v>30</v>
      </c>
      <c r="K361" s="67" t="s">
        <v>24</v>
      </c>
      <c r="L361" s="67" t="s">
        <v>50</v>
      </c>
      <c r="M361" s="67" t="s">
        <v>91</v>
      </c>
      <c r="N361" s="67">
        <v>10750.2</v>
      </c>
      <c r="O361" s="67">
        <v>4548.72</v>
      </c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2.75" customHeight="1">
      <c r="A362" s="67">
        <v>1059118.0</v>
      </c>
      <c r="B362" s="67">
        <v>7200.0</v>
      </c>
      <c r="C362" s="67" t="s">
        <v>19</v>
      </c>
      <c r="D362" s="67">
        <v>7.9</v>
      </c>
      <c r="E362" s="67">
        <v>225.29</v>
      </c>
      <c r="F362" s="67" t="s">
        <v>44</v>
      </c>
      <c r="G362" s="67" t="s">
        <v>45</v>
      </c>
      <c r="H362" s="67" t="s">
        <v>21</v>
      </c>
      <c r="I362" s="67">
        <v>55000.0</v>
      </c>
      <c r="J362" s="67" t="s">
        <v>34</v>
      </c>
      <c r="K362" s="67" t="s">
        <v>24</v>
      </c>
      <c r="L362" s="67" t="s">
        <v>50</v>
      </c>
      <c r="M362" s="67" t="s">
        <v>87</v>
      </c>
      <c r="N362" s="67">
        <v>8109.2597076</v>
      </c>
      <c r="O362" s="67">
        <v>232.43</v>
      </c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2.75" customHeight="1">
      <c r="A363" s="67">
        <v>1064897.0</v>
      </c>
      <c r="B363" s="67">
        <v>3000.0</v>
      </c>
      <c r="C363" s="67" t="s">
        <v>27</v>
      </c>
      <c r="D363" s="67">
        <v>19.03</v>
      </c>
      <c r="E363" s="67">
        <v>77.88</v>
      </c>
      <c r="F363" s="67" t="s">
        <v>55</v>
      </c>
      <c r="G363" s="67" t="s">
        <v>48</v>
      </c>
      <c r="H363" s="67" t="s">
        <v>21</v>
      </c>
      <c r="I363" s="67">
        <v>53004.0</v>
      </c>
      <c r="J363" s="67" t="s">
        <v>30</v>
      </c>
      <c r="K363" s="67" t="s">
        <v>38</v>
      </c>
      <c r="L363" s="67" t="s">
        <v>41</v>
      </c>
      <c r="M363" s="67" t="s">
        <v>87</v>
      </c>
      <c r="N363" s="67">
        <v>3729.4</v>
      </c>
      <c r="O363" s="67">
        <v>77.88</v>
      </c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2.75" customHeight="1">
      <c r="A364" s="67">
        <v>1064754.0</v>
      </c>
      <c r="B364" s="67">
        <v>25000.0</v>
      </c>
      <c r="C364" s="67" t="s">
        <v>27</v>
      </c>
      <c r="D364" s="67">
        <v>19.42</v>
      </c>
      <c r="E364" s="67">
        <v>654.31</v>
      </c>
      <c r="F364" s="67" t="s">
        <v>55</v>
      </c>
      <c r="G364" s="67" t="s">
        <v>22</v>
      </c>
      <c r="H364" s="67" t="s">
        <v>21</v>
      </c>
      <c r="I364" s="67">
        <v>60000.0</v>
      </c>
      <c r="J364" s="67" t="s">
        <v>23</v>
      </c>
      <c r="K364" s="67" t="s">
        <v>31</v>
      </c>
      <c r="L364" s="67" t="s">
        <v>25</v>
      </c>
      <c r="M364" s="67" t="s">
        <v>42</v>
      </c>
      <c r="N364" s="67">
        <v>26721.85</v>
      </c>
      <c r="O364" s="67">
        <v>654.31</v>
      </c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2.75" customHeight="1">
      <c r="A365" s="67">
        <v>1060082.0</v>
      </c>
      <c r="B365" s="67">
        <v>25000.0</v>
      </c>
      <c r="C365" s="67" t="s">
        <v>19</v>
      </c>
      <c r="D365" s="67">
        <v>15.27</v>
      </c>
      <c r="E365" s="67">
        <v>869.95</v>
      </c>
      <c r="F365" s="67" t="s">
        <v>28</v>
      </c>
      <c r="G365" s="67" t="s">
        <v>51</v>
      </c>
      <c r="H365" s="67" t="s">
        <v>60</v>
      </c>
      <c r="I365" s="67">
        <v>82000.0</v>
      </c>
      <c r="J365" s="67" t="s">
        <v>23</v>
      </c>
      <c r="K365" s="67" t="s">
        <v>24</v>
      </c>
      <c r="L365" s="67" t="s">
        <v>50</v>
      </c>
      <c r="M365" s="67" t="s">
        <v>42</v>
      </c>
      <c r="N365" s="67">
        <v>28094.27</v>
      </c>
      <c r="O365" s="67">
        <v>19410.22</v>
      </c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2.75" customHeight="1">
      <c r="A366" s="67">
        <v>1064736.0</v>
      </c>
      <c r="B366" s="67">
        <v>10000.0</v>
      </c>
      <c r="C366" s="67" t="s">
        <v>19</v>
      </c>
      <c r="D366" s="67">
        <v>15.96</v>
      </c>
      <c r="E366" s="67">
        <v>351.38</v>
      </c>
      <c r="F366" s="67" t="s">
        <v>28</v>
      </c>
      <c r="G366" s="67" t="s">
        <v>22</v>
      </c>
      <c r="H366" s="67" t="s">
        <v>21</v>
      </c>
      <c r="I366" s="67">
        <v>53000.0</v>
      </c>
      <c r="J366" s="67" t="s">
        <v>23</v>
      </c>
      <c r="K366" s="67" t="s">
        <v>24</v>
      </c>
      <c r="L366" s="67" t="s">
        <v>50</v>
      </c>
      <c r="M366" s="67" t="s">
        <v>42</v>
      </c>
      <c r="N366" s="67">
        <v>12641.9665755</v>
      </c>
      <c r="O366" s="67">
        <v>371.75</v>
      </c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2.75" customHeight="1">
      <c r="A367" s="67">
        <v>1064727.0</v>
      </c>
      <c r="B367" s="67">
        <v>8875.0</v>
      </c>
      <c r="C367" s="67" t="s">
        <v>19</v>
      </c>
      <c r="D367" s="67">
        <v>12.69</v>
      </c>
      <c r="E367" s="67">
        <v>297.72</v>
      </c>
      <c r="F367" s="67" t="s">
        <v>20</v>
      </c>
      <c r="G367" s="67" t="s">
        <v>66</v>
      </c>
      <c r="H367" s="67" t="s">
        <v>79</v>
      </c>
      <c r="I367" s="67">
        <v>35360.0</v>
      </c>
      <c r="J367" s="67" t="s">
        <v>23</v>
      </c>
      <c r="K367" s="67" t="s">
        <v>31</v>
      </c>
      <c r="L367" s="67" t="s">
        <v>50</v>
      </c>
      <c r="M367" s="67" t="s">
        <v>92</v>
      </c>
      <c r="N367" s="67">
        <v>2046.9</v>
      </c>
      <c r="O367" s="67">
        <v>297.72</v>
      </c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2.75" customHeight="1">
      <c r="A368" s="67">
        <v>1042668.0</v>
      </c>
      <c r="B368" s="67">
        <v>15550.0</v>
      </c>
      <c r="C368" s="67" t="s">
        <v>19</v>
      </c>
      <c r="D368" s="67">
        <v>11.71</v>
      </c>
      <c r="E368" s="67">
        <v>514.34</v>
      </c>
      <c r="F368" s="67" t="s">
        <v>20</v>
      </c>
      <c r="G368" s="67" t="s">
        <v>22</v>
      </c>
      <c r="H368" s="67" t="s">
        <v>21</v>
      </c>
      <c r="I368" s="67">
        <v>54000.0</v>
      </c>
      <c r="J368" s="67" t="s">
        <v>23</v>
      </c>
      <c r="K368" s="67" t="s">
        <v>24</v>
      </c>
      <c r="L368" s="67" t="s">
        <v>50</v>
      </c>
      <c r="M368" s="67" t="s">
        <v>87</v>
      </c>
      <c r="N368" s="67">
        <v>18510.724981</v>
      </c>
      <c r="O368" s="67">
        <v>534.3</v>
      </c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2.75" customHeight="1">
      <c r="A369" s="67">
        <v>1064862.0</v>
      </c>
      <c r="B369" s="67">
        <v>17000.0</v>
      </c>
      <c r="C369" s="67" t="s">
        <v>27</v>
      </c>
      <c r="D369" s="67">
        <v>15.27</v>
      </c>
      <c r="E369" s="67">
        <v>406.85</v>
      </c>
      <c r="F369" s="67" t="s">
        <v>28</v>
      </c>
      <c r="G369" s="67" t="s">
        <v>51</v>
      </c>
      <c r="H369" s="67" t="s">
        <v>21</v>
      </c>
      <c r="I369" s="67">
        <v>65000.0</v>
      </c>
      <c r="J369" s="67" t="s">
        <v>34</v>
      </c>
      <c r="K369" s="67" t="s">
        <v>38</v>
      </c>
      <c r="L369" s="67" t="s">
        <v>50</v>
      </c>
      <c r="M369" s="67" t="s">
        <v>95</v>
      </c>
      <c r="N369" s="67">
        <v>19520.54</v>
      </c>
      <c r="O369" s="67">
        <v>406.85</v>
      </c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2.75" customHeight="1">
      <c r="A370" s="67">
        <v>1064711.0</v>
      </c>
      <c r="B370" s="67">
        <v>7500.0</v>
      </c>
      <c r="C370" s="67" t="s">
        <v>19</v>
      </c>
      <c r="D370" s="67">
        <v>12.69</v>
      </c>
      <c r="E370" s="67">
        <v>251.59</v>
      </c>
      <c r="F370" s="67" t="s">
        <v>20</v>
      </c>
      <c r="G370" s="67" t="s">
        <v>66</v>
      </c>
      <c r="H370" s="67" t="s">
        <v>21</v>
      </c>
      <c r="I370" s="67">
        <v>65000.0</v>
      </c>
      <c r="J370" s="67" t="s">
        <v>34</v>
      </c>
      <c r="K370" s="67" t="s">
        <v>24</v>
      </c>
      <c r="L370" s="67" t="s">
        <v>25</v>
      </c>
      <c r="M370" s="67" t="s">
        <v>42</v>
      </c>
      <c r="N370" s="67">
        <v>9051.84301793</v>
      </c>
      <c r="O370" s="67">
        <v>270.37</v>
      </c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2.75" customHeight="1">
      <c r="A371" s="67">
        <v>1032875.0</v>
      </c>
      <c r="B371" s="67">
        <v>8875.0</v>
      </c>
      <c r="C371" s="67" t="s">
        <v>19</v>
      </c>
      <c r="D371" s="67">
        <v>8.9</v>
      </c>
      <c r="E371" s="67">
        <v>281.81</v>
      </c>
      <c r="F371" s="67" t="s">
        <v>44</v>
      </c>
      <c r="G371" s="67" t="s">
        <v>85</v>
      </c>
      <c r="H371" s="67" t="s">
        <v>60</v>
      </c>
      <c r="I371" s="67">
        <v>28800.0</v>
      </c>
      <c r="J371" s="67" t="s">
        <v>34</v>
      </c>
      <c r="K371" s="67" t="s">
        <v>24</v>
      </c>
      <c r="L371" s="67" t="s">
        <v>50</v>
      </c>
      <c r="M371" s="67" t="s">
        <v>42</v>
      </c>
      <c r="N371" s="67">
        <v>10143.3821914</v>
      </c>
      <c r="O371" s="67">
        <v>291.21</v>
      </c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2.75" customHeight="1">
      <c r="A372" s="67">
        <v>1064830.0</v>
      </c>
      <c r="B372" s="67">
        <v>4500.0</v>
      </c>
      <c r="C372" s="67" t="s">
        <v>19</v>
      </c>
      <c r="D372" s="67">
        <v>17.27</v>
      </c>
      <c r="E372" s="67">
        <v>161.05</v>
      </c>
      <c r="F372" s="67" t="s">
        <v>75</v>
      </c>
      <c r="G372" s="67" t="s">
        <v>45</v>
      </c>
      <c r="H372" s="67" t="s">
        <v>21</v>
      </c>
      <c r="I372" s="67">
        <v>42000.0</v>
      </c>
      <c r="J372" s="67" t="s">
        <v>34</v>
      </c>
      <c r="K372" s="67" t="s">
        <v>24</v>
      </c>
      <c r="L372" s="67" t="s">
        <v>25</v>
      </c>
      <c r="M372" s="67" t="s">
        <v>99</v>
      </c>
      <c r="N372" s="67">
        <v>5505.07469031</v>
      </c>
      <c r="O372" s="67">
        <v>182.85</v>
      </c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2.75" customHeight="1">
      <c r="A373" s="67">
        <v>1064681.0</v>
      </c>
      <c r="B373" s="67">
        <v>5800.0</v>
      </c>
      <c r="C373" s="67" t="s">
        <v>19</v>
      </c>
      <c r="D373" s="67">
        <v>12.42</v>
      </c>
      <c r="E373" s="67">
        <v>193.81</v>
      </c>
      <c r="F373" s="67" t="s">
        <v>20</v>
      </c>
      <c r="G373" s="67" t="s">
        <v>48</v>
      </c>
      <c r="H373" s="67" t="s">
        <v>21</v>
      </c>
      <c r="I373" s="67">
        <v>36000.0</v>
      </c>
      <c r="J373" s="67" t="s">
        <v>34</v>
      </c>
      <c r="K373" s="67" t="s">
        <v>24</v>
      </c>
      <c r="L373" s="67" t="s">
        <v>50</v>
      </c>
      <c r="M373" s="67" t="s">
        <v>64</v>
      </c>
      <c r="N373" s="67">
        <v>6975.27607766</v>
      </c>
      <c r="O373" s="67">
        <v>200.51</v>
      </c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2.75" customHeight="1">
      <c r="A374" s="67">
        <v>1064383.0</v>
      </c>
      <c r="B374" s="67">
        <v>10000.0</v>
      </c>
      <c r="C374" s="67" t="s">
        <v>19</v>
      </c>
      <c r="D374" s="67">
        <v>11.71</v>
      </c>
      <c r="E374" s="67">
        <v>330.76</v>
      </c>
      <c r="F374" s="67" t="s">
        <v>20</v>
      </c>
      <c r="G374" s="67" t="s">
        <v>89</v>
      </c>
      <c r="H374" s="67" t="s">
        <v>21</v>
      </c>
      <c r="I374" s="67">
        <v>40000.0</v>
      </c>
      <c r="J374" s="67" t="s">
        <v>34</v>
      </c>
      <c r="K374" s="67" t="s">
        <v>24</v>
      </c>
      <c r="L374" s="67" t="s">
        <v>50</v>
      </c>
      <c r="M374" s="67" t="s">
        <v>95</v>
      </c>
      <c r="N374" s="67">
        <v>11816.1434269</v>
      </c>
      <c r="O374" s="67">
        <v>2571.77</v>
      </c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2.75" customHeight="1">
      <c r="A375" s="67">
        <v>1064675.0</v>
      </c>
      <c r="B375" s="67">
        <v>10000.0</v>
      </c>
      <c r="C375" s="67" t="s">
        <v>19</v>
      </c>
      <c r="D375" s="67">
        <v>9.91</v>
      </c>
      <c r="E375" s="67">
        <v>322.25</v>
      </c>
      <c r="F375" s="67" t="s">
        <v>20</v>
      </c>
      <c r="G375" s="67" t="s">
        <v>61</v>
      </c>
      <c r="H375" s="67" t="s">
        <v>21</v>
      </c>
      <c r="I375" s="67">
        <v>50000.0</v>
      </c>
      <c r="J375" s="67" t="s">
        <v>34</v>
      </c>
      <c r="K375" s="67" t="s">
        <v>24</v>
      </c>
      <c r="L375" s="67" t="s">
        <v>25</v>
      </c>
      <c r="M375" s="67" t="s">
        <v>33</v>
      </c>
      <c r="N375" s="67">
        <v>11398.55</v>
      </c>
      <c r="O375" s="67">
        <v>4002.95</v>
      </c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2.75" customHeight="1">
      <c r="A376" s="67">
        <v>1064666.0</v>
      </c>
      <c r="B376" s="67">
        <v>14000.0</v>
      </c>
      <c r="C376" s="67" t="s">
        <v>19</v>
      </c>
      <c r="D376" s="67">
        <v>11.71</v>
      </c>
      <c r="E376" s="67">
        <v>463.07</v>
      </c>
      <c r="F376" s="67" t="s">
        <v>20</v>
      </c>
      <c r="G376" s="67" t="s">
        <v>45</v>
      </c>
      <c r="H376" s="67" t="s">
        <v>21</v>
      </c>
      <c r="I376" s="67">
        <v>52000.0</v>
      </c>
      <c r="J376" s="67" t="s">
        <v>34</v>
      </c>
      <c r="K376" s="67" t="s">
        <v>24</v>
      </c>
      <c r="L376" s="67" t="s">
        <v>25</v>
      </c>
      <c r="M376" s="67" t="s">
        <v>42</v>
      </c>
      <c r="N376" s="67">
        <v>15609.96</v>
      </c>
      <c r="O376" s="67">
        <v>9596.96</v>
      </c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2.75" customHeight="1">
      <c r="A377" s="67">
        <v>1064639.0</v>
      </c>
      <c r="B377" s="67">
        <v>25000.0</v>
      </c>
      <c r="C377" s="67" t="s">
        <v>27</v>
      </c>
      <c r="D377" s="67">
        <v>19.03</v>
      </c>
      <c r="E377" s="67">
        <v>648.93</v>
      </c>
      <c r="F377" s="67" t="s">
        <v>55</v>
      </c>
      <c r="G377" s="67" t="s">
        <v>48</v>
      </c>
      <c r="H377" s="67" t="s">
        <v>79</v>
      </c>
      <c r="I377" s="67">
        <v>85000.0</v>
      </c>
      <c r="J377" s="67" t="s">
        <v>23</v>
      </c>
      <c r="K377" s="67" t="s">
        <v>38</v>
      </c>
      <c r="L377" s="67" t="s">
        <v>25</v>
      </c>
      <c r="M377" s="67" t="s">
        <v>69</v>
      </c>
      <c r="N377" s="67">
        <v>31161.59</v>
      </c>
      <c r="O377" s="67">
        <v>648.93</v>
      </c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2.75" customHeight="1">
      <c r="A378" s="67">
        <v>1064636.0</v>
      </c>
      <c r="B378" s="67">
        <v>12000.0</v>
      </c>
      <c r="C378" s="67" t="s">
        <v>19</v>
      </c>
      <c r="D378" s="67">
        <v>8.9</v>
      </c>
      <c r="E378" s="67">
        <v>381.04</v>
      </c>
      <c r="F378" s="67" t="s">
        <v>44</v>
      </c>
      <c r="G378" s="67" t="s">
        <v>48</v>
      </c>
      <c r="H378" s="67" t="s">
        <v>21</v>
      </c>
      <c r="I378" s="67">
        <v>32000.0</v>
      </c>
      <c r="J378" s="67" t="s">
        <v>30</v>
      </c>
      <c r="K378" s="67" t="s">
        <v>31</v>
      </c>
      <c r="L378" s="67" t="s">
        <v>50</v>
      </c>
      <c r="M378" s="67" t="s">
        <v>46</v>
      </c>
      <c r="N378" s="67">
        <v>8740.16</v>
      </c>
      <c r="O378" s="67">
        <v>381.04</v>
      </c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2.75" customHeight="1">
      <c r="A379" s="67">
        <v>1064805.0</v>
      </c>
      <c r="B379" s="67">
        <v>24000.0</v>
      </c>
      <c r="C379" s="67" t="s">
        <v>19</v>
      </c>
      <c r="D379" s="67">
        <v>7.9</v>
      </c>
      <c r="E379" s="67">
        <v>750.97</v>
      </c>
      <c r="F379" s="67" t="s">
        <v>44</v>
      </c>
      <c r="G379" s="67" t="s">
        <v>85</v>
      </c>
      <c r="H379" s="67" t="s">
        <v>60</v>
      </c>
      <c r="I379" s="67">
        <v>75000.0</v>
      </c>
      <c r="J379" s="67" t="s">
        <v>23</v>
      </c>
      <c r="K379" s="67" t="s">
        <v>24</v>
      </c>
      <c r="L379" s="67" t="s">
        <v>50</v>
      </c>
      <c r="M379" s="67" t="s">
        <v>87</v>
      </c>
      <c r="N379" s="67">
        <v>27033.3315289</v>
      </c>
      <c r="O379" s="67">
        <v>759.52</v>
      </c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2.75" customHeight="1">
      <c r="A380" s="67">
        <v>1064635.0</v>
      </c>
      <c r="B380" s="67">
        <v>14000.0</v>
      </c>
      <c r="C380" s="67" t="s">
        <v>19</v>
      </c>
      <c r="D380" s="67">
        <v>14.27</v>
      </c>
      <c r="E380" s="67">
        <v>480.33</v>
      </c>
      <c r="F380" s="67" t="s">
        <v>28</v>
      </c>
      <c r="G380" s="67" t="s">
        <v>29</v>
      </c>
      <c r="H380" s="67" t="s">
        <v>21</v>
      </c>
      <c r="I380" s="67">
        <v>80000.0</v>
      </c>
      <c r="J380" s="67" t="s">
        <v>34</v>
      </c>
      <c r="K380" s="67" t="s">
        <v>24</v>
      </c>
      <c r="L380" s="67" t="s">
        <v>25</v>
      </c>
      <c r="M380" s="67" t="s">
        <v>91</v>
      </c>
      <c r="N380" s="67">
        <v>17230.0765228</v>
      </c>
      <c r="O380" s="67">
        <v>2364.03</v>
      </c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2.75" customHeight="1">
      <c r="A381" s="67">
        <v>1064793.0</v>
      </c>
      <c r="B381" s="67">
        <v>12000.0</v>
      </c>
      <c r="C381" s="67" t="s">
        <v>19</v>
      </c>
      <c r="D381" s="67">
        <v>8.9</v>
      </c>
      <c r="E381" s="67">
        <v>381.04</v>
      </c>
      <c r="F381" s="67" t="s">
        <v>44</v>
      </c>
      <c r="G381" s="67" t="s">
        <v>94</v>
      </c>
      <c r="H381" s="67" t="s">
        <v>79</v>
      </c>
      <c r="I381" s="67">
        <v>40246.0</v>
      </c>
      <c r="J381" s="67" t="s">
        <v>23</v>
      </c>
      <c r="K381" s="67" t="s">
        <v>24</v>
      </c>
      <c r="L381" s="67" t="s">
        <v>25</v>
      </c>
      <c r="M381" s="67" t="s">
        <v>26</v>
      </c>
      <c r="N381" s="67">
        <v>13736.4111926</v>
      </c>
      <c r="O381" s="67">
        <v>418.47</v>
      </c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2.75" customHeight="1">
      <c r="A382" s="67">
        <v>1056865.0</v>
      </c>
      <c r="B382" s="67">
        <v>15000.0</v>
      </c>
      <c r="C382" s="67" t="s">
        <v>27</v>
      </c>
      <c r="D382" s="67">
        <v>12.69</v>
      </c>
      <c r="E382" s="67">
        <v>338.93</v>
      </c>
      <c r="F382" s="67" t="s">
        <v>20</v>
      </c>
      <c r="G382" s="67" t="s">
        <v>48</v>
      </c>
      <c r="H382" s="67" t="s">
        <v>60</v>
      </c>
      <c r="I382" s="67">
        <v>30000.0</v>
      </c>
      <c r="J382" s="67" t="s">
        <v>23</v>
      </c>
      <c r="K382" s="67" t="s">
        <v>31</v>
      </c>
      <c r="L382" s="67" t="s">
        <v>50</v>
      </c>
      <c r="M382" s="67" t="s">
        <v>95</v>
      </c>
      <c r="N382" s="67">
        <v>9543.84</v>
      </c>
      <c r="O382" s="67">
        <v>338.93</v>
      </c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2.75" customHeight="1">
      <c r="A383" s="67">
        <v>1064783.0</v>
      </c>
      <c r="B383" s="67">
        <v>8050.0</v>
      </c>
      <c r="C383" s="67" t="s">
        <v>19</v>
      </c>
      <c r="D383" s="67">
        <v>12.69</v>
      </c>
      <c r="E383" s="67">
        <v>270.04</v>
      </c>
      <c r="F383" s="67" t="s">
        <v>20</v>
      </c>
      <c r="G383" s="67" t="s">
        <v>45</v>
      </c>
      <c r="H383" s="67" t="s">
        <v>21</v>
      </c>
      <c r="I383" s="67">
        <v>36000.0</v>
      </c>
      <c r="J383" s="67" t="s">
        <v>30</v>
      </c>
      <c r="K383" s="67" t="s">
        <v>31</v>
      </c>
      <c r="L383" s="67" t="s">
        <v>50</v>
      </c>
      <c r="M383" s="67" t="s">
        <v>107</v>
      </c>
      <c r="N383" s="67">
        <v>1330.92</v>
      </c>
      <c r="O383" s="67">
        <v>270.04</v>
      </c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2.75" customHeight="1">
      <c r="A384" s="67">
        <v>1064623.0</v>
      </c>
      <c r="B384" s="67">
        <v>5600.0</v>
      </c>
      <c r="C384" s="67" t="s">
        <v>19</v>
      </c>
      <c r="D384" s="67">
        <v>10.65</v>
      </c>
      <c r="E384" s="67">
        <v>182.42</v>
      </c>
      <c r="F384" s="67" t="s">
        <v>20</v>
      </c>
      <c r="G384" s="67" t="s">
        <v>85</v>
      </c>
      <c r="H384" s="67" t="s">
        <v>21</v>
      </c>
      <c r="I384" s="67">
        <v>60000.0</v>
      </c>
      <c r="J384" s="67" t="s">
        <v>34</v>
      </c>
      <c r="K384" s="67" t="s">
        <v>24</v>
      </c>
      <c r="L384" s="67" t="s">
        <v>50</v>
      </c>
      <c r="M384" s="67" t="s">
        <v>42</v>
      </c>
      <c r="N384" s="67">
        <v>6564.33417452</v>
      </c>
      <c r="O384" s="67">
        <v>192.37</v>
      </c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2.75" customHeight="1">
      <c r="A385" s="67">
        <v>1064792.0</v>
      </c>
      <c r="B385" s="67">
        <v>7500.0</v>
      </c>
      <c r="C385" s="67" t="s">
        <v>19</v>
      </c>
      <c r="D385" s="67">
        <v>9.91</v>
      </c>
      <c r="E385" s="67">
        <v>241.69</v>
      </c>
      <c r="F385" s="67" t="s">
        <v>20</v>
      </c>
      <c r="G385" s="67" t="s">
        <v>48</v>
      </c>
      <c r="H385" s="67" t="s">
        <v>21</v>
      </c>
      <c r="I385" s="67">
        <v>31200.0</v>
      </c>
      <c r="J385" s="67" t="s">
        <v>34</v>
      </c>
      <c r="K385" s="67" t="s">
        <v>24</v>
      </c>
      <c r="L385" s="67" t="s">
        <v>25</v>
      </c>
      <c r="M385" s="67" t="s">
        <v>42</v>
      </c>
      <c r="N385" s="67">
        <v>8548.15</v>
      </c>
      <c r="O385" s="67">
        <v>3005.84</v>
      </c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2.75" customHeight="1">
      <c r="A386" s="67">
        <v>1062701.0</v>
      </c>
      <c r="B386" s="67">
        <v>7000.0</v>
      </c>
      <c r="C386" s="67" t="s">
        <v>19</v>
      </c>
      <c r="D386" s="67">
        <v>11.71</v>
      </c>
      <c r="E386" s="67">
        <v>231.54</v>
      </c>
      <c r="F386" s="67" t="s">
        <v>20</v>
      </c>
      <c r="G386" s="67" t="s">
        <v>22</v>
      </c>
      <c r="H386" s="67" t="s">
        <v>21</v>
      </c>
      <c r="I386" s="67">
        <v>90000.0</v>
      </c>
      <c r="J386" s="67" t="s">
        <v>23</v>
      </c>
      <c r="K386" s="67" t="s">
        <v>24</v>
      </c>
      <c r="L386" s="67" t="s">
        <v>25</v>
      </c>
      <c r="M386" s="67" t="s">
        <v>118</v>
      </c>
      <c r="N386" s="67">
        <v>8332.09758105</v>
      </c>
      <c r="O386" s="67">
        <v>243.02</v>
      </c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2.75" customHeight="1">
      <c r="A387" s="67">
        <v>1064781.0</v>
      </c>
      <c r="B387" s="67">
        <v>5400.0</v>
      </c>
      <c r="C387" s="67" t="s">
        <v>19</v>
      </c>
      <c r="D387" s="67">
        <v>7.9</v>
      </c>
      <c r="E387" s="67">
        <v>168.97</v>
      </c>
      <c r="F387" s="67" t="s">
        <v>44</v>
      </c>
      <c r="G387" s="67" t="s">
        <v>61</v>
      </c>
      <c r="H387" s="67" t="s">
        <v>21</v>
      </c>
      <c r="I387" s="67">
        <v>40000.0</v>
      </c>
      <c r="J387" s="67" t="s">
        <v>34</v>
      </c>
      <c r="K387" s="67" t="s">
        <v>24</v>
      </c>
      <c r="L387" s="67" t="s">
        <v>50</v>
      </c>
      <c r="M387" s="67" t="s">
        <v>76</v>
      </c>
      <c r="N387" s="67">
        <v>6081.93480181</v>
      </c>
      <c r="O387" s="67">
        <v>174.22</v>
      </c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2.75" customHeight="1">
      <c r="A388" s="67">
        <v>1064774.0</v>
      </c>
      <c r="B388" s="67">
        <v>16000.0</v>
      </c>
      <c r="C388" s="67" t="s">
        <v>19</v>
      </c>
      <c r="D388" s="67">
        <v>12.42</v>
      </c>
      <c r="E388" s="67">
        <v>534.65</v>
      </c>
      <c r="F388" s="67" t="s">
        <v>20</v>
      </c>
      <c r="G388" s="67" t="s">
        <v>45</v>
      </c>
      <c r="H388" s="67" t="s">
        <v>21</v>
      </c>
      <c r="I388" s="67">
        <v>90000.0</v>
      </c>
      <c r="J388" s="67" t="s">
        <v>23</v>
      </c>
      <c r="K388" s="67" t="s">
        <v>24</v>
      </c>
      <c r="L388" s="67" t="s">
        <v>25</v>
      </c>
      <c r="M388" s="67" t="s">
        <v>92</v>
      </c>
      <c r="N388" s="67">
        <v>19242.0198828</v>
      </c>
      <c r="O388" s="67">
        <v>553.45</v>
      </c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2.75" customHeight="1">
      <c r="A389" s="67">
        <v>1053765.0</v>
      </c>
      <c r="B389" s="67">
        <v>35000.0</v>
      </c>
      <c r="C389" s="67" t="s">
        <v>27</v>
      </c>
      <c r="D389" s="67">
        <v>12.42</v>
      </c>
      <c r="E389" s="67">
        <v>619.26</v>
      </c>
      <c r="F389" s="67" t="s">
        <v>20</v>
      </c>
      <c r="G389" s="67" t="s">
        <v>56</v>
      </c>
      <c r="H389" s="67" t="s">
        <v>79</v>
      </c>
      <c r="I389" s="67">
        <v>105000.0</v>
      </c>
      <c r="J389" s="67" t="s">
        <v>23</v>
      </c>
      <c r="K389" s="67" t="s">
        <v>24</v>
      </c>
      <c r="L389" s="67" t="s">
        <v>53</v>
      </c>
      <c r="M389" s="67" t="s">
        <v>64</v>
      </c>
      <c r="N389" s="67">
        <v>34439.9758013</v>
      </c>
      <c r="O389" s="67">
        <v>14468.07</v>
      </c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2.75" customHeight="1">
      <c r="A390" s="67">
        <v>1064608.0</v>
      </c>
      <c r="B390" s="67">
        <v>6000.0</v>
      </c>
      <c r="C390" s="67" t="s">
        <v>27</v>
      </c>
      <c r="D390" s="67">
        <v>7.9</v>
      </c>
      <c r="E390" s="67">
        <v>121.38</v>
      </c>
      <c r="F390" s="67" t="s">
        <v>44</v>
      </c>
      <c r="G390" s="67" t="s">
        <v>29</v>
      </c>
      <c r="H390" s="67" t="s">
        <v>21</v>
      </c>
      <c r="I390" s="67">
        <v>30084.0</v>
      </c>
      <c r="J390" s="67" t="s">
        <v>23</v>
      </c>
      <c r="K390" s="67" t="s">
        <v>31</v>
      </c>
      <c r="L390" s="67" t="s">
        <v>50</v>
      </c>
      <c r="M390" s="67" t="s">
        <v>96</v>
      </c>
      <c r="N390" s="67">
        <v>3662.31</v>
      </c>
      <c r="O390" s="67">
        <v>121.38</v>
      </c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2.75" customHeight="1">
      <c r="A391" s="67">
        <v>1064589.0</v>
      </c>
      <c r="B391" s="67">
        <v>4125.0</v>
      </c>
      <c r="C391" s="67" t="s">
        <v>27</v>
      </c>
      <c r="D391" s="67">
        <v>12.69</v>
      </c>
      <c r="E391" s="67">
        <v>93.21</v>
      </c>
      <c r="F391" s="67" t="s">
        <v>20</v>
      </c>
      <c r="G391" s="67" t="s">
        <v>22</v>
      </c>
      <c r="H391" s="67" t="s">
        <v>79</v>
      </c>
      <c r="I391" s="67">
        <v>36000.0</v>
      </c>
      <c r="J391" s="67" t="s">
        <v>34</v>
      </c>
      <c r="K391" s="67" t="s">
        <v>38</v>
      </c>
      <c r="L391" s="67" t="s">
        <v>32</v>
      </c>
      <c r="M391" s="67" t="s">
        <v>121</v>
      </c>
      <c r="N391" s="67">
        <v>4457.96</v>
      </c>
      <c r="O391" s="67">
        <v>93.21</v>
      </c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2.75" customHeight="1">
      <c r="A392" s="67">
        <v>1064558.0</v>
      </c>
      <c r="B392" s="67">
        <v>9800.0</v>
      </c>
      <c r="C392" s="67" t="s">
        <v>19</v>
      </c>
      <c r="D392" s="67">
        <v>16.29</v>
      </c>
      <c r="E392" s="67">
        <v>345.95</v>
      </c>
      <c r="F392" s="67" t="s">
        <v>75</v>
      </c>
      <c r="G392" s="67" t="s">
        <v>61</v>
      </c>
      <c r="H392" s="67" t="s">
        <v>21</v>
      </c>
      <c r="I392" s="67">
        <v>67000.0</v>
      </c>
      <c r="J392" s="67" t="s">
        <v>34</v>
      </c>
      <c r="K392" s="67" t="s">
        <v>24</v>
      </c>
      <c r="L392" s="67" t="s">
        <v>25</v>
      </c>
      <c r="M392" s="67" t="s">
        <v>42</v>
      </c>
      <c r="N392" s="67">
        <v>12159.38</v>
      </c>
      <c r="O392" s="67">
        <v>3866.0</v>
      </c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2.75" customHeight="1">
      <c r="A393" s="67">
        <v>1064585.0</v>
      </c>
      <c r="B393" s="67">
        <v>15700.0</v>
      </c>
      <c r="C393" s="67" t="s">
        <v>27</v>
      </c>
      <c r="D393" s="67">
        <v>18.25</v>
      </c>
      <c r="E393" s="67">
        <v>400.82</v>
      </c>
      <c r="F393" s="67" t="s">
        <v>75</v>
      </c>
      <c r="G393" s="67" t="s">
        <v>22</v>
      </c>
      <c r="H393" s="67" t="s">
        <v>79</v>
      </c>
      <c r="I393" s="67">
        <v>63000.0</v>
      </c>
      <c r="J393" s="67" t="s">
        <v>30</v>
      </c>
      <c r="K393" s="67" t="s">
        <v>38</v>
      </c>
      <c r="L393" s="67" t="s">
        <v>50</v>
      </c>
      <c r="M393" s="67" t="s">
        <v>87</v>
      </c>
      <c r="N393" s="67">
        <v>19209.98</v>
      </c>
      <c r="O393" s="67">
        <v>400.82</v>
      </c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2.75" customHeight="1">
      <c r="A394" s="67">
        <v>1064548.0</v>
      </c>
      <c r="B394" s="67">
        <v>5000.0</v>
      </c>
      <c r="C394" s="67" t="s">
        <v>19</v>
      </c>
      <c r="D394" s="67">
        <v>6.62</v>
      </c>
      <c r="E394" s="67">
        <v>153.52</v>
      </c>
      <c r="F394" s="67" t="s">
        <v>44</v>
      </c>
      <c r="G394" s="67" t="s">
        <v>45</v>
      </c>
      <c r="H394" s="67" t="s">
        <v>21</v>
      </c>
      <c r="I394" s="67">
        <v>276000.0</v>
      </c>
      <c r="J394" s="67" t="s">
        <v>30</v>
      </c>
      <c r="K394" s="67" t="s">
        <v>24</v>
      </c>
      <c r="L394" s="67" t="s">
        <v>50</v>
      </c>
      <c r="M394" s="67" t="s">
        <v>87</v>
      </c>
      <c r="N394" s="67">
        <v>5524.93647169</v>
      </c>
      <c r="O394" s="67">
        <v>166.04</v>
      </c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2.75" customHeight="1">
      <c r="A395" s="67">
        <v>1064462.0</v>
      </c>
      <c r="B395" s="67">
        <v>9900.0</v>
      </c>
      <c r="C395" s="67" t="s">
        <v>19</v>
      </c>
      <c r="D395" s="67">
        <v>11.71</v>
      </c>
      <c r="E395" s="67">
        <v>327.46</v>
      </c>
      <c r="F395" s="67" t="s">
        <v>20</v>
      </c>
      <c r="G395" s="67" t="s">
        <v>85</v>
      </c>
      <c r="H395" s="67" t="s">
        <v>21</v>
      </c>
      <c r="I395" s="67">
        <v>26400.0</v>
      </c>
      <c r="J395" s="67" t="s">
        <v>23</v>
      </c>
      <c r="K395" s="67" t="s">
        <v>24</v>
      </c>
      <c r="L395" s="67" t="s">
        <v>50</v>
      </c>
      <c r="M395" s="67" t="s">
        <v>99</v>
      </c>
      <c r="N395" s="67">
        <v>11783.1375424</v>
      </c>
      <c r="O395" s="67">
        <v>347.26</v>
      </c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2.75" customHeight="1">
      <c r="A396" s="67">
        <v>1064582.0</v>
      </c>
      <c r="B396" s="67">
        <v>4000.0</v>
      </c>
      <c r="C396" s="67" t="s">
        <v>19</v>
      </c>
      <c r="D396" s="67">
        <v>11.71</v>
      </c>
      <c r="E396" s="67">
        <v>132.31</v>
      </c>
      <c r="F396" s="67" t="s">
        <v>20</v>
      </c>
      <c r="G396" s="67" t="s">
        <v>122</v>
      </c>
      <c r="H396" s="67" t="s">
        <v>21</v>
      </c>
      <c r="I396" s="67">
        <v>24000.0</v>
      </c>
      <c r="J396" s="67" t="s">
        <v>30</v>
      </c>
      <c r="K396" s="67" t="s">
        <v>24</v>
      </c>
      <c r="L396" s="67" t="s">
        <v>53</v>
      </c>
      <c r="M396" s="67" t="s">
        <v>87</v>
      </c>
      <c r="N396" s="67">
        <v>4185.93</v>
      </c>
      <c r="O396" s="67">
        <v>3658.15</v>
      </c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2.75" customHeight="1">
      <c r="A397" s="67">
        <v>1064579.0</v>
      </c>
      <c r="B397" s="67">
        <v>15000.0</v>
      </c>
      <c r="C397" s="67" t="s">
        <v>19</v>
      </c>
      <c r="D397" s="67">
        <v>11.71</v>
      </c>
      <c r="E397" s="67">
        <v>496.14</v>
      </c>
      <c r="F397" s="67" t="s">
        <v>20</v>
      </c>
      <c r="G397" s="67" t="s">
        <v>48</v>
      </c>
      <c r="H397" s="67" t="s">
        <v>79</v>
      </c>
      <c r="I397" s="67">
        <v>68400.0</v>
      </c>
      <c r="J397" s="67" t="s">
        <v>30</v>
      </c>
      <c r="K397" s="67" t="s">
        <v>24</v>
      </c>
      <c r="L397" s="67" t="s">
        <v>50</v>
      </c>
      <c r="M397" s="67" t="s">
        <v>87</v>
      </c>
      <c r="N397" s="67">
        <v>17857.8799053</v>
      </c>
      <c r="O397" s="67">
        <v>508.58</v>
      </c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2.75" customHeight="1">
      <c r="A398" s="67">
        <v>1046511.0</v>
      </c>
      <c r="B398" s="67">
        <v>6250.0</v>
      </c>
      <c r="C398" s="67" t="s">
        <v>19</v>
      </c>
      <c r="D398" s="67">
        <v>15.96</v>
      </c>
      <c r="E398" s="67">
        <v>219.61</v>
      </c>
      <c r="F398" s="67" t="s">
        <v>28</v>
      </c>
      <c r="G398" s="67" t="s">
        <v>45</v>
      </c>
      <c r="H398" s="67" t="s">
        <v>21</v>
      </c>
      <c r="I398" s="67">
        <v>29120.0</v>
      </c>
      <c r="J398" s="67" t="s">
        <v>34</v>
      </c>
      <c r="K398" s="67" t="s">
        <v>24</v>
      </c>
      <c r="L398" s="67" t="s">
        <v>50</v>
      </c>
      <c r="M398" s="67" t="s">
        <v>112</v>
      </c>
      <c r="N398" s="67">
        <v>7901.70400329</v>
      </c>
      <c r="O398" s="67">
        <v>231.21</v>
      </c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2.75" customHeight="1">
      <c r="A399" s="67">
        <v>1029191.0</v>
      </c>
      <c r="B399" s="67">
        <v>6400.0</v>
      </c>
      <c r="C399" s="67" t="s">
        <v>19</v>
      </c>
      <c r="D399" s="67">
        <v>16.29</v>
      </c>
      <c r="E399" s="67">
        <v>225.93</v>
      </c>
      <c r="F399" s="67" t="s">
        <v>75</v>
      </c>
      <c r="G399" s="67" t="s">
        <v>29</v>
      </c>
      <c r="H399" s="67" t="s">
        <v>21</v>
      </c>
      <c r="I399" s="67">
        <v>29120.0</v>
      </c>
      <c r="J399" s="67" t="s">
        <v>34</v>
      </c>
      <c r="K399" s="67" t="s">
        <v>24</v>
      </c>
      <c r="L399" s="67" t="s">
        <v>50</v>
      </c>
      <c r="M399" s="67" t="s">
        <v>112</v>
      </c>
      <c r="N399" s="67">
        <v>8131.3194932</v>
      </c>
      <c r="O399" s="67">
        <v>230.53</v>
      </c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2.75" customHeight="1">
      <c r="A400" s="67">
        <v>1064527.0</v>
      </c>
      <c r="B400" s="67">
        <v>8850.0</v>
      </c>
      <c r="C400" s="67" t="s">
        <v>27</v>
      </c>
      <c r="D400" s="67">
        <v>13.49</v>
      </c>
      <c r="E400" s="67">
        <v>203.6</v>
      </c>
      <c r="F400" s="67" t="s">
        <v>28</v>
      </c>
      <c r="G400" s="67" t="s">
        <v>22</v>
      </c>
      <c r="H400" s="67" t="s">
        <v>79</v>
      </c>
      <c r="I400" s="67">
        <v>89122.0</v>
      </c>
      <c r="J400" s="67" t="s">
        <v>30</v>
      </c>
      <c r="K400" s="67" t="s">
        <v>24</v>
      </c>
      <c r="L400" s="67" t="s">
        <v>57</v>
      </c>
      <c r="M400" s="67" t="s">
        <v>116</v>
      </c>
      <c r="N400" s="67">
        <v>12021.0600184</v>
      </c>
      <c r="O400" s="67">
        <v>2655.46</v>
      </c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2.75" customHeight="1">
      <c r="A401" s="67">
        <v>1064567.0</v>
      </c>
      <c r="B401" s="67">
        <v>12000.0</v>
      </c>
      <c r="C401" s="67" t="s">
        <v>19</v>
      </c>
      <c r="D401" s="67">
        <v>15.27</v>
      </c>
      <c r="E401" s="67">
        <v>417.58</v>
      </c>
      <c r="F401" s="67" t="s">
        <v>28</v>
      </c>
      <c r="G401" s="67" t="s">
        <v>61</v>
      </c>
      <c r="H401" s="67" t="s">
        <v>79</v>
      </c>
      <c r="I401" s="67">
        <v>54000.0</v>
      </c>
      <c r="J401" s="67" t="s">
        <v>34</v>
      </c>
      <c r="K401" s="67" t="s">
        <v>24</v>
      </c>
      <c r="L401" s="67" t="s">
        <v>50</v>
      </c>
      <c r="M401" s="67" t="s">
        <v>95</v>
      </c>
      <c r="N401" s="67">
        <v>15021.3258056</v>
      </c>
      <c r="O401" s="67">
        <v>450.23</v>
      </c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2.75" customHeight="1">
      <c r="A402" s="67">
        <v>1064500.0</v>
      </c>
      <c r="B402" s="67">
        <v>15000.0</v>
      </c>
      <c r="C402" s="67" t="s">
        <v>19</v>
      </c>
      <c r="D402" s="67">
        <v>8.9</v>
      </c>
      <c r="E402" s="67">
        <v>476.3</v>
      </c>
      <c r="F402" s="67" t="s">
        <v>44</v>
      </c>
      <c r="G402" s="67" t="s">
        <v>66</v>
      </c>
      <c r="H402" s="67" t="s">
        <v>79</v>
      </c>
      <c r="I402" s="67">
        <v>30000.0</v>
      </c>
      <c r="J402" s="67" t="s">
        <v>23</v>
      </c>
      <c r="K402" s="67" t="s">
        <v>24</v>
      </c>
      <c r="L402" s="67" t="s">
        <v>50</v>
      </c>
      <c r="M402" s="67" t="s">
        <v>126</v>
      </c>
      <c r="N402" s="67">
        <v>17018.6506125</v>
      </c>
      <c r="O402" s="67">
        <v>4183.77</v>
      </c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2.75" customHeight="1">
      <c r="A403" s="67">
        <v>1063899.0</v>
      </c>
      <c r="B403" s="67">
        <v>6500.0</v>
      </c>
      <c r="C403" s="67" t="s">
        <v>19</v>
      </c>
      <c r="D403" s="67">
        <v>14.27</v>
      </c>
      <c r="E403" s="67">
        <v>223.01</v>
      </c>
      <c r="F403" s="67" t="s">
        <v>28</v>
      </c>
      <c r="G403" s="67" t="s">
        <v>61</v>
      </c>
      <c r="H403" s="67" t="s">
        <v>79</v>
      </c>
      <c r="I403" s="67">
        <v>30000.0</v>
      </c>
      <c r="J403" s="67" t="s">
        <v>34</v>
      </c>
      <c r="K403" s="67" t="s">
        <v>24</v>
      </c>
      <c r="L403" s="67" t="s">
        <v>25</v>
      </c>
      <c r="M403" s="67" t="s">
        <v>107</v>
      </c>
      <c r="N403" s="67">
        <v>7994.1555559</v>
      </c>
      <c r="O403" s="67">
        <v>228.19</v>
      </c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2.75" customHeight="1">
      <c r="A404" s="67">
        <v>1057598.0</v>
      </c>
      <c r="B404" s="67">
        <v>8000.0</v>
      </c>
      <c r="C404" s="67" t="s">
        <v>19</v>
      </c>
      <c r="D404" s="67">
        <v>15.96</v>
      </c>
      <c r="E404" s="67">
        <v>281.1</v>
      </c>
      <c r="F404" s="67" t="s">
        <v>28</v>
      </c>
      <c r="G404" s="67" t="s">
        <v>22</v>
      </c>
      <c r="H404" s="67" t="s">
        <v>21</v>
      </c>
      <c r="I404" s="67">
        <v>50000.0</v>
      </c>
      <c r="J404" s="67" t="s">
        <v>34</v>
      </c>
      <c r="K404" s="67" t="s">
        <v>24</v>
      </c>
      <c r="L404" s="67" t="s">
        <v>25</v>
      </c>
      <c r="M404" s="67" t="s">
        <v>80</v>
      </c>
      <c r="N404" s="67">
        <v>10113.71096</v>
      </c>
      <c r="O404" s="67">
        <v>297.31</v>
      </c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2.75" customHeight="1">
      <c r="A405" s="67">
        <v>1052002.0</v>
      </c>
      <c r="B405" s="67">
        <v>30000.0</v>
      </c>
      <c r="C405" s="67" t="s">
        <v>27</v>
      </c>
      <c r="D405" s="67">
        <v>21.28</v>
      </c>
      <c r="E405" s="67">
        <v>539.47</v>
      </c>
      <c r="F405" s="67" t="s">
        <v>59</v>
      </c>
      <c r="G405" s="67" t="s">
        <v>85</v>
      </c>
      <c r="H405" s="67" t="s">
        <v>79</v>
      </c>
      <c r="I405" s="67">
        <v>92000.0</v>
      </c>
      <c r="J405" s="67" t="s">
        <v>30</v>
      </c>
      <c r="K405" s="67" t="s">
        <v>38</v>
      </c>
      <c r="L405" s="67" t="s">
        <v>53</v>
      </c>
      <c r="M405" s="67" t="s">
        <v>80</v>
      </c>
      <c r="N405" s="67">
        <v>25893.0</v>
      </c>
      <c r="O405" s="67">
        <v>539.47</v>
      </c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2.75" customHeight="1">
      <c r="A406" s="67">
        <v>1064323.0</v>
      </c>
      <c r="B406" s="67">
        <v>15000.0</v>
      </c>
      <c r="C406" s="67" t="s">
        <v>19</v>
      </c>
      <c r="D406" s="67">
        <v>14.65</v>
      </c>
      <c r="E406" s="67">
        <v>517.42</v>
      </c>
      <c r="F406" s="67" t="s">
        <v>28</v>
      </c>
      <c r="G406" s="67" t="s">
        <v>22</v>
      </c>
      <c r="H406" s="67" t="s">
        <v>79</v>
      </c>
      <c r="I406" s="67">
        <v>100500.0</v>
      </c>
      <c r="J406" s="67" t="s">
        <v>30</v>
      </c>
      <c r="K406" s="67" t="s">
        <v>24</v>
      </c>
      <c r="L406" s="67" t="s">
        <v>25</v>
      </c>
      <c r="M406" s="67" t="s">
        <v>95</v>
      </c>
      <c r="N406" s="67">
        <v>16915.33</v>
      </c>
      <c r="O406" s="67">
        <v>11232.83</v>
      </c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2.75" customHeight="1">
      <c r="A407" s="67">
        <v>1064317.0</v>
      </c>
      <c r="B407" s="67">
        <v>10200.0</v>
      </c>
      <c r="C407" s="67" t="s">
        <v>19</v>
      </c>
      <c r="D407" s="67">
        <v>14.27</v>
      </c>
      <c r="E407" s="67">
        <v>349.96</v>
      </c>
      <c r="F407" s="67" t="s">
        <v>28</v>
      </c>
      <c r="G407" s="67" t="s">
        <v>48</v>
      </c>
      <c r="H407" s="67" t="s">
        <v>21</v>
      </c>
      <c r="I407" s="67">
        <v>40000.0</v>
      </c>
      <c r="J407" s="67" t="s">
        <v>34</v>
      </c>
      <c r="K407" s="67" t="s">
        <v>24</v>
      </c>
      <c r="L407" s="67" t="s">
        <v>50</v>
      </c>
      <c r="M407" s="67" t="s">
        <v>42</v>
      </c>
      <c r="N407" s="67">
        <v>12182.11</v>
      </c>
      <c r="O407" s="67">
        <v>4856.49</v>
      </c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2.75" customHeight="1">
      <c r="A408" s="67">
        <v>1064471.0</v>
      </c>
      <c r="B408" s="67">
        <v>9000.0</v>
      </c>
      <c r="C408" s="67" t="s">
        <v>19</v>
      </c>
      <c r="D408" s="67">
        <v>12.42</v>
      </c>
      <c r="E408" s="67">
        <v>300.74</v>
      </c>
      <c r="F408" s="67" t="s">
        <v>20</v>
      </c>
      <c r="G408" s="67" t="s">
        <v>66</v>
      </c>
      <c r="H408" s="67" t="s">
        <v>79</v>
      </c>
      <c r="I408" s="67">
        <v>47000.0</v>
      </c>
      <c r="J408" s="67" t="s">
        <v>34</v>
      </c>
      <c r="K408" s="67" t="s">
        <v>24</v>
      </c>
      <c r="L408" s="67" t="s">
        <v>25</v>
      </c>
      <c r="M408" s="67" t="s">
        <v>87</v>
      </c>
      <c r="N408" s="67">
        <v>10823.1032433</v>
      </c>
      <c r="O408" s="67">
        <v>313.32</v>
      </c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2.75" customHeight="1">
      <c r="A409" s="67">
        <v>1060374.0</v>
      </c>
      <c r="B409" s="67">
        <v>6500.0</v>
      </c>
      <c r="C409" s="67" t="s">
        <v>19</v>
      </c>
      <c r="D409" s="67">
        <v>16.29</v>
      </c>
      <c r="E409" s="67">
        <v>229.46</v>
      </c>
      <c r="F409" s="67" t="s">
        <v>75</v>
      </c>
      <c r="G409" s="67" t="s">
        <v>48</v>
      </c>
      <c r="H409" s="67" t="s">
        <v>79</v>
      </c>
      <c r="I409" s="67">
        <v>68000.0</v>
      </c>
      <c r="J409" s="67" t="s">
        <v>34</v>
      </c>
      <c r="K409" s="67" t="s">
        <v>24</v>
      </c>
      <c r="L409" s="67" t="s">
        <v>50</v>
      </c>
      <c r="M409" s="67" t="s">
        <v>87</v>
      </c>
      <c r="N409" s="67">
        <v>8195.24288805</v>
      </c>
      <c r="O409" s="67">
        <v>1547.92</v>
      </c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2.75" customHeight="1">
      <c r="A410" s="67">
        <v>1064452.0</v>
      </c>
      <c r="B410" s="67">
        <v>23000.0</v>
      </c>
      <c r="C410" s="67" t="s">
        <v>27</v>
      </c>
      <c r="D410" s="67">
        <v>21.28</v>
      </c>
      <c r="E410" s="67">
        <v>625.86</v>
      </c>
      <c r="F410" s="67" t="s">
        <v>59</v>
      </c>
      <c r="G410" s="67" t="s">
        <v>51</v>
      </c>
      <c r="H410" s="67" t="s">
        <v>79</v>
      </c>
      <c r="I410" s="67">
        <v>95000.0</v>
      </c>
      <c r="J410" s="67" t="s">
        <v>23</v>
      </c>
      <c r="K410" s="67" t="s">
        <v>24</v>
      </c>
      <c r="L410" s="67" t="s">
        <v>50</v>
      </c>
      <c r="M410" s="67" t="s">
        <v>121</v>
      </c>
      <c r="N410" s="67">
        <v>30964.69</v>
      </c>
      <c r="O410" s="67">
        <v>17827.7</v>
      </c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2.75" customHeight="1">
      <c r="A411" s="67">
        <v>1064453.0</v>
      </c>
      <c r="B411" s="67">
        <v>2000.0</v>
      </c>
      <c r="C411" s="67" t="s">
        <v>19</v>
      </c>
      <c r="D411" s="67">
        <v>7.9</v>
      </c>
      <c r="E411" s="67">
        <v>62.59</v>
      </c>
      <c r="F411" s="67" t="s">
        <v>44</v>
      </c>
      <c r="G411" s="67" t="s">
        <v>61</v>
      </c>
      <c r="H411" s="67" t="s">
        <v>21</v>
      </c>
      <c r="I411" s="67">
        <v>39600.0</v>
      </c>
      <c r="J411" s="67" t="s">
        <v>34</v>
      </c>
      <c r="K411" s="67" t="s">
        <v>24</v>
      </c>
      <c r="L411" s="67" t="s">
        <v>25</v>
      </c>
      <c r="M411" s="67" t="s">
        <v>42</v>
      </c>
      <c r="N411" s="67">
        <v>2252.26999733</v>
      </c>
      <c r="O411" s="67">
        <v>65.78</v>
      </c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2.75" customHeight="1">
      <c r="A412" s="67">
        <v>1064284.0</v>
      </c>
      <c r="B412" s="67">
        <v>8000.0</v>
      </c>
      <c r="C412" s="67" t="s">
        <v>19</v>
      </c>
      <c r="D412" s="67">
        <v>13.49</v>
      </c>
      <c r="E412" s="67">
        <v>271.45</v>
      </c>
      <c r="F412" s="67" t="s">
        <v>28</v>
      </c>
      <c r="G412" s="67" t="s">
        <v>48</v>
      </c>
      <c r="H412" s="67" t="s">
        <v>60</v>
      </c>
      <c r="I412" s="67">
        <v>30000.0</v>
      </c>
      <c r="J412" s="67" t="s">
        <v>23</v>
      </c>
      <c r="K412" s="67" t="s">
        <v>24</v>
      </c>
      <c r="L412" s="67" t="s">
        <v>50</v>
      </c>
      <c r="M412" s="67" t="s">
        <v>42</v>
      </c>
      <c r="N412" s="67">
        <v>9767.17100778</v>
      </c>
      <c r="O412" s="67">
        <v>287.22</v>
      </c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2.75" customHeight="1">
      <c r="A413" s="67">
        <v>1063081.0</v>
      </c>
      <c r="B413" s="67">
        <v>8875.0</v>
      </c>
      <c r="C413" s="67" t="s">
        <v>19</v>
      </c>
      <c r="D413" s="67">
        <v>7.51</v>
      </c>
      <c r="E413" s="67">
        <v>276.11</v>
      </c>
      <c r="F413" s="67" t="s">
        <v>44</v>
      </c>
      <c r="G413" s="67" t="s">
        <v>45</v>
      </c>
      <c r="H413" s="67" t="s">
        <v>21</v>
      </c>
      <c r="I413" s="67">
        <v>30000.0</v>
      </c>
      <c r="J413" s="67" t="s">
        <v>23</v>
      </c>
      <c r="K413" s="67" t="s">
        <v>24</v>
      </c>
      <c r="L413" s="67" t="s">
        <v>50</v>
      </c>
      <c r="M413" s="67" t="s">
        <v>96</v>
      </c>
      <c r="N413" s="67">
        <v>9738.77</v>
      </c>
      <c r="O413" s="67">
        <v>4226.2</v>
      </c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2.75" customHeight="1">
      <c r="A414" s="67">
        <v>1064251.0</v>
      </c>
      <c r="B414" s="67">
        <v>1500.0</v>
      </c>
      <c r="C414" s="67" t="s">
        <v>19</v>
      </c>
      <c r="D414" s="67">
        <v>18.64</v>
      </c>
      <c r="E414" s="67">
        <v>54.72</v>
      </c>
      <c r="F414" s="67" t="s">
        <v>55</v>
      </c>
      <c r="G414" s="67" t="s">
        <v>29</v>
      </c>
      <c r="H414" s="67" t="s">
        <v>21</v>
      </c>
      <c r="I414" s="67">
        <v>17000.0</v>
      </c>
      <c r="J414" s="67" t="s">
        <v>30</v>
      </c>
      <c r="K414" s="67" t="s">
        <v>31</v>
      </c>
      <c r="L414" s="67" t="s">
        <v>41</v>
      </c>
      <c r="M414" s="67" t="s">
        <v>99</v>
      </c>
      <c r="N414" s="67">
        <v>560.69</v>
      </c>
      <c r="O414" s="67">
        <v>54.72</v>
      </c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2.75" customHeight="1">
      <c r="A415" s="67">
        <v>1064407.0</v>
      </c>
      <c r="B415" s="67">
        <v>8000.0</v>
      </c>
      <c r="C415" s="67" t="s">
        <v>19</v>
      </c>
      <c r="D415" s="67">
        <v>12.42</v>
      </c>
      <c r="E415" s="67">
        <v>267.33</v>
      </c>
      <c r="F415" s="67" t="s">
        <v>20</v>
      </c>
      <c r="G415" s="67" t="s">
        <v>48</v>
      </c>
      <c r="H415" s="67" t="s">
        <v>21</v>
      </c>
      <c r="I415" s="67">
        <v>42000.0</v>
      </c>
      <c r="J415" s="67" t="s">
        <v>34</v>
      </c>
      <c r="K415" s="67" t="s">
        <v>24</v>
      </c>
      <c r="L415" s="67" t="s">
        <v>50</v>
      </c>
      <c r="M415" s="67" t="s">
        <v>92</v>
      </c>
      <c r="N415" s="67">
        <v>9638.08234049</v>
      </c>
      <c r="O415" s="67">
        <v>13.95</v>
      </c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2.75" customHeight="1">
      <c r="A416" s="67">
        <v>1035800.0</v>
      </c>
      <c r="B416" s="67">
        <v>20000.0</v>
      </c>
      <c r="C416" s="67" t="s">
        <v>27</v>
      </c>
      <c r="D416" s="67">
        <v>14.65</v>
      </c>
      <c r="E416" s="67">
        <v>399.55</v>
      </c>
      <c r="F416" s="67" t="s">
        <v>28</v>
      </c>
      <c r="G416" s="67" t="s">
        <v>22</v>
      </c>
      <c r="H416" s="67" t="s">
        <v>21</v>
      </c>
      <c r="I416" s="67">
        <v>75000.0</v>
      </c>
      <c r="J416" s="67" t="s">
        <v>23</v>
      </c>
      <c r="K416" s="67" t="s">
        <v>31</v>
      </c>
      <c r="L416" s="67" t="s">
        <v>50</v>
      </c>
      <c r="M416" s="67" t="s">
        <v>42</v>
      </c>
      <c r="N416" s="67">
        <v>3612.52</v>
      </c>
      <c r="O416" s="67">
        <v>819.08</v>
      </c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2.75" customHeight="1">
      <c r="A417" s="67">
        <v>1063678.0</v>
      </c>
      <c r="B417" s="67">
        <v>6500.0</v>
      </c>
      <c r="C417" s="67" t="s">
        <v>19</v>
      </c>
      <c r="D417" s="67">
        <v>11.71</v>
      </c>
      <c r="E417" s="67">
        <v>215.0</v>
      </c>
      <c r="F417" s="67" t="s">
        <v>20</v>
      </c>
      <c r="G417" s="67" t="s">
        <v>61</v>
      </c>
      <c r="H417" s="67" t="s">
        <v>21</v>
      </c>
      <c r="I417" s="67">
        <v>42000.0</v>
      </c>
      <c r="J417" s="67" t="s">
        <v>34</v>
      </c>
      <c r="K417" s="67" t="s">
        <v>24</v>
      </c>
      <c r="L417" s="67" t="s">
        <v>25</v>
      </c>
      <c r="M417" s="67" t="s">
        <v>105</v>
      </c>
      <c r="N417" s="67">
        <v>7727.50005069</v>
      </c>
      <c r="O417" s="67">
        <v>863.1</v>
      </c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2.75" customHeight="1">
      <c r="A418" s="67">
        <v>1059751.0</v>
      </c>
      <c r="B418" s="67">
        <v>9600.0</v>
      </c>
      <c r="C418" s="67" t="s">
        <v>19</v>
      </c>
      <c r="D418" s="67">
        <v>13.49</v>
      </c>
      <c r="E418" s="67">
        <v>325.74</v>
      </c>
      <c r="F418" s="67" t="s">
        <v>28</v>
      </c>
      <c r="G418" s="67" t="s">
        <v>48</v>
      </c>
      <c r="H418" s="67" t="s">
        <v>79</v>
      </c>
      <c r="I418" s="67">
        <v>27000.0</v>
      </c>
      <c r="J418" s="67" t="s">
        <v>30</v>
      </c>
      <c r="K418" s="67" t="s">
        <v>24</v>
      </c>
      <c r="L418" s="67" t="s">
        <v>50</v>
      </c>
      <c r="M418" s="67" t="s">
        <v>91</v>
      </c>
      <c r="N418" s="67">
        <v>11408.78</v>
      </c>
      <c r="O418" s="67">
        <v>4254.59</v>
      </c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2.75" customHeight="1">
      <c r="A419" s="67">
        <v>1064386.0</v>
      </c>
      <c r="B419" s="67">
        <v>25975.0</v>
      </c>
      <c r="C419" s="67" t="s">
        <v>27</v>
      </c>
      <c r="D419" s="67">
        <v>12.69</v>
      </c>
      <c r="E419" s="67">
        <v>372.25</v>
      </c>
      <c r="F419" s="67" t="s">
        <v>20</v>
      </c>
      <c r="G419" s="67" t="s">
        <v>22</v>
      </c>
      <c r="H419" s="67" t="s">
        <v>79</v>
      </c>
      <c r="I419" s="67">
        <v>130000.0</v>
      </c>
      <c r="J419" s="67" t="s">
        <v>23</v>
      </c>
      <c r="K419" s="67" t="s">
        <v>38</v>
      </c>
      <c r="L419" s="67" t="s">
        <v>50</v>
      </c>
      <c r="M419" s="67" t="s">
        <v>92</v>
      </c>
      <c r="N419" s="67">
        <v>17850.84</v>
      </c>
      <c r="O419" s="67">
        <v>372.25</v>
      </c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2.75" customHeight="1">
      <c r="A420" s="67">
        <v>1055800.0</v>
      </c>
      <c r="B420" s="67">
        <v>10000.0</v>
      </c>
      <c r="C420" s="67" t="s">
        <v>19</v>
      </c>
      <c r="D420" s="67">
        <v>7.9</v>
      </c>
      <c r="E420" s="67">
        <v>312.91</v>
      </c>
      <c r="F420" s="67" t="s">
        <v>44</v>
      </c>
      <c r="G420" s="67" t="s">
        <v>66</v>
      </c>
      <c r="H420" s="67" t="s">
        <v>79</v>
      </c>
      <c r="I420" s="67">
        <v>46000.0</v>
      </c>
      <c r="J420" s="67" t="s">
        <v>34</v>
      </c>
      <c r="K420" s="67" t="s">
        <v>24</v>
      </c>
      <c r="L420" s="67" t="s">
        <v>53</v>
      </c>
      <c r="M420" s="67" t="s">
        <v>107</v>
      </c>
      <c r="N420" s="67">
        <v>11262.9109239</v>
      </c>
      <c r="O420" s="67">
        <v>321.98</v>
      </c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2.75" customHeight="1">
      <c r="A421" s="67">
        <v>1064221.0</v>
      </c>
      <c r="B421" s="67">
        <v>15000.0</v>
      </c>
      <c r="C421" s="67" t="s">
        <v>19</v>
      </c>
      <c r="D421" s="67">
        <v>12.42</v>
      </c>
      <c r="E421" s="67">
        <v>501.23</v>
      </c>
      <c r="F421" s="67" t="s">
        <v>20</v>
      </c>
      <c r="G421" s="67" t="s">
        <v>22</v>
      </c>
      <c r="H421" s="67" t="s">
        <v>79</v>
      </c>
      <c r="I421" s="67">
        <v>80000.0</v>
      </c>
      <c r="J421" s="67" t="s">
        <v>23</v>
      </c>
      <c r="K421" s="67" t="s">
        <v>24</v>
      </c>
      <c r="L421" s="67" t="s">
        <v>50</v>
      </c>
      <c r="M421" s="67" t="s">
        <v>52</v>
      </c>
      <c r="N421" s="67">
        <v>18039.0998082</v>
      </c>
      <c r="O421" s="67">
        <v>520.23</v>
      </c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2.75" customHeight="1">
      <c r="A422" s="67">
        <v>1064210.0</v>
      </c>
      <c r="B422" s="67">
        <v>9000.0</v>
      </c>
      <c r="C422" s="67" t="s">
        <v>19</v>
      </c>
      <c r="D422" s="67">
        <v>6.62</v>
      </c>
      <c r="E422" s="67">
        <v>276.34</v>
      </c>
      <c r="F422" s="67" t="s">
        <v>44</v>
      </c>
      <c r="G422" s="67" t="s">
        <v>48</v>
      </c>
      <c r="H422" s="67" t="s">
        <v>79</v>
      </c>
      <c r="I422" s="67">
        <v>45000.0</v>
      </c>
      <c r="J422" s="67" t="s">
        <v>34</v>
      </c>
      <c r="K422" s="67" t="s">
        <v>24</v>
      </c>
      <c r="L422" s="67" t="s">
        <v>50</v>
      </c>
      <c r="M422" s="67" t="s">
        <v>42</v>
      </c>
      <c r="N422" s="67">
        <v>9929.50041729</v>
      </c>
      <c r="O422" s="67">
        <v>1391.04</v>
      </c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2.75" customHeight="1">
      <c r="A423" s="67">
        <v>1064209.0</v>
      </c>
      <c r="B423" s="67">
        <v>10000.0</v>
      </c>
      <c r="C423" s="67" t="s">
        <v>19</v>
      </c>
      <c r="D423" s="67">
        <v>7.9</v>
      </c>
      <c r="E423" s="67">
        <v>312.91</v>
      </c>
      <c r="F423" s="67" t="s">
        <v>44</v>
      </c>
      <c r="G423" s="67" t="s">
        <v>89</v>
      </c>
      <c r="H423" s="67" t="s">
        <v>21</v>
      </c>
      <c r="I423" s="67">
        <v>72500.0</v>
      </c>
      <c r="J423" s="67" t="s">
        <v>23</v>
      </c>
      <c r="K423" s="67" t="s">
        <v>24</v>
      </c>
      <c r="L423" s="67" t="s">
        <v>25</v>
      </c>
      <c r="M423" s="67" t="s">
        <v>91</v>
      </c>
      <c r="N423" s="67">
        <v>11263.4829655</v>
      </c>
      <c r="O423" s="67">
        <v>318.38</v>
      </c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2.75" customHeight="1">
      <c r="A424" s="67">
        <v>1064366.0</v>
      </c>
      <c r="B424" s="67">
        <v>1000.0</v>
      </c>
      <c r="C424" s="67" t="s">
        <v>19</v>
      </c>
      <c r="D424" s="67">
        <v>14.65</v>
      </c>
      <c r="E424" s="67">
        <v>34.5</v>
      </c>
      <c r="F424" s="67" t="s">
        <v>28</v>
      </c>
      <c r="G424" s="67" t="s">
        <v>122</v>
      </c>
      <c r="H424" s="67" t="s">
        <v>21</v>
      </c>
      <c r="I424" s="67">
        <v>18408.0</v>
      </c>
      <c r="J424" s="67" t="s">
        <v>34</v>
      </c>
      <c r="K424" s="67" t="s">
        <v>31</v>
      </c>
      <c r="L424" s="67" t="s">
        <v>57</v>
      </c>
      <c r="M424" s="67" t="s">
        <v>95</v>
      </c>
      <c r="N424" s="67">
        <v>91.31</v>
      </c>
      <c r="O424" s="67">
        <v>34.5</v>
      </c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2.75" customHeight="1">
      <c r="A425" s="67">
        <v>1064216.0</v>
      </c>
      <c r="B425" s="67">
        <v>14000.0</v>
      </c>
      <c r="C425" s="67" t="s">
        <v>19</v>
      </c>
      <c r="D425" s="67">
        <v>7.9</v>
      </c>
      <c r="E425" s="67">
        <v>438.07</v>
      </c>
      <c r="F425" s="67" t="s">
        <v>44</v>
      </c>
      <c r="G425" s="67" t="s">
        <v>89</v>
      </c>
      <c r="H425" s="67" t="s">
        <v>21</v>
      </c>
      <c r="I425" s="67">
        <v>30000.0</v>
      </c>
      <c r="J425" s="67" t="s">
        <v>30</v>
      </c>
      <c r="K425" s="67" t="s">
        <v>24</v>
      </c>
      <c r="L425" s="67" t="s">
        <v>50</v>
      </c>
      <c r="M425" s="67" t="s">
        <v>64</v>
      </c>
      <c r="N425" s="67">
        <v>15297.94</v>
      </c>
      <c r="O425" s="67">
        <v>7854.53</v>
      </c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2.75" customHeight="1">
      <c r="A426" s="67">
        <v>1064150.0</v>
      </c>
      <c r="B426" s="67">
        <v>8500.0</v>
      </c>
      <c r="C426" s="67" t="s">
        <v>19</v>
      </c>
      <c r="D426" s="67">
        <v>14.27</v>
      </c>
      <c r="E426" s="67">
        <v>291.63</v>
      </c>
      <c r="F426" s="67" t="s">
        <v>28</v>
      </c>
      <c r="G426" s="67" t="s">
        <v>56</v>
      </c>
      <c r="H426" s="67" t="s">
        <v>21</v>
      </c>
      <c r="I426" s="67">
        <v>50000.0</v>
      </c>
      <c r="J426" s="67" t="s">
        <v>30</v>
      </c>
      <c r="K426" s="67" t="s">
        <v>31</v>
      </c>
      <c r="L426" s="67" t="s">
        <v>50</v>
      </c>
      <c r="M426" s="67" t="s">
        <v>92</v>
      </c>
      <c r="N426" s="67">
        <v>2444.63</v>
      </c>
      <c r="O426" s="67">
        <v>291.63</v>
      </c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2.75" customHeight="1">
      <c r="A427" s="67">
        <v>1056864.0</v>
      </c>
      <c r="B427" s="67">
        <v>15000.0</v>
      </c>
      <c r="C427" s="67" t="s">
        <v>27</v>
      </c>
      <c r="D427" s="67">
        <v>19.03</v>
      </c>
      <c r="E427" s="67">
        <v>389.36</v>
      </c>
      <c r="F427" s="67" t="s">
        <v>55</v>
      </c>
      <c r="G427" s="67" t="s">
        <v>56</v>
      </c>
      <c r="H427" s="67" t="s">
        <v>21</v>
      </c>
      <c r="I427" s="67">
        <v>75000.0</v>
      </c>
      <c r="J427" s="67" t="s">
        <v>30</v>
      </c>
      <c r="K427" s="67" t="s">
        <v>24</v>
      </c>
      <c r="L427" s="67" t="s">
        <v>50</v>
      </c>
      <c r="M427" s="67" t="s">
        <v>87</v>
      </c>
      <c r="N427" s="67">
        <v>22590.2041393</v>
      </c>
      <c r="O427" s="67">
        <v>5880.48</v>
      </c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2.75" customHeight="1">
      <c r="A428" s="67">
        <v>1064146.0</v>
      </c>
      <c r="B428" s="67">
        <v>4500.0</v>
      </c>
      <c r="C428" s="67" t="s">
        <v>19</v>
      </c>
      <c r="D428" s="67">
        <v>15.96</v>
      </c>
      <c r="E428" s="67">
        <v>158.12</v>
      </c>
      <c r="F428" s="67" t="s">
        <v>28</v>
      </c>
      <c r="G428" s="67" t="s">
        <v>66</v>
      </c>
      <c r="H428" s="67" t="s">
        <v>79</v>
      </c>
      <c r="I428" s="67">
        <v>65000.0</v>
      </c>
      <c r="J428" s="67" t="s">
        <v>34</v>
      </c>
      <c r="K428" s="67" t="s">
        <v>24</v>
      </c>
      <c r="L428" s="67" t="s">
        <v>41</v>
      </c>
      <c r="M428" s="67" t="s">
        <v>91</v>
      </c>
      <c r="N428" s="67">
        <v>5580.11</v>
      </c>
      <c r="O428" s="67">
        <v>1636.76</v>
      </c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2.75" customHeight="1">
      <c r="A429" s="67">
        <v>1064183.0</v>
      </c>
      <c r="B429" s="67">
        <v>3000.0</v>
      </c>
      <c r="C429" s="67" t="s">
        <v>19</v>
      </c>
      <c r="D429" s="67">
        <v>7.51</v>
      </c>
      <c r="E429" s="67">
        <v>93.34</v>
      </c>
      <c r="F429" s="67" t="s">
        <v>44</v>
      </c>
      <c r="G429" s="67" t="s">
        <v>22</v>
      </c>
      <c r="H429" s="67" t="s">
        <v>79</v>
      </c>
      <c r="I429" s="67">
        <v>65000.0</v>
      </c>
      <c r="J429" s="67" t="s">
        <v>34</v>
      </c>
      <c r="K429" s="67" t="s">
        <v>24</v>
      </c>
      <c r="L429" s="67" t="s">
        <v>57</v>
      </c>
      <c r="M429" s="67" t="s">
        <v>64</v>
      </c>
      <c r="N429" s="67">
        <v>3358.81340478</v>
      </c>
      <c r="O429" s="67">
        <v>100.23</v>
      </c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2.75" customHeight="1">
      <c r="A430" s="67">
        <v>1064185.0</v>
      </c>
      <c r="B430" s="67">
        <v>10000.0</v>
      </c>
      <c r="C430" s="67" t="s">
        <v>19</v>
      </c>
      <c r="D430" s="67">
        <v>9.91</v>
      </c>
      <c r="E430" s="67">
        <v>322.25</v>
      </c>
      <c r="F430" s="67" t="s">
        <v>20</v>
      </c>
      <c r="G430" s="67" t="s">
        <v>61</v>
      </c>
      <c r="H430" s="67" t="s">
        <v>79</v>
      </c>
      <c r="I430" s="67">
        <v>120000.0</v>
      </c>
      <c r="J430" s="67" t="s">
        <v>30</v>
      </c>
      <c r="K430" s="67" t="s">
        <v>24</v>
      </c>
      <c r="L430" s="67" t="s">
        <v>53</v>
      </c>
      <c r="M430" s="67" t="s">
        <v>95</v>
      </c>
      <c r="N430" s="67">
        <v>11597.2666022</v>
      </c>
      <c r="O430" s="67">
        <v>339.84</v>
      </c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2.75" customHeight="1">
      <c r="A431" s="67">
        <v>1064126.0</v>
      </c>
      <c r="B431" s="67">
        <v>21250.0</v>
      </c>
      <c r="C431" s="67" t="s">
        <v>27</v>
      </c>
      <c r="D431" s="67">
        <v>16.77</v>
      </c>
      <c r="E431" s="67">
        <v>525.5</v>
      </c>
      <c r="F431" s="67" t="s">
        <v>75</v>
      </c>
      <c r="G431" s="67" t="s">
        <v>66</v>
      </c>
      <c r="H431" s="67" t="s">
        <v>79</v>
      </c>
      <c r="I431" s="67">
        <v>42500.0</v>
      </c>
      <c r="J431" s="67" t="s">
        <v>23</v>
      </c>
      <c r="K431" s="67" t="s">
        <v>24</v>
      </c>
      <c r="L431" s="67" t="s">
        <v>50</v>
      </c>
      <c r="M431" s="67" t="s">
        <v>76</v>
      </c>
      <c r="N431" s="67">
        <v>30769.8936537</v>
      </c>
      <c r="O431" s="67">
        <v>7681.95</v>
      </c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2.75" customHeight="1">
      <c r="A432" s="67">
        <v>1029473.0</v>
      </c>
      <c r="B432" s="67">
        <v>33425.0</v>
      </c>
      <c r="C432" s="67" t="s">
        <v>27</v>
      </c>
      <c r="D432" s="67">
        <v>13.49</v>
      </c>
      <c r="E432" s="67">
        <v>475.63</v>
      </c>
      <c r="F432" s="67" t="s">
        <v>28</v>
      </c>
      <c r="G432" s="67" t="s">
        <v>89</v>
      </c>
      <c r="H432" s="67" t="s">
        <v>79</v>
      </c>
      <c r="I432" s="67">
        <v>75000.0</v>
      </c>
      <c r="J432" s="67" t="s">
        <v>30</v>
      </c>
      <c r="K432" s="67" t="s">
        <v>31</v>
      </c>
      <c r="L432" s="67" t="s">
        <v>50</v>
      </c>
      <c r="M432" s="67" t="s">
        <v>91</v>
      </c>
      <c r="N432" s="67">
        <v>19893.95</v>
      </c>
      <c r="O432" s="67">
        <v>1370.08</v>
      </c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2.75" customHeight="1">
      <c r="A433" s="67">
        <v>1057239.0</v>
      </c>
      <c r="B433" s="67">
        <v>35000.0</v>
      </c>
      <c r="C433" s="67" t="s">
        <v>27</v>
      </c>
      <c r="D433" s="67">
        <v>19.42</v>
      </c>
      <c r="E433" s="67">
        <v>916.03</v>
      </c>
      <c r="F433" s="67" t="s">
        <v>55</v>
      </c>
      <c r="G433" s="67" t="s">
        <v>51</v>
      </c>
      <c r="H433" s="67" t="s">
        <v>21</v>
      </c>
      <c r="I433" s="67">
        <v>195000.0</v>
      </c>
      <c r="J433" s="67" t="s">
        <v>23</v>
      </c>
      <c r="K433" s="67" t="s">
        <v>38</v>
      </c>
      <c r="L433" s="67" t="s">
        <v>50</v>
      </c>
      <c r="M433" s="67" t="s">
        <v>107</v>
      </c>
      <c r="N433" s="67">
        <v>43947.08</v>
      </c>
      <c r="O433" s="67">
        <v>916.03</v>
      </c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2.75" customHeight="1">
      <c r="A434" s="67">
        <v>1064128.0</v>
      </c>
      <c r="B434" s="67">
        <v>7200.0</v>
      </c>
      <c r="C434" s="67" t="s">
        <v>19</v>
      </c>
      <c r="D434" s="67">
        <v>15.27</v>
      </c>
      <c r="E434" s="67">
        <v>250.55</v>
      </c>
      <c r="F434" s="67" t="s">
        <v>28</v>
      </c>
      <c r="G434" s="67" t="s">
        <v>61</v>
      </c>
      <c r="H434" s="67" t="s">
        <v>21</v>
      </c>
      <c r="I434" s="67">
        <v>54990.0</v>
      </c>
      <c r="J434" s="67" t="s">
        <v>23</v>
      </c>
      <c r="K434" s="67" t="s">
        <v>24</v>
      </c>
      <c r="L434" s="67" t="s">
        <v>50</v>
      </c>
      <c r="M434" s="67" t="s">
        <v>64</v>
      </c>
      <c r="N434" s="67">
        <v>8948.24764409</v>
      </c>
      <c r="O434" s="67">
        <v>1708.04</v>
      </c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2.75" customHeight="1">
      <c r="A435" s="67">
        <v>1063949.0</v>
      </c>
      <c r="B435" s="67">
        <v>18000.0</v>
      </c>
      <c r="C435" s="67" t="s">
        <v>27</v>
      </c>
      <c r="D435" s="67">
        <v>11.71</v>
      </c>
      <c r="E435" s="67">
        <v>397.77</v>
      </c>
      <c r="F435" s="67" t="s">
        <v>20</v>
      </c>
      <c r="G435" s="67" t="s">
        <v>29</v>
      </c>
      <c r="H435" s="67" t="s">
        <v>21</v>
      </c>
      <c r="I435" s="67">
        <v>40000.0</v>
      </c>
      <c r="J435" s="67" t="s">
        <v>30</v>
      </c>
      <c r="K435" s="67" t="s">
        <v>31</v>
      </c>
      <c r="L435" s="67" t="s">
        <v>50</v>
      </c>
      <c r="M435" s="67" t="s">
        <v>26</v>
      </c>
      <c r="N435" s="67">
        <v>10850.22</v>
      </c>
      <c r="O435" s="67">
        <v>397.77</v>
      </c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2.75" customHeight="1">
      <c r="A436" s="67">
        <v>1064166.0</v>
      </c>
      <c r="B436" s="67">
        <v>23000.0</v>
      </c>
      <c r="C436" s="67" t="s">
        <v>19</v>
      </c>
      <c r="D436" s="67">
        <v>7.9</v>
      </c>
      <c r="E436" s="67">
        <v>719.68</v>
      </c>
      <c r="F436" s="67" t="s">
        <v>44</v>
      </c>
      <c r="G436" s="67" t="s">
        <v>89</v>
      </c>
      <c r="H436" s="67" t="s">
        <v>79</v>
      </c>
      <c r="I436" s="67">
        <v>137000.0</v>
      </c>
      <c r="J436" s="67" t="s">
        <v>30</v>
      </c>
      <c r="K436" s="67" t="s">
        <v>24</v>
      </c>
      <c r="L436" s="67" t="s">
        <v>50</v>
      </c>
      <c r="M436" s="67" t="s">
        <v>64</v>
      </c>
      <c r="N436" s="67">
        <v>23980.67</v>
      </c>
      <c r="O436" s="67">
        <v>19664.2</v>
      </c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2.75" customHeight="1">
      <c r="A437" s="67">
        <v>1064133.0</v>
      </c>
      <c r="B437" s="67">
        <v>20000.0</v>
      </c>
      <c r="C437" s="67" t="s">
        <v>27</v>
      </c>
      <c r="D437" s="67">
        <v>16.77</v>
      </c>
      <c r="E437" s="67">
        <v>494.59</v>
      </c>
      <c r="F437" s="67" t="s">
        <v>75</v>
      </c>
      <c r="G437" s="67" t="s">
        <v>22</v>
      </c>
      <c r="H437" s="67" t="s">
        <v>21</v>
      </c>
      <c r="I437" s="67">
        <v>60000.0</v>
      </c>
      <c r="J437" s="67" t="s">
        <v>23</v>
      </c>
      <c r="K437" s="67" t="s">
        <v>31</v>
      </c>
      <c r="L437" s="67" t="s">
        <v>50</v>
      </c>
      <c r="M437" s="67" t="s">
        <v>42</v>
      </c>
      <c r="N437" s="67">
        <v>18799.72</v>
      </c>
      <c r="O437" s="67">
        <v>494.59</v>
      </c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2.75" customHeight="1">
      <c r="A438" s="67">
        <v>1064094.0</v>
      </c>
      <c r="B438" s="67">
        <v>6000.0</v>
      </c>
      <c r="C438" s="67" t="s">
        <v>27</v>
      </c>
      <c r="D438" s="67">
        <v>17.58</v>
      </c>
      <c r="E438" s="67">
        <v>151.0</v>
      </c>
      <c r="F438" s="67" t="s">
        <v>75</v>
      </c>
      <c r="G438" s="67" t="s">
        <v>48</v>
      </c>
      <c r="H438" s="67" t="s">
        <v>21</v>
      </c>
      <c r="I438" s="67">
        <v>30120.0</v>
      </c>
      <c r="J438" s="67" t="s">
        <v>34</v>
      </c>
      <c r="K438" s="67" t="s">
        <v>38</v>
      </c>
      <c r="L438" s="67" t="s">
        <v>50</v>
      </c>
      <c r="M438" s="67" t="s">
        <v>91</v>
      </c>
      <c r="N438" s="67">
        <v>7382.84</v>
      </c>
      <c r="O438" s="67">
        <v>151.0</v>
      </c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2.75" customHeight="1">
      <c r="A439" s="67">
        <v>1063505.0</v>
      </c>
      <c r="B439" s="67">
        <v>7000.0</v>
      </c>
      <c r="C439" s="67" t="s">
        <v>19</v>
      </c>
      <c r="D439" s="67">
        <v>8.9</v>
      </c>
      <c r="E439" s="67">
        <v>222.28</v>
      </c>
      <c r="F439" s="67" t="s">
        <v>44</v>
      </c>
      <c r="G439" s="67" t="s">
        <v>45</v>
      </c>
      <c r="H439" s="67" t="s">
        <v>21</v>
      </c>
      <c r="I439" s="67">
        <v>46000.0</v>
      </c>
      <c r="J439" s="67" t="s">
        <v>23</v>
      </c>
      <c r="K439" s="67" t="s">
        <v>24</v>
      </c>
      <c r="L439" s="67" t="s">
        <v>25</v>
      </c>
      <c r="M439" s="67" t="s">
        <v>69</v>
      </c>
      <c r="N439" s="67">
        <v>7999.84792572</v>
      </c>
      <c r="O439" s="67">
        <v>232.27</v>
      </c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2.75" customHeight="1">
      <c r="A440" s="67">
        <v>1063528.0</v>
      </c>
      <c r="B440" s="67">
        <v>21000.0</v>
      </c>
      <c r="C440" s="67" t="s">
        <v>19</v>
      </c>
      <c r="D440" s="67">
        <v>12.69</v>
      </c>
      <c r="E440" s="67">
        <v>704.45</v>
      </c>
      <c r="F440" s="67" t="s">
        <v>20</v>
      </c>
      <c r="G440" s="67" t="s">
        <v>51</v>
      </c>
      <c r="H440" s="67" t="s">
        <v>79</v>
      </c>
      <c r="I440" s="67">
        <v>135000.0</v>
      </c>
      <c r="J440" s="67" t="s">
        <v>23</v>
      </c>
      <c r="K440" s="67" t="s">
        <v>24</v>
      </c>
      <c r="L440" s="67" t="s">
        <v>50</v>
      </c>
      <c r="M440" s="67" t="s">
        <v>99</v>
      </c>
      <c r="N440" s="67">
        <v>24283.82</v>
      </c>
      <c r="O440" s="67">
        <v>11650.08</v>
      </c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2.75" customHeight="1">
      <c r="A441" s="67">
        <v>1063912.0</v>
      </c>
      <c r="B441" s="67">
        <v>8250.0</v>
      </c>
      <c r="C441" s="67" t="s">
        <v>19</v>
      </c>
      <c r="D441" s="67">
        <v>7.51</v>
      </c>
      <c r="E441" s="67">
        <v>256.67</v>
      </c>
      <c r="F441" s="67" t="s">
        <v>44</v>
      </c>
      <c r="G441" s="67" t="s">
        <v>122</v>
      </c>
      <c r="H441" s="67" t="s">
        <v>79</v>
      </c>
      <c r="I441" s="67">
        <v>31500.0</v>
      </c>
      <c r="J441" s="67" t="s">
        <v>23</v>
      </c>
      <c r="K441" s="67" t="s">
        <v>24</v>
      </c>
      <c r="L441" s="67" t="s">
        <v>50</v>
      </c>
      <c r="M441" s="67" t="s">
        <v>118</v>
      </c>
      <c r="N441" s="67">
        <v>9236.36905915</v>
      </c>
      <c r="O441" s="67">
        <v>278.92</v>
      </c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2.75" customHeight="1">
      <c r="A442" s="67">
        <v>1064082.0</v>
      </c>
      <c r="B442" s="67">
        <v>13000.0</v>
      </c>
      <c r="C442" s="67" t="s">
        <v>19</v>
      </c>
      <c r="D442" s="67">
        <v>9.91</v>
      </c>
      <c r="E442" s="67">
        <v>418.93</v>
      </c>
      <c r="F442" s="67" t="s">
        <v>20</v>
      </c>
      <c r="G442" s="67" t="s">
        <v>22</v>
      </c>
      <c r="H442" s="67" t="s">
        <v>21</v>
      </c>
      <c r="I442" s="67">
        <v>65000.0</v>
      </c>
      <c r="J442" s="67" t="s">
        <v>23</v>
      </c>
      <c r="K442" s="67" t="s">
        <v>24</v>
      </c>
      <c r="L442" s="67" t="s">
        <v>25</v>
      </c>
      <c r="M442" s="67" t="s">
        <v>42</v>
      </c>
      <c r="N442" s="67">
        <v>14817.85</v>
      </c>
      <c r="O442" s="67">
        <v>5207.35</v>
      </c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2.75" customHeight="1">
      <c r="A443" s="67">
        <v>1063892.0</v>
      </c>
      <c r="B443" s="67">
        <v>18000.0</v>
      </c>
      <c r="C443" s="67" t="s">
        <v>19</v>
      </c>
      <c r="D443" s="67">
        <v>6.62</v>
      </c>
      <c r="E443" s="67">
        <v>552.67</v>
      </c>
      <c r="F443" s="67" t="s">
        <v>44</v>
      </c>
      <c r="G443" s="67" t="s">
        <v>89</v>
      </c>
      <c r="H443" s="67" t="s">
        <v>79</v>
      </c>
      <c r="I443" s="67">
        <v>78000.0</v>
      </c>
      <c r="J443" s="67" t="s">
        <v>34</v>
      </c>
      <c r="K443" s="67" t="s">
        <v>24</v>
      </c>
      <c r="L443" s="67" t="s">
        <v>50</v>
      </c>
      <c r="M443" s="67" t="s">
        <v>64</v>
      </c>
      <c r="N443" s="67">
        <v>19892.9516423</v>
      </c>
      <c r="O443" s="67">
        <v>574.46</v>
      </c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2.75" customHeight="1">
      <c r="A444" s="67">
        <v>1064061.0</v>
      </c>
      <c r="B444" s="67">
        <v>7200.0</v>
      </c>
      <c r="C444" s="67" t="s">
        <v>19</v>
      </c>
      <c r="D444" s="67">
        <v>6.03</v>
      </c>
      <c r="E444" s="67">
        <v>219.14</v>
      </c>
      <c r="F444" s="67" t="s">
        <v>44</v>
      </c>
      <c r="G444" s="67" t="s">
        <v>66</v>
      </c>
      <c r="H444" s="67" t="s">
        <v>79</v>
      </c>
      <c r="I444" s="67">
        <v>60000.0</v>
      </c>
      <c r="J444" s="67" t="s">
        <v>34</v>
      </c>
      <c r="K444" s="67" t="s">
        <v>24</v>
      </c>
      <c r="L444" s="67" t="s">
        <v>41</v>
      </c>
      <c r="M444" s="67" t="s">
        <v>26</v>
      </c>
      <c r="N444" s="67">
        <v>7881.92413224</v>
      </c>
      <c r="O444" s="67">
        <v>873.09</v>
      </c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2.75" customHeight="1">
      <c r="A445" s="67">
        <v>1063876.0</v>
      </c>
      <c r="B445" s="67">
        <v>16500.0</v>
      </c>
      <c r="C445" s="67" t="s">
        <v>19</v>
      </c>
      <c r="D445" s="67">
        <v>8.9</v>
      </c>
      <c r="E445" s="67">
        <v>523.93</v>
      </c>
      <c r="F445" s="67" t="s">
        <v>44</v>
      </c>
      <c r="G445" s="67" t="s">
        <v>22</v>
      </c>
      <c r="H445" s="67" t="s">
        <v>21</v>
      </c>
      <c r="I445" s="67">
        <v>48000.0</v>
      </c>
      <c r="J445" s="67" t="s">
        <v>34</v>
      </c>
      <c r="K445" s="67" t="s">
        <v>24</v>
      </c>
      <c r="L445" s="67" t="s">
        <v>25</v>
      </c>
      <c r="M445" s="67" t="s">
        <v>82</v>
      </c>
      <c r="N445" s="67">
        <v>18159.26</v>
      </c>
      <c r="O445" s="67">
        <v>9783.86</v>
      </c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2.75" customHeight="1">
      <c r="A446" s="67">
        <v>1042841.0</v>
      </c>
      <c r="B446" s="67">
        <v>8125.0</v>
      </c>
      <c r="C446" s="67" t="s">
        <v>19</v>
      </c>
      <c r="D446" s="67">
        <v>7.9</v>
      </c>
      <c r="E446" s="67">
        <v>254.24</v>
      </c>
      <c r="F446" s="67" t="s">
        <v>44</v>
      </c>
      <c r="G446" s="67" t="s">
        <v>29</v>
      </c>
      <c r="H446" s="67" t="s">
        <v>21</v>
      </c>
      <c r="I446" s="67">
        <v>25000.0</v>
      </c>
      <c r="J446" s="67" t="s">
        <v>34</v>
      </c>
      <c r="K446" s="67" t="s">
        <v>24</v>
      </c>
      <c r="L446" s="67" t="s">
        <v>50</v>
      </c>
      <c r="M446" s="67" t="s">
        <v>36</v>
      </c>
      <c r="N446" s="67">
        <v>9151.00534309</v>
      </c>
      <c r="O446" s="67">
        <v>262.23</v>
      </c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2.75" customHeight="1">
      <c r="A447" s="67">
        <v>1063864.0</v>
      </c>
      <c r="B447" s="67">
        <v>18800.0</v>
      </c>
      <c r="C447" s="67" t="s">
        <v>19</v>
      </c>
      <c r="D447" s="67">
        <v>7.51</v>
      </c>
      <c r="E447" s="67">
        <v>584.89</v>
      </c>
      <c r="F447" s="67" t="s">
        <v>44</v>
      </c>
      <c r="G447" s="67" t="s">
        <v>48</v>
      </c>
      <c r="H447" s="67" t="s">
        <v>79</v>
      </c>
      <c r="I447" s="67">
        <v>82000.0</v>
      </c>
      <c r="J447" s="67" t="s">
        <v>23</v>
      </c>
      <c r="K447" s="67" t="s">
        <v>24</v>
      </c>
      <c r="L447" s="67" t="s">
        <v>50</v>
      </c>
      <c r="M447" s="67" t="s">
        <v>42</v>
      </c>
      <c r="N447" s="67">
        <v>21054.1855484</v>
      </c>
      <c r="O447" s="67">
        <v>594.74</v>
      </c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2.75" customHeight="1">
      <c r="A448" s="67">
        <v>1064051.0</v>
      </c>
      <c r="B448" s="67">
        <v>26800.0</v>
      </c>
      <c r="C448" s="67" t="s">
        <v>19</v>
      </c>
      <c r="D448" s="67">
        <v>19.03</v>
      </c>
      <c r="E448" s="67">
        <v>982.79</v>
      </c>
      <c r="F448" s="67" t="s">
        <v>55</v>
      </c>
      <c r="G448" s="67" t="s">
        <v>22</v>
      </c>
      <c r="H448" s="67" t="s">
        <v>79</v>
      </c>
      <c r="I448" s="67">
        <v>82000.0</v>
      </c>
      <c r="J448" s="67" t="s">
        <v>30</v>
      </c>
      <c r="K448" s="67" t="s">
        <v>24</v>
      </c>
      <c r="L448" s="67" t="s">
        <v>25</v>
      </c>
      <c r="M448" s="67" t="s">
        <v>42</v>
      </c>
      <c r="N448" s="67">
        <v>31277.98</v>
      </c>
      <c r="O448" s="67">
        <v>20489.14</v>
      </c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2.75" customHeight="1">
      <c r="A449" s="67">
        <v>1063847.0</v>
      </c>
      <c r="B449" s="67">
        <v>19200.0</v>
      </c>
      <c r="C449" s="67" t="s">
        <v>19</v>
      </c>
      <c r="D449" s="67">
        <v>7.9</v>
      </c>
      <c r="E449" s="67">
        <v>600.78</v>
      </c>
      <c r="F449" s="67" t="s">
        <v>44</v>
      </c>
      <c r="G449" s="67" t="s">
        <v>66</v>
      </c>
      <c r="H449" s="67" t="s">
        <v>79</v>
      </c>
      <c r="I449" s="67">
        <v>42000.0</v>
      </c>
      <c r="J449" s="67" t="s">
        <v>23</v>
      </c>
      <c r="K449" s="67" t="s">
        <v>24</v>
      </c>
      <c r="L449" s="67" t="s">
        <v>50</v>
      </c>
      <c r="M449" s="67" t="s">
        <v>131</v>
      </c>
      <c r="N449" s="67">
        <v>21328.13</v>
      </c>
      <c r="O449" s="67">
        <v>7516.94</v>
      </c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2.75" customHeight="1">
      <c r="A450" s="67">
        <v>1062833.0</v>
      </c>
      <c r="B450" s="67">
        <v>12875.0</v>
      </c>
      <c r="C450" s="67" t="s">
        <v>27</v>
      </c>
      <c r="D450" s="67">
        <v>17.58</v>
      </c>
      <c r="E450" s="67">
        <v>213.28</v>
      </c>
      <c r="F450" s="67" t="s">
        <v>75</v>
      </c>
      <c r="G450" s="67" t="s">
        <v>48</v>
      </c>
      <c r="H450" s="67" t="s">
        <v>21</v>
      </c>
      <c r="I450" s="67">
        <v>27600.0</v>
      </c>
      <c r="J450" s="67" t="s">
        <v>23</v>
      </c>
      <c r="K450" s="67" t="s">
        <v>24</v>
      </c>
      <c r="L450" s="67" t="s">
        <v>50</v>
      </c>
      <c r="M450" s="67" t="s">
        <v>42</v>
      </c>
      <c r="N450" s="67">
        <v>11208.865744</v>
      </c>
      <c r="O450" s="67">
        <v>5908.59</v>
      </c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2.75" customHeight="1">
      <c r="A451" s="67">
        <v>1062032.0</v>
      </c>
      <c r="B451" s="67">
        <v>4000.0</v>
      </c>
      <c r="C451" s="67" t="s">
        <v>19</v>
      </c>
      <c r="D451" s="67">
        <v>12.42</v>
      </c>
      <c r="E451" s="67">
        <v>133.67</v>
      </c>
      <c r="F451" s="67" t="s">
        <v>20</v>
      </c>
      <c r="G451" s="67" t="s">
        <v>66</v>
      </c>
      <c r="H451" s="67" t="s">
        <v>79</v>
      </c>
      <c r="I451" s="67">
        <v>38000.0</v>
      </c>
      <c r="J451" s="67" t="s">
        <v>34</v>
      </c>
      <c r="K451" s="67" t="s">
        <v>24</v>
      </c>
      <c r="L451" s="67" t="s">
        <v>25</v>
      </c>
      <c r="M451" s="67" t="s">
        <v>99</v>
      </c>
      <c r="N451" s="67">
        <v>4300.29</v>
      </c>
      <c r="O451" s="67">
        <v>3326.13</v>
      </c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2.75" customHeight="1">
      <c r="A452" s="67">
        <v>1063843.0</v>
      </c>
      <c r="B452" s="67">
        <v>4000.0</v>
      </c>
      <c r="C452" s="67" t="s">
        <v>19</v>
      </c>
      <c r="D452" s="67">
        <v>16.29</v>
      </c>
      <c r="E452" s="67">
        <v>141.21</v>
      </c>
      <c r="F452" s="67" t="s">
        <v>75</v>
      </c>
      <c r="G452" s="67" t="s">
        <v>61</v>
      </c>
      <c r="H452" s="67" t="s">
        <v>21</v>
      </c>
      <c r="I452" s="67">
        <v>35000.0</v>
      </c>
      <c r="J452" s="67" t="s">
        <v>34</v>
      </c>
      <c r="K452" s="67" t="s">
        <v>24</v>
      </c>
      <c r="L452" s="67" t="s">
        <v>50</v>
      </c>
      <c r="M452" s="67" t="s">
        <v>42</v>
      </c>
      <c r="N452" s="67">
        <v>5053.37722473</v>
      </c>
      <c r="O452" s="67">
        <v>824.36</v>
      </c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2.75" customHeight="1">
      <c r="A453" s="67">
        <v>1063828.0</v>
      </c>
      <c r="B453" s="67">
        <v>12000.0</v>
      </c>
      <c r="C453" s="67" t="s">
        <v>19</v>
      </c>
      <c r="D453" s="67">
        <v>9.91</v>
      </c>
      <c r="E453" s="67">
        <v>386.7</v>
      </c>
      <c r="F453" s="67" t="s">
        <v>20</v>
      </c>
      <c r="G453" s="67" t="s">
        <v>22</v>
      </c>
      <c r="H453" s="67" t="s">
        <v>60</v>
      </c>
      <c r="I453" s="67">
        <v>33000.0</v>
      </c>
      <c r="J453" s="67" t="s">
        <v>34</v>
      </c>
      <c r="K453" s="67" t="s">
        <v>24</v>
      </c>
      <c r="L453" s="67" t="s">
        <v>25</v>
      </c>
      <c r="M453" s="67" t="s">
        <v>42</v>
      </c>
      <c r="N453" s="67">
        <v>13871.4187605</v>
      </c>
      <c r="O453" s="67">
        <v>2286.28</v>
      </c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2.75" customHeight="1">
      <c r="A454" s="67">
        <v>1064006.0</v>
      </c>
      <c r="B454" s="67">
        <v>2625.0</v>
      </c>
      <c r="C454" s="67" t="s">
        <v>19</v>
      </c>
      <c r="D454" s="67">
        <v>11.71</v>
      </c>
      <c r="E454" s="67">
        <v>86.83</v>
      </c>
      <c r="F454" s="67" t="s">
        <v>20</v>
      </c>
      <c r="G454" s="67" t="s">
        <v>22</v>
      </c>
      <c r="H454" s="67" t="s">
        <v>79</v>
      </c>
      <c r="I454" s="67">
        <v>52800.0</v>
      </c>
      <c r="J454" s="67" t="s">
        <v>34</v>
      </c>
      <c r="K454" s="67" t="s">
        <v>24</v>
      </c>
      <c r="L454" s="67" t="s">
        <v>62</v>
      </c>
      <c r="M454" s="67" t="s">
        <v>116</v>
      </c>
      <c r="N454" s="67">
        <v>3124.73761374</v>
      </c>
      <c r="O454" s="67">
        <v>6.4</v>
      </c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2.75" customHeight="1">
      <c r="A455" s="67">
        <v>1063729.0</v>
      </c>
      <c r="B455" s="67">
        <v>18000.0</v>
      </c>
      <c r="C455" s="67" t="s">
        <v>27</v>
      </c>
      <c r="D455" s="67">
        <v>13.49</v>
      </c>
      <c r="E455" s="67">
        <v>414.09</v>
      </c>
      <c r="F455" s="67" t="s">
        <v>28</v>
      </c>
      <c r="G455" s="67" t="s">
        <v>22</v>
      </c>
      <c r="H455" s="67" t="s">
        <v>79</v>
      </c>
      <c r="I455" s="67">
        <v>40900.0</v>
      </c>
      <c r="J455" s="67" t="s">
        <v>23</v>
      </c>
      <c r="K455" s="67" t="s">
        <v>38</v>
      </c>
      <c r="L455" s="67" t="s">
        <v>50</v>
      </c>
      <c r="M455" s="67" t="s">
        <v>126</v>
      </c>
      <c r="N455" s="67">
        <v>19847.2</v>
      </c>
      <c r="O455" s="67">
        <v>414.09</v>
      </c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2.75" customHeight="1">
      <c r="A456" s="67">
        <v>1062625.0</v>
      </c>
      <c r="B456" s="67">
        <v>7000.0</v>
      </c>
      <c r="C456" s="67" t="s">
        <v>19</v>
      </c>
      <c r="D456" s="67">
        <v>9.91</v>
      </c>
      <c r="E456" s="67">
        <v>225.58</v>
      </c>
      <c r="F456" s="67" t="s">
        <v>20</v>
      </c>
      <c r="G456" s="67" t="s">
        <v>22</v>
      </c>
      <c r="H456" s="67" t="s">
        <v>21</v>
      </c>
      <c r="I456" s="67">
        <v>73882.0</v>
      </c>
      <c r="J456" s="67" t="s">
        <v>34</v>
      </c>
      <c r="K456" s="67" t="s">
        <v>24</v>
      </c>
      <c r="L456" s="67" t="s">
        <v>50</v>
      </c>
      <c r="M456" s="67" t="s">
        <v>92</v>
      </c>
      <c r="N456" s="67">
        <v>8118.35053132</v>
      </c>
      <c r="O456" s="67">
        <v>236.31</v>
      </c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2.75" customHeight="1">
      <c r="A457" s="67">
        <v>1062070.0</v>
      </c>
      <c r="B457" s="67">
        <v>11300.0</v>
      </c>
      <c r="C457" s="67" t="s">
        <v>19</v>
      </c>
      <c r="D457" s="67">
        <v>12.69</v>
      </c>
      <c r="E457" s="67">
        <v>379.06</v>
      </c>
      <c r="F457" s="67" t="s">
        <v>20</v>
      </c>
      <c r="G457" s="67" t="s">
        <v>94</v>
      </c>
      <c r="H457" s="67" t="s">
        <v>79</v>
      </c>
      <c r="I457" s="67">
        <v>36000.0</v>
      </c>
      <c r="J457" s="67" t="s">
        <v>34</v>
      </c>
      <c r="K457" s="67" t="s">
        <v>24</v>
      </c>
      <c r="L457" s="67" t="s">
        <v>25</v>
      </c>
      <c r="M457" s="67" t="s">
        <v>87</v>
      </c>
      <c r="N457" s="67">
        <v>12787.19</v>
      </c>
      <c r="O457" s="67">
        <v>7497.46</v>
      </c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2.75" customHeight="1">
      <c r="A458" s="67">
        <v>1063964.0</v>
      </c>
      <c r="B458" s="67">
        <v>4000.0</v>
      </c>
      <c r="C458" s="67" t="s">
        <v>19</v>
      </c>
      <c r="D458" s="67">
        <v>9.91</v>
      </c>
      <c r="E458" s="67">
        <v>128.9</v>
      </c>
      <c r="F458" s="67" t="s">
        <v>20</v>
      </c>
      <c r="G458" s="67" t="s">
        <v>22</v>
      </c>
      <c r="H458" s="67" t="s">
        <v>79</v>
      </c>
      <c r="I458" s="67">
        <v>130000.0</v>
      </c>
      <c r="J458" s="67" t="s">
        <v>30</v>
      </c>
      <c r="K458" s="67" t="s">
        <v>24</v>
      </c>
      <c r="L458" s="67" t="s">
        <v>50</v>
      </c>
      <c r="M458" s="67" t="s">
        <v>42</v>
      </c>
      <c r="N458" s="67">
        <v>4634.24672516</v>
      </c>
      <c r="O458" s="67">
        <v>516.99</v>
      </c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2.75" customHeight="1">
      <c r="A459" s="67">
        <v>1063804.0</v>
      </c>
      <c r="B459" s="67">
        <v>8000.0</v>
      </c>
      <c r="C459" s="67" t="s">
        <v>19</v>
      </c>
      <c r="D459" s="67">
        <v>6.03</v>
      </c>
      <c r="E459" s="67">
        <v>243.49</v>
      </c>
      <c r="F459" s="67" t="s">
        <v>44</v>
      </c>
      <c r="G459" s="67" t="s">
        <v>22</v>
      </c>
      <c r="H459" s="67" t="s">
        <v>79</v>
      </c>
      <c r="I459" s="67">
        <v>57200.0</v>
      </c>
      <c r="J459" s="67" t="s">
        <v>34</v>
      </c>
      <c r="K459" s="67" t="s">
        <v>24</v>
      </c>
      <c r="L459" s="67" t="s">
        <v>50</v>
      </c>
      <c r="M459" s="67" t="s">
        <v>101</v>
      </c>
      <c r="N459" s="67">
        <v>8517.87</v>
      </c>
      <c r="O459" s="67">
        <v>4868.26</v>
      </c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2.75" customHeight="1">
      <c r="A460" s="67">
        <v>1063751.0</v>
      </c>
      <c r="B460" s="67">
        <v>14400.0</v>
      </c>
      <c r="C460" s="67" t="s">
        <v>19</v>
      </c>
      <c r="D460" s="67">
        <v>18.25</v>
      </c>
      <c r="E460" s="67">
        <v>522.41</v>
      </c>
      <c r="F460" s="67" t="s">
        <v>75</v>
      </c>
      <c r="G460" s="67" t="s">
        <v>66</v>
      </c>
      <c r="H460" s="67" t="s">
        <v>21</v>
      </c>
      <c r="I460" s="67">
        <v>51871.0</v>
      </c>
      <c r="J460" s="67" t="s">
        <v>23</v>
      </c>
      <c r="K460" s="67" t="s">
        <v>31</v>
      </c>
      <c r="L460" s="67" t="s">
        <v>50</v>
      </c>
      <c r="M460" s="67" t="s">
        <v>102</v>
      </c>
      <c r="N460" s="67">
        <v>7869.17</v>
      </c>
      <c r="O460" s="67">
        <v>522.41</v>
      </c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2.75" customHeight="1">
      <c r="A461" s="67">
        <v>1063982.0</v>
      </c>
      <c r="B461" s="67">
        <v>4375.0</v>
      </c>
      <c r="C461" s="67" t="s">
        <v>19</v>
      </c>
      <c r="D461" s="67">
        <v>12.42</v>
      </c>
      <c r="E461" s="67">
        <v>146.2</v>
      </c>
      <c r="F461" s="67" t="s">
        <v>20</v>
      </c>
      <c r="G461" s="67" t="s">
        <v>89</v>
      </c>
      <c r="H461" s="67" t="s">
        <v>60</v>
      </c>
      <c r="I461" s="67">
        <v>15000.0</v>
      </c>
      <c r="J461" s="67" t="s">
        <v>23</v>
      </c>
      <c r="K461" s="67" t="s">
        <v>24</v>
      </c>
      <c r="L461" s="67" t="s">
        <v>50</v>
      </c>
      <c r="M461" s="67" t="s">
        <v>42</v>
      </c>
      <c r="N461" s="67">
        <v>5261.08149103</v>
      </c>
      <c r="O461" s="67">
        <v>152.4</v>
      </c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2.75" customHeight="1">
      <c r="A462" s="67">
        <v>1063972.0</v>
      </c>
      <c r="B462" s="67">
        <v>4100.0</v>
      </c>
      <c r="C462" s="67" t="s">
        <v>19</v>
      </c>
      <c r="D462" s="67">
        <v>7.51</v>
      </c>
      <c r="E462" s="67">
        <v>127.56</v>
      </c>
      <c r="F462" s="67" t="s">
        <v>44</v>
      </c>
      <c r="G462" s="67" t="s">
        <v>56</v>
      </c>
      <c r="H462" s="67" t="s">
        <v>79</v>
      </c>
      <c r="I462" s="67">
        <v>70197.0</v>
      </c>
      <c r="J462" s="67" t="s">
        <v>34</v>
      </c>
      <c r="K462" s="67" t="s">
        <v>24</v>
      </c>
      <c r="L462" s="67" t="s">
        <v>25</v>
      </c>
      <c r="M462" s="67" t="s">
        <v>103</v>
      </c>
      <c r="N462" s="67">
        <v>4582.75029982</v>
      </c>
      <c r="O462" s="67">
        <v>638.01</v>
      </c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2.75" customHeight="1">
      <c r="A463" s="67">
        <v>1063785.0</v>
      </c>
      <c r="B463" s="67">
        <v>6000.0</v>
      </c>
      <c r="C463" s="67" t="s">
        <v>19</v>
      </c>
      <c r="D463" s="67">
        <v>8.9</v>
      </c>
      <c r="E463" s="67">
        <v>190.52</v>
      </c>
      <c r="F463" s="67" t="s">
        <v>44</v>
      </c>
      <c r="G463" s="67" t="s">
        <v>94</v>
      </c>
      <c r="H463" s="67" t="s">
        <v>21</v>
      </c>
      <c r="I463" s="67">
        <v>47000.0</v>
      </c>
      <c r="J463" s="67" t="s">
        <v>23</v>
      </c>
      <c r="K463" s="67" t="s">
        <v>24</v>
      </c>
      <c r="L463" s="67" t="s">
        <v>41</v>
      </c>
      <c r="M463" s="67" t="s">
        <v>99</v>
      </c>
      <c r="N463" s="67">
        <v>6857.05560144</v>
      </c>
      <c r="O463" s="67">
        <v>199.26</v>
      </c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2.75" customHeight="1">
      <c r="A464" s="67">
        <v>1063788.0</v>
      </c>
      <c r="B464" s="67">
        <v>4200.0</v>
      </c>
      <c r="C464" s="67" t="s">
        <v>27</v>
      </c>
      <c r="D464" s="67">
        <v>17.27</v>
      </c>
      <c r="E464" s="67">
        <v>105.0</v>
      </c>
      <c r="F464" s="67" t="s">
        <v>75</v>
      </c>
      <c r="G464" s="67" t="s">
        <v>56</v>
      </c>
      <c r="H464" s="67" t="s">
        <v>21</v>
      </c>
      <c r="I464" s="67">
        <v>43000.0</v>
      </c>
      <c r="J464" s="67" t="s">
        <v>30</v>
      </c>
      <c r="K464" s="67" t="s">
        <v>31</v>
      </c>
      <c r="L464" s="67" t="s">
        <v>50</v>
      </c>
      <c r="M464" s="67" t="s">
        <v>26</v>
      </c>
      <c r="N464" s="67">
        <v>4200.0</v>
      </c>
      <c r="O464" s="67">
        <v>105.0</v>
      </c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2.75" customHeight="1">
      <c r="A465" s="67">
        <v>1063485.0</v>
      </c>
      <c r="B465" s="67">
        <v>4000.0</v>
      </c>
      <c r="C465" s="67" t="s">
        <v>19</v>
      </c>
      <c r="D465" s="67">
        <v>6.62</v>
      </c>
      <c r="E465" s="67">
        <v>122.82</v>
      </c>
      <c r="F465" s="67" t="s">
        <v>44</v>
      </c>
      <c r="G465" s="67" t="s">
        <v>85</v>
      </c>
      <c r="H465" s="67" t="s">
        <v>79</v>
      </c>
      <c r="I465" s="67">
        <v>120000.0</v>
      </c>
      <c r="J465" s="67" t="s">
        <v>30</v>
      </c>
      <c r="K465" s="67" t="s">
        <v>24</v>
      </c>
      <c r="L465" s="67" t="s">
        <v>53</v>
      </c>
      <c r="M465" s="67" t="s">
        <v>52</v>
      </c>
      <c r="N465" s="67">
        <v>4152.93</v>
      </c>
      <c r="O465" s="67">
        <v>1918.67</v>
      </c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2.75" customHeight="1">
      <c r="A466" s="67">
        <v>1063781.0</v>
      </c>
      <c r="B466" s="67">
        <v>3000.0</v>
      </c>
      <c r="C466" s="67" t="s">
        <v>19</v>
      </c>
      <c r="D466" s="67">
        <v>10.65</v>
      </c>
      <c r="E466" s="67">
        <v>97.72</v>
      </c>
      <c r="F466" s="67" t="s">
        <v>20</v>
      </c>
      <c r="G466" s="67" t="s">
        <v>22</v>
      </c>
      <c r="H466" s="67" t="s">
        <v>79</v>
      </c>
      <c r="I466" s="67">
        <v>86004.0</v>
      </c>
      <c r="J466" s="67" t="s">
        <v>34</v>
      </c>
      <c r="K466" s="67" t="s">
        <v>31</v>
      </c>
      <c r="L466" s="67" t="s">
        <v>41</v>
      </c>
      <c r="M466" s="67" t="s">
        <v>95</v>
      </c>
      <c r="N466" s="67">
        <v>2236.73</v>
      </c>
      <c r="O466" s="67">
        <v>97.72</v>
      </c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2.75" customHeight="1">
      <c r="A467" s="67">
        <v>1057766.0</v>
      </c>
      <c r="B467" s="67">
        <v>5400.0</v>
      </c>
      <c r="C467" s="67" t="s">
        <v>19</v>
      </c>
      <c r="D467" s="67">
        <v>12.69</v>
      </c>
      <c r="E467" s="67">
        <v>181.15</v>
      </c>
      <c r="F467" s="67" t="s">
        <v>20</v>
      </c>
      <c r="G467" s="67" t="s">
        <v>22</v>
      </c>
      <c r="H467" s="67" t="s">
        <v>79</v>
      </c>
      <c r="I467" s="67">
        <v>75000.0</v>
      </c>
      <c r="J467" s="67" t="s">
        <v>34</v>
      </c>
      <c r="K467" s="67" t="s">
        <v>24</v>
      </c>
      <c r="L467" s="67" t="s">
        <v>32</v>
      </c>
      <c r="M467" s="67" t="s">
        <v>64</v>
      </c>
      <c r="N467" s="67">
        <v>6273.69</v>
      </c>
      <c r="O467" s="67">
        <v>2844.38</v>
      </c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2.75" customHeight="1">
      <c r="A468" s="67">
        <v>1063778.0</v>
      </c>
      <c r="B468" s="67">
        <v>15000.0</v>
      </c>
      <c r="C468" s="67" t="s">
        <v>19</v>
      </c>
      <c r="D468" s="67">
        <v>16.29</v>
      </c>
      <c r="E468" s="67">
        <v>529.51</v>
      </c>
      <c r="F468" s="67" t="s">
        <v>75</v>
      </c>
      <c r="G468" s="67" t="s">
        <v>45</v>
      </c>
      <c r="H468" s="67" t="s">
        <v>21</v>
      </c>
      <c r="I468" s="67">
        <v>110000.0</v>
      </c>
      <c r="J468" s="67" t="s">
        <v>23</v>
      </c>
      <c r="K468" s="67" t="s">
        <v>31</v>
      </c>
      <c r="L468" s="67" t="s">
        <v>35</v>
      </c>
      <c r="M468" s="67" t="s">
        <v>64</v>
      </c>
      <c r="N468" s="67">
        <v>1873.45</v>
      </c>
      <c r="O468" s="67">
        <v>529.51</v>
      </c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2.75" customHeight="1">
      <c r="A469" s="67">
        <v>1062818.0</v>
      </c>
      <c r="B469" s="67">
        <v>20000.0</v>
      </c>
      <c r="C469" s="67" t="s">
        <v>27</v>
      </c>
      <c r="D469" s="67">
        <v>18.64</v>
      </c>
      <c r="E469" s="67">
        <v>514.86</v>
      </c>
      <c r="F469" s="67" t="s">
        <v>55</v>
      </c>
      <c r="G469" s="67" t="s">
        <v>48</v>
      </c>
      <c r="H469" s="67" t="s">
        <v>79</v>
      </c>
      <c r="I469" s="67">
        <v>80000.0</v>
      </c>
      <c r="J469" s="67" t="s">
        <v>30</v>
      </c>
      <c r="K469" s="67" t="s">
        <v>24</v>
      </c>
      <c r="L469" s="67" t="s">
        <v>50</v>
      </c>
      <c r="M469" s="67" t="s">
        <v>26</v>
      </c>
      <c r="N469" s="67">
        <v>22955.76</v>
      </c>
      <c r="O469" s="67">
        <v>18326.72</v>
      </c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2.75" customHeight="1">
      <c r="A470" s="67">
        <v>1042037.0</v>
      </c>
      <c r="B470" s="67">
        <v>10400.0</v>
      </c>
      <c r="C470" s="67" t="s">
        <v>19</v>
      </c>
      <c r="D470" s="67">
        <v>12.69</v>
      </c>
      <c r="E470" s="67">
        <v>348.87</v>
      </c>
      <c r="F470" s="67" t="s">
        <v>20</v>
      </c>
      <c r="G470" s="67" t="s">
        <v>61</v>
      </c>
      <c r="H470" s="67" t="s">
        <v>21</v>
      </c>
      <c r="I470" s="67">
        <v>44000.0</v>
      </c>
      <c r="J470" s="67" t="s">
        <v>30</v>
      </c>
      <c r="K470" s="67" t="s">
        <v>24</v>
      </c>
      <c r="L470" s="67" t="s">
        <v>25</v>
      </c>
      <c r="M470" s="67" t="s">
        <v>42</v>
      </c>
      <c r="N470" s="67">
        <v>12551.7831242</v>
      </c>
      <c r="O470" s="67">
        <v>375.39</v>
      </c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2.75" customHeight="1">
      <c r="A471" s="67">
        <v>1063518.0</v>
      </c>
      <c r="B471" s="67">
        <v>4500.0</v>
      </c>
      <c r="C471" s="67" t="s">
        <v>27</v>
      </c>
      <c r="D471" s="67">
        <v>17.58</v>
      </c>
      <c r="E471" s="67">
        <v>113.25</v>
      </c>
      <c r="F471" s="67" t="s">
        <v>75</v>
      </c>
      <c r="G471" s="67" t="s">
        <v>94</v>
      </c>
      <c r="H471" s="67" t="s">
        <v>79</v>
      </c>
      <c r="I471" s="67">
        <v>51600.0</v>
      </c>
      <c r="J471" s="67" t="s">
        <v>30</v>
      </c>
      <c r="K471" s="67" t="s">
        <v>24</v>
      </c>
      <c r="L471" s="67" t="s">
        <v>50</v>
      </c>
      <c r="M471" s="67" t="s">
        <v>107</v>
      </c>
      <c r="N471" s="67">
        <v>6287.69813066</v>
      </c>
      <c r="O471" s="67">
        <v>2554.52</v>
      </c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2.75" customHeight="1">
      <c r="A472" s="67">
        <v>1063515.0</v>
      </c>
      <c r="B472" s="67">
        <v>11500.0</v>
      </c>
      <c r="C472" s="67" t="s">
        <v>19</v>
      </c>
      <c r="D472" s="67">
        <v>12.42</v>
      </c>
      <c r="E472" s="67">
        <v>384.28</v>
      </c>
      <c r="F472" s="67" t="s">
        <v>20</v>
      </c>
      <c r="G472" s="67" t="s">
        <v>29</v>
      </c>
      <c r="H472" s="67" t="s">
        <v>21</v>
      </c>
      <c r="I472" s="67">
        <v>38500.0</v>
      </c>
      <c r="J472" s="67" t="s">
        <v>30</v>
      </c>
      <c r="K472" s="67" t="s">
        <v>24</v>
      </c>
      <c r="L472" s="67" t="s">
        <v>25</v>
      </c>
      <c r="M472" s="67" t="s">
        <v>123</v>
      </c>
      <c r="N472" s="67">
        <v>13850.7061324</v>
      </c>
      <c r="O472" s="67">
        <v>392.68</v>
      </c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2.75" customHeight="1">
      <c r="A473" s="67">
        <v>1063524.0</v>
      </c>
      <c r="B473" s="67">
        <v>10000.0</v>
      </c>
      <c r="C473" s="67" t="s">
        <v>19</v>
      </c>
      <c r="D473" s="67">
        <v>6.62</v>
      </c>
      <c r="E473" s="67">
        <v>307.04</v>
      </c>
      <c r="F473" s="67" t="s">
        <v>44</v>
      </c>
      <c r="G473" s="67" t="s">
        <v>61</v>
      </c>
      <c r="H473" s="67" t="s">
        <v>21</v>
      </c>
      <c r="I473" s="67">
        <v>75000.0</v>
      </c>
      <c r="J473" s="67" t="s">
        <v>23</v>
      </c>
      <c r="K473" s="67" t="s">
        <v>24</v>
      </c>
      <c r="L473" s="67" t="s">
        <v>53</v>
      </c>
      <c r="M473" s="67" t="s">
        <v>87</v>
      </c>
      <c r="N473" s="67">
        <v>10742.42</v>
      </c>
      <c r="O473" s="67">
        <v>5847.47</v>
      </c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2.75" customHeight="1">
      <c r="A474" s="67">
        <v>1063519.0</v>
      </c>
      <c r="B474" s="67">
        <v>18225.0</v>
      </c>
      <c r="C474" s="67" t="s">
        <v>27</v>
      </c>
      <c r="D474" s="67">
        <v>13.49</v>
      </c>
      <c r="E474" s="67">
        <v>309.42</v>
      </c>
      <c r="F474" s="67" t="s">
        <v>28</v>
      </c>
      <c r="G474" s="67" t="s">
        <v>22</v>
      </c>
      <c r="H474" s="67" t="s">
        <v>79</v>
      </c>
      <c r="I474" s="67">
        <v>37320.0</v>
      </c>
      <c r="J474" s="67" t="s">
        <v>23</v>
      </c>
      <c r="K474" s="67" t="s">
        <v>24</v>
      </c>
      <c r="L474" s="67" t="s">
        <v>50</v>
      </c>
      <c r="M474" s="67" t="s">
        <v>33</v>
      </c>
      <c r="N474" s="67">
        <v>14876.65</v>
      </c>
      <c r="O474" s="67">
        <v>12102.24</v>
      </c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2.75" customHeight="1">
      <c r="A475" s="67">
        <v>1063521.0</v>
      </c>
      <c r="B475" s="67">
        <v>3600.0</v>
      </c>
      <c r="C475" s="67" t="s">
        <v>19</v>
      </c>
      <c r="D475" s="67">
        <v>8.9</v>
      </c>
      <c r="E475" s="67">
        <v>114.32</v>
      </c>
      <c r="F475" s="67" t="s">
        <v>44</v>
      </c>
      <c r="G475" s="67" t="s">
        <v>22</v>
      </c>
      <c r="H475" s="67" t="s">
        <v>21</v>
      </c>
      <c r="I475" s="67">
        <v>55000.0</v>
      </c>
      <c r="J475" s="67" t="s">
        <v>34</v>
      </c>
      <c r="K475" s="67" t="s">
        <v>24</v>
      </c>
      <c r="L475" s="67" t="s">
        <v>50</v>
      </c>
      <c r="M475" s="67" t="s">
        <v>91</v>
      </c>
      <c r="N475" s="67">
        <v>3976.57</v>
      </c>
      <c r="O475" s="67">
        <v>2037.38</v>
      </c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2.75" customHeight="1">
      <c r="A476" s="67">
        <v>984879.0</v>
      </c>
      <c r="B476" s="67">
        <v>18500.0</v>
      </c>
      <c r="C476" s="67" t="s">
        <v>27</v>
      </c>
      <c r="D476" s="67">
        <v>11.71</v>
      </c>
      <c r="E476" s="67">
        <v>292.81</v>
      </c>
      <c r="F476" s="67" t="s">
        <v>20</v>
      </c>
      <c r="G476" s="67" t="s">
        <v>89</v>
      </c>
      <c r="H476" s="67" t="s">
        <v>21</v>
      </c>
      <c r="I476" s="67">
        <v>100000.0</v>
      </c>
      <c r="J476" s="67" t="s">
        <v>23</v>
      </c>
      <c r="K476" s="67" t="s">
        <v>24</v>
      </c>
      <c r="L476" s="67" t="s">
        <v>57</v>
      </c>
      <c r="M476" s="67" t="s">
        <v>42</v>
      </c>
      <c r="N476" s="67">
        <v>16359.1199177</v>
      </c>
      <c r="O476" s="67">
        <v>7889.73</v>
      </c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2.75" customHeight="1">
      <c r="A477" s="67">
        <v>1063509.0</v>
      </c>
      <c r="B477" s="67">
        <v>16800.0</v>
      </c>
      <c r="C477" s="67" t="s">
        <v>27</v>
      </c>
      <c r="D477" s="67">
        <v>18.25</v>
      </c>
      <c r="E477" s="67">
        <v>428.9</v>
      </c>
      <c r="F477" s="67" t="s">
        <v>75</v>
      </c>
      <c r="G477" s="67" t="s">
        <v>22</v>
      </c>
      <c r="H477" s="67" t="s">
        <v>79</v>
      </c>
      <c r="I477" s="67">
        <v>70000.0</v>
      </c>
      <c r="J477" s="67" t="s">
        <v>23</v>
      </c>
      <c r="K477" s="67" t="s">
        <v>24</v>
      </c>
      <c r="L477" s="67" t="s">
        <v>25</v>
      </c>
      <c r="M477" s="67" t="s">
        <v>114</v>
      </c>
      <c r="N477" s="67">
        <v>22756.2026662</v>
      </c>
      <c r="O477" s="67">
        <v>112.14</v>
      </c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2.75" customHeight="1">
      <c r="A478" s="67">
        <v>1063693.0</v>
      </c>
      <c r="B478" s="67">
        <v>10000.0</v>
      </c>
      <c r="C478" s="67" t="s">
        <v>19</v>
      </c>
      <c r="D478" s="67">
        <v>17.27</v>
      </c>
      <c r="E478" s="67">
        <v>357.88</v>
      </c>
      <c r="F478" s="67" t="s">
        <v>75</v>
      </c>
      <c r="G478" s="67" t="s">
        <v>51</v>
      </c>
      <c r="H478" s="67" t="s">
        <v>21</v>
      </c>
      <c r="I478" s="67">
        <v>68000.0</v>
      </c>
      <c r="J478" s="67" t="s">
        <v>34</v>
      </c>
      <c r="K478" s="67" t="s">
        <v>31</v>
      </c>
      <c r="L478" s="67" t="s">
        <v>50</v>
      </c>
      <c r="M478" s="67" t="s">
        <v>128</v>
      </c>
      <c r="N478" s="67">
        <v>8589.12</v>
      </c>
      <c r="O478" s="67">
        <v>357.88</v>
      </c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2.75" customHeight="1">
      <c r="A479" s="67">
        <v>1063700.0</v>
      </c>
      <c r="B479" s="67">
        <v>15000.0</v>
      </c>
      <c r="C479" s="67" t="s">
        <v>19</v>
      </c>
      <c r="D479" s="67">
        <v>18.25</v>
      </c>
      <c r="E479" s="67">
        <v>544.17</v>
      </c>
      <c r="F479" s="67" t="s">
        <v>75</v>
      </c>
      <c r="G479" s="67" t="s">
        <v>22</v>
      </c>
      <c r="H479" s="67" t="s">
        <v>79</v>
      </c>
      <c r="I479" s="67">
        <v>66000.0</v>
      </c>
      <c r="J479" s="67" t="s">
        <v>34</v>
      </c>
      <c r="K479" s="67" t="s">
        <v>24</v>
      </c>
      <c r="L479" s="67" t="s">
        <v>50</v>
      </c>
      <c r="M479" s="67" t="s">
        <v>42</v>
      </c>
      <c r="N479" s="67">
        <v>17725.93</v>
      </c>
      <c r="O479" s="67">
        <v>10661.18</v>
      </c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2.75" customHeight="1">
      <c r="A480" s="67">
        <v>1056934.0</v>
      </c>
      <c r="B480" s="67">
        <v>8000.0</v>
      </c>
      <c r="C480" s="67" t="s">
        <v>19</v>
      </c>
      <c r="D480" s="67">
        <v>11.71</v>
      </c>
      <c r="E480" s="67">
        <v>264.61</v>
      </c>
      <c r="F480" s="67" t="s">
        <v>20</v>
      </c>
      <c r="G480" s="67" t="s">
        <v>51</v>
      </c>
      <c r="H480" s="67" t="s">
        <v>21</v>
      </c>
      <c r="I480" s="67">
        <v>85000.0</v>
      </c>
      <c r="J480" s="67" t="s">
        <v>30</v>
      </c>
      <c r="K480" s="67" t="s">
        <v>24</v>
      </c>
      <c r="L480" s="67" t="s">
        <v>57</v>
      </c>
      <c r="M480" s="67" t="s">
        <v>95</v>
      </c>
      <c r="N480" s="67">
        <v>8371.65</v>
      </c>
      <c r="O480" s="67">
        <v>7317.57</v>
      </c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2.75" customHeight="1">
      <c r="A481" s="67">
        <v>1063246.0</v>
      </c>
      <c r="B481" s="67">
        <v>25000.0</v>
      </c>
      <c r="C481" s="67" t="s">
        <v>27</v>
      </c>
      <c r="D481" s="67">
        <v>16.77</v>
      </c>
      <c r="E481" s="67">
        <v>443.89</v>
      </c>
      <c r="F481" s="67" t="s">
        <v>75</v>
      </c>
      <c r="G481" s="67" t="s">
        <v>45</v>
      </c>
      <c r="H481" s="67" t="s">
        <v>21</v>
      </c>
      <c r="I481" s="67">
        <v>83004.0</v>
      </c>
      <c r="J481" s="67" t="s">
        <v>23</v>
      </c>
      <c r="K481" s="67" t="s">
        <v>24</v>
      </c>
      <c r="L481" s="67" t="s">
        <v>50</v>
      </c>
      <c r="M481" s="67" t="s">
        <v>42</v>
      </c>
      <c r="N481" s="67">
        <v>19643.66</v>
      </c>
      <c r="O481" s="67">
        <v>16993.32</v>
      </c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2.75" customHeight="1">
      <c r="A482" s="67">
        <v>1057424.0</v>
      </c>
      <c r="B482" s="67">
        <v>16000.0</v>
      </c>
      <c r="C482" s="67" t="s">
        <v>19</v>
      </c>
      <c r="D482" s="67">
        <v>7.9</v>
      </c>
      <c r="E482" s="67">
        <v>500.65</v>
      </c>
      <c r="F482" s="67" t="s">
        <v>44</v>
      </c>
      <c r="G482" s="67" t="s">
        <v>45</v>
      </c>
      <c r="H482" s="67" t="s">
        <v>21</v>
      </c>
      <c r="I482" s="67">
        <v>51000.0</v>
      </c>
      <c r="J482" s="67" t="s">
        <v>30</v>
      </c>
      <c r="K482" s="67" t="s">
        <v>31</v>
      </c>
      <c r="L482" s="67" t="s">
        <v>50</v>
      </c>
      <c r="M482" s="67" t="s">
        <v>26</v>
      </c>
      <c r="N482" s="67">
        <v>11928.62</v>
      </c>
      <c r="O482" s="67">
        <v>500.65</v>
      </c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2.75" customHeight="1">
      <c r="A483" s="67">
        <v>1063680.0</v>
      </c>
      <c r="B483" s="67">
        <v>8000.0</v>
      </c>
      <c r="C483" s="67" t="s">
        <v>19</v>
      </c>
      <c r="D483" s="67">
        <v>10.65</v>
      </c>
      <c r="E483" s="67">
        <v>260.59</v>
      </c>
      <c r="F483" s="67" t="s">
        <v>20</v>
      </c>
      <c r="G483" s="67" t="s">
        <v>89</v>
      </c>
      <c r="H483" s="67" t="s">
        <v>21</v>
      </c>
      <c r="I483" s="67">
        <v>55000.0</v>
      </c>
      <c r="J483" s="67" t="s">
        <v>30</v>
      </c>
      <c r="K483" s="67" t="s">
        <v>24</v>
      </c>
      <c r="L483" s="67" t="s">
        <v>50</v>
      </c>
      <c r="M483" s="67" t="s">
        <v>42</v>
      </c>
      <c r="N483" s="67">
        <v>8923.71</v>
      </c>
      <c r="O483" s="67">
        <v>5025.51</v>
      </c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2.75" customHeight="1">
      <c r="A484" s="67">
        <v>1063679.0</v>
      </c>
      <c r="B484" s="67">
        <v>7200.0</v>
      </c>
      <c r="C484" s="67" t="s">
        <v>19</v>
      </c>
      <c r="D484" s="67">
        <v>7.51</v>
      </c>
      <c r="E484" s="67">
        <v>224.0</v>
      </c>
      <c r="F484" s="67" t="s">
        <v>44</v>
      </c>
      <c r="G484" s="67" t="s">
        <v>22</v>
      </c>
      <c r="H484" s="67" t="s">
        <v>79</v>
      </c>
      <c r="I484" s="67">
        <v>47000.0</v>
      </c>
      <c r="J484" s="67" t="s">
        <v>30</v>
      </c>
      <c r="K484" s="67" t="s">
        <v>24</v>
      </c>
      <c r="L484" s="67" t="s">
        <v>50</v>
      </c>
      <c r="M484" s="67" t="s">
        <v>69</v>
      </c>
      <c r="N484" s="67">
        <v>8061.52571023</v>
      </c>
      <c r="O484" s="67">
        <v>239.21</v>
      </c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2.75" customHeight="1">
      <c r="A485" s="67">
        <v>1063034.0</v>
      </c>
      <c r="B485" s="67">
        <v>12000.0</v>
      </c>
      <c r="C485" s="67" t="s">
        <v>19</v>
      </c>
      <c r="D485" s="67">
        <v>7.51</v>
      </c>
      <c r="E485" s="67">
        <v>373.33</v>
      </c>
      <c r="F485" s="67" t="s">
        <v>44</v>
      </c>
      <c r="G485" s="67" t="s">
        <v>61</v>
      </c>
      <c r="H485" s="67" t="s">
        <v>21</v>
      </c>
      <c r="I485" s="67">
        <v>86000.0</v>
      </c>
      <c r="J485" s="67" t="s">
        <v>30</v>
      </c>
      <c r="K485" s="67" t="s">
        <v>24</v>
      </c>
      <c r="L485" s="67" t="s">
        <v>50</v>
      </c>
      <c r="M485" s="67" t="s">
        <v>42</v>
      </c>
      <c r="N485" s="67">
        <v>13098.35</v>
      </c>
      <c r="O485" s="67">
        <v>967.21</v>
      </c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2.75" customHeight="1">
      <c r="A486" s="67">
        <v>1063448.0</v>
      </c>
      <c r="B486" s="67">
        <v>2200.0</v>
      </c>
      <c r="C486" s="67" t="s">
        <v>19</v>
      </c>
      <c r="D486" s="67">
        <v>15.27</v>
      </c>
      <c r="E486" s="67">
        <v>76.56</v>
      </c>
      <c r="F486" s="67" t="s">
        <v>28</v>
      </c>
      <c r="G486" s="67" t="s">
        <v>22</v>
      </c>
      <c r="H486" s="67" t="s">
        <v>60</v>
      </c>
      <c r="I486" s="67">
        <v>48000.0</v>
      </c>
      <c r="J486" s="67" t="s">
        <v>34</v>
      </c>
      <c r="K486" s="67" t="s">
        <v>31</v>
      </c>
      <c r="L486" s="67" t="s">
        <v>50</v>
      </c>
      <c r="M486" s="67" t="s">
        <v>64</v>
      </c>
      <c r="N486" s="67">
        <v>2294.0</v>
      </c>
      <c r="O486" s="67">
        <v>76.56</v>
      </c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2.75" customHeight="1">
      <c r="A487" s="67">
        <v>1063431.0</v>
      </c>
      <c r="B487" s="67">
        <v>20000.0</v>
      </c>
      <c r="C487" s="67" t="s">
        <v>27</v>
      </c>
      <c r="D487" s="67">
        <v>12.69</v>
      </c>
      <c r="E487" s="67">
        <v>451.9</v>
      </c>
      <c r="F487" s="67" t="s">
        <v>20</v>
      </c>
      <c r="G487" s="67" t="s">
        <v>22</v>
      </c>
      <c r="H487" s="67" t="s">
        <v>21</v>
      </c>
      <c r="I487" s="67">
        <v>49000.0</v>
      </c>
      <c r="J487" s="67" t="s">
        <v>23</v>
      </c>
      <c r="K487" s="67" t="s">
        <v>38</v>
      </c>
      <c r="L487" s="67" t="s">
        <v>41</v>
      </c>
      <c r="M487" s="67" t="s">
        <v>91</v>
      </c>
      <c r="N487" s="67">
        <v>21677.94</v>
      </c>
      <c r="O487" s="67">
        <v>451.9</v>
      </c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2.75" customHeight="1">
      <c r="A488" s="67">
        <v>1060804.0</v>
      </c>
      <c r="B488" s="67">
        <v>28000.0</v>
      </c>
      <c r="C488" s="67" t="s">
        <v>27</v>
      </c>
      <c r="D488" s="67">
        <v>12.42</v>
      </c>
      <c r="E488" s="67">
        <v>628.81</v>
      </c>
      <c r="F488" s="67" t="s">
        <v>20</v>
      </c>
      <c r="G488" s="67" t="s">
        <v>61</v>
      </c>
      <c r="H488" s="67" t="s">
        <v>79</v>
      </c>
      <c r="I488" s="67">
        <v>85000.0</v>
      </c>
      <c r="J488" s="67" t="s">
        <v>30</v>
      </c>
      <c r="K488" s="67" t="s">
        <v>24</v>
      </c>
      <c r="L488" s="67" t="s">
        <v>50</v>
      </c>
      <c r="M488" s="67" t="s">
        <v>92</v>
      </c>
      <c r="N488" s="67">
        <v>31960.6</v>
      </c>
      <c r="O488" s="67">
        <v>23160.52</v>
      </c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2.75" customHeight="1">
      <c r="A489" s="67">
        <v>1027771.0</v>
      </c>
      <c r="B489" s="67">
        <v>6000.0</v>
      </c>
      <c r="C489" s="67" t="s">
        <v>19</v>
      </c>
      <c r="D489" s="67">
        <v>7.51</v>
      </c>
      <c r="E489" s="67">
        <v>186.67</v>
      </c>
      <c r="F489" s="67" t="s">
        <v>44</v>
      </c>
      <c r="G489" s="67" t="s">
        <v>89</v>
      </c>
      <c r="H489" s="67" t="s">
        <v>79</v>
      </c>
      <c r="I489" s="67">
        <v>50000.0</v>
      </c>
      <c r="J489" s="67" t="s">
        <v>23</v>
      </c>
      <c r="K489" s="67" t="s">
        <v>24</v>
      </c>
      <c r="L489" s="67" t="s">
        <v>50</v>
      </c>
      <c r="M489" s="67" t="s">
        <v>126</v>
      </c>
      <c r="N489" s="67">
        <v>6717.52577896</v>
      </c>
      <c r="O489" s="67">
        <v>201.76</v>
      </c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2.75" customHeight="1">
      <c r="A490" s="67">
        <v>1063653.0</v>
      </c>
      <c r="B490" s="67">
        <v>25000.0</v>
      </c>
      <c r="C490" s="67" t="s">
        <v>27</v>
      </c>
      <c r="D490" s="67">
        <v>19.42</v>
      </c>
      <c r="E490" s="67">
        <v>654.31</v>
      </c>
      <c r="F490" s="67" t="s">
        <v>55</v>
      </c>
      <c r="G490" s="67" t="s">
        <v>22</v>
      </c>
      <c r="H490" s="67" t="s">
        <v>21</v>
      </c>
      <c r="I490" s="67">
        <v>105000.0</v>
      </c>
      <c r="J490" s="67" t="s">
        <v>23</v>
      </c>
      <c r="K490" s="67" t="s">
        <v>38</v>
      </c>
      <c r="L490" s="67" t="s">
        <v>25</v>
      </c>
      <c r="M490" s="67" t="s">
        <v>91</v>
      </c>
      <c r="N490" s="67">
        <v>31388.68</v>
      </c>
      <c r="O490" s="67">
        <v>654.31</v>
      </c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2.75" customHeight="1">
      <c r="A491" s="67">
        <v>1063421.0</v>
      </c>
      <c r="B491" s="67">
        <v>8000.0</v>
      </c>
      <c r="C491" s="67" t="s">
        <v>27</v>
      </c>
      <c r="D491" s="67">
        <v>8.9</v>
      </c>
      <c r="E491" s="67">
        <v>165.68</v>
      </c>
      <c r="F491" s="67" t="s">
        <v>44</v>
      </c>
      <c r="G491" s="67" t="s">
        <v>45</v>
      </c>
      <c r="H491" s="67" t="s">
        <v>21</v>
      </c>
      <c r="I491" s="67">
        <v>51204.0</v>
      </c>
      <c r="J491" s="67" t="s">
        <v>34</v>
      </c>
      <c r="K491" s="67" t="s">
        <v>31</v>
      </c>
      <c r="L491" s="67" t="s">
        <v>50</v>
      </c>
      <c r="M491" s="67" t="s">
        <v>91</v>
      </c>
      <c r="N491" s="67">
        <v>4639.04</v>
      </c>
      <c r="O491" s="67">
        <v>34.32</v>
      </c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2.75" customHeight="1">
      <c r="A492" s="67">
        <v>1062855.0</v>
      </c>
      <c r="B492" s="67">
        <v>14400.0</v>
      </c>
      <c r="C492" s="67" t="s">
        <v>19</v>
      </c>
      <c r="D492" s="67">
        <v>15.27</v>
      </c>
      <c r="E492" s="67">
        <v>501.09</v>
      </c>
      <c r="F492" s="67" t="s">
        <v>28</v>
      </c>
      <c r="G492" s="67" t="s">
        <v>89</v>
      </c>
      <c r="H492" s="67" t="s">
        <v>21</v>
      </c>
      <c r="I492" s="67">
        <v>42996.0</v>
      </c>
      <c r="J492" s="67" t="s">
        <v>34</v>
      </c>
      <c r="K492" s="67" t="s">
        <v>24</v>
      </c>
      <c r="L492" s="67" t="s">
        <v>50</v>
      </c>
      <c r="M492" s="67" t="s">
        <v>91</v>
      </c>
      <c r="N492" s="67">
        <v>14762.51</v>
      </c>
      <c r="O492" s="67">
        <v>14267.16</v>
      </c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2.75" customHeight="1">
      <c r="A493" s="67">
        <v>1062490.0</v>
      </c>
      <c r="B493" s="67">
        <v>20000.0</v>
      </c>
      <c r="C493" s="67" t="s">
        <v>27</v>
      </c>
      <c r="D493" s="67">
        <v>19.03</v>
      </c>
      <c r="E493" s="67">
        <v>355.62</v>
      </c>
      <c r="F493" s="67" t="s">
        <v>55</v>
      </c>
      <c r="G493" s="67" t="s">
        <v>66</v>
      </c>
      <c r="H493" s="67" t="s">
        <v>21</v>
      </c>
      <c r="I493" s="67">
        <v>60000.0</v>
      </c>
      <c r="J493" s="67" t="s">
        <v>23</v>
      </c>
      <c r="K493" s="67" t="s">
        <v>24</v>
      </c>
      <c r="L493" s="67" t="s">
        <v>25</v>
      </c>
      <c r="M493" s="67" t="s">
        <v>42</v>
      </c>
      <c r="N493" s="67">
        <v>19721.8253632</v>
      </c>
      <c r="O493" s="67">
        <v>7663.24</v>
      </c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2.75" customHeight="1">
      <c r="A494" s="67">
        <v>1063626.0</v>
      </c>
      <c r="B494" s="67">
        <v>25000.0</v>
      </c>
      <c r="C494" s="67" t="s">
        <v>27</v>
      </c>
      <c r="D494" s="67">
        <v>14.27</v>
      </c>
      <c r="E494" s="67">
        <v>467.0</v>
      </c>
      <c r="F494" s="67" t="s">
        <v>28</v>
      </c>
      <c r="G494" s="67" t="s">
        <v>22</v>
      </c>
      <c r="H494" s="67" t="s">
        <v>79</v>
      </c>
      <c r="I494" s="67">
        <v>85000.0</v>
      </c>
      <c r="J494" s="67" t="s">
        <v>23</v>
      </c>
      <c r="K494" s="67" t="s">
        <v>38</v>
      </c>
      <c r="L494" s="67" t="s">
        <v>50</v>
      </c>
      <c r="M494" s="67" t="s">
        <v>118</v>
      </c>
      <c r="N494" s="67">
        <v>22386.62</v>
      </c>
      <c r="O494" s="67">
        <v>467.0</v>
      </c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2.75" customHeight="1">
      <c r="A495" s="67">
        <v>1063407.0</v>
      </c>
      <c r="B495" s="67">
        <v>14050.0</v>
      </c>
      <c r="C495" s="67" t="s">
        <v>19</v>
      </c>
      <c r="D495" s="67">
        <v>8.9</v>
      </c>
      <c r="E495" s="67">
        <v>446.14</v>
      </c>
      <c r="F495" s="67" t="s">
        <v>44</v>
      </c>
      <c r="G495" s="67" t="s">
        <v>48</v>
      </c>
      <c r="H495" s="67" t="s">
        <v>79</v>
      </c>
      <c r="I495" s="67">
        <v>120000.0</v>
      </c>
      <c r="J495" s="67" t="s">
        <v>23</v>
      </c>
      <c r="K495" s="67" t="s">
        <v>24</v>
      </c>
      <c r="L495" s="67" t="s">
        <v>57</v>
      </c>
      <c r="M495" s="67" t="s">
        <v>91</v>
      </c>
      <c r="N495" s="67">
        <v>15808.02</v>
      </c>
      <c r="O495" s="67">
        <v>5569.67</v>
      </c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2.75" customHeight="1">
      <c r="A496" s="67">
        <v>1063609.0</v>
      </c>
      <c r="B496" s="67">
        <v>6000.0</v>
      </c>
      <c r="C496" s="67" t="s">
        <v>19</v>
      </c>
      <c r="D496" s="67">
        <v>13.49</v>
      </c>
      <c r="E496" s="67">
        <v>203.59</v>
      </c>
      <c r="F496" s="67" t="s">
        <v>28</v>
      </c>
      <c r="G496" s="67" t="s">
        <v>22</v>
      </c>
      <c r="H496" s="67" t="s">
        <v>60</v>
      </c>
      <c r="I496" s="67">
        <v>62691.0</v>
      </c>
      <c r="J496" s="67" t="s">
        <v>34</v>
      </c>
      <c r="K496" s="67" t="s">
        <v>24</v>
      </c>
      <c r="L496" s="67" t="s">
        <v>57</v>
      </c>
      <c r="M496" s="67" t="s">
        <v>113</v>
      </c>
      <c r="N496" s="67">
        <v>7325.89257971</v>
      </c>
      <c r="O496" s="67">
        <v>213.5</v>
      </c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2.75" customHeight="1">
      <c r="A497" s="67">
        <v>1063602.0</v>
      </c>
      <c r="B497" s="67">
        <v>16100.0</v>
      </c>
      <c r="C497" s="67" t="s">
        <v>27</v>
      </c>
      <c r="D497" s="67">
        <v>11.71</v>
      </c>
      <c r="E497" s="67">
        <v>355.79</v>
      </c>
      <c r="F497" s="67" t="s">
        <v>20</v>
      </c>
      <c r="G497" s="67" t="s">
        <v>29</v>
      </c>
      <c r="H497" s="67" t="s">
        <v>79</v>
      </c>
      <c r="I497" s="67">
        <v>36000.0</v>
      </c>
      <c r="J497" s="67" t="s">
        <v>23</v>
      </c>
      <c r="K497" s="67" t="s">
        <v>38</v>
      </c>
      <c r="L497" s="67" t="s">
        <v>50</v>
      </c>
      <c r="M497" s="67" t="s">
        <v>92</v>
      </c>
      <c r="N497" s="67">
        <v>17071.16</v>
      </c>
      <c r="O497" s="67">
        <v>355.79</v>
      </c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2.75" customHeight="1">
      <c r="A498" s="67">
        <v>1063393.0</v>
      </c>
      <c r="B498" s="67">
        <v>35000.0</v>
      </c>
      <c r="C498" s="67" t="s">
        <v>27</v>
      </c>
      <c r="D498" s="67">
        <v>20.3</v>
      </c>
      <c r="E498" s="67">
        <v>619.88</v>
      </c>
      <c r="F498" s="67" t="s">
        <v>55</v>
      </c>
      <c r="G498" s="67" t="s">
        <v>48</v>
      </c>
      <c r="H498" s="67" t="s">
        <v>60</v>
      </c>
      <c r="I498" s="67">
        <v>85000.0</v>
      </c>
      <c r="J498" s="67" t="s">
        <v>23</v>
      </c>
      <c r="K498" s="67" t="s">
        <v>31</v>
      </c>
      <c r="L498" s="67" t="s">
        <v>50</v>
      </c>
      <c r="M498" s="67" t="s">
        <v>87</v>
      </c>
      <c r="N498" s="67">
        <v>3093.5</v>
      </c>
      <c r="O498" s="67">
        <v>619.88</v>
      </c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2.75" customHeight="1">
      <c r="A499" s="67">
        <v>1063388.0</v>
      </c>
      <c r="B499" s="67">
        <v>10525.0</v>
      </c>
      <c r="C499" s="67" t="s">
        <v>19</v>
      </c>
      <c r="D499" s="67">
        <v>7.9</v>
      </c>
      <c r="E499" s="67">
        <v>329.33</v>
      </c>
      <c r="F499" s="67" t="s">
        <v>44</v>
      </c>
      <c r="G499" s="67" t="s">
        <v>61</v>
      </c>
      <c r="H499" s="67" t="s">
        <v>21</v>
      </c>
      <c r="I499" s="67">
        <v>49668.0</v>
      </c>
      <c r="J499" s="67" t="s">
        <v>30</v>
      </c>
      <c r="K499" s="67" t="s">
        <v>24</v>
      </c>
      <c r="L499" s="67" t="s">
        <v>50</v>
      </c>
      <c r="M499" s="67" t="s">
        <v>42</v>
      </c>
      <c r="N499" s="67">
        <v>11649.33</v>
      </c>
      <c r="O499" s="67">
        <v>1756.16</v>
      </c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2.75" customHeight="1">
      <c r="A500" s="67">
        <v>1063582.0</v>
      </c>
      <c r="B500" s="67">
        <v>7200.0</v>
      </c>
      <c r="C500" s="67" t="s">
        <v>19</v>
      </c>
      <c r="D500" s="67">
        <v>15.96</v>
      </c>
      <c r="E500" s="67">
        <v>252.99</v>
      </c>
      <c r="F500" s="67" t="s">
        <v>28</v>
      </c>
      <c r="G500" s="67" t="s">
        <v>89</v>
      </c>
      <c r="H500" s="67" t="s">
        <v>21</v>
      </c>
      <c r="I500" s="67">
        <v>30000.0</v>
      </c>
      <c r="J500" s="67" t="s">
        <v>30</v>
      </c>
      <c r="K500" s="67" t="s">
        <v>24</v>
      </c>
      <c r="L500" s="67" t="s">
        <v>50</v>
      </c>
      <c r="M500" s="67" t="s">
        <v>95</v>
      </c>
      <c r="N500" s="67">
        <v>9103.26706445</v>
      </c>
      <c r="O500" s="67">
        <v>265.0</v>
      </c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2.75" customHeight="1">
      <c r="A501" s="67">
        <v>988402.0</v>
      </c>
      <c r="B501" s="67">
        <v>18500.0</v>
      </c>
      <c r="C501" s="67" t="s">
        <v>27</v>
      </c>
      <c r="D501" s="67">
        <v>10.65</v>
      </c>
      <c r="E501" s="67">
        <v>340.24</v>
      </c>
      <c r="F501" s="67" t="s">
        <v>20</v>
      </c>
      <c r="G501" s="67" t="s">
        <v>22</v>
      </c>
      <c r="H501" s="67" t="s">
        <v>60</v>
      </c>
      <c r="I501" s="67">
        <v>40000.0</v>
      </c>
      <c r="J501" s="67" t="s">
        <v>23</v>
      </c>
      <c r="K501" s="67" t="s">
        <v>24</v>
      </c>
      <c r="L501" s="67" t="s">
        <v>50</v>
      </c>
      <c r="M501" s="67" t="s">
        <v>129</v>
      </c>
      <c r="N501" s="67">
        <v>18877.3928432</v>
      </c>
      <c r="O501" s="67">
        <v>7374.76</v>
      </c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2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2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2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2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2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2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2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2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2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2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2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2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2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2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2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2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2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2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2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2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2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2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2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2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2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2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2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2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2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2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2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2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2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2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2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2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2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2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2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2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2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2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2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2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2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2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2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2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2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2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2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2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2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2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2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2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2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2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2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2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2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2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2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2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2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2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2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2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2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2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2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2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2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2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2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2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2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2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2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2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2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2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2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2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2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2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2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2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2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2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2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2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2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2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2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2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2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2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2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2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2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2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2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2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2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2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2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2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2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2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2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2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2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2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2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2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2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2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2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2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2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2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2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2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2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2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2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2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2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2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2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2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2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2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2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2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2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2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2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2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2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2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2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2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2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2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2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2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2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2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2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2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2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2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2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2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2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2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2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2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2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2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2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2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2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2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2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2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2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2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2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2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2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2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2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2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2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2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2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2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2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2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2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2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2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2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2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2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2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2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2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2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2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2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2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2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2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2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2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2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2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2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2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2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2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2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2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2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2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2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2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2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2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2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2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2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2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2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2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2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2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2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2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2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2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2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2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2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2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2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2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2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2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2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2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2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2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2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2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2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2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2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2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2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2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2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2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2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2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2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2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2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2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2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2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2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2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2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2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2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2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2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2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2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2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2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2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2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2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2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2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2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2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2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2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2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2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2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2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2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2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2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2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2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2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2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2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2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2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2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2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2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2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2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2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2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2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2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2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2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2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2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2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2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2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2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2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2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2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2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2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2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2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2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2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2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2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2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2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2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2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2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2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2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2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2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2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2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2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2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2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2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2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2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2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2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2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2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2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2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2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2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2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2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2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2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2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2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2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2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2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2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2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2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2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2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2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2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2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2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2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2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2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2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2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2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2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2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2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2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2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2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2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2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2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2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2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2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2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2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2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2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2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2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2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2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2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2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2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2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2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2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2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2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2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2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2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2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2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2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2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2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2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2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2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2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2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2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2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2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2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2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2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2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2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2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2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2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2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2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2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2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2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2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2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2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2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2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2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2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2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2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2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2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2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2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2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2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2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2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2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2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2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2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2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2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2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2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2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2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2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2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2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2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2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2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2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2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2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2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2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2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2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2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2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2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2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2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2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2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2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2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2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2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2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2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2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2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2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2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2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2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2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2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2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2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2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2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2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2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2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2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2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2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2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2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2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2.7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2.7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1.57"/>
    <col customWidth="1" min="3" max="3" width="16.29"/>
    <col customWidth="1" min="4" max="4" width="10.57"/>
    <col customWidth="1" min="5" max="5" width="8.14"/>
    <col customWidth="1" min="6" max="6" width="11.43"/>
    <col customWidth="1" min="7" max="7" width="6.29"/>
    <col customWidth="1" min="8" max="8" width="12.0"/>
    <col customWidth="1" min="9" max="9" width="12.86"/>
    <col customWidth="1" min="10" max="10" width="11.71"/>
    <col customWidth="1" min="11" max="11" width="18.86"/>
    <col customWidth="1" min="12" max="12" width="11.43"/>
    <col customWidth="1" min="13" max="13" width="12.14"/>
    <col customWidth="1" min="14" max="14" width="16.86"/>
    <col customWidth="1" min="15" max="25" width="8.71"/>
  </cols>
  <sheetData>
    <row r="1" ht="12.75" customHeight="1">
      <c r="A1" s="68" t="s">
        <v>0</v>
      </c>
      <c r="B1" s="69" t="s">
        <v>1</v>
      </c>
      <c r="C1" s="70" t="s">
        <v>2</v>
      </c>
      <c r="D1" s="68" t="s">
        <v>3</v>
      </c>
      <c r="E1" s="68" t="s">
        <v>4</v>
      </c>
      <c r="F1" s="69" t="s">
        <v>5</v>
      </c>
      <c r="G1" s="68" t="s">
        <v>6</v>
      </c>
      <c r="H1" s="68" t="s">
        <v>8</v>
      </c>
      <c r="I1" s="69" t="s">
        <v>9</v>
      </c>
      <c r="J1" s="68" t="s">
        <v>11</v>
      </c>
      <c r="K1" s="68" t="s">
        <v>12</v>
      </c>
      <c r="L1" s="68" t="s">
        <v>13</v>
      </c>
      <c r="M1" s="69" t="s">
        <v>14</v>
      </c>
      <c r="N1" s="69" t="s">
        <v>15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ht="12.75" customHeight="1">
      <c r="A2" s="52">
        <v>1077501.0</v>
      </c>
      <c r="B2" s="53">
        <v>5000.0</v>
      </c>
      <c r="C2" s="54">
        <f t="shared" ref="C2:C501" si="1">F2/(I2/12)</f>
        <v>0.081435</v>
      </c>
      <c r="D2" s="52" t="s">
        <v>19</v>
      </c>
      <c r="E2" s="52">
        <v>10.65</v>
      </c>
      <c r="F2" s="53">
        <v>162.87</v>
      </c>
      <c r="G2" s="52" t="s">
        <v>20</v>
      </c>
      <c r="H2" s="52" t="s">
        <v>22</v>
      </c>
      <c r="I2" s="53">
        <v>24000.0</v>
      </c>
      <c r="J2" s="52" t="s">
        <v>24</v>
      </c>
      <c r="K2" s="52" t="s">
        <v>25</v>
      </c>
      <c r="L2" s="52" t="s">
        <v>26</v>
      </c>
      <c r="M2" s="53">
        <v>5861.07141425</v>
      </c>
      <c r="N2" s="53">
        <v>171.62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ht="12.75" customHeight="1">
      <c r="A3" s="52">
        <v>1077430.0</v>
      </c>
      <c r="B3" s="53">
        <v>2500.0</v>
      </c>
      <c r="C3" s="54">
        <f t="shared" si="1"/>
        <v>0.023932</v>
      </c>
      <c r="D3" s="52" t="s">
        <v>27</v>
      </c>
      <c r="E3" s="52">
        <v>15.27</v>
      </c>
      <c r="F3" s="53">
        <v>59.83</v>
      </c>
      <c r="G3" s="52" t="s">
        <v>28</v>
      </c>
      <c r="H3" s="52" t="s">
        <v>29</v>
      </c>
      <c r="I3" s="53">
        <v>30000.0</v>
      </c>
      <c r="J3" s="52" t="s">
        <v>31</v>
      </c>
      <c r="K3" s="52" t="s">
        <v>32</v>
      </c>
      <c r="L3" s="52" t="s">
        <v>33</v>
      </c>
      <c r="M3" s="53">
        <v>1008.71</v>
      </c>
      <c r="N3" s="53">
        <v>119.66</v>
      </c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ht="12.75" customHeight="1">
      <c r="A4" s="52">
        <v>1077175.0</v>
      </c>
      <c r="B4" s="53">
        <v>2400.0</v>
      </c>
      <c r="C4" s="54">
        <f t="shared" si="1"/>
        <v>0.08259549461</v>
      </c>
      <c r="D4" s="52" t="s">
        <v>19</v>
      </c>
      <c r="E4" s="52">
        <v>15.96</v>
      </c>
      <c r="F4" s="53">
        <v>84.33</v>
      </c>
      <c r="G4" s="52" t="s">
        <v>28</v>
      </c>
      <c r="H4" s="52" t="s">
        <v>22</v>
      </c>
      <c r="I4" s="53">
        <v>12252.0</v>
      </c>
      <c r="J4" s="52" t="s">
        <v>24</v>
      </c>
      <c r="K4" s="52" t="s">
        <v>35</v>
      </c>
      <c r="L4" s="52" t="s">
        <v>36</v>
      </c>
      <c r="M4" s="53">
        <v>3003.65364445</v>
      </c>
      <c r="N4" s="53">
        <v>649.91</v>
      </c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ht="12.75" customHeight="1">
      <c r="A5" s="52">
        <v>1076863.0</v>
      </c>
      <c r="B5" s="53">
        <v>10000.0</v>
      </c>
      <c r="C5" s="54">
        <f t="shared" si="1"/>
        <v>0.08275853659</v>
      </c>
      <c r="D5" s="52" t="s">
        <v>19</v>
      </c>
      <c r="E5" s="52">
        <v>13.49</v>
      </c>
      <c r="F5" s="53">
        <v>339.31</v>
      </c>
      <c r="G5" s="52" t="s">
        <v>28</v>
      </c>
      <c r="H5" s="52" t="s">
        <v>22</v>
      </c>
      <c r="I5" s="53">
        <v>49200.0</v>
      </c>
      <c r="J5" s="52" t="s">
        <v>24</v>
      </c>
      <c r="K5" s="52" t="s">
        <v>41</v>
      </c>
      <c r="L5" s="52" t="s">
        <v>42</v>
      </c>
      <c r="M5" s="53">
        <v>12226.3022123</v>
      </c>
      <c r="N5" s="53">
        <v>357.48</v>
      </c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ht="12.75" customHeight="1">
      <c r="A6" s="52">
        <v>1075358.0</v>
      </c>
      <c r="B6" s="53">
        <v>3000.0</v>
      </c>
      <c r="C6" s="54">
        <f t="shared" si="1"/>
        <v>0.0101685</v>
      </c>
      <c r="D6" s="52" t="s">
        <v>27</v>
      </c>
      <c r="E6" s="52">
        <v>12.69</v>
      </c>
      <c r="F6" s="53">
        <v>67.79</v>
      </c>
      <c r="G6" s="52" t="s">
        <v>20</v>
      </c>
      <c r="H6" s="52" t="s">
        <v>45</v>
      </c>
      <c r="I6" s="53">
        <v>80000.0</v>
      </c>
      <c r="J6" s="52" t="s">
        <v>38</v>
      </c>
      <c r="K6" s="52" t="s">
        <v>41</v>
      </c>
      <c r="L6" s="52" t="s">
        <v>46</v>
      </c>
      <c r="M6" s="53">
        <v>3242.17</v>
      </c>
      <c r="N6" s="53">
        <v>67.79</v>
      </c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ht="12.75" customHeight="1">
      <c r="A7" s="52">
        <v>1075269.0</v>
      </c>
      <c r="B7" s="53">
        <v>5000.0</v>
      </c>
      <c r="C7" s="54">
        <f t="shared" si="1"/>
        <v>0.05215333333</v>
      </c>
      <c r="D7" s="52" t="s">
        <v>19</v>
      </c>
      <c r="E7" s="52">
        <v>7.9</v>
      </c>
      <c r="F7" s="53">
        <v>156.46</v>
      </c>
      <c r="G7" s="52" t="s">
        <v>44</v>
      </c>
      <c r="H7" s="52" t="s">
        <v>48</v>
      </c>
      <c r="I7" s="53">
        <v>36000.0</v>
      </c>
      <c r="J7" s="52" t="s">
        <v>24</v>
      </c>
      <c r="K7" s="52" t="s">
        <v>49</v>
      </c>
      <c r="L7" s="52" t="s">
        <v>26</v>
      </c>
      <c r="M7" s="53">
        <v>5631.37775318</v>
      </c>
      <c r="N7" s="53">
        <v>161.03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ht="12.75" customHeight="1">
      <c r="A8" s="52">
        <v>1069639.0</v>
      </c>
      <c r="B8" s="53">
        <v>7000.0</v>
      </c>
      <c r="C8" s="54">
        <f t="shared" si="1"/>
        <v>0.04342098545</v>
      </c>
      <c r="D8" s="52" t="s">
        <v>27</v>
      </c>
      <c r="E8" s="52">
        <v>15.96</v>
      </c>
      <c r="F8" s="53">
        <v>170.08</v>
      </c>
      <c r="G8" s="52" t="s">
        <v>28</v>
      </c>
      <c r="H8" s="52" t="s">
        <v>51</v>
      </c>
      <c r="I8" s="53">
        <v>47004.0</v>
      </c>
      <c r="J8" s="52" t="s">
        <v>38</v>
      </c>
      <c r="K8" s="52" t="s">
        <v>50</v>
      </c>
      <c r="L8" s="52" t="s">
        <v>52</v>
      </c>
      <c r="M8" s="53">
        <v>8136.84</v>
      </c>
      <c r="N8" s="53">
        <v>170.08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ht="12.75" customHeight="1">
      <c r="A9" s="52">
        <v>1072053.0</v>
      </c>
      <c r="B9" s="53">
        <v>3000.0</v>
      </c>
      <c r="C9" s="54">
        <f t="shared" si="1"/>
        <v>0.0273575</v>
      </c>
      <c r="D9" s="52" t="s">
        <v>19</v>
      </c>
      <c r="E9" s="52">
        <v>18.64</v>
      </c>
      <c r="F9" s="53">
        <v>109.43</v>
      </c>
      <c r="G9" s="52" t="s">
        <v>55</v>
      </c>
      <c r="H9" s="52" t="s">
        <v>56</v>
      </c>
      <c r="I9" s="53">
        <v>48000.0</v>
      </c>
      <c r="J9" s="52" t="s">
        <v>24</v>
      </c>
      <c r="K9" s="52" t="s">
        <v>32</v>
      </c>
      <c r="L9" s="52" t="s">
        <v>42</v>
      </c>
      <c r="M9" s="53">
        <v>3938.14433376</v>
      </c>
      <c r="N9" s="53">
        <v>111.34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ht="12.75" customHeight="1">
      <c r="A10" s="52">
        <v>1071795.0</v>
      </c>
      <c r="B10" s="53">
        <v>5600.0</v>
      </c>
      <c r="C10" s="54">
        <f t="shared" si="1"/>
        <v>0.045717</v>
      </c>
      <c r="D10" s="52" t="s">
        <v>27</v>
      </c>
      <c r="E10" s="52">
        <v>21.28</v>
      </c>
      <c r="F10" s="53">
        <v>152.39</v>
      </c>
      <c r="G10" s="52" t="s">
        <v>59</v>
      </c>
      <c r="H10" s="52" t="s">
        <v>61</v>
      </c>
      <c r="I10" s="53">
        <v>40000.0</v>
      </c>
      <c r="J10" s="52" t="s">
        <v>31</v>
      </c>
      <c r="K10" s="52" t="s">
        <v>35</v>
      </c>
      <c r="L10" s="52" t="s">
        <v>42</v>
      </c>
      <c r="M10" s="53">
        <v>646.02</v>
      </c>
      <c r="N10" s="53">
        <v>152.39</v>
      </c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ht="12.75" customHeight="1">
      <c r="A11" s="52">
        <v>1071570.0</v>
      </c>
      <c r="B11" s="53">
        <v>5375.0</v>
      </c>
      <c r="C11" s="54">
        <f t="shared" si="1"/>
        <v>0.09716</v>
      </c>
      <c r="D11" s="52" t="s">
        <v>27</v>
      </c>
      <c r="E11" s="52">
        <v>12.69</v>
      </c>
      <c r="F11" s="53">
        <v>121.45</v>
      </c>
      <c r="G11" s="52" t="s">
        <v>20</v>
      </c>
      <c r="H11" s="52" t="s">
        <v>29</v>
      </c>
      <c r="I11" s="53">
        <v>15000.0</v>
      </c>
      <c r="J11" s="52" t="s">
        <v>31</v>
      </c>
      <c r="K11" s="52" t="s">
        <v>41</v>
      </c>
      <c r="L11" s="52" t="s">
        <v>64</v>
      </c>
      <c r="M11" s="53">
        <v>1476.19</v>
      </c>
      <c r="N11" s="53">
        <v>121.45</v>
      </c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ht="12.75" customHeight="1">
      <c r="A12" s="52">
        <v>1070078.0</v>
      </c>
      <c r="B12" s="53">
        <v>6500.0</v>
      </c>
      <c r="C12" s="54">
        <f t="shared" si="1"/>
        <v>0.025575</v>
      </c>
      <c r="D12" s="52" t="s">
        <v>27</v>
      </c>
      <c r="E12" s="52">
        <v>14.65</v>
      </c>
      <c r="F12" s="53">
        <v>153.45</v>
      </c>
      <c r="G12" s="52" t="s">
        <v>28</v>
      </c>
      <c r="H12" s="52" t="s">
        <v>66</v>
      </c>
      <c r="I12" s="53">
        <v>72000.0</v>
      </c>
      <c r="J12" s="52" t="s">
        <v>24</v>
      </c>
      <c r="K12" s="52" t="s">
        <v>50</v>
      </c>
      <c r="L12" s="52" t="s">
        <v>26</v>
      </c>
      <c r="M12" s="53">
        <v>7677.52</v>
      </c>
      <c r="N12" s="53">
        <v>1655.54</v>
      </c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</row>
    <row r="13" ht="12.75" customHeight="1">
      <c r="A13" s="52">
        <v>1069908.0</v>
      </c>
      <c r="B13" s="53">
        <v>12000.0</v>
      </c>
      <c r="C13" s="54">
        <f t="shared" si="1"/>
        <v>0.0644064</v>
      </c>
      <c r="D13" s="52" t="s">
        <v>19</v>
      </c>
      <c r="E13" s="52">
        <v>12.69</v>
      </c>
      <c r="F13" s="53">
        <v>402.54</v>
      </c>
      <c r="G13" s="52" t="s">
        <v>20</v>
      </c>
      <c r="H13" s="52" t="s">
        <v>22</v>
      </c>
      <c r="I13" s="53">
        <v>75000.0</v>
      </c>
      <c r="J13" s="52" t="s">
        <v>24</v>
      </c>
      <c r="K13" s="52" t="s">
        <v>50</v>
      </c>
      <c r="L13" s="52" t="s">
        <v>42</v>
      </c>
      <c r="M13" s="53">
        <v>13943.08</v>
      </c>
      <c r="N13" s="53">
        <v>6315.3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ht="12.75" customHeight="1">
      <c r="A14" s="52">
        <v>1064687.0</v>
      </c>
      <c r="B14" s="53">
        <v>9000.0</v>
      </c>
      <c r="C14" s="54">
        <f t="shared" si="1"/>
        <v>0.122152</v>
      </c>
      <c r="D14" s="52" t="s">
        <v>19</v>
      </c>
      <c r="E14" s="52">
        <v>13.49</v>
      </c>
      <c r="F14" s="53">
        <v>305.38</v>
      </c>
      <c r="G14" s="52" t="s">
        <v>28</v>
      </c>
      <c r="H14" s="52" t="s">
        <v>29</v>
      </c>
      <c r="I14" s="53">
        <v>30000.0</v>
      </c>
      <c r="J14" s="52" t="s">
        <v>31</v>
      </c>
      <c r="K14" s="52" t="s">
        <v>50</v>
      </c>
      <c r="L14" s="52" t="s">
        <v>69</v>
      </c>
      <c r="M14" s="53">
        <v>2270.7</v>
      </c>
      <c r="N14" s="53">
        <v>305.38</v>
      </c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</row>
    <row r="15" ht="12.75" customHeight="1">
      <c r="A15" s="52">
        <v>1069866.0</v>
      </c>
      <c r="B15" s="53">
        <v>3000.0</v>
      </c>
      <c r="C15" s="54">
        <f t="shared" si="1"/>
        <v>0.077344</v>
      </c>
      <c r="D15" s="52" t="s">
        <v>19</v>
      </c>
      <c r="E15" s="52">
        <v>9.91</v>
      </c>
      <c r="F15" s="53">
        <v>96.68</v>
      </c>
      <c r="G15" s="52" t="s">
        <v>20</v>
      </c>
      <c r="H15" s="52" t="s">
        <v>48</v>
      </c>
      <c r="I15" s="53">
        <v>15000.0</v>
      </c>
      <c r="J15" s="52" t="s">
        <v>24</v>
      </c>
      <c r="K15" s="52" t="s">
        <v>25</v>
      </c>
      <c r="L15" s="52" t="s">
        <v>36</v>
      </c>
      <c r="M15" s="53">
        <v>3478.98191538</v>
      </c>
      <c r="N15" s="53">
        <v>102.43</v>
      </c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</row>
    <row r="16" ht="12.75" customHeight="1">
      <c r="A16" s="52">
        <v>1069057.0</v>
      </c>
      <c r="B16" s="53">
        <v>10000.0</v>
      </c>
      <c r="C16" s="54">
        <f t="shared" si="1"/>
        <v>0.0390888</v>
      </c>
      <c r="D16" s="52" t="s">
        <v>19</v>
      </c>
      <c r="E16" s="52">
        <v>10.65</v>
      </c>
      <c r="F16" s="53">
        <v>325.74</v>
      </c>
      <c r="G16" s="52" t="s">
        <v>20</v>
      </c>
      <c r="H16" s="52" t="s">
        <v>48</v>
      </c>
      <c r="I16" s="53">
        <v>100000.0</v>
      </c>
      <c r="J16" s="52" t="s">
        <v>31</v>
      </c>
      <c r="K16" s="52" t="s">
        <v>41</v>
      </c>
      <c r="L16" s="52" t="s">
        <v>42</v>
      </c>
      <c r="M16" s="53">
        <v>7471.99</v>
      </c>
      <c r="N16" s="53">
        <v>325.74</v>
      </c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</row>
    <row r="17" ht="12.75" customHeight="1">
      <c r="A17" s="52">
        <v>1069759.0</v>
      </c>
      <c r="B17" s="53">
        <v>1000.0</v>
      </c>
      <c r="C17" s="54">
        <f t="shared" si="1"/>
        <v>0.01513285714</v>
      </c>
      <c r="D17" s="52" t="s">
        <v>19</v>
      </c>
      <c r="E17" s="52">
        <v>16.29</v>
      </c>
      <c r="F17" s="53">
        <v>35.31</v>
      </c>
      <c r="G17" s="52" t="s">
        <v>75</v>
      </c>
      <c r="H17" s="52" t="s">
        <v>29</v>
      </c>
      <c r="I17" s="53">
        <v>28000.0</v>
      </c>
      <c r="J17" s="52" t="s">
        <v>24</v>
      </c>
      <c r="K17" s="52" t="s">
        <v>50</v>
      </c>
      <c r="L17" s="52" t="s">
        <v>76</v>
      </c>
      <c r="M17" s="53">
        <v>1270.1711062</v>
      </c>
      <c r="N17" s="53">
        <v>36.32</v>
      </c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</row>
    <row r="18" ht="12.75" customHeight="1">
      <c r="A18" s="52">
        <v>1065775.0</v>
      </c>
      <c r="B18" s="53">
        <v>10000.0</v>
      </c>
      <c r="C18" s="54">
        <f t="shared" si="1"/>
        <v>0.09942285714</v>
      </c>
      <c r="D18" s="52" t="s">
        <v>19</v>
      </c>
      <c r="E18" s="52">
        <v>15.27</v>
      </c>
      <c r="F18" s="53">
        <v>347.98</v>
      </c>
      <c r="G18" s="52" t="s">
        <v>28</v>
      </c>
      <c r="H18" s="52" t="s">
        <v>61</v>
      </c>
      <c r="I18" s="53">
        <v>42000.0</v>
      </c>
      <c r="J18" s="52" t="s">
        <v>24</v>
      </c>
      <c r="K18" s="52" t="s">
        <v>53</v>
      </c>
      <c r="L18" s="52" t="s">
        <v>42</v>
      </c>
      <c r="M18" s="53">
        <v>12519.2604496</v>
      </c>
      <c r="N18" s="53">
        <v>370.46</v>
      </c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ht="12.75" customHeight="1">
      <c r="A19" s="52">
        <v>1069971.0</v>
      </c>
      <c r="B19" s="53">
        <v>3600.0</v>
      </c>
      <c r="C19" s="54">
        <f t="shared" si="1"/>
        <v>0.01195309091</v>
      </c>
      <c r="D19" s="52" t="s">
        <v>19</v>
      </c>
      <c r="E19" s="52">
        <v>6.03</v>
      </c>
      <c r="F19" s="53">
        <v>109.57</v>
      </c>
      <c r="G19" s="52" t="s">
        <v>44</v>
      </c>
      <c r="H19" s="52" t="s">
        <v>22</v>
      </c>
      <c r="I19" s="53">
        <v>110000.0</v>
      </c>
      <c r="J19" s="52" t="s">
        <v>24</v>
      </c>
      <c r="K19" s="52" t="s">
        <v>57</v>
      </c>
      <c r="L19" s="52" t="s">
        <v>80</v>
      </c>
      <c r="M19" s="53">
        <v>3785.02</v>
      </c>
      <c r="N19" s="53">
        <v>583.45</v>
      </c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</row>
    <row r="20" ht="12.75" customHeight="1">
      <c r="A20" s="52">
        <v>1062474.0</v>
      </c>
      <c r="B20" s="53">
        <v>6000.0</v>
      </c>
      <c r="C20" s="54">
        <f t="shared" si="1"/>
        <v>0.02835142857</v>
      </c>
      <c r="D20" s="52" t="s">
        <v>19</v>
      </c>
      <c r="E20" s="52">
        <v>11.71</v>
      </c>
      <c r="F20" s="53">
        <v>198.46</v>
      </c>
      <c r="G20" s="52" t="s">
        <v>20</v>
      </c>
      <c r="H20" s="52" t="s">
        <v>45</v>
      </c>
      <c r="I20" s="53">
        <v>84000.0</v>
      </c>
      <c r="J20" s="52" t="s">
        <v>24</v>
      </c>
      <c r="K20" s="52" t="s">
        <v>62</v>
      </c>
      <c r="L20" s="52" t="s">
        <v>82</v>
      </c>
      <c r="M20" s="53">
        <v>7164.4998522</v>
      </c>
      <c r="N20" s="53">
        <v>16.98</v>
      </c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</row>
    <row r="21" ht="12.75" customHeight="1">
      <c r="A21" s="52">
        <v>1069742.0</v>
      </c>
      <c r="B21" s="53">
        <v>9200.0</v>
      </c>
      <c r="C21" s="54">
        <f t="shared" si="1"/>
        <v>0.04342071138</v>
      </c>
      <c r="D21" s="52" t="s">
        <v>19</v>
      </c>
      <c r="E21" s="52">
        <v>6.03</v>
      </c>
      <c r="F21" s="53">
        <v>280.01</v>
      </c>
      <c r="G21" s="52" t="s">
        <v>44</v>
      </c>
      <c r="H21" s="52" t="s">
        <v>85</v>
      </c>
      <c r="I21" s="53">
        <v>77385.19</v>
      </c>
      <c r="J21" s="52" t="s">
        <v>24</v>
      </c>
      <c r="K21" s="52" t="s">
        <v>50</v>
      </c>
      <c r="L21" s="52" t="s">
        <v>42</v>
      </c>
      <c r="M21" s="53">
        <v>9459.96</v>
      </c>
      <c r="N21" s="53">
        <v>8061.1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</row>
    <row r="22" ht="12.75" customHeight="1">
      <c r="A22" s="52">
        <v>1069740.0</v>
      </c>
      <c r="B22" s="53">
        <v>20250.0</v>
      </c>
      <c r="C22" s="54">
        <f t="shared" si="1"/>
        <v>0.1340917685</v>
      </c>
      <c r="D22" s="52" t="s">
        <v>27</v>
      </c>
      <c r="E22" s="52">
        <v>15.27</v>
      </c>
      <c r="F22" s="53">
        <v>484.63</v>
      </c>
      <c r="G22" s="52" t="s">
        <v>28</v>
      </c>
      <c r="H22" s="52" t="s">
        <v>48</v>
      </c>
      <c r="I22" s="53">
        <v>43370.0</v>
      </c>
      <c r="J22" s="52" t="s">
        <v>24</v>
      </c>
      <c r="K22" s="52" t="s">
        <v>50</v>
      </c>
      <c r="L22" s="52" t="s">
        <v>64</v>
      </c>
      <c r="M22" s="53">
        <v>27663.042671</v>
      </c>
      <c r="N22" s="53">
        <v>6024.09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ht="12.75" customHeight="1">
      <c r="A23" s="52">
        <v>1039153.0</v>
      </c>
      <c r="B23" s="53">
        <v>21000.0</v>
      </c>
      <c r="C23" s="54">
        <f t="shared" si="1"/>
        <v>0.08019771429</v>
      </c>
      <c r="D23" s="52" t="s">
        <v>19</v>
      </c>
      <c r="E23" s="52">
        <v>12.42</v>
      </c>
      <c r="F23" s="53">
        <v>701.73</v>
      </c>
      <c r="G23" s="52" t="s">
        <v>20</v>
      </c>
      <c r="H23" s="52" t="s">
        <v>22</v>
      </c>
      <c r="I23" s="53">
        <v>105000.0</v>
      </c>
      <c r="J23" s="52" t="s">
        <v>31</v>
      </c>
      <c r="K23" s="52" t="s">
        <v>50</v>
      </c>
      <c r="L23" s="52" t="s">
        <v>87</v>
      </c>
      <c r="M23" s="53">
        <v>14025.4</v>
      </c>
      <c r="N23" s="53">
        <v>701.73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</row>
    <row r="24" ht="12.75" customHeight="1">
      <c r="A24" s="52">
        <v>1069710.0</v>
      </c>
      <c r="B24" s="53">
        <v>10000.0</v>
      </c>
      <c r="C24" s="54">
        <f t="shared" si="1"/>
        <v>0.0793824</v>
      </c>
      <c r="D24" s="52" t="s">
        <v>19</v>
      </c>
      <c r="E24" s="52">
        <v>11.71</v>
      </c>
      <c r="F24" s="53">
        <v>330.76</v>
      </c>
      <c r="G24" s="52" t="s">
        <v>20</v>
      </c>
      <c r="H24" s="52" t="s">
        <v>22</v>
      </c>
      <c r="I24" s="53">
        <v>50000.0</v>
      </c>
      <c r="J24" s="52" t="s">
        <v>24</v>
      </c>
      <c r="K24" s="52" t="s">
        <v>25</v>
      </c>
      <c r="L24" s="52" t="s">
        <v>64</v>
      </c>
      <c r="M24" s="53">
        <v>11902.5615747</v>
      </c>
      <c r="N24" s="53">
        <v>349.21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</row>
    <row r="25" ht="12.75" customHeight="1">
      <c r="A25" s="52">
        <v>1069700.0</v>
      </c>
      <c r="B25" s="53">
        <v>10000.0</v>
      </c>
      <c r="C25" s="54">
        <f t="shared" si="1"/>
        <v>0.0793824</v>
      </c>
      <c r="D25" s="52" t="s">
        <v>19</v>
      </c>
      <c r="E25" s="52">
        <v>11.71</v>
      </c>
      <c r="F25" s="53">
        <v>330.76</v>
      </c>
      <c r="G25" s="52" t="s">
        <v>20</v>
      </c>
      <c r="H25" s="52" t="s">
        <v>66</v>
      </c>
      <c r="I25" s="53">
        <v>50000.0</v>
      </c>
      <c r="J25" s="52" t="s">
        <v>24</v>
      </c>
      <c r="K25" s="52" t="s">
        <v>50</v>
      </c>
      <c r="L25" s="52" t="s">
        <v>42</v>
      </c>
      <c r="M25" s="53">
        <v>11536.31</v>
      </c>
      <c r="N25" s="53">
        <v>4942.63</v>
      </c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</row>
    <row r="26" ht="12.75" customHeight="1">
      <c r="A26" s="52">
        <v>1069559.0</v>
      </c>
      <c r="B26" s="53">
        <v>6000.0</v>
      </c>
      <c r="C26" s="54">
        <f t="shared" si="1"/>
        <v>0.03133578947</v>
      </c>
      <c r="D26" s="52" t="s">
        <v>19</v>
      </c>
      <c r="E26" s="52">
        <v>11.71</v>
      </c>
      <c r="F26" s="53">
        <v>198.46</v>
      </c>
      <c r="G26" s="52" t="s">
        <v>20</v>
      </c>
      <c r="H26" s="52" t="s">
        <v>45</v>
      </c>
      <c r="I26" s="53">
        <v>76000.0</v>
      </c>
      <c r="J26" s="52" t="s">
        <v>31</v>
      </c>
      <c r="K26" s="52" t="s">
        <v>57</v>
      </c>
      <c r="L26" s="52" t="s">
        <v>42</v>
      </c>
      <c r="M26" s="53">
        <v>2050.14</v>
      </c>
      <c r="N26" s="53">
        <v>198.46</v>
      </c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</row>
    <row r="27" ht="12.75" customHeight="1">
      <c r="A27" s="52">
        <v>1069697.0</v>
      </c>
      <c r="B27" s="53">
        <v>15000.0</v>
      </c>
      <c r="C27" s="54">
        <f t="shared" si="1"/>
        <v>0.06304956522</v>
      </c>
      <c r="D27" s="52" t="s">
        <v>19</v>
      </c>
      <c r="E27" s="52">
        <v>9.91</v>
      </c>
      <c r="F27" s="53">
        <v>483.38</v>
      </c>
      <c r="G27" s="52" t="s">
        <v>20</v>
      </c>
      <c r="H27" s="52" t="s">
        <v>89</v>
      </c>
      <c r="I27" s="53">
        <v>92000.0</v>
      </c>
      <c r="J27" s="52" t="s">
        <v>24</v>
      </c>
      <c r="K27" s="52" t="s">
        <v>25</v>
      </c>
      <c r="L27" s="52" t="s">
        <v>36</v>
      </c>
      <c r="M27" s="53">
        <v>15823.48</v>
      </c>
      <c r="N27" s="53">
        <v>2447.05</v>
      </c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</row>
    <row r="28" ht="12.75" customHeight="1">
      <c r="A28" s="52">
        <v>1069800.0</v>
      </c>
      <c r="B28" s="53">
        <v>15000.0</v>
      </c>
      <c r="C28" s="54">
        <f t="shared" si="1"/>
        <v>0.102928</v>
      </c>
      <c r="D28" s="52" t="s">
        <v>19</v>
      </c>
      <c r="E28" s="52">
        <v>14.27</v>
      </c>
      <c r="F28" s="53">
        <v>514.64</v>
      </c>
      <c r="G28" s="52" t="s">
        <v>28</v>
      </c>
      <c r="H28" s="52" t="s">
        <v>56</v>
      </c>
      <c r="I28" s="53">
        <v>60000.0</v>
      </c>
      <c r="J28" s="52" t="s">
        <v>31</v>
      </c>
      <c r="K28" s="52" t="s">
        <v>50</v>
      </c>
      <c r="L28" s="52" t="s">
        <v>91</v>
      </c>
      <c r="M28" s="53">
        <v>0.0</v>
      </c>
      <c r="N28" s="53">
        <v>0.0</v>
      </c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</row>
    <row r="29" ht="12.75" customHeight="1">
      <c r="A29" s="52">
        <v>1069657.0</v>
      </c>
      <c r="B29" s="53">
        <v>5000.0</v>
      </c>
      <c r="C29" s="54">
        <f t="shared" si="1"/>
        <v>0.02967362611</v>
      </c>
      <c r="D29" s="52" t="s">
        <v>27</v>
      </c>
      <c r="E29" s="52">
        <v>16.77</v>
      </c>
      <c r="F29" s="53">
        <v>123.65</v>
      </c>
      <c r="G29" s="52" t="s">
        <v>75</v>
      </c>
      <c r="H29" s="52" t="s">
        <v>89</v>
      </c>
      <c r="I29" s="53">
        <v>50004.0</v>
      </c>
      <c r="J29" s="52" t="s">
        <v>31</v>
      </c>
      <c r="K29" s="52" t="s">
        <v>41</v>
      </c>
      <c r="L29" s="52" t="s">
        <v>92</v>
      </c>
      <c r="M29" s="53">
        <v>1609.12</v>
      </c>
      <c r="N29" s="53">
        <v>123.65</v>
      </c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</row>
    <row r="30" ht="12.75" customHeight="1">
      <c r="A30" s="52">
        <v>1069799.0</v>
      </c>
      <c r="B30" s="53">
        <v>4000.0</v>
      </c>
      <c r="C30" s="54">
        <f t="shared" si="1"/>
        <v>0.01497849057</v>
      </c>
      <c r="D30" s="52" t="s">
        <v>19</v>
      </c>
      <c r="E30" s="52">
        <v>11.71</v>
      </c>
      <c r="F30" s="53">
        <v>132.31</v>
      </c>
      <c r="G30" s="52" t="s">
        <v>20</v>
      </c>
      <c r="H30" s="52" t="s">
        <v>22</v>
      </c>
      <c r="I30" s="53">
        <v>106000.0</v>
      </c>
      <c r="J30" s="52" t="s">
        <v>24</v>
      </c>
      <c r="K30" s="52" t="s">
        <v>50</v>
      </c>
      <c r="L30" s="52" t="s">
        <v>87</v>
      </c>
      <c r="M30" s="53">
        <v>4484.79</v>
      </c>
      <c r="N30" s="53">
        <v>2638.77</v>
      </c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</row>
    <row r="31" ht="12.75" customHeight="1">
      <c r="A31" s="52">
        <v>1047704.0</v>
      </c>
      <c r="B31" s="53">
        <v>8500.0</v>
      </c>
      <c r="C31" s="54">
        <f t="shared" si="1"/>
        <v>0.134952</v>
      </c>
      <c r="D31" s="52" t="s">
        <v>19</v>
      </c>
      <c r="E31" s="52">
        <v>11.71</v>
      </c>
      <c r="F31" s="53">
        <v>281.15</v>
      </c>
      <c r="G31" s="52" t="s">
        <v>20</v>
      </c>
      <c r="H31" s="52" t="s">
        <v>29</v>
      </c>
      <c r="I31" s="53">
        <v>25000.0</v>
      </c>
      <c r="J31" s="52" t="s">
        <v>24</v>
      </c>
      <c r="K31" s="52" t="s">
        <v>25</v>
      </c>
      <c r="L31" s="52" t="s">
        <v>93</v>
      </c>
      <c r="M31" s="53">
        <v>10122.2086138</v>
      </c>
      <c r="N31" s="53">
        <v>581.59</v>
      </c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</row>
    <row r="32" ht="12.75" customHeight="1">
      <c r="A32" s="52">
        <v>1032111.0</v>
      </c>
      <c r="B32" s="53">
        <v>4375.0</v>
      </c>
      <c r="C32" s="54">
        <f t="shared" si="1"/>
        <v>0.09547112462</v>
      </c>
      <c r="D32" s="52" t="s">
        <v>19</v>
      </c>
      <c r="E32" s="52">
        <v>7.51</v>
      </c>
      <c r="F32" s="53">
        <v>136.11</v>
      </c>
      <c r="G32" s="52" t="s">
        <v>44</v>
      </c>
      <c r="H32" s="52" t="s">
        <v>94</v>
      </c>
      <c r="I32" s="53">
        <v>17108.0</v>
      </c>
      <c r="J32" s="52" t="s">
        <v>24</v>
      </c>
      <c r="K32" s="52" t="s">
        <v>50</v>
      </c>
      <c r="L32" s="52" t="s">
        <v>91</v>
      </c>
      <c r="M32" s="53">
        <v>4898.54355838</v>
      </c>
      <c r="N32" s="53">
        <v>144.94</v>
      </c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</row>
    <row r="33" ht="12.75" customHeight="1">
      <c r="A33" s="52">
        <v>1069539.0</v>
      </c>
      <c r="B33" s="53">
        <v>31825.0</v>
      </c>
      <c r="C33" s="54">
        <f t="shared" si="1"/>
        <v>0.1593312</v>
      </c>
      <c r="D33" s="52" t="s">
        <v>19</v>
      </c>
      <c r="E33" s="52">
        <v>7.9</v>
      </c>
      <c r="F33" s="53">
        <v>995.82</v>
      </c>
      <c r="G33" s="52" t="s">
        <v>44</v>
      </c>
      <c r="H33" s="52" t="s">
        <v>66</v>
      </c>
      <c r="I33" s="53">
        <v>75000.0</v>
      </c>
      <c r="J33" s="52" t="s">
        <v>24</v>
      </c>
      <c r="K33" s="52" t="s">
        <v>50</v>
      </c>
      <c r="L33" s="52" t="s">
        <v>95</v>
      </c>
      <c r="M33" s="53">
        <v>34886.08</v>
      </c>
      <c r="N33" s="53">
        <v>16966.7</v>
      </c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</row>
    <row r="34" ht="12.75" customHeight="1">
      <c r="A34" s="52">
        <v>1065420.0</v>
      </c>
      <c r="B34" s="53">
        <v>10000.0</v>
      </c>
      <c r="C34" s="54">
        <f t="shared" si="1"/>
        <v>0.100125</v>
      </c>
      <c r="D34" s="52" t="s">
        <v>27</v>
      </c>
      <c r="E34" s="52">
        <v>15.96</v>
      </c>
      <c r="F34" s="53">
        <v>242.97</v>
      </c>
      <c r="G34" s="52" t="s">
        <v>28</v>
      </c>
      <c r="H34" s="52" t="s">
        <v>89</v>
      </c>
      <c r="I34" s="53">
        <v>29120.0</v>
      </c>
      <c r="J34" s="52" t="s">
        <v>38</v>
      </c>
      <c r="K34" s="52" t="s">
        <v>50</v>
      </c>
      <c r="L34" s="52" t="s">
        <v>87</v>
      </c>
      <c r="M34" s="53">
        <v>11622.36</v>
      </c>
      <c r="N34" s="53">
        <v>242.97</v>
      </c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</row>
    <row r="35" ht="12.75" customHeight="1">
      <c r="A35" s="52">
        <v>1069591.0</v>
      </c>
      <c r="B35" s="53">
        <v>5000.0</v>
      </c>
      <c r="C35" s="54">
        <f t="shared" si="1"/>
        <v>0.07923972717</v>
      </c>
      <c r="D35" s="52" t="s">
        <v>19</v>
      </c>
      <c r="E35" s="52">
        <v>8.9</v>
      </c>
      <c r="F35" s="53">
        <v>158.77</v>
      </c>
      <c r="G35" s="52" t="s">
        <v>44</v>
      </c>
      <c r="H35" s="52" t="s">
        <v>89</v>
      </c>
      <c r="I35" s="53">
        <v>24044.0</v>
      </c>
      <c r="J35" s="52" t="s">
        <v>24</v>
      </c>
      <c r="K35" s="52" t="s">
        <v>50</v>
      </c>
      <c r="L35" s="52" t="s">
        <v>46</v>
      </c>
      <c r="M35" s="53">
        <v>5714.59212878</v>
      </c>
      <c r="N35" s="53">
        <v>163.64</v>
      </c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</row>
    <row r="36" ht="12.75" customHeight="1">
      <c r="A36" s="52">
        <v>1069530.0</v>
      </c>
      <c r="B36" s="53">
        <v>7000.0</v>
      </c>
      <c r="C36" s="54">
        <f t="shared" si="1"/>
        <v>0.08681294118</v>
      </c>
      <c r="D36" s="52" t="s">
        <v>19</v>
      </c>
      <c r="E36" s="52">
        <v>15.96</v>
      </c>
      <c r="F36" s="53">
        <v>245.97</v>
      </c>
      <c r="G36" s="52" t="s">
        <v>28</v>
      </c>
      <c r="H36" s="52" t="s">
        <v>94</v>
      </c>
      <c r="I36" s="53">
        <v>34000.0</v>
      </c>
      <c r="J36" s="52" t="s">
        <v>24</v>
      </c>
      <c r="K36" s="52" t="s">
        <v>25</v>
      </c>
      <c r="L36" s="52" t="s">
        <v>42</v>
      </c>
      <c r="M36" s="53">
        <v>8848.94043027</v>
      </c>
      <c r="N36" s="53">
        <v>260.74</v>
      </c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</row>
    <row r="37" ht="12.75" customHeight="1">
      <c r="A37" s="52">
        <v>1069522.0</v>
      </c>
      <c r="B37" s="53">
        <v>12400.0</v>
      </c>
      <c r="C37" s="54">
        <f t="shared" si="1"/>
        <v>0.118217561</v>
      </c>
      <c r="D37" s="52" t="s">
        <v>19</v>
      </c>
      <c r="E37" s="52">
        <v>10.65</v>
      </c>
      <c r="F37" s="53">
        <v>403.91</v>
      </c>
      <c r="G37" s="52" t="s">
        <v>20</v>
      </c>
      <c r="H37" s="52" t="s">
        <v>22</v>
      </c>
      <c r="I37" s="53">
        <v>41000.0</v>
      </c>
      <c r="J37" s="52" t="s">
        <v>24</v>
      </c>
      <c r="K37" s="52" t="s">
        <v>25</v>
      </c>
      <c r="L37" s="52" t="s">
        <v>96</v>
      </c>
      <c r="M37" s="53">
        <v>14537.4595273</v>
      </c>
      <c r="N37" s="53">
        <v>417.61</v>
      </c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</row>
    <row r="38" ht="12.75" customHeight="1">
      <c r="A38" s="52">
        <v>1069361.0</v>
      </c>
      <c r="B38" s="53">
        <v>10800.0</v>
      </c>
      <c r="C38" s="54">
        <f t="shared" si="1"/>
        <v>0.07511979279</v>
      </c>
      <c r="D38" s="52" t="s">
        <v>19</v>
      </c>
      <c r="E38" s="52">
        <v>9.91</v>
      </c>
      <c r="F38" s="53">
        <v>348.03</v>
      </c>
      <c r="G38" s="52" t="s">
        <v>20</v>
      </c>
      <c r="H38" s="52" t="s">
        <v>89</v>
      </c>
      <c r="I38" s="53">
        <v>55596.0</v>
      </c>
      <c r="J38" s="52" t="s">
        <v>24</v>
      </c>
      <c r="K38" s="52" t="s">
        <v>88</v>
      </c>
      <c r="L38" s="52" t="s">
        <v>42</v>
      </c>
      <c r="M38" s="53">
        <v>12157.2</v>
      </c>
      <c r="N38" s="53">
        <v>3483.79</v>
      </c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</row>
    <row r="39" ht="12.75" customHeight="1">
      <c r="A39" s="52">
        <v>1069357.0</v>
      </c>
      <c r="B39" s="53">
        <v>15000.0</v>
      </c>
      <c r="C39" s="54">
        <f t="shared" si="1"/>
        <v>0.1251626667</v>
      </c>
      <c r="D39" s="52" t="s">
        <v>19</v>
      </c>
      <c r="E39" s="52">
        <v>7.9</v>
      </c>
      <c r="F39" s="53">
        <v>469.36</v>
      </c>
      <c r="G39" s="52" t="s">
        <v>44</v>
      </c>
      <c r="H39" s="52" t="s">
        <v>45</v>
      </c>
      <c r="I39" s="53">
        <v>45000.0</v>
      </c>
      <c r="J39" s="52" t="s">
        <v>24</v>
      </c>
      <c r="K39" s="52" t="s">
        <v>50</v>
      </c>
      <c r="L39" s="52" t="s">
        <v>99</v>
      </c>
      <c r="M39" s="53">
        <v>16662.6</v>
      </c>
      <c r="N39" s="53">
        <v>5872.8</v>
      </c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</row>
    <row r="40" ht="12.75" customHeight="1">
      <c r="A40" s="52">
        <v>1069356.0</v>
      </c>
      <c r="B40" s="53">
        <v>6000.0</v>
      </c>
      <c r="C40" s="54">
        <f t="shared" si="1"/>
        <v>0.06528817975</v>
      </c>
      <c r="D40" s="52" t="s">
        <v>19</v>
      </c>
      <c r="E40" s="52">
        <v>12.42</v>
      </c>
      <c r="F40" s="53">
        <v>200.5</v>
      </c>
      <c r="G40" s="52" t="s">
        <v>20</v>
      </c>
      <c r="H40" s="52" t="s">
        <v>45</v>
      </c>
      <c r="I40" s="53">
        <v>36852.0</v>
      </c>
      <c r="J40" s="52" t="s">
        <v>24</v>
      </c>
      <c r="K40" s="52" t="s">
        <v>50</v>
      </c>
      <c r="L40" s="52" t="s">
        <v>26</v>
      </c>
      <c r="M40" s="53">
        <v>7125.2831651</v>
      </c>
      <c r="N40" s="53">
        <v>1923.53</v>
      </c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</row>
    <row r="41" ht="12.75" customHeight="1">
      <c r="A41" s="52">
        <v>1069346.0</v>
      </c>
      <c r="B41" s="53">
        <v>12500.0</v>
      </c>
      <c r="C41" s="54">
        <f t="shared" si="1"/>
        <v>0.1255288889</v>
      </c>
      <c r="D41" s="52" t="s">
        <v>27</v>
      </c>
      <c r="E41" s="52">
        <v>12.69</v>
      </c>
      <c r="F41" s="53">
        <v>282.44</v>
      </c>
      <c r="G41" s="52" t="s">
        <v>20</v>
      </c>
      <c r="H41" s="52" t="s">
        <v>45</v>
      </c>
      <c r="I41" s="53">
        <v>27000.0</v>
      </c>
      <c r="J41" s="52" t="s">
        <v>38</v>
      </c>
      <c r="K41" s="52" t="s">
        <v>50</v>
      </c>
      <c r="L41" s="52" t="s">
        <v>36</v>
      </c>
      <c r="M41" s="53">
        <v>13506.54</v>
      </c>
      <c r="N41" s="53">
        <v>282.44</v>
      </c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</row>
    <row r="42" ht="12.75" customHeight="1">
      <c r="A42" s="52">
        <v>1067573.0</v>
      </c>
      <c r="B42" s="53">
        <v>9600.0</v>
      </c>
      <c r="C42" s="54">
        <f t="shared" si="1"/>
        <v>0.05270337039</v>
      </c>
      <c r="D42" s="52" t="s">
        <v>19</v>
      </c>
      <c r="E42" s="52">
        <v>7.51</v>
      </c>
      <c r="F42" s="53">
        <v>298.67</v>
      </c>
      <c r="G42" s="52" t="s">
        <v>44</v>
      </c>
      <c r="H42" s="52" t="s">
        <v>61</v>
      </c>
      <c r="I42" s="53">
        <v>68004.0</v>
      </c>
      <c r="J42" s="52" t="s">
        <v>24</v>
      </c>
      <c r="K42" s="52" t="s">
        <v>41</v>
      </c>
      <c r="L42" s="52" t="s">
        <v>101</v>
      </c>
      <c r="M42" s="53">
        <v>10749.7626454</v>
      </c>
      <c r="N42" s="53">
        <v>311.56</v>
      </c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</row>
    <row r="43" ht="12.75" customHeight="1">
      <c r="A43" s="52">
        <v>1069506.0</v>
      </c>
      <c r="B43" s="53">
        <v>12000.0</v>
      </c>
      <c r="C43" s="54">
        <f t="shared" si="1"/>
        <v>0.07232552167</v>
      </c>
      <c r="D43" s="52" t="s">
        <v>19</v>
      </c>
      <c r="E43" s="52">
        <v>7.9</v>
      </c>
      <c r="F43" s="53">
        <v>375.49</v>
      </c>
      <c r="G43" s="52" t="s">
        <v>44</v>
      </c>
      <c r="H43" s="52" t="s">
        <v>22</v>
      </c>
      <c r="I43" s="53">
        <v>62300.0</v>
      </c>
      <c r="J43" s="52" t="s">
        <v>24</v>
      </c>
      <c r="K43" s="52" t="s">
        <v>50</v>
      </c>
      <c r="L43" s="52" t="s">
        <v>95</v>
      </c>
      <c r="M43" s="53">
        <v>13516.3829573</v>
      </c>
      <c r="N43" s="53">
        <v>380.98</v>
      </c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</row>
    <row r="44" ht="12.75" customHeight="1">
      <c r="A44" s="52">
        <v>1069314.0</v>
      </c>
      <c r="B44" s="53">
        <v>3000.0</v>
      </c>
      <c r="C44" s="54">
        <f t="shared" si="1"/>
        <v>0.02009353846</v>
      </c>
      <c r="D44" s="52" t="s">
        <v>19</v>
      </c>
      <c r="E44" s="52">
        <v>18.25</v>
      </c>
      <c r="F44" s="53">
        <v>108.84</v>
      </c>
      <c r="G44" s="52" t="s">
        <v>75</v>
      </c>
      <c r="H44" s="52" t="s">
        <v>56</v>
      </c>
      <c r="I44" s="53">
        <v>65000.0</v>
      </c>
      <c r="J44" s="52" t="s">
        <v>24</v>
      </c>
      <c r="K44" s="52" t="s">
        <v>41</v>
      </c>
      <c r="L44" s="52" t="s">
        <v>92</v>
      </c>
      <c r="M44" s="53">
        <v>3915.02759536</v>
      </c>
      <c r="N44" s="53">
        <v>115.38</v>
      </c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</row>
    <row r="45" ht="12.75" customHeight="1">
      <c r="A45" s="52">
        <v>1060578.0</v>
      </c>
      <c r="B45" s="53">
        <v>4400.0</v>
      </c>
      <c r="C45" s="54">
        <f t="shared" si="1"/>
        <v>0.03411709091</v>
      </c>
      <c r="D45" s="52" t="s">
        <v>19</v>
      </c>
      <c r="E45" s="52">
        <v>16.77</v>
      </c>
      <c r="F45" s="53">
        <v>156.37</v>
      </c>
      <c r="G45" s="52" t="s">
        <v>75</v>
      </c>
      <c r="H45" s="52" t="s">
        <v>22</v>
      </c>
      <c r="I45" s="53">
        <v>55000.0</v>
      </c>
      <c r="J45" s="52" t="s">
        <v>24</v>
      </c>
      <c r="K45" s="52" t="s">
        <v>50</v>
      </c>
      <c r="L45" s="52" t="s">
        <v>102</v>
      </c>
      <c r="M45" s="53">
        <v>5626.89265505</v>
      </c>
      <c r="N45" s="53">
        <v>162.44</v>
      </c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</row>
    <row r="46" ht="12.75" customHeight="1">
      <c r="A46" s="52">
        <v>1069469.0</v>
      </c>
      <c r="B46" s="53">
        <v>6000.0</v>
      </c>
      <c r="C46" s="54">
        <f t="shared" si="1"/>
        <v>0.04805789474</v>
      </c>
      <c r="D46" s="52" t="s">
        <v>19</v>
      </c>
      <c r="E46" s="52">
        <v>6.03</v>
      </c>
      <c r="F46" s="53">
        <v>182.62</v>
      </c>
      <c r="G46" s="52" t="s">
        <v>44</v>
      </c>
      <c r="H46" s="52" t="s">
        <v>22</v>
      </c>
      <c r="I46" s="53">
        <v>45600.0</v>
      </c>
      <c r="J46" s="52" t="s">
        <v>24</v>
      </c>
      <c r="K46" s="52" t="s">
        <v>50</v>
      </c>
      <c r="L46" s="52" t="s">
        <v>103</v>
      </c>
      <c r="M46" s="53">
        <v>6065.86</v>
      </c>
      <c r="N46" s="53">
        <v>15.01</v>
      </c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</row>
    <row r="47" ht="12.75" customHeight="1">
      <c r="A47" s="52">
        <v>1051117.0</v>
      </c>
      <c r="B47" s="53">
        <v>14000.0</v>
      </c>
      <c r="C47" s="54">
        <f t="shared" si="1"/>
        <v>0.0676725</v>
      </c>
      <c r="D47" s="52" t="s">
        <v>19</v>
      </c>
      <c r="E47" s="52">
        <v>9.91</v>
      </c>
      <c r="F47" s="53">
        <v>451.15</v>
      </c>
      <c r="G47" s="52" t="s">
        <v>20</v>
      </c>
      <c r="H47" s="52" t="s">
        <v>85</v>
      </c>
      <c r="I47" s="53">
        <v>80000.0</v>
      </c>
      <c r="J47" s="52" t="s">
        <v>24</v>
      </c>
      <c r="K47" s="52" t="s">
        <v>35</v>
      </c>
      <c r="L47" s="52" t="s">
        <v>105</v>
      </c>
      <c r="M47" s="53">
        <v>16239.9141276</v>
      </c>
      <c r="N47" s="53">
        <v>457.91</v>
      </c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</row>
    <row r="48" ht="12.75" customHeight="1">
      <c r="A48" s="52">
        <v>1069465.0</v>
      </c>
      <c r="B48" s="53">
        <v>5000.0</v>
      </c>
      <c r="C48" s="54">
        <f t="shared" si="1"/>
        <v>0.0190524</v>
      </c>
      <c r="D48" s="52" t="s">
        <v>19</v>
      </c>
      <c r="E48" s="52">
        <v>8.9</v>
      </c>
      <c r="F48" s="53">
        <v>158.77</v>
      </c>
      <c r="G48" s="52" t="s">
        <v>44</v>
      </c>
      <c r="H48" s="52" t="s">
        <v>22</v>
      </c>
      <c r="I48" s="53">
        <v>100000.0</v>
      </c>
      <c r="J48" s="52" t="s">
        <v>31</v>
      </c>
      <c r="K48" s="52" t="s">
        <v>50</v>
      </c>
      <c r="L48" s="52" t="s">
        <v>99</v>
      </c>
      <c r="M48" s="53">
        <v>5021.37</v>
      </c>
      <c r="N48" s="53">
        <v>158.77</v>
      </c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</row>
    <row r="49" ht="12.75" customHeight="1">
      <c r="A49" s="52">
        <v>1069283.0</v>
      </c>
      <c r="B49" s="53">
        <v>10000.0</v>
      </c>
      <c r="C49" s="54">
        <f t="shared" si="1"/>
        <v>0.1447733333</v>
      </c>
      <c r="D49" s="52" t="s">
        <v>19</v>
      </c>
      <c r="E49" s="52">
        <v>10.65</v>
      </c>
      <c r="F49" s="53">
        <v>325.74</v>
      </c>
      <c r="G49" s="52" t="s">
        <v>20</v>
      </c>
      <c r="H49" s="52" t="s">
        <v>85</v>
      </c>
      <c r="I49" s="53">
        <v>27000.0</v>
      </c>
      <c r="J49" s="52" t="s">
        <v>24</v>
      </c>
      <c r="K49" s="52" t="s">
        <v>41</v>
      </c>
      <c r="L49" s="52" t="s">
        <v>91</v>
      </c>
      <c r="M49" s="53">
        <v>11724.5677368</v>
      </c>
      <c r="N49" s="53">
        <v>332.92</v>
      </c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</row>
    <row r="50" ht="12.75" customHeight="1">
      <c r="A50" s="52">
        <v>1069287.0</v>
      </c>
      <c r="B50" s="53">
        <v>10000.0</v>
      </c>
      <c r="C50" s="54">
        <f t="shared" si="1"/>
        <v>0.060872</v>
      </c>
      <c r="D50" s="52" t="s">
        <v>19</v>
      </c>
      <c r="E50" s="52">
        <v>6.03</v>
      </c>
      <c r="F50" s="53">
        <v>304.36</v>
      </c>
      <c r="G50" s="52" t="s">
        <v>44</v>
      </c>
      <c r="H50" s="52" t="s">
        <v>22</v>
      </c>
      <c r="I50" s="53">
        <v>60000.0</v>
      </c>
      <c r="J50" s="52" t="s">
        <v>24</v>
      </c>
      <c r="K50" s="52" t="s">
        <v>25</v>
      </c>
      <c r="L50" s="52" t="s">
        <v>80</v>
      </c>
      <c r="M50" s="53">
        <v>10282.67</v>
      </c>
      <c r="N50" s="53">
        <v>8762.05</v>
      </c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</row>
    <row r="51" ht="12.75" customHeight="1">
      <c r="A51" s="52">
        <v>1069453.0</v>
      </c>
      <c r="B51" s="53">
        <v>11000.0</v>
      </c>
      <c r="C51" s="54">
        <f t="shared" si="1"/>
        <v>0.0579</v>
      </c>
      <c r="D51" s="52" t="s">
        <v>19</v>
      </c>
      <c r="E51" s="52">
        <v>6.62</v>
      </c>
      <c r="F51" s="53">
        <v>337.75</v>
      </c>
      <c r="G51" s="52" t="s">
        <v>44</v>
      </c>
      <c r="H51" s="52" t="s">
        <v>66</v>
      </c>
      <c r="I51" s="53">
        <v>70000.0</v>
      </c>
      <c r="J51" s="52" t="s">
        <v>24</v>
      </c>
      <c r="K51" s="52" t="s">
        <v>50</v>
      </c>
      <c r="L51" s="52" t="s">
        <v>80</v>
      </c>
      <c r="M51" s="53">
        <v>12157.3800468</v>
      </c>
      <c r="N51" s="53">
        <v>346.13</v>
      </c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</row>
    <row r="52" ht="12.75" customHeight="1">
      <c r="A52" s="52">
        <v>1069248.0</v>
      </c>
      <c r="B52" s="53">
        <v>15000.0</v>
      </c>
      <c r="C52" s="54">
        <f t="shared" si="1"/>
        <v>0.072507</v>
      </c>
      <c r="D52" s="52" t="s">
        <v>19</v>
      </c>
      <c r="E52" s="52">
        <v>9.91</v>
      </c>
      <c r="F52" s="53">
        <v>483.38</v>
      </c>
      <c r="G52" s="52" t="s">
        <v>20</v>
      </c>
      <c r="H52" s="52" t="s">
        <v>51</v>
      </c>
      <c r="I52" s="53">
        <v>80000.0</v>
      </c>
      <c r="J52" s="52" t="s">
        <v>31</v>
      </c>
      <c r="K52" s="52" t="s">
        <v>50</v>
      </c>
      <c r="L52" s="52" t="s">
        <v>36</v>
      </c>
      <c r="M52" s="53">
        <v>16177.77</v>
      </c>
      <c r="N52" s="53">
        <v>483.38</v>
      </c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</row>
    <row r="53" ht="12.75" customHeight="1">
      <c r="A53" s="52">
        <v>1068120.0</v>
      </c>
      <c r="B53" s="53">
        <v>25600.0</v>
      </c>
      <c r="C53" s="54">
        <f t="shared" si="1"/>
        <v>0.08999563636</v>
      </c>
      <c r="D53" s="52" t="s">
        <v>19</v>
      </c>
      <c r="E53" s="52">
        <v>9.91</v>
      </c>
      <c r="F53" s="53">
        <v>824.96</v>
      </c>
      <c r="G53" s="52" t="s">
        <v>20</v>
      </c>
      <c r="H53" s="52" t="s">
        <v>56</v>
      </c>
      <c r="I53" s="53">
        <v>110000.0</v>
      </c>
      <c r="J53" s="52" t="s">
        <v>24</v>
      </c>
      <c r="K53" s="52" t="s">
        <v>25</v>
      </c>
      <c r="L53" s="52" t="s">
        <v>42</v>
      </c>
      <c r="M53" s="53">
        <v>29695.6226757</v>
      </c>
      <c r="N53" s="53">
        <v>838.27</v>
      </c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</row>
    <row r="54" ht="12.75" customHeight="1">
      <c r="A54" s="52">
        <v>1069244.0</v>
      </c>
      <c r="B54" s="53">
        <v>7000.0</v>
      </c>
      <c r="C54" s="54">
        <f t="shared" si="1"/>
        <v>0.068406</v>
      </c>
      <c r="D54" s="52" t="s">
        <v>19</v>
      </c>
      <c r="E54" s="52">
        <v>10.65</v>
      </c>
      <c r="F54" s="53">
        <v>228.02</v>
      </c>
      <c r="G54" s="52" t="s">
        <v>20</v>
      </c>
      <c r="H54" s="52" t="s">
        <v>29</v>
      </c>
      <c r="I54" s="53">
        <v>40000.0</v>
      </c>
      <c r="J54" s="52" t="s">
        <v>24</v>
      </c>
      <c r="K54" s="52" t="s">
        <v>50</v>
      </c>
      <c r="L54" s="52" t="s">
        <v>42</v>
      </c>
      <c r="M54" s="53">
        <v>8205.47381646</v>
      </c>
      <c r="N54" s="53">
        <v>240.27</v>
      </c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</row>
    <row r="55" ht="12.75" customHeight="1">
      <c r="A55" s="52">
        <v>1069243.0</v>
      </c>
      <c r="B55" s="53">
        <v>12000.0</v>
      </c>
      <c r="C55" s="54">
        <f t="shared" si="1"/>
        <v>0.101196</v>
      </c>
      <c r="D55" s="52" t="s">
        <v>19</v>
      </c>
      <c r="E55" s="52">
        <v>15.96</v>
      </c>
      <c r="F55" s="53">
        <v>421.65</v>
      </c>
      <c r="G55" s="52" t="s">
        <v>28</v>
      </c>
      <c r="H55" s="52" t="s">
        <v>61</v>
      </c>
      <c r="I55" s="53">
        <v>50000.0</v>
      </c>
      <c r="J55" s="52" t="s">
        <v>31</v>
      </c>
      <c r="K55" s="52" t="s">
        <v>32</v>
      </c>
      <c r="L55" s="52" t="s">
        <v>42</v>
      </c>
      <c r="M55" s="53">
        <v>3521.95</v>
      </c>
      <c r="N55" s="53">
        <v>421.65</v>
      </c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</row>
    <row r="56" ht="12.75" customHeight="1">
      <c r="A56" s="52">
        <v>1069238.0</v>
      </c>
      <c r="B56" s="53">
        <v>12000.0</v>
      </c>
      <c r="C56" s="54">
        <f t="shared" si="1"/>
        <v>0.1008782609</v>
      </c>
      <c r="D56" s="52" t="s">
        <v>19</v>
      </c>
      <c r="E56" s="52">
        <v>9.91</v>
      </c>
      <c r="F56" s="53">
        <v>386.7</v>
      </c>
      <c r="G56" s="52" t="s">
        <v>20</v>
      </c>
      <c r="H56" s="52" t="s">
        <v>45</v>
      </c>
      <c r="I56" s="53">
        <v>46000.0</v>
      </c>
      <c r="J56" s="52" t="s">
        <v>24</v>
      </c>
      <c r="K56" s="52" t="s">
        <v>25</v>
      </c>
      <c r="L56" s="52" t="s">
        <v>64</v>
      </c>
      <c r="M56" s="53">
        <v>13748.2131095</v>
      </c>
      <c r="N56" s="53">
        <v>964.73</v>
      </c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</row>
    <row r="57" ht="12.75" customHeight="1">
      <c r="A57" s="52">
        <v>1069410.0</v>
      </c>
      <c r="B57" s="53">
        <v>21000.0</v>
      </c>
      <c r="C57" s="54">
        <f t="shared" si="1"/>
        <v>0.1332792</v>
      </c>
      <c r="D57" s="52" t="s">
        <v>27</v>
      </c>
      <c r="E57" s="52">
        <v>19.91</v>
      </c>
      <c r="F57" s="53">
        <v>555.33</v>
      </c>
      <c r="G57" s="52" t="s">
        <v>55</v>
      </c>
      <c r="H57" s="52" t="s">
        <v>94</v>
      </c>
      <c r="I57" s="53">
        <v>50000.0</v>
      </c>
      <c r="J57" s="52" t="s">
        <v>31</v>
      </c>
      <c r="K57" s="52" t="s">
        <v>50</v>
      </c>
      <c r="L57" s="52" t="s">
        <v>107</v>
      </c>
      <c r="M57" s="53">
        <v>18319.14</v>
      </c>
      <c r="N57" s="53">
        <v>555.33</v>
      </c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</row>
    <row r="58" ht="12.75" customHeight="1">
      <c r="A58" s="52">
        <v>1068409.0</v>
      </c>
      <c r="B58" s="53">
        <v>16000.0</v>
      </c>
      <c r="C58" s="54">
        <f t="shared" si="1"/>
        <v>0.06268296296</v>
      </c>
      <c r="D58" s="52" t="s">
        <v>27</v>
      </c>
      <c r="E58" s="52">
        <v>19.91</v>
      </c>
      <c r="F58" s="53">
        <v>423.11</v>
      </c>
      <c r="G58" s="52" t="s">
        <v>55</v>
      </c>
      <c r="H58" s="52" t="s">
        <v>94</v>
      </c>
      <c r="I58" s="53">
        <v>81000.0</v>
      </c>
      <c r="J58" s="52" t="s">
        <v>24</v>
      </c>
      <c r="K58" s="52" t="s">
        <v>25</v>
      </c>
      <c r="L58" s="52" t="s">
        <v>105</v>
      </c>
      <c r="M58" s="53">
        <v>20876.1</v>
      </c>
      <c r="N58" s="53">
        <v>9931.02</v>
      </c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</row>
    <row r="59" ht="12.75" customHeight="1">
      <c r="A59" s="52">
        <v>1068487.0</v>
      </c>
      <c r="B59" s="53">
        <v>10000.0</v>
      </c>
      <c r="C59" s="54">
        <f t="shared" si="1"/>
        <v>0.1028184615</v>
      </c>
      <c r="D59" s="52" t="s">
        <v>19</v>
      </c>
      <c r="E59" s="52">
        <v>12.42</v>
      </c>
      <c r="F59" s="53">
        <v>334.16</v>
      </c>
      <c r="G59" s="52" t="s">
        <v>20</v>
      </c>
      <c r="H59" s="52" t="s">
        <v>29</v>
      </c>
      <c r="I59" s="53">
        <v>39000.0</v>
      </c>
      <c r="J59" s="52" t="s">
        <v>24</v>
      </c>
      <c r="K59" s="52" t="s">
        <v>50</v>
      </c>
      <c r="L59" s="52" t="s">
        <v>46</v>
      </c>
      <c r="M59" s="53">
        <v>11474.76</v>
      </c>
      <c r="N59" s="53">
        <v>5803.94</v>
      </c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</row>
    <row r="60" ht="12.75" customHeight="1">
      <c r="A60" s="52">
        <v>1043961.0</v>
      </c>
      <c r="B60" s="53">
        <v>10000.0</v>
      </c>
      <c r="C60" s="54">
        <f t="shared" si="1"/>
        <v>0.07604824903</v>
      </c>
      <c r="D60" s="52" t="s">
        <v>19</v>
      </c>
      <c r="E60" s="52">
        <v>10.65</v>
      </c>
      <c r="F60" s="53">
        <v>325.74</v>
      </c>
      <c r="G60" s="52" t="s">
        <v>20</v>
      </c>
      <c r="H60" s="52" t="s">
        <v>89</v>
      </c>
      <c r="I60" s="53">
        <v>51400.0</v>
      </c>
      <c r="J60" s="52" t="s">
        <v>24</v>
      </c>
      <c r="K60" s="52" t="s">
        <v>25</v>
      </c>
      <c r="L60" s="52" t="s">
        <v>64</v>
      </c>
      <c r="M60" s="53">
        <v>10575.94</v>
      </c>
      <c r="N60" s="53">
        <v>8627.74</v>
      </c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</row>
    <row r="61" ht="12.75" customHeight="1">
      <c r="A61" s="52">
        <v>1068945.0</v>
      </c>
      <c r="B61" s="53">
        <v>7100.0</v>
      </c>
      <c r="C61" s="54">
        <f t="shared" si="1"/>
        <v>0.09175636364</v>
      </c>
      <c r="D61" s="52" t="s">
        <v>19</v>
      </c>
      <c r="E61" s="52">
        <v>16.77</v>
      </c>
      <c r="F61" s="53">
        <v>252.33</v>
      </c>
      <c r="G61" s="52" t="s">
        <v>75</v>
      </c>
      <c r="H61" s="52" t="s">
        <v>45</v>
      </c>
      <c r="I61" s="53">
        <v>33000.0</v>
      </c>
      <c r="J61" s="52" t="s">
        <v>24</v>
      </c>
      <c r="K61" s="52" t="s">
        <v>50</v>
      </c>
      <c r="L61" s="52" t="s">
        <v>64</v>
      </c>
      <c r="M61" s="53">
        <v>9079.33484306</v>
      </c>
      <c r="N61" s="53">
        <v>262.78</v>
      </c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</row>
    <row r="62" ht="12.75" customHeight="1">
      <c r="A62" s="52">
        <v>1069142.0</v>
      </c>
      <c r="B62" s="53">
        <v>13000.0</v>
      </c>
      <c r="C62" s="54">
        <f t="shared" si="1"/>
        <v>0.117496</v>
      </c>
      <c r="D62" s="52" t="s">
        <v>27</v>
      </c>
      <c r="E62" s="52">
        <v>12.69</v>
      </c>
      <c r="F62" s="53">
        <v>293.74</v>
      </c>
      <c r="G62" s="52" t="s">
        <v>20</v>
      </c>
      <c r="H62" s="52" t="s">
        <v>29</v>
      </c>
      <c r="I62" s="53">
        <v>30000.0</v>
      </c>
      <c r="J62" s="52" t="s">
        <v>24</v>
      </c>
      <c r="K62" s="52" t="s">
        <v>50</v>
      </c>
      <c r="L62" s="52" t="s">
        <v>95</v>
      </c>
      <c r="M62" s="53">
        <v>17402.2399868</v>
      </c>
      <c r="N62" s="53">
        <v>3596.46</v>
      </c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</row>
    <row r="63" ht="12.75" customHeight="1">
      <c r="A63" s="52">
        <v>1068934.0</v>
      </c>
      <c r="B63" s="53">
        <v>17500.0</v>
      </c>
      <c r="C63" s="54">
        <f t="shared" si="1"/>
        <v>0.067122</v>
      </c>
      <c r="D63" s="52" t="s">
        <v>27</v>
      </c>
      <c r="E63" s="52">
        <v>17.27</v>
      </c>
      <c r="F63" s="53">
        <v>223.74</v>
      </c>
      <c r="G63" s="52" t="s">
        <v>75</v>
      </c>
      <c r="H63" s="52" t="s">
        <v>85</v>
      </c>
      <c r="I63" s="53">
        <v>40000.0</v>
      </c>
      <c r="J63" s="52" t="s">
        <v>38</v>
      </c>
      <c r="K63" s="52" t="s">
        <v>35</v>
      </c>
      <c r="L63" s="52" t="s">
        <v>42</v>
      </c>
      <c r="M63" s="53">
        <v>10713.52</v>
      </c>
      <c r="N63" s="53">
        <v>223.74</v>
      </c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</row>
    <row r="64" ht="12.75" customHeight="1">
      <c r="A64" s="52">
        <v>1069136.0</v>
      </c>
      <c r="B64" s="53">
        <v>17675.0</v>
      </c>
      <c r="C64" s="54">
        <f t="shared" si="1"/>
        <v>0.10014</v>
      </c>
      <c r="D64" s="52" t="s">
        <v>27</v>
      </c>
      <c r="E64" s="52">
        <v>14.65</v>
      </c>
      <c r="F64" s="53">
        <v>417.25</v>
      </c>
      <c r="G64" s="52" t="s">
        <v>28</v>
      </c>
      <c r="H64" s="52" t="s">
        <v>29</v>
      </c>
      <c r="I64" s="53">
        <v>50000.0</v>
      </c>
      <c r="J64" s="52" t="s">
        <v>24</v>
      </c>
      <c r="K64" s="52" t="s">
        <v>50</v>
      </c>
      <c r="L64" s="52" t="s">
        <v>112</v>
      </c>
      <c r="M64" s="53">
        <v>21323.43</v>
      </c>
      <c r="N64" s="53">
        <v>13814.81</v>
      </c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</row>
    <row r="65" ht="12.75" customHeight="1">
      <c r="A65" s="52">
        <v>1068923.0</v>
      </c>
      <c r="B65" s="53">
        <v>8000.0</v>
      </c>
      <c r="C65" s="54">
        <f t="shared" si="1"/>
        <v>0.05502774194</v>
      </c>
      <c r="D65" s="52" t="s">
        <v>19</v>
      </c>
      <c r="E65" s="52">
        <v>16.77</v>
      </c>
      <c r="F65" s="53">
        <v>284.31</v>
      </c>
      <c r="G65" s="52" t="s">
        <v>75</v>
      </c>
      <c r="H65" s="52" t="s">
        <v>29</v>
      </c>
      <c r="I65" s="53">
        <v>62000.0</v>
      </c>
      <c r="J65" s="52" t="s">
        <v>24</v>
      </c>
      <c r="K65" s="52" t="s">
        <v>50</v>
      </c>
      <c r="L65" s="52" t="s">
        <v>69</v>
      </c>
      <c r="M65" s="53">
        <v>10267.2621391</v>
      </c>
      <c r="N65" s="53">
        <v>606.54</v>
      </c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</row>
    <row r="66" ht="12.75" customHeight="1">
      <c r="A66" s="52">
        <v>1069126.0</v>
      </c>
      <c r="B66" s="53">
        <v>10000.0</v>
      </c>
      <c r="C66" s="54">
        <f t="shared" si="1"/>
        <v>0.05627184973</v>
      </c>
      <c r="D66" s="52" t="s">
        <v>27</v>
      </c>
      <c r="E66" s="52">
        <v>10.65</v>
      </c>
      <c r="F66" s="53">
        <v>215.69</v>
      </c>
      <c r="G66" s="52" t="s">
        <v>20</v>
      </c>
      <c r="H66" s="52" t="s">
        <v>22</v>
      </c>
      <c r="I66" s="53">
        <v>45996.0</v>
      </c>
      <c r="J66" s="52" t="s">
        <v>31</v>
      </c>
      <c r="K66" s="52" t="s">
        <v>50</v>
      </c>
      <c r="L66" s="52" t="s">
        <v>99</v>
      </c>
      <c r="M66" s="53">
        <v>8772.91</v>
      </c>
      <c r="N66" s="53">
        <v>1.0</v>
      </c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</row>
    <row r="67" ht="12.75" customHeight="1">
      <c r="A67" s="52">
        <v>1069102.0</v>
      </c>
      <c r="B67" s="53">
        <v>3500.0</v>
      </c>
      <c r="C67" s="54">
        <f t="shared" si="1"/>
        <v>0.02487490909</v>
      </c>
      <c r="D67" s="52" t="s">
        <v>19</v>
      </c>
      <c r="E67" s="52">
        <v>10.65</v>
      </c>
      <c r="F67" s="53">
        <v>114.01</v>
      </c>
      <c r="G67" s="52" t="s">
        <v>20</v>
      </c>
      <c r="H67" s="52" t="s">
        <v>94</v>
      </c>
      <c r="I67" s="53">
        <v>55000.0</v>
      </c>
      <c r="J67" s="52" t="s">
        <v>24</v>
      </c>
      <c r="K67" s="52" t="s">
        <v>50</v>
      </c>
      <c r="L67" s="52" t="s">
        <v>99</v>
      </c>
      <c r="M67" s="53">
        <v>4103.16812842</v>
      </c>
      <c r="N67" s="53">
        <v>118.32</v>
      </c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</row>
    <row r="68" ht="12.75" customHeight="1">
      <c r="A68" s="52">
        <v>1069093.0</v>
      </c>
      <c r="B68" s="53">
        <v>12500.0</v>
      </c>
      <c r="C68" s="54">
        <f t="shared" si="1"/>
        <v>0.089244</v>
      </c>
      <c r="D68" s="52" t="s">
        <v>27</v>
      </c>
      <c r="E68" s="52">
        <v>17.27</v>
      </c>
      <c r="F68" s="53">
        <v>223.11</v>
      </c>
      <c r="G68" s="52" t="s">
        <v>75</v>
      </c>
      <c r="H68" s="52" t="s">
        <v>66</v>
      </c>
      <c r="I68" s="53">
        <v>30000.0</v>
      </c>
      <c r="J68" s="52" t="s">
        <v>31</v>
      </c>
      <c r="K68" s="52" t="s">
        <v>50</v>
      </c>
      <c r="L68" s="52" t="s">
        <v>93</v>
      </c>
      <c r="M68" s="53">
        <v>5577.75</v>
      </c>
      <c r="N68" s="53">
        <v>223.11</v>
      </c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</row>
    <row r="69" ht="12.75" customHeight="1">
      <c r="A69" s="52">
        <v>1069030.0</v>
      </c>
      <c r="B69" s="53">
        <v>16425.0</v>
      </c>
      <c r="C69" s="54">
        <f t="shared" si="1"/>
        <v>0.1518130388</v>
      </c>
      <c r="D69" s="52" t="s">
        <v>19</v>
      </c>
      <c r="E69" s="52">
        <v>14.27</v>
      </c>
      <c r="F69" s="53">
        <v>563.53</v>
      </c>
      <c r="G69" s="52" t="s">
        <v>28</v>
      </c>
      <c r="H69" s="52" t="s">
        <v>61</v>
      </c>
      <c r="I69" s="53">
        <v>44544.0</v>
      </c>
      <c r="J69" s="52" t="s">
        <v>24</v>
      </c>
      <c r="K69" s="52" t="s">
        <v>50</v>
      </c>
      <c r="L69" s="52" t="s">
        <v>42</v>
      </c>
      <c r="M69" s="53">
        <v>18172.71</v>
      </c>
      <c r="N69" s="53">
        <v>13108.71</v>
      </c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</row>
    <row r="70" ht="12.75" customHeight="1">
      <c r="A70" s="52">
        <v>1068906.0</v>
      </c>
      <c r="B70" s="53">
        <v>8200.0</v>
      </c>
      <c r="C70" s="54">
        <f t="shared" si="1"/>
        <v>0.0357024</v>
      </c>
      <c r="D70" s="52" t="s">
        <v>27</v>
      </c>
      <c r="E70" s="52">
        <v>21.28</v>
      </c>
      <c r="F70" s="53">
        <v>223.14</v>
      </c>
      <c r="G70" s="52" t="s">
        <v>59</v>
      </c>
      <c r="H70" s="52" t="s">
        <v>61</v>
      </c>
      <c r="I70" s="53">
        <v>75000.0</v>
      </c>
      <c r="J70" s="52" t="s">
        <v>31</v>
      </c>
      <c r="K70" s="52" t="s">
        <v>35</v>
      </c>
      <c r="L70" s="52" t="s">
        <v>42</v>
      </c>
      <c r="M70" s="53">
        <v>4173.57</v>
      </c>
      <c r="N70" s="53">
        <v>223.14</v>
      </c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</row>
    <row r="71" ht="12.75" customHeight="1">
      <c r="A71" s="52">
        <v>1069073.0</v>
      </c>
      <c r="B71" s="53">
        <v>15000.0</v>
      </c>
      <c r="C71" s="54">
        <f t="shared" si="1"/>
        <v>0.101787541</v>
      </c>
      <c r="D71" s="52" t="s">
        <v>19</v>
      </c>
      <c r="E71" s="52">
        <v>14.65</v>
      </c>
      <c r="F71" s="53">
        <v>517.42</v>
      </c>
      <c r="G71" s="52" t="s">
        <v>28</v>
      </c>
      <c r="H71" s="52" t="s">
        <v>89</v>
      </c>
      <c r="I71" s="53">
        <v>61000.0</v>
      </c>
      <c r="J71" s="52" t="s">
        <v>24</v>
      </c>
      <c r="K71" s="52" t="s">
        <v>25</v>
      </c>
      <c r="L71" s="52" t="s">
        <v>87</v>
      </c>
      <c r="M71" s="53">
        <v>18562.40042</v>
      </c>
      <c r="N71" s="53">
        <v>2533.38</v>
      </c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</row>
    <row r="72" ht="12.75" customHeight="1">
      <c r="A72" s="52">
        <v>1069043.0</v>
      </c>
      <c r="B72" s="53">
        <v>20975.0</v>
      </c>
      <c r="C72" s="54">
        <f t="shared" si="1"/>
        <v>0.09317181818</v>
      </c>
      <c r="D72" s="52" t="s">
        <v>27</v>
      </c>
      <c r="E72" s="52">
        <v>17.58</v>
      </c>
      <c r="F72" s="53">
        <v>341.63</v>
      </c>
      <c r="G72" s="52" t="s">
        <v>75</v>
      </c>
      <c r="H72" s="52" t="s">
        <v>66</v>
      </c>
      <c r="I72" s="53">
        <v>44000.0</v>
      </c>
      <c r="J72" s="52" t="s">
        <v>24</v>
      </c>
      <c r="K72" s="52" t="s">
        <v>25</v>
      </c>
      <c r="L72" s="52" t="s">
        <v>33</v>
      </c>
      <c r="M72" s="53">
        <v>18097.3445842</v>
      </c>
      <c r="N72" s="53">
        <v>9245.21</v>
      </c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</row>
    <row r="73" ht="12.75" customHeight="1">
      <c r="A73" s="52">
        <v>1060981.0</v>
      </c>
      <c r="B73" s="53">
        <v>6400.0</v>
      </c>
      <c r="C73" s="54">
        <f t="shared" si="1"/>
        <v>0.036392</v>
      </c>
      <c r="D73" s="52" t="s">
        <v>19</v>
      </c>
      <c r="E73" s="52">
        <v>16.77</v>
      </c>
      <c r="F73" s="53">
        <v>227.45</v>
      </c>
      <c r="G73" s="52" t="s">
        <v>75</v>
      </c>
      <c r="H73" s="52" t="s">
        <v>66</v>
      </c>
      <c r="I73" s="53">
        <v>75000.0</v>
      </c>
      <c r="J73" s="52" t="s">
        <v>31</v>
      </c>
      <c r="K73" s="52" t="s">
        <v>50</v>
      </c>
      <c r="L73" s="52" t="s">
        <v>42</v>
      </c>
      <c r="M73" s="53">
        <v>4776.45</v>
      </c>
      <c r="N73" s="53">
        <v>227.45</v>
      </c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</row>
    <row r="74" ht="12.75" customHeight="1">
      <c r="A74" s="52">
        <v>1069071.0</v>
      </c>
      <c r="B74" s="53">
        <v>3000.0</v>
      </c>
      <c r="C74" s="54">
        <f t="shared" si="1"/>
        <v>0.03635714286</v>
      </c>
      <c r="D74" s="52" t="s">
        <v>19</v>
      </c>
      <c r="E74" s="52">
        <v>13.49</v>
      </c>
      <c r="F74" s="53">
        <v>101.8</v>
      </c>
      <c r="G74" s="52" t="s">
        <v>28</v>
      </c>
      <c r="H74" s="52" t="s">
        <v>45</v>
      </c>
      <c r="I74" s="53">
        <v>33600.0</v>
      </c>
      <c r="J74" s="52" t="s">
        <v>24</v>
      </c>
      <c r="K74" s="52" t="s">
        <v>50</v>
      </c>
      <c r="L74" s="52" t="s">
        <v>113</v>
      </c>
      <c r="M74" s="53">
        <v>3246.8</v>
      </c>
      <c r="N74" s="53">
        <v>2539.58</v>
      </c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</row>
    <row r="75" ht="12.75" customHeight="1">
      <c r="A75" s="52">
        <v>1069070.0</v>
      </c>
      <c r="B75" s="53">
        <v>12000.0</v>
      </c>
      <c r="C75" s="54">
        <f t="shared" si="1"/>
        <v>0.1023528</v>
      </c>
      <c r="D75" s="52" t="s">
        <v>19</v>
      </c>
      <c r="E75" s="52">
        <v>16.77</v>
      </c>
      <c r="F75" s="53">
        <v>426.47</v>
      </c>
      <c r="G75" s="52" t="s">
        <v>75</v>
      </c>
      <c r="H75" s="52" t="s">
        <v>48</v>
      </c>
      <c r="I75" s="53">
        <v>50000.0</v>
      </c>
      <c r="J75" s="52" t="s">
        <v>24</v>
      </c>
      <c r="K75" s="52" t="s">
        <v>25</v>
      </c>
      <c r="L75" s="52" t="s">
        <v>105</v>
      </c>
      <c r="M75" s="53">
        <v>15346.4668655</v>
      </c>
      <c r="N75" s="53">
        <v>441.52</v>
      </c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</row>
    <row r="76" ht="12.75" customHeight="1">
      <c r="A76" s="52">
        <v>1068893.0</v>
      </c>
      <c r="B76" s="53">
        <v>14400.0</v>
      </c>
      <c r="C76" s="54">
        <f t="shared" si="1"/>
        <v>0.03658</v>
      </c>
      <c r="D76" s="52" t="s">
        <v>19</v>
      </c>
      <c r="E76" s="52">
        <v>8.9</v>
      </c>
      <c r="F76" s="53">
        <v>457.25</v>
      </c>
      <c r="G76" s="52" t="s">
        <v>44</v>
      </c>
      <c r="H76" s="52" t="s">
        <v>29</v>
      </c>
      <c r="I76" s="53">
        <v>150000.0</v>
      </c>
      <c r="J76" s="52" t="s">
        <v>24</v>
      </c>
      <c r="K76" s="52" t="s">
        <v>50</v>
      </c>
      <c r="L76" s="52" t="s">
        <v>91</v>
      </c>
      <c r="M76" s="53">
        <v>16459.519142</v>
      </c>
      <c r="N76" s="53">
        <v>464.02</v>
      </c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</row>
    <row r="77" ht="12.75" customHeight="1">
      <c r="A77" s="52">
        <v>1068882.0</v>
      </c>
      <c r="B77" s="53">
        <v>12000.0</v>
      </c>
      <c r="C77" s="54">
        <f t="shared" si="1"/>
        <v>0.055192</v>
      </c>
      <c r="D77" s="52" t="s">
        <v>19</v>
      </c>
      <c r="E77" s="52">
        <v>14.65</v>
      </c>
      <c r="F77" s="53">
        <v>413.94</v>
      </c>
      <c r="G77" s="52" t="s">
        <v>28</v>
      </c>
      <c r="H77" s="52" t="s">
        <v>22</v>
      </c>
      <c r="I77" s="53">
        <v>90000.0</v>
      </c>
      <c r="J77" s="52" t="s">
        <v>24</v>
      </c>
      <c r="K77" s="52" t="s">
        <v>50</v>
      </c>
      <c r="L77" s="52" t="s">
        <v>95</v>
      </c>
      <c r="M77" s="53">
        <v>12699.48</v>
      </c>
      <c r="N77" s="53">
        <v>11046.6</v>
      </c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</row>
    <row r="78" ht="12.75" customHeight="1">
      <c r="A78" s="52">
        <v>1069039.0</v>
      </c>
      <c r="B78" s="53">
        <v>11000.0</v>
      </c>
      <c r="C78" s="54">
        <f t="shared" si="1"/>
        <v>0.09331</v>
      </c>
      <c r="D78" s="52" t="s">
        <v>19</v>
      </c>
      <c r="E78" s="52">
        <v>13.49</v>
      </c>
      <c r="F78" s="53">
        <v>373.24</v>
      </c>
      <c r="G78" s="52" t="s">
        <v>28</v>
      </c>
      <c r="H78" s="52" t="s">
        <v>22</v>
      </c>
      <c r="I78" s="53">
        <v>48000.0</v>
      </c>
      <c r="J78" s="52" t="s">
        <v>24</v>
      </c>
      <c r="K78" s="52" t="s">
        <v>50</v>
      </c>
      <c r="L78" s="52" t="s">
        <v>64</v>
      </c>
      <c r="M78" s="53">
        <v>13413.2160453</v>
      </c>
      <c r="N78" s="53">
        <v>1491.29</v>
      </c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</row>
    <row r="79" ht="12.75" customHeight="1">
      <c r="A79" s="52">
        <v>1068416.0</v>
      </c>
      <c r="B79" s="53">
        <v>7250.0</v>
      </c>
      <c r="C79" s="54">
        <f t="shared" si="1"/>
        <v>0.0316016</v>
      </c>
      <c r="D79" s="52" t="s">
        <v>27</v>
      </c>
      <c r="E79" s="52">
        <v>21.67</v>
      </c>
      <c r="F79" s="53">
        <v>197.51</v>
      </c>
      <c r="G79" s="52" t="s">
        <v>59</v>
      </c>
      <c r="H79" s="52" t="s">
        <v>29</v>
      </c>
      <c r="I79" s="53">
        <v>75000.0</v>
      </c>
      <c r="J79" s="52" t="s">
        <v>24</v>
      </c>
      <c r="K79" s="52" t="s">
        <v>50</v>
      </c>
      <c r="L79" s="52" t="s">
        <v>42</v>
      </c>
      <c r="M79" s="53">
        <v>8201.53</v>
      </c>
      <c r="N79" s="53">
        <v>6824.7</v>
      </c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</row>
    <row r="80" ht="12.75" customHeight="1">
      <c r="A80" s="52">
        <v>1068997.0</v>
      </c>
      <c r="B80" s="53">
        <v>15000.0</v>
      </c>
      <c r="C80" s="54">
        <f t="shared" si="1"/>
        <v>0.1083138462</v>
      </c>
      <c r="D80" s="52" t="s">
        <v>19</v>
      </c>
      <c r="E80" s="52">
        <v>7.9</v>
      </c>
      <c r="F80" s="53">
        <v>469.36</v>
      </c>
      <c r="G80" s="52" t="s">
        <v>44</v>
      </c>
      <c r="H80" s="52" t="s">
        <v>45</v>
      </c>
      <c r="I80" s="53">
        <v>52000.0</v>
      </c>
      <c r="J80" s="52" t="s">
        <v>24</v>
      </c>
      <c r="K80" s="52" t="s">
        <v>35</v>
      </c>
      <c r="L80" s="52" t="s">
        <v>64</v>
      </c>
      <c r="M80" s="53">
        <v>15557.64</v>
      </c>
      <c r="N80" s="53">
        <v>312.74</v>
      </c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</row>
    <row r="81" ht="12.75" customHeight="1">
      <c r="A81" s="52">
        <v>1048390.0</v>
      </c>
      <c r="B81" s="53">
        <v>18000.0</v>
      </c>
      <c r="C81" s="54">
        <f t="shared" si="1"/>
        <v>0.08787507692</v>
      </c>
      <c r="D81" s="52" t="s">
        <v>27</v>
      </c>
      <c r="E81" s="52">
        <v>19.91</v>
      </c>
      <c r="F81" s="53">
        <v>475.99</v>
      </c>
      <c r="G81" s="52" t="s">
        <v>55</v>
      </c>
      <c r="H81" s="52" t="s">
        <v>22</v>
      </c>
      <c r="I81" s="53">
        <v>65000.0</v>
      </c>
      <c r="J81" s="52" t="s">
        <v>24</v>
      </c>
      <c r="K81" s="52" t="s">
        <v>50</v>
      </c>
      <c r="L81" s="52" t="s">
        <v>87</v>
      </c>
      <c r="M81" s="53">
        <v>26027.5396382</v>
      </c>
      <c r="N81" s="53">
        <v>10783.73</v>
      </c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</row>
    <row r="82" ht="12.75" customHeight="1">
      <c r="A82" s="52">
        <v>1068994.0</v>
      </c>
      <c r="B82" s="53">
        <v>35000.0</v>
      </c>
      <c r="C82" s="54">
        <f t="shared" si="1"/>
        <v>0.0441472</v>
      </c>
      <c r="D82" s="52" t="s">
        <v>27</v>
      </c>
      <c r="E82" s="52">
        <v>17.27</v>
      </c>
      <c r="F82" s="53">
        <v>551.84</v>
      </c>
      <c r="G82" s="52" t="s">
        <v>75</v>
      </c>
      <c r="H82" s="52" t="s">
        <v>48</v>
      </c>
      <c r="I82" s="53">
        <v>150000.0</v>
      </c>
      <c r="J82" s="52" t="s">
        <v>24</v>
      </c>
      <c r="K82" s="52" t="s">
        <v>53</v>
      </c>
      <c r="L82" s="52" t="s">
        <v>91</v>
      </c>
      <c r="M82" s="53">
        <v>28871.92</v>
      </c>
      <c r="N82" s="53">
        <v>15660.22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</row>
    <row r="83" ht="12.75" customHeight="1">
      <c r="A83" s="52">
        <v>1068475.0</v>
      </c>
      <c r="B83" s="53">
        <v>10000.0</v>
      </c>
      <c r="C83" s="54">
        <f t="shared" si="1"/>
        <v>0.06054529412</v>
      </c>
      <c r="D83" s="52" t="s">
        <v>19</v>
      </c>
      <c r="E83" s="52">
        <v>14.27</v>
      </c>
      <c r="F83" s="53">
        <v>343.09</v>
      </c>
      <c r="G83" s="52" t="s">
        <v>28</v>
      </c>
      <c r="H83" s="52" t="s">
        <v>89</v>
      </c>
      <c r="I83" s="53">
        <v>68000.0</v>
      </c>
      <c r="J83" s="52" t="s">
        <v>24</v>
      </c>
      <c r="K83" s="52" t="s">
        <v>25</v>
      </c>
      <c r="L83" s="52" t="s">
        <v>92</v>
      </c>
      <c r="M83" s="53">
        <v>10671.62</v>
      </c>
      <c r="N83" s="53">
        <v>8962.31</v>
      </c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</row>
    <row r="84" ht="12.75" customHeight="1">
      <c r="A84" s="52">
        <v>1068989.0</v>
      </c>
      <c r="B84" s="53">
        <v>11800.0</v>
      </c>
      <c r="C84" s="54">
        <f t="shared" si="1"/>
        <v>0.1130942857</v>
      </c>
      <c r="D84" s="52" t="s">
        <v>19</v>
      </c>
      <c r="E84" s="52">
        <v>12.69</v>
      </c>
      <c r="F84" s="53">
        <v>395.83</v>
      </c>
      <c r="G84" s="52" t="s">
        <v>20</v>
      </c>
      <c r="H84" s="52" t="s">
        <v>85</v>
      </c>
      <c r="I84" s="53">
        <v>42000.0</v>
      </c>
      <c r="J84" s="52" t="s">
        <v>24</v>
      </c>
      <c r="K84" s="52" t="s">
        <v>25</v>
      </c>
      <c r="L84" s="52" t="s">
        <v>91</v>
      </c>
      <c r="M84" s="53">
        <v>14243.1583665</v>
      </c>
      <c r="N84" s="53">
        <v>419.36</v>
      </c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</row>
    <row r="85" ht="12.75" customHeight="1">
      <c r="A85" s="52">
        <v>1068967.0</v>
      </c>
      <c r="B85" s="53">
        <v>4500.0</v>
      </c>
      <c r="C85" s="54">
        <f t="shared" si="1"/>
        <v>0.03100981132</v>
      </c>
      <c r="D85" s="52" t="s">
        <v>19</v>
      </c>
      <c r="E85" s="52">
        <v>6.03</v>
      </c>
      <c r="F85" s="53">
        <v>136.96</v>
      </c>
      <c r="G85" s="52" t="s">
        <v>44</v>
      </c>
      <c r="H85" s="52" t="s">
        <v>61</v>
      </c>
      <c r="I85" s="53">
        <v>53000.0</v>
      </c>
      <c r="J85" s="52" t="s">
        <v>24</v>
      </c>
      <c r="K85" s="52" t="s">
        <v>57</v>
      </c>
      <c r="L85" s="52" t="s">
        <v>42</v>
      </c>
      <c r="M85" s="53">
        <v>4930.30217046</v>
      </c>
      <c r="N85" s="53">
        <v>138.95</v>
      </c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</row>
    <row r="86" ht="12.75" customHeight="1">
      <c r="A86" s="52">
        <v>1068744.0</v>
      </c>
      <c r="B86" s="53">
        <v>7000.0</v>
      </c>
      <c r="C86" s="54">
        <f t="shared" si="1"/>
        <v>0.08050971429</v>
      </c>
      <c r="D86" s="52" t="s">
        <v>19</v>
      </c>
      <c r="E86" s="52">
        <v>12.69</v>
      </c>
      <c r="F86" s="53">
        <v>234.82</v>
      </c>
      <c r="G86" s="52" t="s">
        <v>20</v>
      </c>
      <c r="H86" s="52" t="s">
        <v>22</v>
      </c>
      <c r="I86" s="53">
        <v>35000.0</v>
      </c>
      <c r="J86" s="52" t="s">
        <v>24</v>
      </c>
      <c r="K86" s="52" t="s">
        <v>25</v>
      </c>
      <c r="L86" s="52" t="s">
        <v>42</v>
      </c>
      <c r="M86" s="53">
        <v>8449.39474172</v>
      </c>
      <c r="N86" s="53">
        <v>248.19</v>
      </c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</row>
    <row r="87" ht="12.75" customHeight="1">
      <c r="A87" s="52">
        <v>1045509.0</v>
      </c>
      <c r="B87" s="53">
        <v>9200.0</v>
      </c>
      <c r="C87" s="54">
        <f t="shared" si="1"/>
        <v>0.061486</v>
      </c>
      <c r="D87" s="52" t="s">
        <v>19</v>
      </c>
      <c r="E87" s="52">
        <v>12.42</v>
      </c>
      <c r="F87" s="53">
        <v>307.43</v>
      </c>
      <c r="G87" s="52" t="s">
        <v>20</v>
      </c>
      <c r="H87" s="52" t="s">
        <v>89</v>
      </c>
      <c r="I87" s="53">
        <v>60000.0</v>
      </c>
      <c r="J87" s="52" t="s">
        <v>24</v>
      </c>
      <c r="K87" s="52" t="s">
        <v>50</v>
      </c>
      <c r="L87" s="52" t="s">
        <v>42</v>
      </c>
      <c r="M87" s="53">
        <v>10480.84</v>
      </c>
      <c r="N87" s="53">
        <v>365.48</v>
      </c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</row>
    <row r="88" ht="12.75" customHeight="1">
      <c r="A88" s="52">
        <v>1063958.0</v>
      </c>
      <c r="B88" s="53">
        <v>14000.0</v>
      </c>
      <c r="C88" s="54">
        <f t="shared" si="1"/>
        <v>0.1499914286</v>
      </c>
      <c r="D88" s="52" t="s">
        <v>27</v>
      </c>
      <c r="E88" s="52">
        <v>17.27</v>
      </c>
      <c r="F88" s="53">
        <v>349.98</v>
      </c>
      <c r="G88" s="52" t="s">
        <v>75</v>
      </c>
      <c r="H88" s="52" t="s">
        <v>61</v>
      </c>
      <c r="I88" s="53">
        <v>28000.0</v>
      </c>
      <c r="J88" s="52" t="s">
        <v>38</v>
      </c>
      <c r="K88" s="52" t="s">
        <v>41</v>
      </c>
      <c r="L88" s="52" t="s">
        <v>107</v>
      </c>
      <c r="M88" s="53">
        <v>16777.04</v>
      </c>
      <c r="N88" s="53">
        <v>349.98</v>
      </c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</row>
    <row r="89" ht="12.75" customHeight="1">
      <c r="A89" s="52">
        <v>1041756.0</v>
      </c>
      <c r="B89" s="53">
        <v>4500.0</v>
      </c>
      <c r="C89" s="54">
        <f t="shared" si="1"/>
        <v>0.02773142857</v>
      </c>
      <c r="D89" s="52" t="s">
        <v>27</v>
      </c>
      <c r="E89" s="52">
        <v>10.65</v>
      </c>
      <c r="F89" s="53">
        <v>97.06</v>
      </c>
      <c r="G89" s="52" t="s">
        <v>20</v>
      </c>
      <c r="H89" s="52" t="s">
        <v>29</v>
      </c>
      <c r="I89" s="53">
        <v>42000.0</v>
      </c>
      <c r="J89" s="52" t="s">
        <v>24</v>
      </c>
      <c r="K89" s="52" t="s">
        <v>32</v>
      </c>
      <c r="L89" s="52" t="s">
        <v>64</v>
      </c>
      <c r="M89" s="53">
        <v>4907.8</v>
      </c>
      <c r="N89" s="53">
        <v>3946.24</v>
      </c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</row>
    <row r="90" ht="12.75" customHeight="1">
      <c r="A90" s="52">
        <v>1068694.0</v>
      </c>
      <c r="B90" s="53">
        <v>12000.0</v>
      </c>
      <c r="C90" s="54">
        <f t="shared" si="1"/>
        <v>0.0575263962</v>
      </c>
      <c r="D90" s="52" t="s">
        <v>19</v>
      </c>
      <c r="E90" s="52">
        <v>16.29</v>
      </c>
      <c r="F90" s="53">
        <v>423.61</v>
      </c>
      <c r="G90" s="52" t="s">
        <v>75</v>
      </c>
      <c r="H90" s="52" t="s">
        <v>56</v>
      </c>
      <c r="I90" s="53">
        <v>88365.0</v>
      </c>
      <c r="J90" s="52" t="s">
        <v>24</v>
      </c>
      <c r="K90" s="52" t="s">
        <v>50</v>
      </c>
      <c r="L90" s="52" t="s">
        <v>26</v>
      </c>
      <c r="M90" s="53">
        <v>14685.36</v>
      </c>
      <c r="N90" s="53">
        <v>5800.45</v>
      </c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</row>
    <row r="91" ht="12.75" customHeight="1">
      <c r="A91" s="52">
        <v>1068792.0</v>
      </c>
      <c r="B91" s="53">
        <v>12000.0</v>
      </c>
      <c r="C91" s="54">
        <f t="shared" si="1"/>
        <v>0.06786166667</v>
      </c>
      <c r="D91" s="52" t="s">
        <v>19</v>
      </c>
      <c r="E91" s="52">
        <v>13.49</v>
      </c>
      <c r="F91" s="53">
        <v>407.17</v>
      </c>
      <c r="G91" s="52" t="s">
        <v>28</v>
      </c>
      <c r="H91" s="52" t="s">
        <v>61</v>
      </c>
      <c r="I91" s="53">
        <v>72000.0</v>
      </c>
      <c r="J91" s="52" t="s">
        <v>24</v>
      </c>
      <c r="K91" s="52" t="s">
        <v>50</v>
      </c>
      <c r="L91" s="52" t="s">
        <v>42</v>
      </c>
      <c r="M91" s="53">
        <v>13985.6762204</v>
      </c>
      <c r="N91" s="53">
        <v>426.26</v>
      </c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</row>
    <row r="92" ht="12.75" customHeight="1">
      <c r="A92" s="52">
        <v>1068558.0</v>
      </c>
      <c r="B92" s="53">
        <v>12000.0</v>
      </c>
      <c r="C92" s="54">
        <f t="shared" si="1"/>
        <v>0.07565419355</v>
      </c>
      <c r="D92" s="52" t="s">
        <v>19</v>
      </c>
      <c r="E92" s="52">
        <v>10.65</v>
      </c>
      <c r="F92" s="53">
        <v>390.88</v>
      </c>
      <c r="G92" s="52" t="s">
        <v>20</v>
      </c>
      <c r="H92" s="52" t="s">
        <v>29</v>
      </c>
      <c r="I92" s="53">
        <v>62000.0</v>
      </c>
      <c r="J92" s="52" t="s">
        <v>24</v>
      </c>
      <c r="K92" s="52" t="s">
        <v>25</v>
      </c>
      <c r="L92" s="52" t="s">
        <v>64</v>
      </c>
      <c r="M92" s="53">
        <v>12779.62</v>
      </c>
      <c r="N92" s="53">
        <v>10046.57</v>
      </c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</row>
    <row r="93" ht="12.75" customHeight="1">
      <c r="A93" s="52">
        <v>1068322.0</v>
      </c>
      <c r="B93" s="53">
        <v>7000.0</v>
      </c>
      <c r="C93" s="54">
        <f t="shared" si="1"/>
        <v>0.06264285714</v>
      </c>
      <c r="D93" s="52" t="s">
        <v>19</v>
      </c>
      <c r="E93" s="52">
        <v>10.65</v>
      </c>
      <c r="F93" s="53">
        <v>228.02</v>
      </c>
      <c r="G93" s="52" t="s">
        <v>20</v>
      </c>
      <c r="H93" s="52" t="s">
        <v>48</v>
      </c>
      <c r="I93" s="53">
        <v>43680.0</v>
      </c>
      <c r="J93" s="52" t="s">
        <v>24</v>
      </c>
      <c r="K93" s="52" t="s">
        <v>25</v>
      </c>
      <c r="L93" s="52" t="s">
        <v>93</v>
      </c>
      <c r="M93" s="53">
        <v>7687.73</v>
      </c>
      <c r="N93" s="53">
        <v>4958.61</v>
      </c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</row>
    <row r="94" ht="12.75" customHeight="1">
      <c r="A94" s="52">
        <v>1065674.0</v>
      </c>
      <c r="B94" s="53">
        <v>8200.0</v>
      </c>
      <c r="C94" s="54">
        <f t="shared" si="1"/>
        <v>0.021462</v>
      </c>
      <c r="D94" s="52" t="s">
        <v>27</v>
      </c>
      <c r="E94" s="52">
        <v>19.42</v>
      </c>
      <c r="F94" s="53">
        <v>214.62</v>
      </c>
      <c r="G94" s="52" t="s">
        <v>55</v>
      </c>
      <c r="H94" s="52" t="s">
        <v>48</v>
      </c>
      <c r="I94" s="53">
        <v>120000.0</v>
      </c>
      <c r="J94" s="52" t="s">
        <v>24</v>
      </c>
      <c r="K94" s="52" t="s">
        <v>50</v>
      </c>
      <c r="L94" s="52" t="s">
        <v>91</v>
      </c>
      <c r="M94" s="53">
        <v>11894.8952023</v>
      </c>
      <c r="N94" s="53">
        <v>4625.07</v>
      </c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  <row r="95" ht="12.75" customHeight="1">
      <c r="A95" s="52">
        <v>1068547.0</v>
      </c>
      <c r="B95" s="53">
        <v>10500.0</v>
      </c>
      <c r="C95" s="54">
        <f t="shared" si="1"/>
        <v>0.06404181818</v>
      </c>
      <c r="D95" s="52" t="s">
        <v>19</v>
      </c>
      <c r="E95" s="52">
        <v>12.69</v>
      </c>
      <c r="F95" s="53">
        <v>352.23</v>
      </c>
      <c r="G95" s="52" t="s">
        <v>20</v>
      </c>
      <c r="H95" s="52" t="s">
        <v>22</v>
      </c>
      <c r="I95" s="53">
        <v>66000.0</v>
      </c>
      <c r="J95" s="52" t="s">
        <v>24</v>
      </c>
      <c r="K95" s="52" t="s">
        <v>62</v>
      </c>
      <c r="L95" s="52" t="s">
        <v>42</v>
      </c>
      <c r="M95" s="53">
        <v>11232.14</v>
      </c>
      <c r="N95" s="53">
        <v>4421.32</v>
      </c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</row>
    <row r="96" ht="12.75" customHeight="1">
      <c r="A96" s="52">
        <v>1068545.0</v>
      </c>
      <c r="B96" s="53">
        <v>7000.0</v>
      </c>
      <c r="C96" s="54">
        <f t="shared" si="1"/>
        <v>0.07102453988</v>
      </c>
      <c r="D96" s="52" t="s">
        <v>19</v>
      </c>
      <c r="E96" s="52">
        <v>11.71</v>
      </c>
      <c r="F96" s="53">
        <v>231.54</v>
      </c>
      <c r="G96" s="52" t="s">
        <v>20</v>
      </c>
      <c r="H96" s="52" t="s">
        <v>61</v>
      </c>
      <c r="I96" s="53">
        <v>39120.0</v>
      </c>
      <c r="J96" s="52" t="s">
        <v>24</v>
      </c>
      <c r="K96" s="52" t="s">
        <v>50</v>
      </c>
      <c r="L96" s="52" t="s">
        <v>87</v>
      </c>
      <c r="M96" s="53">
        <v>7932.3</v>
      </c>
      <c r="N96" s="53">
        <v>4235.03</v>
      </c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</row>
    <row r="97" ht="12.75" customHeight="1">
      <c r="A97" s="52">
        <v>1068575.0</v>
      </c>
      <c r="B97" s="53">
        <v>15300.0</v>
      </c>
      <c r="C97" s="54">
        <f t="shared" si="1"/>
        <v>0.05973176471</v>
      </c>
      <c r="D97" s="52" t="s">
        <v>27</v>
      </c>
      <c r="E97" s="52">
        <v>22.06</v>
      </c>
      <c r="F97" s="53">
        <v>423.1</v>
      </c>
      <c r="G97" s="52" t="s">
        <v>59</v>
      </c>
      <c r="H97" s="52" t="s">
        <v>85</v>
      </c>
      <c r="I97" s="53">
        <v>85000.0</v>
      </c>
      <c r="J97" s="52" t="s">
        <v>38</v>
      </c>
      <c r="K97" s="52" t="s">
        <v>25</v>
      </c>
      <c r="L97" s="52" t="s">
        <v>69</v>
      </c>
      <c r="M97" s="53">
        <v>20295.8</v>
      </c>
      <c r="N97" s="53">
        <v>423.1</v>
      </c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</row>
    <row r="98" ht="12.75" customHeight="1">
      <c r="A98" s="52">
        <v>1049528.0</v>
      </c>
      <c r="B98" s="53">
        <v>20000.0</v>
      </c>
      <c r="C98" s="54">
        <f t="shared" si="1"/>
        <v>0.07101087866</v>
      </c>
      <c r="D98" s="52" t="s">
        <v>27</v>
      </c>
      <c r="E98" s="52">
        <v>11.71</v>
      </c>
      <c r="F98" s="53">
        <v>282.86</v>
      </c>
      <c r="G98" s="52" t="s">
        <v>20</v>
      </c>
      <c r="H98" s="52" t="s">
        <v>61</v>
      </c>
      <c r="I98" s="53">
        <v>47800.0</v>
      </c>
      <c r="J98" s="52" t="s">
        <v>24</v>
      </c>
      <c r="K98" s="52" t="s">
        <v>50</v>
      </c>
      <c r="L98" s="52" t="s">
        <v>69</v>
      </c>
      <c r="M98" s="53">
        <v>15161.27</v>
      </c>
      <c r="N98" s="53">
        <v>9242.39</v>
      </c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</row>
    <row r="99" ht="12.75" customHeight="1">
      <c r="A99" s="52">
        <v>1068542.0</v>
      </c>
      <c r="B99" s="53">
        <v>17500.0</v>
      </c>
      <c r="C99" s="54">
        <f t="shared" si="1"/>
        <v>0.1166586667</v>
      </c>
      <c r="D99" s="52" t="s">
        <v>27</v>
      </c>
      <c r="E99" s="52">
        <v>17.27</v>
      </c>
      <c r="F99" s="53">
        <v>437.47</v>
      </c>
      <c r="G99" s="52" t="s">
        <v>75</v>
      </c>
      <c r="H99" s="52" t="s">
        <v>94</v>
      </c>
      <c r="I99" s="53">
        <v>45000.0</v>
      </c>
      <c r="J99" s="52" t="s">
        <v>31</v>
      </c>
      <c r="K99" s="52" t="s">
        <v>25</v>
      </c>
      <c r="L99" s="52" t="s">
        <v>107</v>
      </c>
      <c r="M99" s="53">
        <v>10037.1</v>
      </c>
      <c r="N99" s="53">
        <v>437.47</v>
      </c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</row>
    <row r="100" ht="12.75" customHeight="1">
      <c r="A100" s="52">
        <v>1068350.0</v>
      </c>
      <c r="B100" s="53">
        <v>3500.0</v>
      </c>
      <c r="C100" s="54">
        <f t="shared" si="1"/>
        <v>0.01540192771</v>
      </c>
      <c r="D100" s="52" t="s">
        <v>19</v>
      </c>
      <c r="E100" s="52">
        <v>6.03</v>
      </c>
      <c r="F100" s="53">
        <v>106.53</v>
      </c>
      <c r="G100" s="52" t="s">
        <v>44</v>
      </c>
      <c r="H100" s="52" t="s">
        <v>22</v>
      </c>
      <c r="I100" s="53">
        <v>83000.0</v>
      </c>
      <c r="J100" s="52" t="s">
        <v>24</v>
      </c>
      <c r="K100" s="52" t="s">
        <v>32</v>
      </c>
      <c r="L100" s="52" t="s">
        <v>36</v>
      </c>
      <c r="M100" s="53">
        <v>3834.66084993</v>
      </c>
      <c r="N100" s="53">
        <v>107.86</v>
      </c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</row>
    <row r="101" ht="12.75" customHeight="1">
      <c r="A101" s="52">
        <v>1067874.0</v>
      </c>
      <c r="B101" s="53">
        <v>6000.0</v>
      </c>
      <c r="C101" s="54">
        <f t="shared" si="1"/>
        <v>0.02008444444</v>
      </c>
      <c r="D101" s="52" t="s">
        <v>27</v>
      </c>
      <c r="E101" s="52">
        <v>12.69</v>
      </c>
      <c r="F101" s="53">
        <v>135.57</v>
      </c>
      <c r="G101" s="52" t="s">
        <v>20</v>
      </c>
      <c r="H101" s="52" t="s">
        <v>29</v>
      </c>
      <c r="I101" s="53">
        <v>81000.0</v>
      </c>
      <c r="J101" s="52" t="s">
        <v>38</v>
      </c>
      <c r="K101" s="52" t="s">
        <v>57</v>
      </c>
      <c r="L101" s="52" t="s">
        <v>114</v>
      </c>
      <c r="M101" s="53">
        <v>6495.11</v>
      </c>
      <c r="N101" s="53">
        <v>135.57</v>
      </c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</row>
    <row r="102" ht="12.75" customHeight="1">
      <c r="A102" s="52">
        <v>1068509.0</v>
      </c>
      <c r="B102" s="53">
        <v>6200.0</v>
      </c>
      <c r="C102" s="54">
        <f t="shared" si="1"/>
        <v>0.095904</v>
      </c>
      <c r="D102" s="52" t="s">
        <v>19</v>
      </c>
      <c r="E102" s="52">
        <v>9.91</v>
      </c>
      <c r="F102" s="53">
        <v>199.8</v>
      </c>
      <c r="G102" s="52" t="s">
        <v>20</v>
      </c>
      <c r="H102" s="52" t="s">
        <v>89</v>
      </c>
      <c r="I102" s="53">
        <v>25000.0</v>
      </c>
      <c r="J102" s="52" t="s">
        <v>31</v>
      </c>
      <c r="K102" s="52" t="s">
        <v>50</v>
      </c>
      <c r="L102" s="52" t="s">
        <v>42</v>
      </c>
      <c r="M102" s="53">
        <v>2452.22</v>
      </c>
      <c r="N102" s="53">
        <v>199.8</v>
      </c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</row>
    <row r="103" ht="12.75" customHeight="1">
      <c r="A103" s="52">
        <v>1034693.0</v>
      </c>
      <c r="B103" s="53">
        <v>16000.0</v>
      </c>
      <c r="C103" s="54">
        <f t="shared" si="1"/>
        <v>0.07433538462</v>
      </c>
      <c r="D103" s="52" t="s">
        <v>27</v>
      </c>
      <c r="E103" s="52">
        <v>17.58</v>
      </c>
      <c r="F103" s="53">
        <v>402.65</v>
      </c>
      <c r="G103" s="52" t="s">
        <v>75</v>
      </c>
      <c r="H103" s="52" t="s">
        <v>94</v>
      </c>
      <c r="I103" s="53">
        <v>65000.0</v>
      </c>
      <c r="J103" s="52" t="s">
        <v>38</v>
      </c>
      <c r="K103" s="52" t="s">
        <v>50</v>
      </c>
      <c r="L103" s="52" t="s">
        <v>115</v>
      </c>
      <c r="M103" s="53">
        <v>19297.95</v>
      </c>
      <c r="N103" s="53">
        <v>402.65</v>
      </c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</row>
    <row r="104" ht="12.75" customHeight="1">
      <c r="A104" s="52">
        <v>1068508.0</v>
      </c>
      <c r="B104" s="53">
        <v>6000.0</v>
      </c>
      <c r="C104" s="54">
        <f t="shared" si="1"/>
        <v>0.07938333333</v>
      </c>
      <c r="D104" s="52" t="s">
        <v>19</v>
      </c>
      <c r="E104" s="52">
        <v>8.9</v>
      </c>
      <c r="F104" s="53">
        <v>190.52</v>
      </c>
      <c r="G104" s="52" t="s">
        <v>44</v>
      </c>
      <c r="H104" s="52" t="s">
        <v>51</v>
      </c>
      <c r="I104" s="53">
        <v>28800.0</v>
      </c>
      <c r="J104" s="52" t="s">
        <v>24</v>
      </c>
      <c r="K104" s="52" t="s">
        <v>50</v>
      </c>
      <c r="L104" s="52" t="s">
        <v>95</v>
      </c>
      <c r="M104" s="53">
        <v>6857.16748626</v>
      </c>
      <c r="N104" s="53">
        <v>198.47</v>
      </c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</row>
    <row r="105" ht="12.75" customHeight="1">
      <c r="A105" s="52">
        <v>1066641.0</v>
      </c>
      <c r="B105" s="53">
        <v>7200.0</v>
      </c>
      <c r="C105" s="54">
        <f t="shared" si="1"/>
        <v>0.020624</v>
      </c>
      <c r="D105" s="52" t="s">
        <v>19</v>
      </c>
      <c r="E105" s="52">
        <v>9.91</v>
      </c>
      <c r="F105" s="53">
        <v>232.02</v>
      </c>
      <c r="G105" s="52" t="s">
        <v>20</v>
      </c>
      <c r="H105" s="52" t="s">
        <v>85</v>
      </c>
      <c r="I105" s="53">
        <v>135000.0</v>
      </c>
      <c r="J105" s="52" t="s">
        <v>24</v>
      </c>
      <c r="K105" s="52" t="s">
        <v>25</v>
      </c>
      <c r="L105" s="52" t="s">
        <v>91</v>
      </c>
      <c r="M105" s="53">
        <v>8350.84434428</v>
      </c>
      <c r="N105" s="53">
        <v>240.64</v>
      </c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</row>
    <row r="106" ht="12.75" customHeight="1">
      <c r="A106" s="52">
        <v>1068315.0</v>
      </c>
      <c r="B106" s="53">
        <v>9500.0</v>
      </c>
      <c r="C106" s="54">
        <f t="shared" si="1"/>
        <v>0.0723984</v>
      </c>
      <c r="D106" s="52" t="s">
        <v>19</v>
      </c>
      <c r="E106" s="52">
        <v>8.9</v>
      </c>
      <c r="F106" s="53">
        <v>301.66</v>
      </c>
      <c r="G106" s="52" t="s">
        <v>44</v>
      </c>
      <c r="H106" s="52" t="s">
        <v>94</v>
      </c>
      <c r="I106" s="53">
        <v>50000.0</v>
      </c>
      <c r="J106" s="52" t="s">
        <v>24</v>
      </c>
      <c r="K106" s="52" t="s">
        <v>25</v>
      </c>
      <c r="L106" s="52" t="s">
        <v>64</v>
      </c>
      <c r="M106" s="53">
        <v>10493.71</v>
      </c>
      <c r="N106" s="53">
        <v>5378.43</v>
      </c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</row>
    <row r="107" ht="12.75" customHeight="1">
      <c r="A107" s="52">
        <v>1068309.0</v>
      </c>
      <c r="B107" s="53">
        <v>18825.0</v>
      </c>
      <c r="C107" s="54">
        <f t="shared" si="1"/>
        <v>0.1470094737</v>
      </c>
      <c r="D107" s="52" t="s">
        <v>27</v>
      </c>
      <c r="E107" s="52">
        <v>16.77</v>
      </c>
      <c r="F107" s="53">
        <v>465.53</v>
      </c>
      <c r="G107" s="52" t="s">
        <v>75</v>
      </c>
      <c r="H107" s="52" t="s">
        <v>22</v>
      </c>
      <c r="I107" s="53">
        <v>38000.0</v>
      </c>
      <c r="J107" s="52" t="s">
        <v>31</v>
      </c>
      <c r="K107" s="52" t="s">
        <v>50</v>
      </c>
      <c r="L107" s="52" t="s">
        <v>64</v>
      </c>
      <c r="M107" s="53">
        <v>18218.25</v>
      </c>
      <c r="N107" s="53">
        <v>465.53</v>
      </c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</row>
    <row r="108" ht="12.75" customHeight="1">
      <c r="A108" s="52">
        <v>1068326.0</v>
      </c>
      <c r="B108" s="53">
        <v>24000.0</v>
      </c>
      <c r="C108" s="54">
        <f t="shared" si="1"/>
        <v>0.2084693333</v>
      </c>
      <c r="D108" s="52" t="s">
        <v>19</v>
      </c>
      <c r="E108" s="52">
        <v>10.65</v>
      </c>
      <c r="F108" s="53">
        <v>781.76</v>
      </c>
      <c r="G108" s="52" t="s">
        <v>20</v>
      </c>
      <c r="H108" s="52" t="s">
        <v>22</v>
      </c>
      <c r="I108" s="53">
        <v>45000.0</v>
      </c>
      <c r="J108" s="52" t="s">
        <v>24</v>
      </c>
      <c r="K108" s="52" t="s">
        <v>50</v>
      </c>
      <c r="L108" s="52" t="s">
        <v>42</v>
      </c>
      <c r="M108" s="53">
        <v>28140.9293591</v>
      </c>
      <c r="N108" s="53">
        <v>791.58</v>
      </c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</row>
    <row r="109" ht="12.75" customHeight="1">
      <c r="A109" s="52">
        <v>1066767.0</v>
      </c>
      <c r="B109" s="53">
        <v>6000.0</v>
      </c>
      <c r="C109" s="54">
        <f t="shared" si="1"/>
        <v>0.0305385</v>
      </c>
      <c r="D109" s="52" t="s">
        <v>19</v>
      </c>
      <c r="E109" s="52">
        <v>13.49</v>
      </c>
      <c r="F109" s="53">
        <v>203.59</v>
      </c>
      <c r="G109" s="52" t="s">
        <v>28</v>
      </c>
      <c r="H109" s="52" t="s">
        <v>22</v>
      </c>
      <c r="I109" s="53">
        <v>80000.0</v>
      </c>
      <c r="J109" s="52" t="s">
        <v>24</v>
      </c>
      <c r="K109" s="52" t="s">
        <v>50</v>
      </c>
      <c r="L109" s="52" t="s">
        <v>42</v>
      </c>
      <c r="M109" s="53">
        <v>7326.00978726</v>
      </c>
      <c r="N109" s="53">
        <v>212.86</v>
      </c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</row>
    <row r="110" ht="12.75" customHeight="1">
      <c r="A110" s="52">
        <v>1068484.0</v>
      </c>
      <c r="B110" s="53">
        <v>6000.0</v>
      </c>
      <c r="C110" s="54">
        <f t="shared" si="1"/>
        <v>0.0488616</v>
      </c>
      <c r="D110" s="52" t="s">
        <v>19</v>
      </c>
      <c r="E110" s="52">
        <v>13.49</v>
      </c>
      <c r="F110" s="53">
        <v>203.59</v>
      </c>
      <c r="G110" s="52" t="s">
        <v>28</v>
      </c>
      <c r="H110" s="52" t="s">
        <v>66</v>
      </c>
      <c r="I110" s="53">
        <v>50000.0</v>
      </c>
      <c r="J110" s="52" t="s">
        <v>24</v>
      </c>
      <c r="K110" s="52" t="s">
        <v>50</v>
      </c>
      <c r="L110" s="52" t="s">
        <v>26</v>
      </c>
      <c r="M110" s="53">
        <v>7325.54415322</v>
      </c>
      <c r="N110" s="53">
        <v>214.39</v>
      </c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</row>
    <row r="111" ht="12.75" customHeight="1">
      <c r="A111" s="52">
        <v>1068292.0</v>
      </c>
      <c r="B111" s="53">
        <v>2100.0</v>
      </c>
      <c r="C111" s="54">
        <f t="shared" si="1"/>
        <v>0.028072</v>
      </c>
      <c r="D111" s="52" t="s">
        <v>19</v>
      </c>
      <c r="E111" s="52">
        <v>12.42</v>
      </c>
      <c r="F111" s="53">
        <v>70.18</v>
      </c>
      <c r="G111" s="52" t="s">
        <v>20</v>
      </c>
      <c r="H111" s="52" t="s">
        <v>22</v>
      </c>
      <c r="I111" s="53">
        <v>30000.0</v>
      </c>
      <c r="J111" s="52" t="s">
        <v>24</v>
      </c>
      <c r="K111" s="52" t="s">
        <v>68</v>
      </c>
      <c r="L111" s="52" t="s">
        <v>103</v>
      </c>
      <c r="M111" s="53">
        <v>2552.4852434</v>
      </c>
      <c r="N111" s="53">
        <v>72.44</v>
      </c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</row>
    <row r="112" ht="12.75" customHeight="1">
      <c r="A112" s="52">
        <v>1068273.0</v>
      </c>
      <c r="B112" s="53">
        <v>5500.0</v>
      </c>
      <c r="C112" s="54">
        <f t="shared" si="1"/>
        <v>0.01842327273</v>
      </c>
      <c r="D112" s="52" t="s">
        <v>19</v>
      </c>
      <c r="E112" s="52">
        <v>6.62</v>
      </c>
      <c r="F112" s="53">
        <v>168.88</v>
      </c>
      <c r="G112" s="52" t="s">
        <v>44</v>
      </c>
      <c r="H112" s="52" t="s">
        <v>51</v>
      </c>
      <c r="I112" s="53">
        <v>110000.0</v>
      </c>
      <c r="J112" s="52" t="s">
        <v>24</v>
      </c>
      <c r="K112" s="52" t="s">
        <v>35</v>
      </c>
      <c r="L112" s="52" t="s">
        <v>80</v>
      </c>
      <c r="M112" s="53">
        <v>6077.8756192</v>
      </c>
      <c r="N112" s="53">
        <v>178.58</v>
      </c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</row>
    <row r="113" ht="12.75" customHeight="1">
      <c r="A113" s="52">
        <v>1068274.0</v>
      </c>
      <c r="B113" s="53">
        <v>11000.0</v>
      </c>
      <c r="C113" s="54">
        <f t="shared" si="1"/>
        <v>0.08886598842</v>
      </c>
      <c r="D113" s="52" t="s">
        <v>19</v>
      </c>
      <c r="E113" s="52">
        <v>6.62</v>
      </c>
      <c r="F113" s="53">
        <v>337.75</v>
      </c>
      <c r="G113" s="52" t="s">
        <v>44</v>
      </c>
      <c r="H113" s="52" t="s">
        <v>51</v>
      </c>
      <c r="I113" s="53">
        <v>45608.0</v>
      </c>
      <c r="J113" s="52" t="s">
        <v>24</v>
      </c>
      <c r="K113" s="52" t="s">
        <v>50</v>
      </c>
      <c r="L113" s="52" t="s">
        <v>103</v>
      </c>
      <c r="M113" s="53">
        <v>12156.8573167</v>
      </c>
      <c r="N113" s="53">
        <v>349.86</v>
      </c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</row>
    <row r="114" ht="12.75" customHeight="1">
      <c r="A114" s="52">
        <v>1068440.0</v>
      </c>
      <c r="B114" s="53">
        <v>26800.0</v>
      </c>
      <c r="C114" s="54">
        <f t="shared" si="1"/>
        <v>0.072338</v>
      </c>
      <c r="D114" s="52" t="s">
        <v>27</v>
      </c>
      <c r="E114" s="52">
        <v>20.89</v>
      </c>
      <c r="F114" s="53">
        <v>723.38</v>
      </c>
      <c r="G114" s="52" t="s">
        <v>59</v>
      </c>
      <c r="H114" s="52" t="s">
        <v>48</v>
      </c>
      <c r="I114" s="53">
        <v>120000.0</v>
      </c>
      <c r="J114" s="52" t="s">
        <v>24</v>
      </c>
      <c r="K114" s="52" t="s">
        <v>50</v>
      </c>
      <c r="L114" s="52" t="s">
        <v>87</v>
      </c>
      <c r="M114" s="53">
        <v>32887.69</v>
      </c>
      <c r="N114" s="53">
        <v>23499.05</v>
      </c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</row>
    <row r="115" ht="12.75" customHeight="1">
      <c r="A115" s="52">
        <v>1046456.0</v>
      </c>
      <c r="B115" s="53">
        <v>8000.0</v>
      </c>
      <c r="C115" s="54">
        <f t="shared" si="1"/>
        <v>0.09200914286</v>
      </c>
      <c r="D115" s="52" t="s">
        <v>19</v>
      </c>
      <c r="E115" s="52">
        <v>12.69</v>
      </c>
      <c r="F115" s="53">
        <v>268.36</v>
      </c>
      <c r="G115" s="52" t="s">
        <v>20</v>
      </c>
      <c r="H115" s="52" t="s">
        <v>66</v>
      </c>
      <c r="I115" s="53">
        <v>35000.0</v>
      </c>
      <c r="J115" s="52" t="s">
        <v>24</v>
      </c>
      <c r="K115" s="52" t="s">
        <v>50</v>
      </c>
      <c r="L115" s="52" t="s">
        <v>36</v>
      </c>
      <c r="M115" s="53">
        <v>8999.1</v>
      </c>
      <c r="N115" s="53">
        <v>5514.5</v>
      </c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</row>
    <row r="116" ht="12.75" customHeight="1">
      <c r="A116" s="52">
        <v>1068012.0</v>
      </c>
      <c r="B116" s="53">
        <v>10000.0</v>
      </c>
      <c r="C116" s="54">
        <f t="shared" si="1"/>
        <v>0.0580448</v>
      </c>
      <c r="D116" s="52" t="s">
        <v>19</v>
      </c>
      <c r="E116" s="52">
        <v>18.25</v>
      </c>
      <c r="F116" s="53">
        <v>362.78</v>
      </c>
      <c r="G116" s="52" t="s">
        <v>75</v>
      </c>
      <c r="H116" s="52" t="s">
        <v>45</v>
      </c>
      <c r="I116" s="53">
        <v>75000.0</v>
      </c>
      <c r="J116" s="52" t="s">
        <v>31</v>
      </c>
      <c r="K116" s="52" t="s">
        <v>25</v>
      </c>
      <c r="L116" s="52" t="s">
        <v>42</v>
      </c>
      <c r="M116" s="53">
        <v>11730.6</v>
      </c>
      <c r="N116" s="53">
        <v>200.0</v>
      </c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</row>
    <row r="117" ht="12.75" customHeight="1">
      <c r="A117" s="52">
        <v>1055725.0</v>
      </c>
      <c r="B117" s="53">
        <v>8000.0</v>
      </c>
      <c r="C117" s="54">
        <f t="shared" si="1"/>
        <v>0.09072342857</v>
      </c>
      <c r="D117" s="52" t="s">
        <v>19</v>
      </c>
      <c r="E117" s="52">
        <v>11.71</v>
      </c>
      <c r="F117" s="53">
        <v>264.61</v>
      </c>
      <c r="G117" s="52" t="s">
        <v>20</v>
      </c>
      <c r="H117" s="52" t="s">
        <v>56</v>
      </c>
      <c r="I117" s="53">
        <v>35000.0</v>
      </c>
      <c r="J117" s="52" t="s">
        <v>24</v>
      </c>
      <c r="K117" s="52" t="s">
        <v>25</v>
      </c>
      <c r="L117" s="52" t="s">
        <v>116</v>
      </c>
      <c r="M117" s="53">
        <v>9434.77693634</v>
      </c>
      <c r="N117" s="53">
        <v>2295.56</v>
      </c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</row>
    <row r="118" ht="12.75" customHeight="1">
      <c r="A118" s="52">
        <v>1061814.0</v>
      </c>
      <c r="B118" s="53">
        <v>10000.0</v>
      </c>
      <c r="C118" s="54">
        <f t="shared" si="1"/>
        <v>0.15877</v>
      </c>
      <c r="D118" s="52" t="s">
        <v>19</v>
      </c>
      <c r="E118" s="52">
        <v>8.9</v>
      </c>
      <c r="F118" s="53">
        <v>317.54</v>
      </c>
      <c r="G118" s="52" t="s">
        <v>44</v>
      </c>
      <c r="H118" s="52" t="s">
        <v>85</v>
      </c>
      <c r="I118" s="53">
        <v>24000.0</v>
      </c>
      <c r="J118" s="52" t="s">
        <v>24</v>
      </c>
      <c r="K118" s="52" t="s">
        <v>50</v>
      </c>
      <c r="L118" s="52" t="s">
        <v>42</v>
      </c>
      <c r="M118" s="53">
        <v>10868.92</v>
      </c>
      <c r="N118" s="53">
        <v>6743.26</v>
      </c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</row>
    <row r="119" ht="12.75" customHeight="1">
      <c r="A119" s="52">
        <v>1068232.0</v>
      </c>
      <c r="B119" s="53">
        <v>12000.0</v>
      </c>
      <c r="C119" s="54">
        <f t="shared" si="1"/>
        <v>0.03780190476</v>
      </c>
      <c r="D119" s="52" t="s">
        <v>19</v>
      </c>
      <c r="E119" s="52">
        <v>11.71</v>
      </c>
      <c r="F119" s="53">
        <v>396.92</v>
      </c>
      <c r="G119" s="52" t="s">
        <v>20</v>
      </c>
      <c r="H119" s="52" t="s">
        <v>89</v>
      </c>
      <c r="I119" s="53">
        <v>126000.0</v>
      </c>
      <c r="J119" s="52" t="s">
        <v>24</v>
      </c>
      <c r="K119" s="52" t="s">
        <v>50</v>
      </c>
      <c r="L119" s="52" t="s">
        <v>99</v>
      </c>
      <c r="M119" s="53">
        <v>14182.2998623</v>
      </c>
      <c r="N119" s="53">
        <v>3074.04</v>
      </c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</row>
    <row r="120" ht="12.75" customHeight="1">
      <c r="A120" s="52">
        <v>1068405.0</v>
      </c>
      <c r="B120" s="53">
        <v>10000.0</v>
      </c>
      <c r="C120" s="54">
        <f t="shared" si="1"/>
        <v>0.08732372093</v>
      </c>
      <c r="D120" s="52" t="s">
        <v>19</v>
      </c>
      <c r="E120" s="52">
        <v>7.9</v>
      </c>
      <c r="F120" s="53">
        <v>312.91</v>
      </c>
      <c r="G120" s="52" t="s">
        <v>44</v>
      </c>
      <c r="H120" s="52" t="s">
        <v>45</v>
      </c>
      <c r="I120" s="53">
        <v>43000.0</v>
      </c>
      <c r="J120" s="52" t="s">
        <v>24</v>
      </c>
      <c r="K120" s="52" t="s">
        <v>50</v>
      </c>
      <c r="L120" s="52" t="s">
        <v>42</v>
      </c>
      <c r="M120" s="53">
        <v>11264.009576</v>
      </c>
      <c r="N120" s="53">
        <v>4.84</v>
      </c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ht="12.75" customHeight="1">
      <c r="A121" s="52">
        <v>1068395.0</v>
      </c>
      <c r="B121" s="53">
        <v>12000.0</v>
      </c>
      <c r="C121" s="54">
        <f t="shared" si="1"/>
        <v>0.092808</v>
      </c>
      <c r="D121" s="52" t="s">
        <v>19</v>
      </c>
      <c r="E121" s="52">
        <v>9.91</v>
      </c>
      <c r="F121" s="53">
        <v>386.7</v>
      </c>
      <c r="G121" s="52" t="s">
        <v>20</v>
      </c>
      <c r="H121" s="52" t="s">
        <v>45</v>
      </c>
      <c r="I121" s="53">
        <v>50000.0</v>
      </c>
      <c r="J121" s="52" t="s">
        <v>24</v>
      </c>
      <c r="K121" s="52" t="s">
        <v>50</v>
      </c>
      <c r="L121" s="52" t="s">
        <v>42</v>
      </c>
      <c r="M121" s="53">
        <v>13920.0250703</v>
      </c>
      <c r="N121" s="53">
        <v>392.03</v>
      </c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</row>
    <row r="122" ht="12.75" customHeight="1">
      <c r="A122" s="52">
        <v>1068202.0</v>
      </c>
      <c r="B122" s="53">
        <v>25000.0</v>
      </c>
      <c r="C122" s="54">
        <f t="shared" si="1"/>
        <v>0.1030065672</v>
      </c>
      <c r="D122" s="52" t="s">
        <v>27</v>
      </c>
      <c r="E122" s="52">
        <v>13.49</v>
      </c>
      <c r="F122" s="53">
        <v>575.12</v>
      </c>
      <c r="G122" s="52" t="s">
        <v>28</v>
      </c>
      <c r="H122" s="52" t="s">
        <v>22</v>
      </c>
      <c r="I122" s="53">
        <v>67000.0</v>
      </c>
      <c r="J122" s="52" t="s">
        <v>31</v>
      </c>
      <c r="K122" s="52" t="s">
        <v>25</v>
      </c>
      <c r="L122" s="52" t="s">
        <v>117</v>
      </c>
      <c r="M122" s="53">
        <v>23880.65</v>
      </c>
      <c r="N122" s="53">
        <v>1179.0</v>
      </c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</row>
    <row r="123" ht="12.75" customHeight="1">
      <c r="A123" s="52">
        <v>1068006.0</v>
      </c>
      <c r="B123" s="53">
        <v>19750.0</v>
      </c>
      <c r="C123" s="54">
        <f t="shared" si="1"/>
        <v>0.1715546667</v>
      </c>
      <c r="D123" s="52" t="s">
        <v>19</v>
      </c>
      <c r="E123" s="52">
        <v>10.65</v>
      </c>
      <c r="F123" s="53">
        <v>643.33</v>
      </c>
      <c r="G123" s="52" t="s">
        <v>20</v>
      </c>
      <c r="H123" s="52" t="s">
        <v>61</v>
      </c>
      <c r="I123" s="53">
        <v>45000.0</v>
      </c>
      <c r="J123" s="52" t="s">
        <v>31</v>
      </c>
      <c r="K123" s="52" t="s">
        <v>50</v>
      </c>
      <c r="L123" s="52" t="s">
        <v>46</v>
      </c>
      <c r="M123" s="53">
        <v>11930.65</v>
      </c>
      <c r="N123" s="53">
        <v>787.01</v>
      </c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</row>
    <row r="124" ht="12.75" customHeight="1">
      <c r="A124" s="52">
        <v>1068075.0</v>
      </c>
      <c r="B124" s="53">
        <v>10000.0</v>
      </c>
      <c r="C124" s="54">
        <f t="shared" si="1"/>
        <v>0.1239423077</v>
      </c>
      <c r="D124" s="52" t="s">
        <v>19</v>
      </c>
      <c r="E124" s="52">
        <v>9.91</v>
      </c>
      <c r="F124" s="53">
        <v>322.25</v>
      </c>
      <c r="G124" s="52" t="s">
        <v>20</v>
      </c>
      <c r="H124" s="52" t="s">
        <v>48</v>
      </c>
      <c r="I124" s="53">
        <v>31200.0</v>
      </c>
      <c r="J124" s="52" t="s">
        <v>24</v>
      </c>
      <c r="K124" s="52" t="s">
        <v>50</v>
      </c>
      <c r="L124" s="52" t="s">
        <v>91</v>
      </c>
      <c r="M124" s="53">
        <v>10904.24</v>
      </c>
      <c r="N124" s="53">
        <v>6912.69</v>
      </c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</row>
    <row r="125" ht="12.75" customHeight="1">
      <c r="A125" s="52">
        <v>1065642.0</v>
      </c>
      <c r="B125" s="53">
        <v>13650.0</v>
      </c>
      <c r="C125" s="54">
        <f t="shared" si="1"/>
        <v>0.08293090909</v>
      </c>
      <c r="D125" s="52" t="s">
        <v>19</v>
      </c>
      <c r="E125" s="52">
        <v>12.42</v>
      </c>
      <c r="F125" s="53">
        <v>456.12</v>
      </c>
      <c r="G125" s="52" t="s">
        <v>20</v>
      </c>
      <c r="H125" s="52" t="s">
        <v>61</v>
      </c>
      <c r="I125" s="53">
        <v>66000.0</v>
      </c>
      <c r="J125" s="52" t="s">
        <v>24</v>
      </c>
      <c r="K125" s="52" t="s">
        <v>50</v>
      </c>
      <c r="L125" s="52" t="s">
        <v>116</v>
      </c>
      <c r="M125" s="53">
        <v>16011.18</v>
      </c>
      <c r="N125" s="53">
        <v>5980.83</v>
      </c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</row>
    <row r="126" ht="12.75" customHeight="1">
      <c r="A126" s="52">
        <v>1068179.0</v>
      </c>
      <c r="B126" s="53">
        <v>28000.0</v>
      </c>
      <c r="C126" s="54">
        <f t="shared" si="1"/>
        <v>0.07200923077</v>
      </c>
      <c r="D126" s="52" t="s">
        <v>27</v>
      </c>
      <c r="E126" s="52">
        <v>19.91</v>
      </c>
      <c r="F126" s="53">
        <v>312.04</v>
      </c>
      <c r="G126" s="52" t="s">
        <v>55</v>
      </c>
      <c r="H126" s="52" t="s">
        <v>22</v>
      </c>
      <c r="I126" s="53">
        <v>52000.0</v>
      </c>
      <c r="J126" s="52" t="s">
        <v>31</v>
      </c>
      <c r="K126" s="52" t="s">
        <v>50</v>
      </c>
      <c r="L126" s="52" t="s">
        <v>64</v>
      </c>
      <c r="M126" s="53">
        <v>12173.07</v>
      </c>
      <c r="N126" s="53">
        <v>312.04</v>
      </c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</row>
    <row r="127" ht="12.75" customHeight="1">
      <c r="A127" s="52">
        <v>1068158.0</v>
      </c>
      <c r="B127" s="53">
        <v>18000.0</v>
      </c>
      <c r="C127" s="54">
        <f t="shared" si="1"/>
        <v>0.1186496735</v>
      </c>
      <c r="D127" s="52" t="s">
        <v>19</v>
      </c>
      <c r="E127" s="52">
        <v>7.9</v>
      </c>
      <c r="F127" s="53">
        <v>563.23</v>
      </c>
      <c r="G127" s="52" t="s">
        <v>44</v>
      </c>
      <c r="H127" s="52" t="s">
        <v>22</v>
      </c>
      <c r="I127" s="53">
        <v>56964.0</v>
      </c>
      <c r="J127" s="52" t="s">
        <v>24</v>
      </c>
      <c r="K127" s="52" t="s">
        <v>50</v>
      </c>
      <c r="L127" s="52" t="s">
        <v>42</v>
      </c>
      <c r="M127" s="53">
        <v>20275.3365479</v>
      </c>
      <c r="N127" s="53">
        <v>567.29</v>
      </c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</row>
    <row r="128" ht="12.75" customHeight="1">
      <c r="A128" s="52">
        <v>1068180.0</v>
      </c>
      <c r="B128" s="53">
        <v>2500.0</v>
      </c>
      <c r="C128" s="54">
        <f t="shared" si="1"/>
        <v>0.02079515152</v>
      </c>
      <c r="D128" s="52" t="s">
        <v>19</v>
      </c>
      <c r="E128" s="52">
        <v>14.27</v>
      </c>
      <c r="F128" s="53">
        <v>85.78</v>
      </c>
      <c r="G128" s="52" t="s">
        <v>28</v>
      </c>
      <c r="H128" s="52" t="s">
        <v>94</v>
      </c>
      <c r="I128" s="53">
        <v>49500.0</v>
      </c>
      <c r="J128" s="52" t="s">
        <v>24</v>
      </c>
      <c r="K128" s="52" t="s">
        <v>50</v>
      </c>
      <c r="L128" s="52" t="s">
        <v>87</v>
      </c>
      <c r="M128" s="53">
        <v>2529.9</v>
      </c>
      <c r="N128" s="53">
        <v>2530.74</v>
      </c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</row>
    <row r="129" ht="12.75" customHeight="1">
      <c r="A129" s="52">
        <v>1065673.0</v>
      </c>
      <c r="B129" s="53">
        <v>21000.0</v>
      </c>
      <c r="C129" s="54">
        <f t="shared" si="1"/>
        <v>0.09598114286</v>
      </c>
      <c r="D129" s="52" t="s">
        <v>27</v>
      </c>
      <c r="E129" s="52">
        <v>20.3</v>
      </c>
      <c r="F129" s="53">
        <v>559.89</v>
      </c>
      <c r="G129" s="52" t="s">
        <v>55</v>
      </c>
      <c r="H129" s="52" t="s">
        <v>22</v>
      </c>
      <c r="I129" s="53">
        <v>70000.0</v>
      </c>
      <c r="J129" s="52" t="s">
        <v>24</v>
      </c>
      <c r="K129" s="52" t="s">
        <v>25</v>
      </c>
      <c r="L129" s="52" t="s">
        <v>114</v>
      </c>
      <c r="M129" s="53">
        <v>27085.42</v>
      </c>
      <c r="N129" s="53">
        <v>17029.75</v>
      </c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</row>
    <row r="130" ht="12.75" customHeight="1">
      <c r="A130" s="52">
        <v>1068159.0</v>
      </c>
      <c r="B130" s="53">
        <v>35000.0</v>
      </c>
      <c r="C130" s="54">
        <f t="shared" si="1"/>
        <v>0.10669152</v>
      </c>
      <c r="D130" s="52" t="s">
        <v>19</v>
      </c>
      <c r="E130" s="52">
        <v>8.9</v>
      </c>
      <c r="F130" s="53">
        <v>1111.37</v>
      </c>
      <c r="G130" s="52" t="s">
        <v>44</v>
      </c>
      <c r="H130" s="52" t="s">
        <v>85</v>
      </c>
      <c r="I130" s="53">
        <v>125000.0</v>
      </c>
      <c r="J130" s="52" t="s">
        <v>24</v>
      </c>
      <c r="K130" s="52" t="s">
        <v>50</v>
      </c>
      <c r="L130" s="52" t="s">
        <v>42</v>
      </c>
      <c r="M130" s="53">
        <v>40006.5499239</v>
      </c>
      <c r="N130" s="53">
        <v>1123.85</v>
      </c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</row>
    <row r="131" ht="12.75" customHeight="1">
      <c r="A131" s="52">
        <v>1068165.0</v>
      </c>
      <c r="B131" s="53">
        <v>10000.0</v>
      </c>
      <c r="C131" s="54">
        <f t="shared" si="1"/>
        <v>0.1131309091</v>
      </c>
      <c r="D131" s="52" t="s">
        <v>19</v>
      </c>
      <c r="E131" s="52">
        <v>7.51</v>
      </c>
      <c r="F131" s="53">
        <v>311.11</v>
      </c>
      <c r="G131" s="52" t="s">
        <v>44</v>
      </c>
      <c r="H131" s="52" t="s">
        <v>48</v>
      </c>
      <c r="I131" s="53">
        <v>33000.0</v>
      </c>
      <c r="J131" s="52" t="s">
        <v>24</v>
      </c>
      <c r="K131" s="52" t="s">
        <v>25</v>
      </c>
      <c r="L131" s="52" t="s">
        <v>95</v>
      </c>
      <c r="M131" s="53">
        <v>11027.3</v>
      </c>
      <c r="N131" s="53">
        <v>4190.34</v>
      </c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</row>
    <row r="132" ht="12.75" customHeight="1">
      <c r="A132" s="52">
        <v>1059689.0</v>
      </c>
      <c r="B132" s="53">
        <v>7000.0</v>
      </c>
      <c r="C132" s="54">
        <f t="shared" si="1"/>
        <v>0.093928</v>
      </c>
      <c r="D132" s="52" t="s">
        <v>19</v>
      </c>
      <c r="E132" s="52">
        <v>12.69</v>
      </c>
      <c r="F132" s="53">
        <v>234.82</v>
      </c>
      <c r="G132" s="52" t="s">
        <v>20</v>
      </c>
      <c r="H132" s="52" t="s">
        <v>29</v>
      </c>
      <c r="I132" s="53">
        <v>30000.0</v>
      </c>
      <c r="J132" s="52" t="s">
        <v>24</v>
      </c>
      <c r="K132" s="52" t="s">
        <v>25</v>
      </c>
      <c r="L132" s="52" t="s">
        <v>69</v>
      </c>
      <c r="M132" s="53">
        <v>8452.25679284</v>
      </c>
      <c r="N132" s="53">
        <v>238.06</v>
      </c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</row>
    <row r="133" ht="12.75" customHeight="1">
      <c r="A133" s="52">
        <v>1066215.0</v>
      </c>
      <c r="B133" s="53">
        <v>24000.0</v>
      </c>
      <c r="C133" s="54">
        <f t="shared" si="1"/>
        <v>0.11244</v>
      </c>
      <c r="D133" s="52" t="s">
        <v>19</v>
      </c>
      <c r="E133" s="52">
        <v>15.96</v>
      </c>
      <c r="F133" s="53">
        <v>843.3</v>
      </c>
      <c r="G133" s="52" t="s">
        <v>28</v>
      </c>
      <c r="H133" s="52" t="s">
        <v>51</v>
      </c>
      <c r="I133" s="53">
        <v>90000.0</v>
      </c>
      <c r="J133" s="52" t="s">
        <v>31</v>
      </c>
      <c r="K133" s="52" t="s">
        <v>53</v>
      </c>
      <c r="L133" s="52" t="s">
        <v>42</v>
      </c>
      <c r="M133" s="53">
        <v>5895.68</v>
      </c>
      <c r="N133" s="53">
        <v>843.3</v>
      </c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</row>
    <row r="134" ht="12.75" customHeight="1">
      <c r="A134" s="52">
        <v>1063270.0</v>
      </c>
      <c r="B134" s="53">
        <v>10625.0</v>
      </c>
      <c r="C134" s="54">
        <f t="shared" si="1"/>
        <v>0.172466087</v>
      </c>
      <c r="D134" s="52" t="s">
        <v>19</v>
      </c>
      <c r="E134" s="52">
        <v>7.51</v>
      </c>
      <c r="F134" s="53">
        <v>330.56</v>
      </c>
      <c r="G134" s="52" t="s">
        <v>44</v>
      </c>
      <c r="H134" s="52" t="s">
        <v>66</v>
      </c>
      <c r="I134" s="53">
        <v>23000.0</v>
      </c>
      <c r="J134" s="52" t="s">
        <v>24</v>
      </c>
      <c r="K134" s="52" t="s">
        <v>62</v>
      </c>
      <c r="L134" s="52" t="s">
        <v>46</v>
      </c>
      <c r="M134" s="53">
        <v>11841.940708</v>
      </c>
      <c r="N134" s="53">
        <v>2594.01</v>
      </c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</row>
    <row r="135" ht="12.75" customHeight="1">
      <c r="A135" s="52">
        <v>1067931.0</v>
      </c>
      <c r="B135" s="53">
        <v>5000.0</v>
      </c>
      <c r="C135" s="54">
        <f t="shared" si="1"/>
        <v>0.08624</v>
      </c>
      <c r="D135" s="52" t="s">
        <v>19</v>
      </c>
      <c r="E135" s="52">
        <v>14.65</v>
      </c>
      <c r="F135" s="53">
        <v>172.48</v>
      </c>
      <c r="G135" s="52" t="s">
        <v>28</v>
      </c>
      <c r="H135" s="52" t="s">
        <v>89</v>
      </c>
      <c r="I135" s="53">
        <v>24000.0</v>
      </c>
      <c r="J135" s="52" t="s">
        <v>24</v>
      </c>
      <c r="K135" s="52" t="s">
        <v>50</v>
      </c>
      <c r="L135" s="52" t="s">
        <v>92</v>
      </c>
      <c r="M135" s="53">
        <v>5682.08</v>
      </c>
      <c r="N135" s="53">
        <v>3615.46</v>
      </c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</row>
    <row r="136" ht="12.75" customHeight="1">
      <c r="A136" s="52">
        <v>1067922.0</v>
      </c>
      <c r="B136" s="53">
        <v>8850.0</v>
      </c>
      <c r="C136" s="54">
        <f t="shared" si="1"/>
        <v>0.05259290323</v>
      </c>
      <c r="D136" s="52" t="s">
        <v>19</v>
      </c>
      <c r="E136" s="52">
        <v>6.62</v>
      </c>
      <c r="F136" s="53">
        <v>271.73</v>
      </c>
      <c r="G136" s="52" t="s">
        <v>44</v>
      </c>
      <c r="H136" s="52" t="s">
        <v>22</v>
      </c>
      <c r="I136" s="53">
        <v>62000.0</v>
      </c>
      <c r="J136" s="52" t="s">
        <v>24</v>
      </c>
      <c r="K136" s="52" t="s">
        <v>25</v>
      </c>
      <c r="L136" s="52" t="s">
        <v>118</v>
      </c>
      <c r="M136" s="53">
        <v>9781.60575467</v>
      </c>
      <c r="N136" s="53">
        <v>5.67</v>
      </c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</row>
    <row r="137" ht="12.75" customHeight="1">
      <c r="A137" s="52">
        <v>1067919.0</v>
      </c>
      <c r="B137" s="53">
        <v>6375.0</v>
      </c>
      <c r="C137" s="54">
        <f t="shared" si="1"/>
        <v>0.05409272727</v>
      </c>
      <c r="D137" s="52" t="s">
        <v>19</v>
      </c>
      <c r="E137" s="52">
        <v>7.51</v>
      </c>
      <c r="F137" s="53">
        <v>198.34</v>
      </c>
      <c r="G137" s="52" t="s">
        <v>44</v>
      </c>
      <c r="H137" s="52" t="s">
        <v>61</v>
      </c>
      <c r="I137" s="53">
        <v>44000.0</v>
      </c>
      <c r="J137" s="52" t="s">
        <v>24</v>
      </c>
      <c r="K137" s="52" t="s">
        <v>50</v>
      </c>
      <c r="L137" s="52" t="s">
        <v>33</v>
      </c>
      <c r="M137" s="53">
        <v>6737.55</v>
      </c>
      <c r="N137" s="53">
        <v>2585.54</v>
      </c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</row>
    <row r="138" ht="12.75" customHeight="1">
      <c r="A138" s="52">
        <v>1068106.0</v>
      </c>
      <c r="B138" s="53">
        <v>6000.0</v>
      </c>
      <c r="C138" s="54">
        <f t="shared" si="1"/>
        <v>0.02646133333</v>
      </c>
      <c r="D138" s="52" t="s">
        <v>19</v>
      </c>
      <c r="E138" s="52">
        <v>11.71</v>
      </c>
      <c r="F138" s="53">
        <v>198.46</v>
      </c>
      <c r="G138" s="52" t="s">
        <v>20</v>
      </c>
      <c r="H138" s="52" t="s">
        <v>45</v>
      </c>
      <c r="I138" s="53">
        <v>90000.0</v>
      </c>
      <c r="J138" s="52" t="s">
        <v>24</v>
      </c>
      <c r="K138" s="52" t="s">
        <v>25</v>
      </c>
      <c r="L138" s="52" t="s">
        <v>95</v>
      </c>
      <c r="M138" s="53">
        <v>7041.29375069</v>
      </c>
      <c r="N138" s="53">
        <v>2082.79</v>
      </c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</row>
    <row r="139" ht="12.75" customHeight="1">
      <c r="A139" s="52">
        <v>1068111.0</v>
      </c>
      <c r="B139" s="53">
        <v>11100.0</v>
      </c>
      <c r="C139" s="54">
        <f t="shared" si="1"/>
        <v>0.09975219512</v>
      </c>
      <c r="D139" s="52" t="s">
        <v>19</v>
      </c>
      <c r="E139" s="52">
        <v>6.62</v>
      </c>
      <c r="F139" s="53">
        <v>340.82</v>
      </c>
      <c r="G139" s="52" t="s">
        <v>44</v>
      </c>
      <c r="H139" s="52" t="s">
        <v>22</v>
      </c>
      <c r="I139" s="53">
        <v>41000.0</v>
      </c>
      <c r="J139" s="52" t="s">
        <v>31</v>
      </c>
      <c r="K139" s="52" t="s">
        <v>25</v>
      </c>
      <c r="L139" s="52" t="s">
        <v>92</v>
      </c>
      <c r="M139" s="53">
        <v>8120.14</v>
      </c>
      <c r="N139" s="53">
        <v>340.82</v>
      </c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</row>
    <row r="140" ht="12.75" customHeight="1">
      <c r="A140" s="52">
        <v>1067655.0</v>
      </c>
      <c r="B140" s="53">
        <v>10000.0</v>
      </c>
      <c r="C140" s="54">
        <f t="shared" si="1"/>
        <v>0.04841785714</v>
      </c>
      <c r="D140" s="52" t="s">
        <v>27</v>
      </c>
      <c r="E140" s="52">
        <v>12.69</v>
      </c>
      <c r="F140" s="53">
        <v>225.95</v>
      </c>
      <c r="G140" s="52" t="s">
        <v>20</v>
      </c>
      <c r="H140" s="52" t="s">
        <v>89</v>
      </c>
      <c r="I140" s="53">
        <v>56000.0</v>
      </c>
      <c r="J140" s="52" t="s">
        <v>24</v>
      </c>
      <c r="K140" s="52" t="s">
        <v>50</v>
      </c>
      <c r="L140" s="52" t="s">
        <v>42</v>
      </c>
      <c r="M140" s="53">
        <v>12727.4260564</v>
      </c>
      <c r="N140" s="53">
        <v>5526.53</v>
      </c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</row>
    <row r="141" ht="12.75" customHeight="1">
      <c r="A141" s="52">
        <v>1060662.0</v>
      </c>
      <c r="B141" s="53">
        <v>6200.0</v>
      </c>
      <c r="C141" s="54">
        <f t="shared" si="1"/>
        <v>0.08545358491</v>
      </c>
      <c r="D141" s="52" t="s">
        <v>19</v>
      </c>
      <c r="E141" s="52">
        <v>6.03</v>
      </c>
      <c r="F141" s="53">
        <v>188.71</v>
      </c>
      <c r="G141" s="52" t="s">
        <v>44</v>
      </c>
      <c r="H141" s="52" t="s">
        <v>66</v>
      </c>
      <c r="I141" s="53">
        <v>26500.0</v>
      </c>
      <c r="J141" s="52" t="s">
        <v>24</v>
      </c>
      <c r="K141" s="52" t="s">
        <v>35</v>
      </c>
      <c r="L141" s="52" t="s">
        <v>119</v>
      </c>
      <c r="M141" s="53">
        <v>6793.0700944</v>
      </c>
      <c r="N141" s="53">
        <v>1.83</v>
      </c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</row>
    <row r="142" ht="12.75" customHeight="1">
      <c r="A142" s="52">
        <v>1061304.0</v>
      </c>
      <c r="B142" s="53">
        <v>15000.0</v>
      </c>
      <c r="C142" s="54">
        <f t="shared" si="1"/>
        <v>0.1215822222</v>
      </c>
      <c r="D142" s="52" t="s">
        <v>19</v>
      </c>
      <c r="E142" s="52">
        <v>18.64</v>
      </c>
      <c r="F142" s="53">
        <v>547.12</v>
      </c>
      <c r="G142" s="52" t="s">
        <v>55</v>
      </c>
      <c r="H142" s="52" t="s">
        <v>45</v>
      </c>
      <c r="I142" s="53">
        <v>54000.0</v>
      </c>
      <c r="J142" s="52" t="s">
        <v>24</v>
      </c>
      <c r="K142" s="52" t="s">
        <v>50</v>
      </c>
      <c r="L142" s="52" t="s">
        <v>33</v>
      </c>
      <c r="M142" s="53">
        <v>19401.7193826</v>
      </c>
      <c r="N142" s="53">
        <v>4641.23</v>
      </c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</row>
    <row r="143" ht="12.75" customHeight="1">
      <c r="A143" s="52">
        <v>1068095.0</v>
      </c>
      <c r="B143" s="53">
        <v>4200.0</v>
      </c>
      <c r="C143" s="54">
        <f t="shared" si="1"/>
        <v>0.03145358491</v>
      </c>
      <c r="D143" s="52" t="s">
        <v>19</v>
      </c>
      <c r="E143" s="52">
        <v>11.71</v>
      </c>
      <c r="F143" s="53">
        <v>138.92</v>
      </c>
      <c r="G143" s="52" t="s">
        <v>20</v>
      </c>
      <c r="H143" s="52" t="s">
        <v>89</v>
      </c>
      <c r="I143" s="53">
        <v>53000.0</v>
      </c>
      <c r="J143" s="52" t="s">
        <v>24</v>
      </c>
      <c r="K143" s="52" t="s">
        <v>41</v>
      </c>
      <c r="L143" s="52" t="s">
        <v>118</v>
      </c>
      <c r="M143" s="53">
        <v>5000.4625104</v>
      </c>
      <c r="N143" s="53">
        <v>141.26</v>
      </c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</row>
    <row r="144" ht="12.75" customHeight="1">
      <c r="A144" s="52">
        <v>1067182.0</v>
      </c>
      <c r="B144" s="53">
        <v>14000.0</v>
      </c>
      <c r="C144" s="54">
        <f t="shared" si="1"/>
        <v>0.1091659091</v>
      </c>
      <c r="D144" s="52" t="s">
        <v>19</v>
      </c>
      <c r="E144" s="52">
        <v>14.27</v>
      </c>
      <c r="F144" s="53">
        <v>480.33</v>
      </c>
      <c r="G144" s="52" t="s">
        <v>28</v>
      </c>
      <c r="H144" s="52" t="s">
        <v>61</v>
      </c>
      <c r="I144" s="53">
        <v>52800.0</v>
      </c>
      <c r="J144" s="52" t="s">
        <v>24</v>
      </c>
      <c r="K144" s="52" t="s">
        <v>50</v>
      </c>
      <c r="L144" s="52" t="s">
        <v>42</v>
      </c>
      <c r="M144" s="53">
        <v>14487.95</v>
      </c>
      <c r="N144" s="53">
        <v>13531.87</v>
      </c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</row>
    <row r="145" ht="12.75" customHeight="1">
      <c r="A145" s="52">
        <v>822464.0</v>
      </c>
      <c r="B145" s="53">
        <v>8875.0</v>
      </c>
      <c r="C145" s="54">
        <f t="shared" si="1"/>
        <v>0.08719263158</v>
      </c>
      <c r="D145" s="52" t="s">
        <v>19</v>
      </c>
      <c r="E145" s="52">
        <v>7.51</v>
      </c>
      <c r="F145" s="53">
        <v>276.11</v>
      </c>
      <c r="G145" s="52" t="s">
        <v>44</v>
      </c>
      <c r="H145" s="52" t="s">
        <v>45</v>
      </c>
      <c r="I145" s="53">
        <v>38000.0</v>
      </c>
      <c r="J145" s="52" t="s">
        <v>24</v>
      </c>
      <c r="K145" s="52" t="s">
        <v>50</v>
      </c>
      <c r="L145" s="52" t="s">
        <v>33</v>
      </c>
      <c r="M145" s="53">
        <v>9712.65</v>
      </c>
      <c r="N145" s="53">
        <v>4472.8</v>
      </c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</row>
    <row r="146" ht="12.75" customHeight="1">
      <c r="A146" s="52">
        <v>1063526.0</v>
      </c>
      <c r="B146" s="53">
        <v>13500.0</v>
      </c>
      <c r="C146" s="54">
        <f t="shared" si="1"/>
        <v>0.1373810526</v>
      </c>
      <c r="D146" s="52" t="s">
        <v>19</v>
      </c>
      <c r="E146" s="52">
        <v>9.91</v>
      </c>
      <c r="F146" s="53">
        <v>435.04</v>
      </c>
      <c r="G146" s="52" t="s">
        <v>20</v>
      </c>
      <c r="H146" s="52" t="s">
        <v>94</v>
      </c>
      <c r="I146" s="53">
        <v>38000.0</v>
      </c>
      <c r="J146" s="52" t="s">
        <v>24</v>
      </c>
      <c r="K146" s="52" t="s">
        <v>50</v>
      </c>
      <c r="L146" s="52" t="s">
        <v>42</v>
      </c>
      <c r="M146" s="53">
        <v>15657.9393795</v>
      </c>
      <c r="N146" s="53">
        <v>307.62</v>
      </c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</row>
    <row r="147" ht="12.75" customHeight="1">
      <c r="A147" s="52">
        <v>1068091.0</v>
      </c>
      <c r="B147" s="53">
        <v>12000.0</v>
      </c>
      <c r="C147" s="54">
        <f t="shared" si="1"/>
        <v>0.1104857143</v>
      </c>
      <c r="D147" s="52" t="s">
        <v>19</v>
      </c>
      <c r="E147" s="52">
        <v>9.91</v>
      </c>
      <c r="F147" s="53">
        <v>386.7</v>
      </c>
      <c r="G147" s="52" t="s">
        <v>20</v>
      </c>
      <c r="H147" s="52" t="s">
        <v>89</v>
      </c>
      <c r="I147" s="53">
        <v>42000.0</v>
      </c>
      <c r="J147" s="52" t="s">
        <v>31</v>
      </c>
      <c r="K147" s="52" t="s">
        <v>50</v>
      </c>
      <c r="L147" s="52" t="s">
        <v>93</v>
      </c>
      <c r="M147" s="53">
        <v>11234.49</v>
      </c>
      <c r="N147" s="53">
        <v>386.7</v>
      </c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</row>
    <row r="148" ht="12.75" customHeight="1">
      <c r="A148" s="52">
        <v>1068090.0</v>
      </c>
      <c r="B148" s="53">
        <v>16000.0</v>
      </c>
      <c r="C148" s="54">
        <f t="shared" si="1"/>
        <v>0.09231490909</v>
      </c>
      <c r="D148" s="52" t="s">
        <v>27</v>
      </c>
      <c r="E148" s="52">
        <v>19.91</v>
      </c>
      <c r="F148" s="53">
        <v>423.11</v>
      </c>
      <c r="G148" s="52" t="s">
        <v>55</v>
      </c>
      <c r="H148" s="52" t="s">
        <v>61</v>
      </c>
      <c r="I148" s="53">
        <v>55000.0</v>
      </c>
      <c r="J148" s="52" t="s">
        <v>24</v>
      </c>
      <c r="K148" s="52" t="s">
        <v>50</v>
      </c>
      <c r="L148" s="52" t="s">
        <v>107</v>
      </c>
      <c r="M148" s="53">
        <v>22277.2628856</v>
      </c>
      <c r="N148" s="53">
        <v>10869.79</v>
      </c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</row>
    <row r="149" ht="12.75" customHeight="1">
      <c r="A149" s="52">
        <v>1068082.0</v>
      </c>
      <c r="B149" s="53">
        <v>21600.0</v>
      </c>
      <c r="C149" s="54">
        <f t="shared" si="1"/>
        <v>0.113064</v>
      </c>
      <c r="D149" s="52" t="s">
        <v>27</v>
      </c>
      <c r="E149" s="52">
        <v>19.42</v>
      </c>
      <c r="F149" s="53">
        <v>565.32</v>
      </c>
      <c r="G149" s="52" t="s">
        <v>55</v>
      </c>
      <c r="H149" s="52" t="s">
        <v>51</v>
      </c>
      <c r="I149" s="53">
        <v>60000.0</v>
      </c>
      <c r="J149" s="52" t="s">
        <v>24</v>
      </c>
      <c r="K149" s="52" t="s">
        <v>50</v>
      </c>
      <c r="L149" s="52" t="s">
        <v>33</v>
      </c>
      <c r="M149" s="53">
        <v>27580.75</v>
      </c>
      <c r="N149" s="53">
        <v>17416.49</v>
      </c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</row>
    <row r="150" ht="12.75" customHeight="1">
      <c r="A150" s="52">
        <v>1068078.0</v>
      </c>
      <c r="B150" s="53">
        <v>6000.0</v>
      </c>
      <c r="C150" s="54">
        <f t="shared" si="1"/>
        <v>0.02695724138</v>
      </c>
      <c r="D150" s="52" t="s">
        <v>19</v>
      </c>
      <c r="E150" s="52">
        <v>10.65</v>
      </c>
      <c r="F150" s="53">
        <v>195.44</v>
      </c>
      <c r="G150" s="52" t="s">
        <v>20</v>
      </c>
      <c r="H150" s="52" t="s">
        <v>85</v>
      </c>
      <c r="I150" s="53">
        <v>87000.0</v>
      </c>
      <c r="J150" s="52" t="s">
        <v>24</v>
      </c>
      <c r="K150" s="52" t="s">
        <v>53</v>
      </c>
      <c r="L150" s="52" t="s">
        <v>95</v>
      </c>
      <c r="M150" s="53">
        <v>6999.42740728</v>
      </c>
      <c r="N150" s="53">
        <v>1335.92</v>
      </c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</row>
    <row r="151" ht="12.75" customHeight="1">
      <c r="A151" s="52">
        <v>1057633.0</v>
      </c>
      <c r="B151" s="53">
        <v>8450.0</v>
      </c>
      <c r="C151" s="54">
        <f t="shared" si="1"/>
        <v>0.1003056</v>
      </c>
      <c r="D151" s="52" t="s">
        <v>27</v>
      </c>
      <c r="E151" s="52">
        <v>16.77</v>
      </c>
      <c r="F151" s="53">
        <v>208.97</v>
      </c>
      <c r="G151" s="52" t="s">
        <v>75</v>
      </c>
      <c r="H151" s="52" t="s">
        <v>66</v>
      </c>
      <c r="I151" s="53">
        <v>25000.0</v>
      </c>
      <c r="J151" s="52" t="s">
        <v>24</v>
      </c>
      <c r="K151" s="52" t="s">
        <v>50</v>
      </c>
      <c r="L151" s="52" t="s">
        <v>36</v>
      </c>
      <c r="M151" s="53">
        <v>12188.5644228</v>
      </c>
      <c r="N151" s="53">
        <v>3239.35</v>
      </c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</row>
    <row r="152" ht="12.75" customHeight="1">
      <c r="A152" s="52">
        <v>1046204.0</v>
      </c>
      <c r="B152" s="53">
        <v>20000.0</v>
      </c>
      <c r="C152" s="54">
        <f t="shared" si="1"/>
        <v>0.06733170732</v>
      </c>
      <c r="D152" s="52" t="s">
        <v>27</v>
      </c>
      <c r="E152" s="52">
        <v>13.49</v>
      </c>
      <c r="F152" s="53">
        <v>460.1</v>
      </c>
      <c r="G152" s="52" t="s">
        <v>28</v>
      </c>
      <c r="H152" s="52" t="s">
        <v>45</v>
      </c>
      <c r="I152" s="53">
        <v>82000.0</v>
      </c>
      <c r="J152" s="52" t="s">
        <v>24</v>
      </c>
      <c r="K152" s="52" t="s">
        <v>25</v>
      </c>
      <c r="L152" s="52" t="s">
        <v>99</v>
      </c>
      <c r="M152" s="53">
        <v>26397.3130625</v>
      </c>
      <c r="N152" s="53">
        <v>9848.46</v>
      </c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</row>
    <row r="153" ht="12.75" customHeight="1">
      <c r="A153" s="52">
        <v>1067794.0</v>
      </c>
      <c r="B153" s="53">
        <v>10000.0</v>
      </c>
      <c r="C153" s="54">
        <f t="shared" si="1"/>
        <v>0.066152</v>
      </c>
      <c r="D153" s="52" t="s">
        <v>19</v>
      </c>
      <c r="E153" s="52">
        <v>11.71</v>
      </c>
      <c r="F153" s="53">
        <v>330.76</v>
      </c>
      <c r="G153" s="52" t="s">
        <v>20</v>
      </c>
      <c r="H153" s="52" t="s">
        <v>51</v>
      </c>
      <c r="I153" s="53">
        <v>60000.0</v>
      </c>
      <c r="J153" s="52" t="s">
        <v>31</v>
      </c>
      <c r="K153" s="52" t="s">
        <v>50</v>
      </c>
      <c r="L153" s="52" t="s">
        <v>42</v>
      </c>
      <c r="M153" s="53">
        <v>6002.23</v>
      </c>
      <c r="N153" s="53">
        <v>62.38</v>
      </c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</row>
    <row r="154" ht="12.75" customHeight="1">
      <c r="A154" s="52">
        <v>1067816.0</v>
      </c>
      <c r="B154" s="53">
        <v>12000.0</v>
      </c>
      <c r="C154" s="54">
        <f t="shared" si="1"/>
        <v>0.0635415</v>
      </c>
      <c r="D154" s="52" t="s">
        <v>19</v>
      </c>
      <c r="E154" s="52">
        <v>16.29</v>
      </c>
      <c r="F154" s="53">
        <v>423.61</v>
      </c>
      <c r="G154" s="52" t="s">
        <v>75</v>
      </c>
      <c r="H154" s="52" t="s">
        <v>66</v>
      </c>
      <c r="I154" s="53">
        <v>80000.0</v>
      </c>
      <c r="J154" s="52" t="s">
        <v>24</v>
      </c>
      <c r="K154" s="52" t="s">
        <v>25</v>
      </c>
      <c r="L154" s="52" t="s">
        <v>33</v>
      </c>
      <c r="M154" s="53">
        <v>14946.5600236</v>
      </c>
      <c r="N154" s="53">
        <v>4368.56</v>
      </c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</row>
    <row r="155" ht="12.75" customHeight="1">
      <c r="A155" s="52">
        <v>1068018.0</v>
      </c>
      <c r="B155" s="53">
        <v>13475.0</v>
      </c>
      <c r="C155" s="54">
        <f t="shared" si="1"/>
        <v>0.1487952</v>
      </c>
      <c r="D155" s="52" t="s">
        <v>27</v>
      </c>
      <c r="E155" s="52">
        <v>13.49</v>
      </c>
      <c r="F155" s="53">
        <v>309.99</v>
      </c>
      <c r="G155" s="52" t="s">
        <v>28</v>
      </c>
      <c r="H155" s="52" t="s">
        <v>22</v>
      </c>
      <c r="I155" s="53">
        <v>25000.0</v>
      </c>
      <c r="J155" s="52" t="s">
        <v>31</v>
      </c>
      <c r="K155" s="52" t="s">
        <v>25</v>
      </c>
      <c r="L155" s="52" t="s">
        <v>42</v>
      </c>
      <c r="M155" s="53">
        <v>6198.89</v>
      </c>
      <c r="N155" s="53">
        <v>28.0</v>
      </c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</row>
    <row r="156" ht="12.75" customHeight="1">
      <c r="A156" s="52">
        <v>1052996.0</v>
      </c>
      <c r="B156" s="53">
        <v>7200.0</v>
      </c>
      <c r="C156" s="54">
        <f t="shared" si="1"/>
        <v>0.0601475</v>
      </c>
      <c r="D156" s="52" t="s">
        <v>19</v>
      </c>
      <c r="E156" s="52">
        <v>12.42</v>
      </c>
      <c r="F156" s="53">
        <v>240.59</v>
      </c>
      <c r="G156" s="52" t="s">
        <v>20</v>
      </c>
      <c r="H156" s="52" t="s">
        <v>66</v>
      </c>
      <c r="I156" s="53">
        <v>48000.0</v>
      </c>
      <c r="J156" s="52" t="s">
        <v>24</v>
      </c>
      <c r="K156" s="52" t="s">
        <v>57</v>
      </c>
      <c r="L156" s="52" t="s">
        <v>36</v>
      </c>
      <c r="M156" s="53">
        <v>8677.15633962</v>
      </c>
      <c r="N156" s="53">
        <v>19.26</v>
      </c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</row>
    <row r="157" ht="12.75" customHeight="1">
      <c r="A157" s="52">
        <v>1067818.0</v>
      </c>
      <c r="B157" s="53">
        <v>5600.0</v>
      </c>
      <c r="C157" s="54">
        <f t="shared" si="1"/>
        <v>0.02727105882</v>
      </c>
      <c r="D157" s="52" t="s">
        <v>19</v>
      </c>
      <c r="E157" s="52">
        <v>14.65</v>
      </c>
      <c r="F157" s="53">
        <v>193.17</v>
      </c>
      <c r="G157" s="52" t="s">
        <v>28</v>
      </c>
      <c r="H157" s="52" t="s">
        <v>45</v>
      </c>
      <c r="I157" s="53">
        <v>85000.0</v>
      </c>
      <c r="J157" s="52" t="s">
        <v>31</v>
      </c>
      <c r="K157" s="52" t="s">
        <v>50</v>
      </c>
      <c r="L157" s="52" t="s">
        <v>26</v>
      </c>
      <c r="M157" s="53">
        <v>1350.86</v>
      </c>
      <c r="N157" s="53">
        <v>193.17</v>
      </c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</row>
    <row r="158" ht="12.75" customHeight="1">
      <c r="A158" s="52">
        <v>1064842.0</v>
      </c>
      <c r="B158" s="53">
        <v>12000.0</v>
      </c>
      <c r="C158" s="54">
        <f t="shared" si="1"/>
        <v>0.08667578947</v>
      </c>
      <c r="D158" s="52" t="s">
        <v>19</v>
      </c>
      <c r="E158" s="52">
        <v>14.27</v>
      </c>
      <c r="F158" s="53">
        <v>411.71</v>
      </c>
      <c r="G158" s="52" t="s">
        <v>28</v>
      </c>
      <c r="H158" s="52" t="s">
        <v>29</v>
      </c>
      <c r="I158" s="53">
        <v>57000.0</v>
      </c>
      <c r="J158" s="52" t="s">
        <v>24</v>
      </c>
      <c r="K158" s="52" t="s">
        <v>50</v>
      </c>
      <c r="L158" s="52" t="s">
        <v>42</v>
      </c>
      <c r="M158" s="53">
        <v>14396.58</v>
      </c>
      <c r="N158" s="53">
        <v>5359.38</v>
      </c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</row>
    <row r="159" ht="12.75" customHeight="1">
      <c r="A159" s="52">
        <v>1067109.0</v>
      </c>
      <c r="B159" s="53">
        <v>8500.0</v>
      </c>
      <c r="C159" s="54">
        <f t="shared" si="1"/>
        <v>0.1241808</v>
      </c>
      <c r="D159" s="52" t="s">
        <v>19</v>
      </c>
      <c r="E159" s="52">
        <v>6.03</v>
      </c>
      <c r="F159" s="53">
        <v>258.71</v>
      </c>
      <c r="G159" s="52" t="s">
        <v>44</v>
      </c>
      <c r="H159" s="52" t="s">
        <v>89</v>
      </c>
      <c r="I159" s="53">
        <v>25000.0</v>
      </c>
      <c r="J159" s="52" t="s">
        <v>24</v>
      </c>
      <c r="K159" s="52" t="s">
        <v>25</v>
      </c>
      <c r="L159" s="52" t="s">
        <v>118</v>
      </c>
      <c r="M159" s="53">
        <v>9074.73</v>
      </c>
      <c r="N159" s="53">
        <v>4936.27</v>
      </c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</row>
    <row r="160" ht="12.75" customHeight="1">
      <c r="A160" s="52">
        <v>1067971.0</v>
      </c>
      <c r="B160" s="53">
        <v>8000.0</v>
      </c>
      <c r="C160" s="54">
        <f t="shared" si="1"/>
        <v>0.09098823529</v>
      </c>
      <c r="D160" s="52" t="s">
        <v>19</v>
      </c>
      <c r="E160" s="52">
        <v>9.91</v>
      </c>
      <c r="F160" s="53">
        <v>257.8</v>
      </c>
      <c r="G160" s="52" t="s">
        <v>20</v>
      </c>
      <c r="H160" s="52" t="s">
        <v>89</v>
      </c>
      <c r="I160" s="53">
        <v>34000.0</v>
      </c>
      <c r="J160" s="52" t="s">
        <v>24</v>
      </c>
      <c r="K160" s="52" t="s">
        <v>25</v>
      </c>
      <c r="L160" s="52" t="s">
        <v>92</v>
      </c>
      <c r="M160" s="53">
        <v>9279.81275176</v>
      </c>
      <c r="N160" s="53">
        <v>262.31</v>
      </c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</row>
    <row r="161" ht="12.75" customHeight="1">
      <c r="A161" s="52">
        <v>1057518.0</v>
      </c>
      <c r="B161" s="53">
        <v>8000.0</v>
      </c>
      <c r="C161" s="54">
        <f t="shared" si="1"/>
        <v>0.080199</v>
      </c>
      <c r="D161" s="52" t="s">
        <v>19</v>
      </c>
      <c r="E161" s="52">
        <v>12.42</v>
      </c>
      <c r="F161" s="53">
        <v>267.33</v>
      </c>
      <c r="G161" s="52" t="s">
        <v>20</v>
      </c>
      <c r="H161" s="52" t="s">
        <v>22</v>
      </c>
      <c r="I161" s="53">
        <v>40000.0</v>
      </c>
      <c r="J161" s="52" t="s">
        <v>24</v>
      </c>
      <c r="K161" s="52" t="s">
        <v>25</v>
      </c>
      <c r="L161" s="52" t="s">
        <v>46</v>
      </c>
      <c r="M161" s="53">
        <v>9622.78031997</v>
      </c>
      <c r="N161" s="53">
        <v>269.73</v>
      </c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</row>
    <row r="162" ht="12.75" customHeight="1">
      <c r="A162" s="52">
        <v>1067473.0</v>
      </c>
      <c r="B162" s="53">
        <v>16000.0</v>
      </c>
      <c r="C162" s="54">
        <f t="shared" si="1"/>
        <v>0.1077221706</v>
      </c>
      <c r="D162" s="52" t="s">
        <v>27</v>
      </c>
      <c r="E162" s="52">
        <v>15.27</v>
      </c>
      <c r="F162" s="53">
        <v>382.92</v>
      </c>
      <c r="G162" s="52" t="s">
        <v>28</v>
      </c>
      <c r="H162" s="52" t="s">
        <v>22</v>
      </c>
      <c r="I162" s="53">
        <v>42656.4</v>
      </c>
      <c r="J162" s="52" t="s">
        <v>24</v>
      </c>
      <c r="K162" s="52" t="s">
        <v>50</v>
      </c>
      <c r="L162" s="52" t="s">
        <v>33</v>
      </c>
      <c r="M162" s="53">
        <v>22394.08</v>
      </c>
      <c r="N162" s="53">
        <v>199.56</v>
      </c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</row>
    <row r="163" ht="12.75" customHeight="1">
      <c r="A163" s="52">
        <v>1062177.0</v>
      </c>
      <c r="B163" s="53">
        <v>15000.0</v>
      </c>
      <c r="C163" s="54">
        <f t="shared" si="1"/>
        <v>0.1450837838</v>
      </c>
      <c r="D163" s="52" t="s">
        <v>19</v>
      </c>
      <c r="E163" s="52">
        <v>17.27</v>
      </c>
      <c r="F163" s="53">
        <v>536.81</v>
      </c>
      <c r="G163" s="52" t="s">
        <v>75</v>
      </c>
      <c r="H163" s="52" t="s">
        <v>89</v>
      </c>
      <c r="I163" s="53">
        <v>44400.0</v>
      </c>
      <c r="J163" s="52" t="s">
        <v>24</v>
      </c>
      <c r="K163" s="52" t="s">
        <v>83</v>
      </c>
      <c r="L163" s="52" t="s">
        <v>87</v>
      </c>
      <c r="M163" s="53">
        <v>17991.53</v>
      </c>
      <c r="N163" s="53">
        <v>9412.4</v>
      </c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</row>
    <row r="164" ht="12.75" customHeight="1">
      <c r="A164" s="52">
        <v>1067447.0</v>
      </c>
      <c r="B164" s="53">
        <v>10000.0</v>
      </c>
      <c r="C164" s="54">
        <f t="shared" si="1"/>
        <v>0.1289</v>
      </c>
      <c r="D164" s="52" t="s">
        <v>19</v>
      </c>
      <c r="E164" s="52">
        <v>9.91</v>
      </c>
      <c r="F164" s="53">
        <v>322.25</v>
      </c>
      <c r="G164" s="52" t="s">
        <v>20</v>
      </c>
      <c r="H164" s="52" t="s">
        <v>89</v>
      </c>
      <c r="I164" s="53">
        <v>30000.0</v>
      </c>
      <c r="J164" s="52" t="s">
        <v>24</v>
      </c>
      <c r="K164" s="52" t="s">
        <v>50</v>
      </c>
      <c r="L164" s="52" t="s">
        <v>120</v>
      </c>
      <c r="M164" s="53">
        <v>11386.4302245</v>
      </c>
      <c r="N164" s="53">
        <v>369.43</v>
      </c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</row>
    <row r="165" ht="12.75" customHeight="1">
      <c r="A165" s="52">
        <v>1059412.0</v>
      </c>
      <c r="B165" s="53">
        <v>10000.0</v>
      </c>
      <c r="C165" s="54">
        <f t="shared" si="1"/>
        <v>0.05263542857</v>
      </c>
      <c r="D165" s="52" t="s">
        <v>19</v>
      </c>
      <c r="E165" s="52">
        <v>6.62</v>
      </c>
      <c r="F165" s="53">
        <v>307.04</v>
      </c>
      <c r="G165" s="52" t="s">
        <v>44</v>
      </c>
      <c r="H165" s="52" t="s">
        <v>66</v>
      </c>
      <c r="I165" s="53">
        <v>70000.0</v>
      </c>
      <c r="J165" s="52" t="s">
        <v>24</v>
      </c>
      <c r="K165" s="52" t="s">
        <v>25</v>
      </c>
      <c r="L165" s="52" t="s">
        <v>91</v>
      </c>
      <c r="M165" s="53">
        <v>10902.91</v>
      </c>
      <c r="N165" s="53">
        <v>4152.52</v>
      </c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</row>
    <row r="166" ht="12.75" customHeight="1">
      <c r="A166" s="52">
        <v>1062608.0</v>
      </c>
      <c r="B166" s="53">
        <v>8000.0</v>
      </c>
      <c r="C166" s="54">
        <f t="shared" si="1"/>
        <v>0.1182685714</v>
      </c>
      <c r="D166" s="52" t="s">
        <v>19</v>
      </c>
      <c r="E166" s="52">
        <v>14.65</v>
      </c>
      <c r="F166" s="53">
        <v>275.96</v>
      </c>
      <c r="G166" s="52" t="s">
        <v>28</v>
      </c>
      <c r="H166" s="52" t="s">
        <v>48</v>
      </c>
      <c r="I166" s="53">
        <v>28000.0</v>
      </c>
      <c r="J166" s="52" t="s">
        <v>24</v>
      </c>
      <c r="K166" s="52" t="s">
        <v>32</v>
      </c>
      <c r="L166" s="52" t="s">
        <v>42</v>
      </c>
      <c r="M166" s="53">
        <v>8636.82</v>
      </c>
      <c r="N166" s="53">
        <v>6983.56</v>
      </c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</row>
    <row r="167" ht="12.75" customHeight="1">
      <c r="A167" s="52">
        <v>1067664.0</v>
      </c>
      <c r="B167" s="53">
        <v>22000.0</v>
      </c>
      <c r="C167" s="54">
        <f t="shared" si="1"/>
        <v>0.170148</v>
      </c>
      <c r="D167" s="52" t="s">
        <v>19</v>
      </c>
      <c r="E167" s="52">
        <v>9.91</v>
      </c>
      <c r="F167" s="53">
        <v>708.95</v>
      </c>
      <c r="G167" s="52" t="s">
        <v>20</v>
      </c>
      <c r="H167" s="52" t="s">
        <v>89</v>
      </c>
      <c r="I167" s="53">
        <v>50000.0</v>
      </c>
      <c r="J167" s="52" t="s">
        <v>24</v>
      </c>
      <c r="K167" s="52" t="s">
        <v>50</v>
      </c>
      <c r="L167" s="52" t="s">
        <v>121</v>
      </c>
      <c r="M167" s="53">
        <v>25521.0957202</v>
      </c>
      <c r="N167" s="53">
        <v>1430.05</v>
      </c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</row>
    <row r="168" ht="12.75" customHeight="1">
      <c r="A168" s="52">
        <v>1067441.0</v>
      </c>
      <c r="B168" s="53">
        <v>6000.0</v>
      </c>
      <c r="C168" s="54">
        <f t="shared" si="1"/>
        <v>0.02605822785</v>
      </c>
      <c r="D168" s="52" t="s">
        <v>19</v>
      </c>
      <c r="E168" s="52">
        <v>14.27</v>
      </c>
      <c r="F168" s="53">
        <v>205.86</v>
      </c>
      <c r="G168" s="52" t="s">
        <v>28</v>
      </c>
      <c r="H168" s="52" t="s">
        <v>22</v>
      </c>
      <c r="I168" s="53">
        <v>94800.0</v>
      </c>
      <c r="J168" s="52" t="s">
        <v>24</v>
      </c>
      <c r="K168" s="52" t="s">
        <v>32</v>
      </c>
      <c r="L168" s="52" t="s">
        <v>64</v>
      </c>
      <c r="M168" s="53">
        <v>7215.05</v>
      </c>
      <c r="N168" s="53">
        <v>1960.88</v>
      </c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</row>
    <row r="169" ht="12.75" customHeight="1">
      <c r="A169" s="52">
        <v>1067654.0</v>
      </c>
      <c r="B169" s="53">
        <v>16000.0</v>
      </c>
      <c r="C169" s="54">
        <f t="shared" si="1"/>
        <v>0.101775</v>
      </c>
      <c r="D169" s="52" t="s">
        <v>27</v>
      </c>
      <c r="E169" s="52">
        <v>9.91</v>
      </c>
      <c r="F169" s="53">
        <v>339.25</v>
      </c>
      <c r="G169" s="52" t="s">
        <v>20</v>
      </c>
      <c r="H169" s="52" t="s">
        <v>22</v>
      </c>
      <c r="I169" s="53">
        <v>40000.0</v>
      </c>
      <c r="J169" s="52" t="s">
        <v>38</v>
      </c>
      <c r="K169" s="52" t="s">
        <v>50</v>
      </c>
      <c r="L169" s="52" t="s">
        <v>87</v>
      </c>
      <c r="M169" s="53">
        <v>16282.75</v>
      </c>
      <c r="N169" s="53">
        <v>339.25</v>
      </c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</row>
    <row r="170" ht="12.75" customHeight="1">
      <c r="A170" s="52">
        <v>1067644.0</v>
      </c>
      <c r="B170" s="53">
        <v>2500.0</v>
      </c>
      <c r="C170" s="54">
        <f t="shared" si="1"/>
        <v>0.07778</v>
      </c>
      <c r="D170" s="52" t="s">
        <v>19</v>
      </c>
      <c r="E170" s="52">
        <v>7.51</v>
      </c>
      <c r="F170" s="53">
        <v>77.78</v>
      </c>
      <c r="G170" s="52" t="s">
        <v>44</v>
      </c>
      <c r="H170" s="52" t="s">
        <v>122</v>
      </c>
      <c r="I170" s="53">
        <v>12000.0</v>
      </c>
      <c r="J170" s="52" t="s">
        <v>31</v>
      </c>
      <c r="K170" s="52" t="s">
        <v>50</v>
      </c>
      <c r="L170" s="52" t="s">
        <v>42</v>
      </c>
      <c r="M170" s="53">
        <v>1838.88</v>
      </c>
      <c r="N170" s="53">
        <v>77.78</v>
      </c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</row>
    <row r="171" ht="12.75" customHeight="1">
      <c r="A171" s="52">
        <v>1062288.0</v>
      </c>
      <c r="B171" s="53">
        <v>13500.0</v>
      </c>
      <c r="C171" s="54">
        <f t="shared" si="1"/>
        <v>0.1450133333</v>
      </c>
      <c r="D171" s="52" t="s">
        <v>19</v>
      </c>
      <c r="E171" s="52">
        <v>9.91</v>
      </c>
      <c r="F171" s="53">
        <v>435.04</v>
      </c>
      <c r="G171" s="52" t="s">
        <v>20</v>
      </c>
      <c r="H171" s="52" t="s">
        <v>89</v>
      </c>
      <c r="I171" s="53">
        <v>36000.0</v>
      </c>
      <c r="J171" s="52" t="s">
        <v>24</v>
      </c>
      <c r="K171" s="52" t="s">
        <v>25</v>
      </c>
      <c r="L171" s="52" t="s">
        <v>123</v>
      </c>
      <c r="M171" s="53">
        <v>15621.2660575</v>
      </c>
      <c r="N171" s="53">
        <v>1706.24</v>
      </c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</row>
    <row r="172" ht="12.75" customHeight="1">
      <c r="A172" s="52">
        <v>1067434.0</v>
      </c>
      <c r="B172" s="53">
        <v>25000.0</v>
      </c>
      <c r="C172" s="54">
        <f t="shared" si="1"/>
        <v>0.04455413333</v>
      </c>
      <c r="D172" s="52" t="s">
        <v>19</v>
      </c>
      <c r="E172" s="52">
        <v>12.42</v>
      </c>
      <c r="F172" s="53">
        <v>835.39</v>
      </c>
      <c r="G172" s="52" t="s">
        <v>20</v>
      </c>
      <c r="H172" s="52" t="s">
        <v>89</v>
      </c>
      <c r="I172" s="53">
        <v>225000.0</v>
      </c>
      <c r="J172" s="52" t="s">
        <v>24</v>
      </c>
      <c r="K172" s="52" t="s">
        <v>50</v>
      </c>
      <c r="L172" s="52" t="s">
        <v>95</v>
      </c>
      <c r="M172" s="53">
        <v>30071.7288242</v>
      </c>
      <c r="N172" s="53">
        <v>842.08</v>
      </c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</row>
    <row r="173" ht="12.75" customHeight="1">
      <c r="A173" s="52">
        <v>1067419.0</v>
      </c>
      <c r="B173" s="53">
        <v>10000.0</v>
      </c>
      <c r="C173" s="54">
        <f t="shared" si="1"/>
        <v>0.08870849673</v>
      </c>
      <c r="D173" s="52" t="s">
        <v>19</v>
      </c>
      <c r="E173" s="52">
        <v>13.49</v>
      </c>
      <c r="F173" s="53">
        <v>339.31</v>
      </c>
      <c r="G173" s="52" t="s">
        <v>28</v>
      </c>
      <c r="H173" s="52" t="s">
        <v>89</v>
      </c>
      <c r="I173" s="53">
        <v>45900.0</v>
      </c>
      <c r="J173" s="52" t="s">
        <v>24</v>
      </c>
      <c r="K173" s="52" t="s">
        <v>35</v>
      </c>
      <c r="L173" s="52" t="s">
        <v>42</v>
      </c>
      <c r="M173" s="53">
        <v>12174.4823094</v>
      </c>
      <c r="N173" s="53">
        <v>1669.38</v>
      </c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</row>
    <row r="174" ht="12.75" customHeight="1">
      <c r="A174" s="52">
        <v>1067601.0</v>
      </c>
      <c r="B174" s="53">
        <v>2500.0</v>
      </c>
      <c r="C174" s="54">
        <f t="shared" si="1"/>
        <v>0.037425</v>
      </c>
      <c r="D174" s="52" t="s">
        <v>19</v>
      </c>
      <c r="E174" s="52">
        <v>13.49</v>
      </c>
      <c r="F174" s="53">
        <v>84.83</v>
      </c>
      <c r="G174" s="52" t="s">
        <v>28</v>
      </c>
      <c r="H174" s="52" t="s">
        <v>61</v>
      </c>
      <c r="I174" s="53">
        <v>27200.0</v>
      </c>
      <c r="J174" s="52" t="s">
        <v>24</v>
      </c>
      <c r="K174" s="52" t="s">
        <v>50</v>
      </c>
      <c r="L174" s="52" t="s">
        <v>107</v>
      </c>
      <c r="M174" s="53">
        <v>3050.27600404</v>
      </c>
      <c r="N174" s="53">
        <v>95.98</v>
      </c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</row>
    <row r="175" ht="12.75" customHeight="1">
      <c r="A175" s="52">
        <v>1067579.0</v>
      </c>
      <c r="B175" s="53">
        <v>7325.0</v>
      </c>
      <c r="C175" s="54">
        <f t="shared" si="1"/>
        <v>0.07020571429</v>
      </c>
      <c r="D175" s="52" t="s">
        <v>19</v>
      </c>
      <c r="E175" s="52">
        <v>12.69</v>
      </c>
      <c r="F175" s="53">
        <v>245.72</v>
      </c>
      <c r="G175" s="52" t="s">
        <v>20</v>
      </c>
      <c r="H175" s="52" t="s">
        <v>45</v>
      </c>
      <c r="I175" s="53">
        <v>42000.0</v>
      </c>
      <c r="J175" s="52" t="s">
        <v>24</v>
      </c>
      <c r="K175" s="52" t="s">
        <v>50</v>
      </c>
      <c r="L175" s="52" t="s">
        <v>87</v>
      </c>
      <c r="M175" s="53">
        <v>8844.70084212</v>
      </c>
      <c r="N175" s="53">
        <v>249.25</v>
      </c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</row>
    <row r="176" ht="12.75" customHeight="1">
      <c r="A176" s="52">
        <v>1067563.0</v>
      </c>
      <c r="B176" s="53">
        <v>4000.0</v>
      </c>
      <c r="C176" s="54">
        <f t="shared" si="1"/>
        <v>0.01188177778</v>
      </c>
      <c r="D176" s="52" t="s">
        <v>19</v>
      </c>
      <c r="E176" s="52">
        <v>12.42</v>
      </c>
      <c r="F176" s="53">
        <v>133.67</v>
      </c>
      <c r="G176" s="52" t="s">
        <v>20</v>
      </c>
      <c r="H176" s="52" t="s">
        <v>66</v>
      </c>
      <c r="I176" s="53">
        <v>135000.0</v>
      </c>
      <c r="J176" s="52" t="s">
        <v>24</v>
      </c>
      <c r="K176" s="52" t="s">
        <v>25</v>
      </c>
      <c r="L176" s="52" t="s">
        <v>91</v>
      </c>
      <c r="M176" s="53">
        <v>4337.11</v>
      </c>
      <c r="N176" s="53">
        <v>3270.11</v>
      </c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</row>
    <row r="177" ht="12.75" customHeight="1">
      <c r="A177" s="52">
        <v>1067364.0</v>
      </c>
      <c r="B177" s="53">
        <v>10000.0</v>
      </c>
      <c r="C177" s="54">
        <f t="shared" si="1"/>
        <v>0.06264184615</v>
      </c>
      <c r="D177" s="52" t="s">
        <v>19</v>
      </c>
      <c r="E177" s="52">
        <v>13.49</v>
      </c>
      <c r="F177" s="53">
        <v>339.31</v>
      </c>
      <c r="G177" s="52" t="s">
        <v>28</v>
      </c>
      <c r="H177" s="52" t="s">
        <v>66</v>
      </c>
      <c r="I177" s="53">
        <v>65000.0</v>
      </c>
      <c r="J177" s="52" t="s">
        <v>31</v>
      </c>
      <c r="K177" s="52" t="s">
        <v>35</v>
      </c>
      <c r="L177" s="52" t="s">
        <v>42</v>
      </c>
      <c r="M177" s="53">
        <v>9270.84</v>
      </c>
      <c r="N177" s="53">
        <v>339.31</v>
      </c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</row>
    <row r="178" ht="12.75" customHeight="1">
      <c r="A178" s="52">
        <v>1067152.0</v>
      </c>
      <c r="B178" s="53">
        <v>7750.0</v>
      </c>
      <c r="C178" s="54">
        <f t="shared" si="1"/>
        <v>0.13868</v>
      </c>
      <c r="D178" s="52" t="s">
        <v>19</v>
      </c>
      <c r="E178" s="52">
        <v>17.27</v>
      </c>
      <c r="F178" s="53">
        <v>277.36</v>
      </c>
      <c r="G178" s="52" t="s">
        <v>75</v>
      </c>
      <c r="H178" s="52" t="s">
        <v>29</v>
      </c>
      <c r="I178" s="53">
        <v>24000.0</v>
      </c>
      <c r="J178" s="52" t="s">
        <v>31</v>
      </c>
      <c r="K178" s="52" t="s">
        <v>50</v>
      </c>
      <c r="L178" s="52" t="s">
        <v>36</v>
      </c>
      <c r="M178" s="53">
        <v>6934.0</v>
      </c>
      <c r="N178" s="53">
        <v>277.36</v>
      </c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</row>
    <row r="179" ht="12.75" customHeight="1">
      <c r="A179" s="52">
        <v>1062471.0</v>
      </c>
      <c r="B179" s="53">
        <v>20000.0</v>
      </c>
      <c r="C179" s="54">
        <f t="shared" si="1"/>
        <v>0.092544</v>
      </c>
      <c r="D179" s="52" t="s">
        <v>27</v>
      </c>
      <c r="E179" s="52">
        <v>20.89</v>
      </c>
      <c r="F179" s="53">
        <v>539.84</v>
      </c>
      <c r="G179" s="52" t="s">
        <v>59</v>
      </c>
      <c r="H179" s="52" t="s">
        <v>85</v>
      </c>
      <c r="I179" s="53">
        <v>70000.0</v>
      </c>
      <c r="J179" s="52" t="s">
        <v>31</v>
      </c>
      <c r="K179" s="52" t="s">
        <v>50</v>
      </c>
      <c r="L179" s="52" t="s">
        <v>87</v>
      </c>
      <c r="M179" s="53">
        <v>5425.96</v>
      </c>
      <c r="N179" s="53">
        <v>591.09</v>
      </c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</row>
    <row r="180" ht="12.75" customHeight="1">
      <c r="A180" s="52">
        <v>1066842.0</v>
      </c>
      <c r="B180" s="53">
        <v>9600.0</v>
      </c>
      <c r="C180" s="54">
        <f t="shared" si="1"/>
        <v>0.05922276923</v>
      </c>
      <c r="D180" s="52" t="s">
        <v>19</v>
      </c>
      <c r="E180" s="52">
        <v>12.42</v>
      </c>
      <c r="F180" s="53">
        <v>320.79</v>
      </c>
      <c r="G180" s="52" t="s">
        <v>20</v>
      </c>
      <c r="H180" s="52" t="s">
        <v>22</v>
      </c>
      <c r="I180" s="53">
        <v>65000.0</v>
      </c>
      <c r="J180" s="52" t="s">
        <v>24</v>
      </c>
      <c r="K180" s="52" t="s">
        <v>50</v>
      </c>
      <c r="L180" s="52" t="s">
        <v>91</v>
      </c>
      <c r="M180" s="53">
        <v>11337.71</v>
      </c>
      <c r="N180" s="53">
        <v>3643.9</v>
      </c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</row>
    <row r="181" ht="12.75" customHeight="1">
      <c r="A181" s="52">
        <v>1067126.0</v>
      </c>
      <c r="B181" s="53">
        <v>21000.0</v>
      </c>
      <c r="C181" s="54">
        <f t="shared" si="1"/>
        <v>0.092814</v>
      </c>
      <c r="D181" s="52" t="s">
        <v>27</v>
      </c>
      <c r="E181" s="52">
        <v>11.71</v>
      </c>
      <c r="F181" s="53">
        <v>464.07</v>
      </c>
      <c r="G181" s="52" t="s">
        <v>20</v>
      </c>
      <c r="H181" s="52" t="s">
        <v>48</v>
      </c>
      <c r="I181" s="53">
        <v>60000.0</v>
      </c>
      <c r="J181" s="52" t="s">
        <v>31</v>
      </c>
      <c r="K181" s="52" t="s">
        <v>50</v>
      </c>
      <c r="L181" s="52" t="s">
        <v>42</v>
      </c>
      <c r="M181" s="53">
        <v>3708.24</v>
      </c>
      <c r="N181" s="53">
        <v>464.07</v>
      </c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</row>
    <row r="182" ht="12.75" customHeight="1">
      <c r="A182" s="52">
        <v>1067326.0</v>
      </c>
      <c r="B182" s="53">
        <v>14000.0</v>
      </c>
      <c r="C182" s="54">
        <f t="shared" si="1"/>
        <v>0.182412</v>
      </c>
      <c r="D182" s="52" t="s">
        <v>19</v>
      </c>
      <c r="E182" s="52">
        <v>10.65</v>
      </c>
      <c r="F182" s="53">
        <v>456.03</v>
      </c>
      <c r="G182" s="52" t="s">
        <v>20</v>
      </c>
      <c r="H182" s="52" t="s">
        <v>48</v>
      </c>
      <c r="I182" s="53">
        <v>30000.0</v>
      </c>
      <c r="J182" s="52" t="s">
        <v>24</v>
      </c>
      <c r="K182" s="52" t="s">
        <v>25</v>
      </c>
      <c r="L182" s="52" t="s">
        <v>80</v>
      </c>
      <c r="M182" s="53">
        <v>15200.08</v>
      </c>
      <c r="N182" s="53">
        <v>10643.16</v>
      </c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</row>
    <row r="183" ht="12.75" customHeight="1">
      <c r="A183" s="52">
        <v>1066789.0</v>
      </c>
      <c r="B183" s="53">
        <v>13350.0</v>
      </c>
      <c r="C183" s="54">
        <f t="shared" si="1"/>
        <v>0.1244930233</v>
      </c>
      <c r="D183" s="52" t="s">
        <v>19</v>
      </c>
      <c r="E183" s="52">
        <v>12.42</v>
      </c>
      <c r="F183" s="53">
        <v>446.1</v>
      </c>
      <c r="G183" s="52" t="s">
        <v>20</v>
      </c>
      <c r="H183" s="52" t="s">
        <v>22</v>
      </c>
      <c r="I183" s="53">
        <v>43000.0</v>
      </c>
      <c r="J183" s="52" t="s">
        <v>24</v>
      </c>
      <c r="K183" s="52" t="s">
        <v>50</v>
      </c>
      <c r="L183" s="52" t="s">
        <v>42</v>
      </c>
      <c r="M183" s="53">
        <v>16058.3944183</v>
      </c>
      <c r="N183" s="53">
        <v>449.39</v>
      </c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</row>
    <row r="184" ht="12.75" customHeight="1">
      <c r="A184" s="52">
        <v>1067324.0</v>
      </c>
      <c r="B184" s="53">
        <v>15000.0</v>
      </c>
      <c r="C184" s="54">
        <f t="shared" si="1"/>
        <v>0.1523085714</v>
      </c>
      <c r="D184" s="52" t="s">
        <v>19</v>
      </c>
      <c r="E184" s="52">
        <v>16.77</v>
      </c>
      <c r="F184" s="53">
        <v>533.08</v>
      </c>
      <c r="G184" s="52" t="s">
        <v>75</v>
      </c>
      <c r="H184" s="52" t="s">
        <v>22</v>
      </c>
      <c r="I184" s="53">
        <v>42000.0</v>
      </c>
      <c r="J184" s="52" t="s">
        <v>31</v>
      </c>
      <c r="K184" s="52" t="s">
        <v>50</v>
      </c>
      <c r="L184" s="52" t="s">
        <v>112</v>
      </c>
      <c r="M184" s="53">
        <v>13373.77</v>
      </c>
      <c r="N184" s="53">
        <v>188.69</v>
      </c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</row>
    <row r="185" ht="12.75" customHeight="1">
      <c r="A185" s="52">
        <v>1067102.0</v>
      </c>
      <c r="B185" s="53">
        <v>15000.0</v>
      </c>
      <c r="C185" s="54">
        <f t="shared" si="1"/>
        <v>0.0858896</v>
      </c>
      <c r="D185" s="52" t="s">
        <v>19</v>
      </c>
      <c r="E185" s="52">
        <v>17.27</v>
      </c>
      <c r="F185" s="53">
        <v>536.81</v>
      </c>
      <c r="G185" s="52" t="s">
        <v>75</v>
      </c>
      <c r="H185" s="52" t="s">
        <v>51</v>
      </c>
      <c r="I185" s="53">
        <v>75000.0</v>
      </c>
      <c r="J185" s="52" t="s">
        <v>31</v>
      </c>
      <c r="K185" s="52" t="s">
        <v>50</v>
      </c>
      <c r="L185" s="52" t="s">
        <v>42</v>
      </c>
      <c r="M185" s="53">
        <v>10198.4</v>
      </c>
      <c r="N185" s="53">
        <v>536.81</v>
      </c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</row>
    <row r="186" ht="12.75" customHeight="1">
      <c r="A186" s="52">
        <v>1046969.0</v>
      </c>
      <c r="B186" s="53">
        <v>11000.0</v>
      </c>
      <c r="C186" s="54">
        <f t="shared" si="1"/>
        <v>0.02354046512</v>
      </c>
      <c r="D186" s="52" t="s">
        <v>27</v>
      </c>
      <c r="E186" s="52">
        <v>13.49</v>
      </c>
      <c r="F186" s="53">
        <v>253.06</v>
      </c>
      <c r="G186" s="52" t="s">
        <v>28</v>
      </c>
      <c r="H186" s="52" t="s">
        <v>22</v>
      </c>
      <c r="I186" s="53">
        <v>129000.0</v>
      </c>
      <c r="J186" s="52" t="s">
        <v>38</v>
      </c>
      <c r="K186" s="52" t="s">
        <v>50</v>
      </c>
      <c r="L186" s="52" t="s">
        <v>42</v>
      </c>
      <c r="M186" s="53">
        <v>12119.38</v>
      </c>
      <c r="N186" s="53">
        <v>253.06</v>
      </c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</row>
    <row r="187" ht="12.75" customHeight="1">
      <c r="A187" s="52">
        <v>1067084.0</v>
      </c>
      <c r="B187" s="53">
        <v>35000.0</v>
      </c>
      <c r="C187" s="54">
        <f t="shared" si="1"/>
        <v>0.08143357143</v>
      </c>
      <c r="D187" s="52" t="s">
        <v>19</v>
      </c>
      <c r="E187" s="52">
        <v>10.65</v>
      </c>
      <c r="F187" s="53">
        <v>1140.07</v>
      </c>
      <c r="G187" s="52" t="s">
        <v>20</v>
      </c>
      <c r="H187" s="52" t="s">
        <v>89</v>
      </c>
      <c r="I187" s="53">
        <v>168000.0</v>
      </c>
      <c r="J187" s="52" t="s">
        <v>24</v>
      </c>
      <c r="K187" s="52" t="s">
        <v>50</v>
      </c>
      <c r="L187" s="52" t="s">
        <v>64</v>
      </c>
      <c r="M187" s="53">
        <v>38059.76</v>
      </c>
      <c r="N187" s="53">
        <v>272.59</v>
      </c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</row>
    <row r="188" ht="12.75" customHeight="1">
      <c r="A188" s="52">
        <v>1067090.0</v>
      </c>
      <c r="B188" s="53">
        <v>9000.0</v>
      </c>
      <c r="C188" s="54">
        <f t="shared" si="1"/>
        <v>0.04753945946</v>
      </c>
      <c r="D188" s="52" t="s">
        <v>19</v>
      </c>
      <c r="E188" s="52">
        <v>10.65</v>
      </c>
      <c r="F188" s="53">
        <v>293.16</v>
      </c>
      <c r="G188" s="52" t="s">
        <v>20</v>
      </c>
      <c r="H188" s="52" t="s">
        <v>56</v>
      </c>
      <c r="I188" s="53">
        <v>74000.0</v>
      </c>
      <c r="J188" s="52" t="s">
        <v>24</v>
      </c>
      <c r="K188" s="52" t="s">
        <v>25</v>
      </c>
      <c r="L188" s="52" t="s">
        <v>124</v>
      </c>
      <c r="M188" s="53">
        <v>10552.7927996</v>
      </c>
      <c r="N188" s="53">
        <v>6.65</v>
      </c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</row>
    <row r="189" ht="12.75" customHeight="1">
      <c r="A189" s="52">
        <v>1060875.0</v>
      </c>
      <c r="B189" s="53">
        <v>22475.0</v>
      </c>
      <c r="C189" s="54">
        <f t="shared" si="1"/>
        <v>0.1241238462</v>
      </c>
      <c r="D189" s="52" t="s">
        <v>27</v>
      </c>
      <c r="E189" s="52">
        <v>15.27</v>
      </c>
      <c r="F189" s="53">
        <v>537.87</v>
      </c>
      <c r="G189" s="52" t="s">
        <v>28</v>
      </c>
      <c r="H189" s="52" t="s">
        <v>94</v>
      </c>
      <c r="I189" s="53">
        <v>52000.0</v>
      </c>
      <c r="J189" s="52" t="s">
        <v>38</v>
      </c>
      <c r="K189" s="52" t="s">
        <v>50</v>
      </c>
      <c r="L189" s="52" t="s">
        <v>125</v>
      </c>
      <c r="M189" s="53">
        <v>25796.01</v>
      </c>
      <c r="N189" s="53">
        <v>537.87</v>
      </c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</row>
    <row r="190" ht="12.75" customHeight="1">
      <c r="A190" s="52">
        <v>1067265.0</v>
      </c>
      <c r="B190" s="53">
        <v>16000.0</v>
      </c>
      <c r="C190" s="54">
        <f t="shared" si="1"/>
        <v>0.1100964103</v>
      </c>
      <c r="D190" s="52" t="s">
        <v>19</v>
      </c>
      <c r="E190" s="52">
        <v>12.69</v>
      </c>
      <c r="F190" s="53">
        <v>536.72</v>
      </c>
      <c r="G190" s="52" t="s">
        <v>20</v>
      </c>
      <c r="H190" s="52" t="s">
        <v>45</v>
      </c>
      <c r="I190" s="53">
        <v>58500.0</v>
      </c>
      <c r="J190" s="52" t="s">
        <v>31</v>
      </c>
      <c r="K190" s="52" t="s">
        <v>50</v>
      </c>
      <c r="L190" s="52" t="s">
        <v>36</v>
      </c>
      <c r="M190" s="53">
        <v>12295.72</v>
      </c>
      <c r="N190" s="53">
        <v>528.58</v>
      </c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</row>
    <row r="191" ht="12.75" customHeight="1">
      <c r="A191" s="52">
        <v>1067287.0</v>
      </c>
      <c r="B191" s="53">
        <v>13500.0</v>
      </c>
      <c r="C191" s="54">
        <f t="shared" si="1"/>
        <v>0.07653971831</v>
      </c>
      <c r="D191" s="52" t="s">
        <v>19</v>
      </c>
      <c r="E191" s="52">
        <v>12.69</v>
      </c>
      <c r="F191" s="53">
        <v>452.86</v>
      </c>
      <c r="G191" s="52" t="s">
        <v>20</v>
      </c>
      <c r="H191" s="52" t="s">
        <v>66</v>
      </c>
      <c r="I191" s="53">
        <v>71000.0</v>
      </c>
      <c r="J191" s="52" t="s">
        <v>24</v>
      </c>
      <c r="K191" s="52" t="s">
        <v>50</v>
      </c>
      <c r="L191" s="52" t="s">
        <v>69</v>
      </c>
      <c r="M191" s="53">
        <v>16301.5451734</v>
      </c>
      <c r="N191" s="53">
        <v>456.95</v>
      </c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</row>
    <row r="192" ht="12.75" customHeight="1">
      <c r="A192" s="52">
        <v>1067066.0</v>
      </c>
      <c r="B192" s="53">
        <v>24000.0</v>
      </c>
      <c r="C192" s="54">
        <f t="shared" si="1"/>
        <v>0.1288128</v>
      </c>
      <c r="D192" s="52" t="s">
        <v>19</v>
      </c>
      <c r="E192" s="52">
        <v>12.69</v>
      </c>
      <c r="F192" s="53">
        <v>805.08</v>
      </c>
      <c r="G192" s="52" t="s">
        <v>20</v>
      </c>
      <c r="H192" s="52" t="s">
        <v>22</v>
      </c>
      <c r="I192" s="53">
        <v>75000.0</v>
      </c>
      <c r="J192" s="52" t="s">
        <v>24</v>
      </c>
      <c r="K192" s="52" t="s">
        <v>50</v>
      </c>
      <c r="L192" s="52" t="s">
        <v>107</v>
      </c>
      <c r="M192" s="53">
        <v>28978.6789484</v>
      </c>
      <c r="N192" s="53">
        <v>819.13</v>
      </c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</row>
    <row r="193" ht="12.75" customHeight="1">
      <c r="A193" s="52">
        <v>1067283.0</v>
      </c>
      <c r="B193" s="53">
        <v>12000.0</v>
      </c>
      <c r="C193" s="54">
        <f t="shared" si="1"/>
        <v>0.078176</v>
      </c>
      <c r="D193" s="52" t="s">
        <v>19</v>
      </c>
      <c r="E193" s="52">
        <v>10.65</v>
      </c>
      <c r="F193" s="53">
        <v>390.88</v>
      </c>
      <c r="G193" s="52" t="s">
        <v>20</v>
      </c>
      <c r="H193" s="52" t="s">
        <v>66</v>
      </c>
      <c r="I193" s="53">
        <v>60000.0</v>
      </c>
      <c r="J193" s="52" t="s">
        <v>24</v>
      </c>
      <c r="K193" s="52" t="s">
        <v>25</v>
      </c>
      <c r="L193" s="52" t="s">
        <v>42</v>
      </c>
      <c r="M193" s="53">
        <v>14070.3986395</v>
      </c>
      <c r="N193" s="53">
        <v>396.1</v>
      </c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</row>
    <row r="194" ht="12.75" customHeight="1">
      <c r="A194" s="52">
        <v>1067266.0</v>
      </c>
      <c r="B194" s="53">
        <v>8400.0</v>
      </c>
      <c r="C194" s="54">
        <f t="shared" si="1"/>
        <v>0.02832810582</v>
      </c>
      <c r="D194" s="52" t="s">
        <v>27</v>
      </c>
      <c r="E194" s="52">
        <v>16.77</v>
      </c>
      <c r="F194" s="53">
        <v>207.73</v>
      </c>
      <c r="G194" s="52" t="s">
        <v>75</v>
      </c>
      <c r="H194" s="52" t="s">
        <v>66</v>
      </c>
      <c r="I194" s="53">
        <v>87996.0</v>
      </c>
      <c r="J194" s="52" t="s">
        <v>38</v>
      </c>
      <c r="K194" s="52" t="s">
        <v>57</v>
      </c>
      <c r="L194" s="52" t="s">
        <v>91</v>
      </c>
      <c r="M194" s="53">
        <v>9940.54</v>
      </c>
      <c r="N194" s="53">
        <v>207.73</v>
      </c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</row>
    <row r="195" ht="12.75" customHeight="1">
      <c r="A195" s="52">
        <v>1066635.0</v>
      </c>
      <c r="B195" s="53">
        <v>28000.0</v>
      </c>
      <c r="C195" s="54">
        <f t="shared" si="1"/>
        <v>0.06039771429</v>
      </c>
      <c r="D195" s="52" t="s">
        <v>27</v>
      </c>
      <c r="E195" s="52">
        <v>17.58</v>
      </c>
      <c r="F195" s="53">
        <v>704.64</v>
      </c>
      <c r="G195" s="52" t="s">
        <v>75</v>
      </c>
      <c r="H195" s="52" t="s">
        <v>66</v>
      </c>
      <c r="I195" s="53">
        <v>140000.0</v>
      </c>
      <c r="J195" s="52" t="s">
        <v>24</v>
      </c>
      <c r="K195" s="52" t="s">
        <v>53</v>
      </c>
      <c r="L195" s="52" t="s">
        <v>52</v>
      </c>
      <c r="M195" s="53">
        <v>28411.15</v>
      </c>
      <c r="N195" s="53">
        <v>28412.43</v>
      </c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</row>
    <row r="196" ht="12.75" customHeight="1">
      <c r="A196" s="52">
        <v>1067026.0</v>
      </c>
      <c r="B196" s="53">
        <v>14000.0</v>
      </c>
      <c r="C196" s="54">
        <f t="shared" si="1"/>
        <v>0.07815636364</v>
      </c>
      <c r="D196" s="52" t="s">
        <v>19</v>
      </c>
      <c r="E196" s="52">
        <v>6.62</v>
      </c>
      <c r="F196" s="53">
        <v>429.86</v>
      </c>
      <c r="G196" s="52" t="s">
        <v>44</v>
      </c>
      <c r="H196" s="52" t="s">
        <v>22</v>
      </c>
      <c r="I196" s="53">
        <v>66000.0</v>
      </c>
      <c r="J196" s="52" t="s">
        <v>24</v>
      </c>
      <c r="K196" s="52" t="s">
        <v>50</v>
      </c>
      <c r="L196" s="52" t="s">
        <v>69</v>
      </c>
      <c r="M196" s="53">
        <v>15450.0842184</v>
      </c>
      <c r="N196" s="53">
        <v>2133.17</v>
      </c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</row>
    <row r="197" ht="12.75" customHeight="1">
      <c r="A197" s="52">
        <v>1067038.0</v>
      </c>
      <c r="B197" s="53">
        <v>12000.0</v>
      </c>
      <c r="C197" s="54">
        <f t="shared" si="1"/>
        <v>0.07057885714</v>
      </c>
      <c r="D197" s="52" t="s">
        <v>19</v>
      </c>
      <c r="E197" s="52">
        <v>14.27</v>
      </c>
      <c r="F197" s="53">
        <v>411.71</v>
      </c>
      <c r="G197" s="52" t="s">
        <v>28</v>
      </c>
      <c r="H197" s="52" t="s">
        <v>51</v>
      </c>
      <c r="I197" s="53">
        <v>70000.0</v>
      </c>
      <c r="J197" s="52" t="s">
        <v>31</v>
      </c>
      <c r="K197" s="52" t="s">
        <v>41</v>
      </c>
      <c r="L197" s="52" t="s">
        <v>91</v>
      </c>
      <c r="M197" s="53">
        <v>4241.16</v>
      </c>
      <c r="N197" s="53">
        <v>411.71</v>
      </c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</row>
    <row r="198" ht="12.75" customHeight="1">
      <c r="A198" s="52">
        <v>1067030.0</v>
      </c>
      <c r="B198" s="53">
        <v>25000.0</v>
      </c>
      <c r="C198" s="54">
        <f t="shared" si="1"/>
        <v>0.099228</v>
      </c>
      <c r="D198" s="52" t="s">
        <v>19</v>
      </c>
      <c r="E198" s="52">
        <v>11.71</v>
      </c>
      <c r="F198" s="53">
        <v>826.9</v>
      </c>
      <c r="G198" s="52" t="s">
        <v>20</v>
      </c>
      <c r="H198" s="52" t="s">
        <v>22</v>
      </c>
      <c r="I198" s="53">
        <v>100000.0</v>
      </c>
      <c r="J198" s="52" t="s">
        <v>24</v>
      </c>
      <c r="K198" s="52" t="s">
        <v>50</v>
      </c>
      <c r="L198" s="52" t="s">
        <v>102</v>
      </c>
      <c r="M198" s="53">
        <v>29277.5738374</v>
      </c>
      <c r="N198" s="53">
        <v>1122.55</v>
      </c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</row>
    <row r="199" ht="12.75" customHeight="1">
      <c r="A199" s="52">
        <v>1065350.0</v>
      </c>
      <c r="B199" s="53">
        <v>9000.0</v>
      </c>
      <c r="C199" s="54">
        <f t="shared" si="1"/>
        <v>0.0724584</v>
      </c>
      <c r="D199" s="52" t="s">
        <v>19</v>
      </c>
      <c r="E199" s="52">
        <v>12.69</v>
      </c>
      <c r="F199" s="53">
        <v>301.91</v>
      </c>
      <c r="G199" s="52" t="s">
        <v>20</v>
      </c>
      <c r="H199" s="52" t="s">
        <v>66</v>
      </c>
      <c r="I199" s="53">
        <v>50000.0</v>
      </c>
      <c r="J199" s="52" t="s">
        <v>24</v>
      </c>
      <c r="K199" s="52" t="s">
        <v>50</v>
      </c>
      <c r="L199" s="52" t="s">
        <v>91</v>
      </c>
      <c r="M199" s="53">
        <v>10867.2099768</v>
      </c>
      <c r="N199" s="53">
        <v>306.11</v>
      </c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</row>
    <row r="200" ht="12.75" customHeight="1">
      <c r="A200" s="52">
        <v>1067028.0</v>
      </c>
      <c r="B200" s="53">
        <v>13250.0</v>
      </c>
      <c r="C200" s="54">
        <f t="shared" si="1"/>
        <v>0.1479771429</v>
      </c>
      <c r="D200" s="52" t="s">
        <v>19</v>
      </c>
      <c r="E200" s="52">
        <v>10.65</v>
      </c>
      <c r="F200" s="53">
        <v>431.6</v>
      </c>
      <c r="G200" s="52" t="s">
        <v>20</v>
      </c>
      <c r="H200" s="52" t="s">
        <v>61</v>
      </c>
      <c r="I200" s="53">
        <v>35000.0</v>
      </c>
      <c r="J200" s="52" t="s">
        <v>24</v>
      </c>
      <c r="K200" s="52" t="s">
        <v>50</v>
      </c>
      <c r="L200" s="52" t="s">
        <v>99</v>
      </c>
      <c r="M200" s="53">
        <v>15535.9318576</v>
      </c>
      <c r="N200" s="53">
        <v>437.68</v>
      </c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</row>
    <row r="201" ht="12.75" customHeight="1">
      <c r="A201" s="52">
        <v>1061877.0</v>
      </c>
      <c r="B201" s="53">
        <v>20000.0</v>
      </c>
      <c r="C201" s="54">
        <f t="shared" si="1"/>
        <v>0.1085776</v>
      </c>
      <c r="D201" s="52" t="s">
        <v>19</v>
      </c>
      <c r="E201" s="52">
        <v>13.49</v>
      </c>
      <c r="F201" s="53">
        <v>678.61</v>
      </c>
      <c r="G201" s="52" t="s">
        <v>28</v>
      </c>
      <c r="H201" s="52" t="s">
        <v>85</v>
      </c>
      <c r="I201" s="53">
        <v>75000.0</v>
      </c>
      <c r="J201" s="52" t="s">
        <v>24</v>
      </c>
      <c r="K201" s="52" t="s">
        <v>50</v>
      </c>
      <c r="L201" s="52" t="s">
        <v>42</v>
      </c>
      <c r="M201" s="53">
        <v>23861.58</v>
      </c>
      <c r="N201" s="53">
        <v>8269.74</v>
      </c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</row>
    <row r="202" ht="12.75" customHeight="1">
      <c r="A202" s="52">
        <v>1067018.0</v>
      </c>
      <c r="B202" s="53">
        <v>3000.0</v>
      </c>
      <c r="C202" s="54">
        <f t="shared" si="1"/>
        <v>0.01749126761</v>
      </c>
      <c r="D202" s="52" t="s">
        <v>19</v>
      </c>
      <c r="E202" s="52">
        <v>14.65</v>
      </c>
      <c r="F202" s="53">
        <v>103.49</v>
      </c>
      <c r="G202" s="52" t="s">
        <v>28</v>
      </c>
      <c r="H202" s="52" t="s">
        <v>66</v>
      </c>
      <c r="I202" s="53">
        <v>71000.0</v>
      </c>
      <c r="J202" s="52" t="s">
        <v>24</v>
      </c>
      <c r="K202" s="52" t="s">
        <v>62</v>
      </c>
      <c r="L202" s="52" t="s">
        <v>112</v>
      </c>
      <c r="M202" s="53">
        <v>3723.93632476</v>
      </c>
      <c r="N202" s="53">
        <v>107.29</v>
      </c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</row>
    <row r="203" ht="12.75" customHeight="1">
      <c r="A203" s="52">
        <v>1067223.0</v>
      </c>
      <c r="B203" s="53">
        <v>7350.0</v>
      </c>
      <c r="C203" s="54">
        <f t="shared" si="1"/>
        <v>0.059855</v>
      </c>
      <c r="D203" s="52" t="s">
        <v>19</v>
      </c>
      <c r="E203" s="52">
        <v>10.65</v>
      </c>
      <c r="F203" s="53">
        <v>239.42</v>
      </c>
      <c r="G203" s="52" t="s">
        <v>20</v>
      </c>
      <c r="H203" s="52" t="s">
        <v>22</v>
      </c>
      <c r="I203" s="53">
        <v>48000.0</v>
      </c>
      <c r="J203" s="52" t="s">
        <v>24</v>
      </c>
      <c r="K203" s="52" t="s">
        <v>50</v>
      </c>
      <c r="L203" s="52" t="s">
        <v>126</v>
      </c>
      <c r="M203" s="53">
        <v>8616.33001985</v>
      </c>
      <c r="N203" s="53">
        <v>249.88</v>
      </c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</row>
    <row r="204" ht="12.75" customHeight="1">
      <c r="A204" s="52">
        <v>1067004.0</v>
      </c>
      <c r="B204" s="53">
        <v>11500.0</v>
      </c>
      <c r="C204" s="54">
        <f t="shared" si="1"/>
        <v>0.1333933333</v>
      </c>
      <c r="D204" s="52" t="s">
        <v>19</v>
      </c>
      <c r="E204" s="52">
        <v>15.27</v>
      </c>
      <c r="F204" s="53">
        <v>400.18</v>
      </c>
      <c r="G204" s="52" t="s">
        <v>28</v>
      </c>
      <c r="H204" s="52" t="s">
        <v>66</v>
      </c>
      <c r="I204" s="53">
        <v>36000.0</v>
      </c>
      <c r="J204" s="52" t="s">
        <v>24</v>
      </c>
      <c r="K204" s="52" t="s">
        <v>50</v>
      </c>
      <c r="L204" s="52" t="s">
        <v>87</v>
      </c>
      <c r="M204" s="53">
        <v>14400.4992472</v>
      </c>
      <c r="N204" s="53">
        <v>416.2</v>
      </c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</row>
    <row r="205" ht="12.75" customHeight="1">
      <c r="A205" s="52">
        <v>1031265.0</v>
      </c>
      <c r="B205" s="53">
        <v>13650.0</v>
      </c>
      <c r="C205" s="54">
        <f t="shared" si="1"/>
        <v>0.06364465116</v>
      </c>
      <c r="D205" s="52" t="s">
        <v>19</v>
      </c>
      <c r="E205" s="52">
        <v>12.42</v>
      </c>
      <c r="F205" s="53">
        <v>456.12</v>
      </c>
      <c r="G205" s="52" t="s">
        <v>20</v>
      </c>
      <c r="H205" s="52" t="s">
        <v>22</v>
      </c>
      <c r="I205" s="53">
        <v>86000.0</v>
      </c>
      <c r="J205" s="52" t="s">
        <v>31</v>
      </c>
      <c r="K205" s="52" t="s">
        <v>50</v>
      </c>
      <c r="L205" s="52" t="s">
        <v>42</v>
      </c>
      <c r="M205" s="53">
        <v>8203.29</v>
      </c>
      <c r="N205" s="53">
        <v>456.12</v>
      </c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</row>
    <row r="206" ht="12.75" customHeight="1">
      <c r="A206" s="52">
        <v>1066835.0</v>
      </c>
      <c r="B206" s="53">
        <v>10500.0</v>
      </c>
      <c r="C206" s="54">
        <f t="shared" si="1"/>
        <v>0.148264</v>
      </c>
      <c r="D206" s="52" t="s">
        <v>19</v>
      </c>
      <c r="E206" s="52">
        <v>16.29</v>
      </c>
      <c r="F206" s="53">
        <v>370.66</v>
      </c>
      <c r="G206" s="52" t="s">
        <v>75</v>
      </c>
      <c r="H206" s="52" t="s">
        <v>48</v>
      </c>
      <c r="I206" s="53">
        <v>30000.0</v>
      </c>
      <c r="J206" s="52" t="s">
        <v>31</v>
      </c>
      <c r="K206" s="52" t="s">
        <v>50</v>
      </c>
      <c r="L206" s="52" t="s">
        <v>42</v>
      </c>
      <c r="M206" s="53">
        <v>2222.16</v>
      </c>
      <c r="N206" s="53">
        <v>370.66</v>
      </c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</row>
    <row r="207" ht="12.75" customHeight="1">
      <c r="A207" s="52">
        <v>1067181.0</v>
      </c>
      <c r="B207" s="53">
        <v>12000.0</v>
      </c>
      <c r="C207" s="54">
        <f t="shared" si="1"/>
        <v>0.07734</v>
      </c>
      <c r="D207" s="52" t="s">
        <v>19</v>
      </c>
      <c r="E207" s="52">
        <v>9.91</v>
      </c>
      <c r="F207" s="53">
        <v>386.7</v>
      </c>
      <c r="G207" s="52" t="s">
        <v>20</v>
      </c>
      <c r="H207" s="52" t="s">
        <v>89</v>
      </c>
      <c r="I207" s="53">
        <v>60000.0</v>
      </c>
      <c r="J207" s="52" t="s">
        <v>24</v>
      </c>
      <c r="K207" s="52" t="s">
        <v>50</v>
      </c>
      <c r="L207" s="52" t="s">
        <v>42</v>
      </c>
      <c r="M207" s="53">
        <v>13919.4138718</v>
      </c>
      <c r="N207" s="53">
        <v>395.05</v>
      </c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</row>
    <row r="208" ht="12.75" customHeight="1">
      <c r="A208" s="52">
        <v>1067179.0</v>
      </c>
      <c r="B208" s="53">
        <v>6000.0</v>
      </c>
      <c r="C208" s="54">
        <f t="shared" si="1"/>
        <v>0.06724235294</v>
      </c>
      <c r="D208" s="52" t="s">
        <v>19</v>
      </c>
      <c r="E208" s="52">
        <v>8.9</v>
      </c>
      <c r="F208" s="53">
        <v>190.52</v>
      </c>
      <c r="G208" s="52" t="s">
        <v>44</v>
      </c>
      <c r="H208" s="52" t="s">
        <v>48</v>
      </c>
      <c r="I208" s="53">
        <v>34000.0</v>
      </c>
      <c r="J208" s="52" t="s">
        <v>24</v>
      </c>
      <c r="K208" s="52" t="s">
        <v>25</v>
      </c>
      <c r="L208" s="52" t="s">
        <v>99</v>
      </c>
      <c r="M208" s="53">
        <v>6857.26115126</v>
      </c>
      <c r="N208" s="53">
        <v>198.16</v>
      </c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</row>
    <row r="209" ht="12.75" customHeight="1">
      <c r="A209" s="52">
        <v>1067172.0</v>
      </c>
      <c r="B209" s="53">
        <v>11500.0</v>
      </c>
      <c r="C209" s="54">
        <f t="shared" si="1"/>
        <v>0.1086461538</v>
      </c>
      <c r="D209" s="52" t="s">
        <v>19</v>
      </c>
      <c r="E209" s="52">
        <v>15.27</v>
      </c>
      <c r="F209" s="53">
        <v>400.18</v>
      </c>
      <c r="G209" s="52" t="s">
        <v>28</v>
      </c>
      <c r="H209" s="52" t="s">
        <v>22</v>
      </c>
      <c r="I209" s="53">
        <v>44200.0</v>
      </c>
      <c r="J209" s="52" t="s">
        <v>24</v>
      </c>
      <c r="K209" s="52" t="s">
        <v>25</v>
      </c>
      <c r="L209" s="52" t="s">
        <v>42</v>
      </c>
      <c r="M209" s="53">
        <v>13598.01</v>
      </c>
      <c r="N209" s="53">
        <v>6821.51</v>
      </c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</row>
    <row r="210" ht="12.75" customHeight="1">
      <c r="A210" s="52">
        <v>1066712.0</v>
      </c>
      <c r="B210" s="53">
        <v>7000.0</v>
      </c>
      <c r="C210" s="54">
        <f t="shared" si="1"/>
        <v>0.03423073171</v>
      </c>
      <c r="D210" s="52" t="s">
        <v>19</v>
      </c>
      <c r="E210" s="52">
        <v>12.42</v>
      </c>
      <c r="F210" s="53">
        <v>233.91</v>
      </c>
      <c r="G210" s="52" t="s">
        <v>20</v>
      </c>
      <c r="H210" s="52" t="s">
        <v>94</v>
      </c>
      <c r="I210" s="53">
        <v>82000.0</v>
      </c>
      <c r="J210" s="52" t="s">
        <v>24</v>
      </c>
      <c r="K210" s="52" t="s">
        <v>50</v>
      </c>
      <c r="L210" s="52" t="s">
        <v>118</v>
      </c>
      <c r="M210" s="53">
        <v>8290.73</v>
      </c>
      <c r="N210" s="53">
        <v>2454.29</v>
      </c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</row>
    <row r="211" ht="12.75" customHeight="1">
      <c r="A211" s="52">
        <v>1066706.0</v>
      </c>
      <c r="B211" s="53">
        <v>29500.0</v>
      </c>
      <c r="C211" s="54">
        <f t="shared" si="1"/>
        <v>0.1137122892</v>
      </c>
      <c r="D211" s="52" t="s">
        <v>27</v>
      </c>
      <c r="E211" s="52">
        <v>20.3</v>
      </c>
      <c r="F211" s="53">
        <v>786.51</v>
      </c>
      <c r="G211" s="52" t="s">
        <v>55</v>
      </c>
      <c r="H211" s="52" t="s">
        <v>85</v>
      </c>
      <c r="I211" s="53">
        <v>83000.0</v>
      </c>
      <c r="J211" s="52" t="s">
        <v>24</v>
      </c>
      <c r="K211" s="52" t="s">
        <v>50</v>
      </c>
      <c r="L211" s="52" t="s">
        <v>127</v>
      </c>
      <c r="M211" s="53">
        <v>45755.2299805</v>
      </c>
      <c r="N211" s="53">
        <v>9781.44</v>
      </c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</row>
    <row r="212" ht="12.75" customHeight="1">
      <c r="A212" s="52">
        <v>1066836.0</v>
      </c>
      <c r="B212" s="53">
        <v>2000.0</v>
      </c>
      <c r="C212" s="54">
        <f t="shared" si="1"/>
        <v>0.02037073171</v>
      </c>
      <c r="D212" s="52" t="s">
        <v>19</v>
      </c>
      <c r="E212" s="52">
        <v>15.27</v>
      </c>
      <c r="F212" s="53">
        <v>69.6</v>
      </c>
      <c r="G212" s="52" t="s">
        <v>28</v>
      </c>
      <c r="H212" s="52" t="s">
        <v>89</v>
      </c>
      <c r="I212" s="53">
        <v>41000.0</v>
      </c>
      <c r="J212" s="52" t="s">
        <v>24</v>
      </c>
      <c r="K212" s="52" t="s">
        <v>88</v>
      </c>
      <c r="L212" s="52" t="s">
        <v>64</v>
      </c>
      <c r="M212" s="53">
        <v>2520.4</v>
      </c>
      <c r="N212" s="53">
        <v>15.88</v>
      </c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</row>
    <row r="213" ht="12.75" customHeight="1">
      <c r="A213" s="52">
        <v>1066826.0</v>
      </c>
      <c r="B213" s="53">
        <v>11625.0</v>
      </c>
      <c r="C213" s="54">
        <f t="shared" si="1"/>
        <v>0.1314833333</v>
      </c>
      <c r="D213" s="52" t="s">
        <v>19</v>
      </c>
      <c r="E213" s="52">
        <v>13.49</v>
      </c>
      <c r="F213" s="53">
        <v>394.45</v>
      </c>
      <c r="G213" s="52" t="s">
        <v>28</v>
      </c>
      <c r="H213" s="52" t="s">
        <v>29</v>
      </c>
      <c r="I213" s="53">
        <v>36000.0</v>
      </c>
      <c r="J213" s="52" t="s">
        <v>24</v>
      </c>
      <c r="K213" s="52" t="s">
        <v>25</v>
      </c>
      <c r="L213" s="52" t="s">
        <v>115</v>
      </c>
      <c r="M213" s="53">
        <v>14196.268244</v>
      </c>
      <c r="N213" s="53">
        <v>406.12</v>
      </c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</row>
    <row r="214" ht="12.75" customHeight="1">
      <c r="A214" s="52">
        <v>1063280.0</v>
      </c>
      <c r="B214" s="53">
        <v>15075.0</v>
      </c>
      <c r="C214" s="54">
        <f t="shared" si="1"/>
        <v>0.1773291429</v>
      </c>
      <c r="D214" s="52" t="s">
        <v>19</v>
      </c>
      <c r="E214" s="52">
        <v>14.27</v>
      </c>
      <c r="F214" s="53">
        <v>517.21</v>
      </c>
      <c r="G214" s="52" t="s">
        <v>28</v>
      </c>
      <c r="H214" s="52" t="s">
        <v>22</v>
      </c>
      <c r="I214" s="53">
        <v>35000.0</v>
      </c>
      <c r="J214" s="52" t="s">
        <v>31</v>
      </c>
      <c r="K214" s="52" t="s">
        <v>50</v>
      </c>
      <c r="L214" s="52" t="s">
        <v>64</v>
      </c>
      <c r="M214" s="53">
        <v>15502.77</v>
      </c>
      <c r="N214" s="53">
        <v>517.21</v>
      </c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</row>
    <row r="215" ht="12.75" customHeight="1">
      <c r="A215" s="52">
        <v>1057447.0</v>
      </c>
      <c r="B215" s="53">
        <v>5300.0</v>
      </c>
      <c r="C215" s="54">
        <f t="shared" si="1"/>
        <v>0.073772</v>
      </c>
      <c r="D215" s="52" t="s">
        <v>19</v>
      </c>
      <c r="E215" s="52">
        <v>15.27</v>
      </c>
      <c r="F215" s="53">
        <v>184.43</v>
      </c>
      <c r="G215" s="52" t="s">
        <v>28</v>
      </c>
      <c r="H215" s="52" t="s">
        <v>45</v>
      </c>
      <c r="I215" s="53">
        <v>30000.0</v>
      </c>
      <c r="J215" s="52" t="s">
        <v>24</v>
      </c>
      <c r="K215" s="52" t="s">
        <v>25</v>
      </c>
      <c r="L215" s="52" t="s">
        <v>80</v>
      </c>
      <c r="M215" s="53">
        <v>6622.54670886</v>
      </c>
      <c r="N215" s="53">
        <v>741.85</v>
      </c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</row>
    <row r="216" ht="12.75" customHeight="1">
      <c r="A216" s="52">
        <v>1040867.0</v>
      </c>
      <c r="B216" s="53">
        <v>8200.0</v>
      </c>
      <c r="C216" s="54">
        <f t="shared" si="1"/>
        <v>0.075531</v>
      </c>
      <c r="D216" s="52" t="s">
        <v>19</v>
      </c>
      <c r="E216" s="52">
        <v>6.62</v>
      </c>
      <c r="F216" s="53">
        <v>251.77</v>
      </c>
      <c r="G216" s="52" t="s">
        <v>44</v>
      </c>
      <c r="H216" s="52" t="s">
        <v>29</v>
      </c>
      <c r="I216" s="53">
        <v>40000.0</v>
      </c>
      <c r="J216" s="52" t="s">
        <v>24</v>
      </c>
      <c r="K216" s="52" t="s">
        <v>53</v>
      </c>
      <c r="L216" s="52" t="s">
        <v>92</v>
      </c>
      <c r="M216" s="53">
        <v>9062.49784003</v>
      </c>
      <c r="N216" s="53">
        <v>260.69</v>
      </c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</row>
    <row r="217" ht="12.75" customHeight="1">
      <c r="A217" s="52">
        <v>1065232.0</v>
      </c>
      <c r="B217" s="53">
        <v>12000.0</v>
      </c>
      <c r="C217" s="54">
        <f t="shared" si="1"/>
        <v>0.04582742857</v>
      </c>
      <c r="D217" s="52" t="s">
        <v>19</v>
      </c>
      <c r="E217" s="52">
        <v>12.42</v>
      </c>
      <c r="F217" s="53">
        <v>400.99</v>
      </c>
      <c r="G217" s="52" t="s">
        <v>20</v>
      </c>
      <c r="H217" s="52" t="s">
        <v>56</v>
      </c>
      <c r="I217" s="53">
        <v>105000.0</v>
      </c>
      <c r="J217" s="52" t="s">
        <v>24</v>
      </c>
      <c r="K217" s="52" t="s">
        <v>25</v>
      </c>
      <c r="L217" s="52" t="s">
        <v>64</v>
      </c>
      <c r="M217" s="53">
        <v>14431.9785602</v>
      </c>
      <c r="N217" s="53">
        <v>413.19</v>
      </c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</row>
    <row r="218" ht="12.75" customHeight="1">
      <c r="A218" s="52">
        <v>1052492.0</v>
      </c>
      <c r="B218" s="53">
        <v>8650.0</v>
      </c>
      <c r="C218" s="54">
        <f t="shared" si="1"/>
        <v>0.07914133333</v>
      </c>
      <c r="D218" s="52" t="s">
        <v>19</v>
      </c>
      <c r="E218" s="52">
        <v>14.27</v>
      </c>
      <c r="F218" s="53">
        <v>296.78</v>
      </c>
      <c r="G218" s="52" t="s">
        <v>28</v>
      </c>
      <c r="H218" s="52" t="s">
        <v>61</v>
      </c>
      <c r="I218" s="53">
        <v>45000.0</v>
      </c>
      <c r="J218" s="52" t="s">
        <v>24</v>
      </c>
      <c r="K218" s="52" t="s">
        <v>25</v>
      </c>
      <c r="L218" s="52" t="s">
        <v>87</v>
      </c>
      <c r="M218" s="53">
        <v>10678.6847685</v>
      </c>
      <c r="N218" s="53">
        <v>312.44</v>
      </c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</row>
    <row r="219" ht="12.75" customHeight="1">
      <c r="A219" s="52">
        <v>1066664.0</v>
      </c>
      <c r="B219" s="53">
        <v>21000.0</v>
      </c>
      <c r="C219" s="54">
        <f t="shared" si="1"/>
        <v>0.03247486239</v>
      </c>
      <c r="D219" s="52" t="s">
        <v>27</v>
      </c>
      <c r="E219" s="52">
        <v>17.27</v>
      </c>
      <c r="F219" s="53">
        <v>294.98</v>
      </c>
      <c r="G219" s="52" t="s">
        <v>75</v>
      </c>
      <c r="H219" s="52" t="s">
        <v>22</v>
      </c>
      <c r="I219" s="53">
        <v>109000.0</v>
      </c>
      <c r="J219" s="52" t="s">
        <v>38</v>
      </c>
      <c r="K219" s="52" t="s">
        <v>50</v>
      </c>
      <c r="L219" s="52" t="s">
        <v>95</v>
      </c>
      <c r="M219" s="53">
        <v>14117.18</v>
      </c>
      <c r="N219" s="53">
        <v>294.98</v>
      </c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</row>
    <row r="220" ht="12.75" customHeight="1">
      <c r="A220" s="52">
        <v>1066659.0</v>
      </c>
      <c r="B220" s="53">
        <v>16000.0</v>
      </c>
      <c r="C220" s="54">
        <f t="shared" si="1"/>
        <v>0.0959928</v>
      </c>
      <c r="D220" s="52" t="s">
        <v>27</v>
      </c>
      <c r="E220" s="52">
        <v>17.27</v>
      </c>
      <c r="F220" s="53">
        <v>399.97</v>
      </c>
      <c r="G220" s="52" t="s">
        <v>75</v>
      </c>
      <c r="H220" s="52" t="s">
        <v>89</v>
      </c>
      <c r="I220" s="53">
        <v>50000.0</v>
      </c>
      <c r="J220" s="52" t="s">
        <v>38</v>
      </c>
      <c r="K220" s="52" t="s">
        <v>50</v>
      </c>
      <c r="L220" s="52" t="s">
        <v>64</v>
      </c>
      <c r="M220" s="53">
        <v>19183.22</v>
      </c>
      <c r="N220" s="53">
        <v>399.97</v>
      </c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</row>
    <row r="221" ht="12.75" customHeight="1">
      <c r="A221" s="52">
        <v>1066763.0</v>
      </c>
      <c r="B221" s="53">
        <v>12000.0</v>
      </c>
      <c r="C221" s="54">
        <f t="shared" si="1"/>
        <v>0.05797445783</v>
      </c>
      <c r="D221" s="52" t="s">
        <v>19</v>
      </c>
      <c r="E221" s="52">
        <v>12.42</v>
      </c>
      <c r="F221" s="53">
        <v>400.99</v>
      </c>
      <c r="G221" s="52" t="s">
        <v>20</v>
      </c>
      <c r="H221" s="52" t="s">
        <v>89</v>
      </c>
      <c r="I221" s="53">
        <v>83000.0</v>
      </c>
      <c r="J221" s="52" t="s">
        <v>24</v>
      </c>
      <c r="K221" s="52" t="s">
        <v>50</v>
      </c>
      <c r="L221" s="52" t="s">
        <v>42</v>
      </c>
      <c r="M221" s="53">
        <v>14432.3101772</v>
      </c>
      <c r="N221" s="53">
        <v>411.96</v>
      </c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</row>
    <row r="222" ht="12.75" customHeight="1">
      <c r="A222" s="52">
        <v>1066798.0</v>
      </c>
      <c r="B222" s="53">
        <v>9500.0</v>
      </c>
      <c r="C222" s="54">
        <f t="shared" si="1"/>
        <v>0.07284114286</v>
      </c>
      <c r="D222" s="52" t="s">
        <v>19</v>
      </c>
      <c r="E222" s="52">
        <v>12.69</v>
      </c>
      <c r="F222" s="53">
        <v>318.68</v>
      </c>
      <c r="G222" s="52" t="s">
        <v>20</v>
      </c>
      <c r="H222" s="52" t="s">
        <v>29</v>
      </c>
      <c r="I222" s="53">
        <v>52500.0</v>
      </c>
      <c r="J222" s="52" t="s">
        <v>31</v>
      </c>
      <c r="K222" s="52" t="s">
        <v>88</v>
      </c>
      <c r="L222" s="52" t="s">
        <v>42</v>
      </c>
      <c r="M222" s="53">
        <v>7002.16</v>
      </c>
      <c r="N222" s="53">
        <v>318.68</v>
      </c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</row>
    <row r="223" ht="12.75" customHeight="1">
      <c r="A223" s="52">
        <v>1066639.0</v>
      </c>
      <c r="B223" s="53">
        <v>7400.0</v>
      </c>
      <c r="C223" s="54">
        <f t="shared" si="1"/>
        <v>0.1205232</v>
      </c>
      <c r="D223" s="52" t="s">
        <v>19</v>
      </c>
      <c r="E223" s="52">
        <v>13.49</v>
      </c>
      <c r="F223" s="53">
        <v>251.09</v>
      </c>
      <c r="G223" s="52" t="s">
        <v>28</v>
      </c>
      <c r="H223" s="52" t="s">
        <v>29</v>
      </c>
      <c r="I223" s="53">
        <v>25000.0</v>
      </c>
      <c r="J223" s="52" t="s">
        <v>24</v>
      </c>
      <c r="K223" s="52" t="s">
        <v>50</v>
      </c>
      <c r="L223" s="52" t="s">
        <v>26</v>
      </c>
      <c r="M223" s="53">
        <v>9037.69568007</v>
      </c>
      <c r="N223" s="53">
        <v>255.3</v>
      </c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</row>
    <row r="224" ht="12.75" customHeight="1">
      <c r="A224" s="52">
        <v>1066633.0</v>
      </c>
      <c r="B224" s="53">
        <v>14400.0</v>
      </c>
      <c r="C224" s="54">
        <f t="shared" si="1"/>
        <v>0.09772</v>
      </c>
      <c r="D224" s="52" t="s">
        <v>19</v>
      </c>
      <c r="E224" s="52">
        <v>13.49</v>
      </c>
      <c r="F224" s="53">
        <v>488.6</v>
      </c>
      <c r="G224" s="52" t="s">
        <v>28</v>
      </c>
      <c r="H224" s="52" t="s">
        <v>22</v>
      </c>
      <c r="I224" s="53">
        <v>60000.0</v>
      </c>
      <c r="J224" s="52" t="s">
        <v>24</v>
      </c>
      <c r="K224" s="52" t="s">
        <v>50</v>
      </c>
      <c r="L224" s="52" t="s">
        <v>87</v>
      </c>
      <c r="M224" s="53">
        <v>15453.51</v>
      </c>
      <c r="N224" s="53">
        <v>12526.96</v>
      </c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</row>
    <row r="225" ht="12.75" customHeight="1">
      <c r="A225" s="52">
        <v>1060644.0</v>
      </c>
      <c r="B225" s="53">
        <v>24250.0</v>
      </c>
      <c r="C225" s="54">
        <f t="shared" si="1"/>
        <v>0.051976</v>
      </c>
      <c r="D225" s="52" t="s">
        <v>27</v>
      </c>
      <c r="E225" s="52">
        <v>23.91</v>
      </c>
      <c r="F225" s="53">
        <v>519.76</v>
      </c>
      <c r="G225" s="52" t="s">
        <v>109</v>
      </c>
      <c r="H225" s="52" t="s">
        <v>94</v>
      </c>
      <c r="I225" s="53">
        <v>120000.0</v>
      </c>
      <c r="J225" s="52" t="s">
        <v>24</v>
      </c>
      <c r="K225" s="52" t="s">
        <v>50</v>
      </c>
      <c r="L225" s="52" t="s">
        <v>26</v>
      </c>
      <c r="M225" s="53">
        <v>22188.25</v>
      </c>
      <c r="N225" s="53">
        <v>16499.75</v>
      </c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</row>
    <row r="226" ht="12.75" customHeight="1">
      <c r="A226" s="52">
        <v>1066766.0</v>
      </c>
      <c r="B226" s="53">
        <v>7200.0</v>
      </c>
      <c r="C226" s="54">
        <f t="shared" si="1"/>
        <v>0.03975705882</v>
      </c>
      <c r="D226" s="52" t="s">
        <v>19</v>
      </c>
      <c r="E226" s="52">
        <v>7.9</v>
      </c>
      <c r="F226" s="53">
        <v>225.29</v>
      </c>
      <c r="G226" s="52" t="s">
        <v>44</v>
      </c>
      <c r="H226" s="52" t="s">
        <v>48</v>
      </c>
      <c r="I226" s="53">
        <v>68000.0</v>
      </c>
      <c r="J226" s="52" t="s">
        <v>31</v>
      </c>
      <c r="K226" s="52" t="s">
        <v>50</v>
      </c>
      <c r="L226" s="52" t="s">
        <v>33</v>
      </c>
      <c r="M226" s="53">
        <v>7730.87</v>
      </c>
      <c r="N226" s="53">
        <v>225.29</v>
      </c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</row>
    <row r="227" ht="12.75" customHeight="1">
      <c r="A227" s="52">
        <v>1066613.0</v>
      </c>
      <c r="B227" s="53">
        <v>26000.0</v>
      </c>
      <c r="C227" s="54">
        <f t="shared" si="1"/>
        <v>0.1455758491</v>
      </c>
      <c r="D227" s="52" t="s">
        <v>27</v>
      </c>
      <c r="E227" s="52">
        <v>16.77</v>
      </c>
      <c r="F227" s="53">
        <v>642.96</v>
      </c>
      <c r="G227" s="52" t="s">
        <v>75</v>
      </c>
      <c r="H227" s="52" t="s">
        <v>22</v>
      </c>
      <c r="I227" s="53">
        <v>53000.0</v>
      </c>
      <c r="J227" s="52" t="s">
        <v>31</v>
      </c>
      <c r="K227" s="52" t="s">
        <v>53</v>
      </c>
      <c r="L227" s="52" t="s">
        <v>52</v>
      </c>
      <c r="M227" s="53">
        <v>9622.45</v>
      </c>
      <c r="N227" s="53">
        <v>642.96</v>
      </c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</row>
    <row r="228" ht="12.75" customHeight="1">
      <c r="A228" s="52">
        <v>1065648.0</v>
      </c>
      <c r="B228" s="53">
        <v>7000.0</v>
      </c>
      <c r="C228" s="54">
        <f t="shared" si="1"/>
        <v>0.02667068966</v>
      </c>
      <c r="D228" s="52" t="s">
        <v>27</v>
      </c>
      <c r="E228" s="52">
        <v>11.71</v>
      </c>
      <c r="F228" s="53">
        <v>154.69</v>
      </c>
      <c r="G228" s="52" t="s">
        <v>20</v>
      </c>
      <c r="H228" s="52" t="s">
        <v>85</v>
      </c>
      <c r="I228" s="53">
        <v>69600.0</v>
      </c>
      <c r="J228" s="52" t="s">
        <v>31</v>
      </c>
      <c r="K228" s="52" t="s">
        <v>25</v>
      </c>
      <c r="L228" s="52" t="s">
        <v>107</v>
      </c>
      <c r="M228" s="53">
        <v>6126.24</v>
      </c>
      <c r="N228" s="53">
        <v>154.69</v>
      </c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</row>
    <row r="229" ht="12.75" customHeight="1">
      <c r="A229" s="52">
        <v>1066768.0</v>
      </c>
      <c r="B229" s="53">
        <v>4000.0</v>
      </c>
      <c r="C229" s="54">
        <f t="shared" si="1"/>
        <v>0.02297538462</v>
      </c>
      <c r="D229" s="52" t="s">
        <v>19</v>
      </c>
      <c r="E229" s="52">
        <v>7.51</v>
      </c>
      <c r="F229" s="53">
        <v>124.45</v>
      </c>
      <c r="G229" s="52" t="s">
        <v>44</v>
      </c>
      <c r="H229" s="52" t="s">
        <v>29</v>
      </c>
      <c r="I229" s="53">
        <v>65000.0</v>
      </c>
      <c r="J229" s="52" t="s">
        <v>24</v>
      </c>
      <c r="K229" s="52" t="s">
        <v>57</v>
      </c>
      <c r="L229" s="52" t="s">
        <v>42</v>
      </c>
      <c r="M229" s="53">
        <v>4182.25</v>
      </c>
      <c r="N229" s="53">
        <v>3313.87</v>
      </c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</row>
    <row r="230" ht="12.75" customHeight="1">
      <c r="A230" s="52">
        <v>1066617.0</v>
      </c>
      <c r="B230" s="53">
        <v>1500.0</v>
      </c>
      <c r="C230" s="54">
        <f t="shared" si="1"/>
        <v>0.004474166667</v>
      </c>
      <c r="D230" s="52" t="s">
        <v>19</v>
      </c>
      <c r="E230" s="52">
        <v>17.27</v>
      </c>
      <c r="F230" s="53">
        <v>53.69</v>
      </c>
      <c r="G230" s="52" t="s">
        <v>75</v>
      </c>
      <c r="H230" s="52" t="s">
        <v>22</v>
      </c>
      <c r="I230" s="53">
        <v>144000.0</v>
      </c>
      <c r="J230" s="52" t="s">
        <v>24</v>
      </c>
      <c r="K230" s="52" t="s">
        <v>50</v>
      </c>
      <c r="L230" s="52" t="s">
        <v>42</v>
      </c>
      <c r="M230" s="53">
        <v>1521.6</v>
      </c>
      <c r="N230" s="53">
        <v>1521.89</v>
      </c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</row>
    <row r="231" ht="12.75" customHeight="1">
      <c r="A231" s="52">
        <v>1062015.0</v>
      </c>
      <c r="B231" s="53">
        <v>19600.0</v>
      </c>
      <c r="C231" s="54">
        <f t="shared" si="1"/>
        <v>0.1047904</v>
      </c>
      <c r="D231" s="52" t="s">
        <v>19</v>
      </c>
      <c r="E231" s="52">
        <v>12.42</v>
      </c>
      <c r="F231" s="53">
        <v>654.94</v>
      </c>
      <c r="G231" s="52" t="s">
        <v>20</v>
      </c>
      <c r="H231" s="52" t="s">
        <v>89</v>
      </c>
      <c r="I231" s="53">
        <v>75000.0</v>
      </c>
      <c r="J231" s="52" t="s">
        <v>24</v>
      </c>
      <c r="K231" s="52" t="s">
        <v>25</v>
      </c>
      <c r="L231" s="52" t="s">
        <v>91</v>
      </c>
      <c r="M231" s="53">
        <v>21993.62</v>
      </c>
      <c r="N231" s="53">
        <v>13491.06</v>
      </c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</row>
    <row r="232" ht="12.75" customHeight="1">
      <c r="A232" s="52">
        <v>1066598.0</v>
      </c>
      <c r="B232" s="53">
        <v>2500.0</v>
      </c>
      <c r="C232" s="54">
        <f t="shared" si="1"/>
        <v>0.03421655172</v>
      </c>
      <c r="D232" s="52" t="s">
        <v>19</v>
      </c>
      <c r="E232" s="52">
        <v>11.71</v>
      </c>
      <c r="F232" s="53">
        <v>82.69</v>
      </c>
      <c r="G232" s="52" t="s">
        <v>20</v>
      </c>
      <c r="H232" s="52" t="s">
        <v>94</v>
      </c>
      <c r="I232" s="53">
        <v>29000.0</v>
      </c>
      <c r="J232" s="52" t="s">
        <v>24</v>
      </c>
      <c r="K232" s="52" t="s">
        <v>50</v>
      </c>
      <c r="L232" s="52" t="s">
        <v>26</v>
      </c>
      <c r="M232" s="53">
        <v>2894.74</v>
      </c>
      <c r="N232" s="53">
        <v>1168.5</v>
      </c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</row>
    <row r="233" ht="12.75" customHeight="1">
      <c r="A233" s="52">
        <v>1066503.0</v>
      </c>
      <c r="B233" s="53">
        <v>10000.0</v>
      </c>
      <c r="C233" s="54">
        <f t="shared" si="1"/>
        <v>0.05750571429</v>
      </c>
      <c r="D233" s="52" t="s">
        <v>19</v>
      </c>
      <c r="E233" s="52">
        <v>12.69</v>
      </c>
      <c r="F233" s="53">
        <v>335.45</v>
      </c>
      <c r="G233" s="52" t="s">
        <v>20</v>
      </c>
      <c r="H233" s="52" t="s">
        <v>89</v>
      </c>
      <c r="I233" s="53">
        <v>70000.0</v>
      </c>
      <c r="J233" s="52" t="s">
        <v>31</v>
      </c>
      <c r="K233" s="52" t="s">
        <v>25</v>
      </c>
      <c r="L233" s="52" t="s">
        <v>42</v>
      </c>
      <c r="M233" s="53">
        <v>6351.59</v>
      </c>
      <c r="N233" s="53">
        <v>335.45</v>
      </c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</row>
    <row r="234" ht="12.75" customHeight="1">
      <c r="A234" s="52">
        <v>1066530.0</v>
      </c>
      <c r="B234" s="53">
        <v>10000.0</v>
      </c>
      <c r="C234" s="54">
        <f t="shared" si="1"/>
        <v>0.08187733333</v>
      </c>
      <c r="D234" s="52" t="s">
        <v>19</v>
      </c>
      <c r="E234" s="52">
        <v>6.62</v>
      </c>
      <c r="F234" s="53">
        <v>307.04</v>
      </c>
      <c r="G234" s="52" t="s">
        <v>44</v>
      </c>
      <c r="H234" s="52" t="s">
        <v>66</v>
      </c>
      <c r="I234" s="53">
        <v>45000.0</v>
      </c>
      <c r="J234" s="52" t="s">
        <v>24</v>
      </c>
      <c r="K234" s="52" t="s">
        <v>25</v>
      </c>
      <c r="L234" s="52" t="s">
        <v>99</v>
      </c>
      <c r="M234" s="53">
        <v>11051.5237979</v>
      </c>
      <c r="N234" s="53">
        <v>319.94</v>
      </c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</row>
    <row r="235" ht="12.75" customHeight="1">
      <c r="A235" s="52">
        <v>1066520.0</v>
      </c>
      <c r="B235" s="53">
        <v>4225.0</v>
      </c>
      <c r="C235" s="54">
        <f t="shared" si="1"/>
        <v>0.03069130435</v>
      </c>
      <c r="D235" s="52" t="s">
        <v>19</v>
      </c>
      <c r="E235" s="52">
        <v>12.42</v>
      </c>
      <c r="F235" s="53">
        <v>141.18</v>
      </c>
      <c r="G235" s="52" t="s">
        <v>20</v>
      </c>
      <c r="H235" s="52" t="s">
        <v>66</v>
      </c>
      <c r="I235" s="53">
        <v>55200.0</v>
      </c>
      <c r="J235" s="52" t="s">
        <v>24</v>
      </c>
      <c r="K235" s="52" t="s">
        <v>41</v>
      </c>
      <c r="L235" s="52" t="s">
        <v>107</v>
      </c>
      <c r="M235" s="53">
        <v>5081.02296079</v>
      </c>
      <c r="N235" s="53">
        <v>146.48</v>
      </c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</row>
    <row r="236" ht="12.75" customHeight="1">
      <c r="A236" s="52">
        <v>1065929.0</v>
      </c>
      <c r="B236" s="53">
        <v>3500.0</v>
      </c>
      <c r="C236" s="54">
        <f t="shared" si="1"/>
        <v>0.021390625</v>
      </c>
      <c r="D236" s="52" t="s">
        <v>19</v>
      </c>
      <c r="E236" s="52">
        <v>7.9</v>
      </c>
      <c r="F236" s="53">
        <v>109.52</v>
      </c>
      <c r="G236" s="52" t="s">
        <v>44</v>
      </c>
      <c r="H236" s="52" t="s">
        <v>94</v>
      </c>
      <c r="I236" s="53">
        <v>61440.0</v>
      </c>
      <c r="J236" s="52" t="s">
        <v>24</v>
      </c>
      <c r="K236" s="52" t="s">
        <v>68</v>
      </c>
      <c r="L236" s="52" t="s">
        <v>42</v>
      </c>
      <c r="M236" s="53">
        <v>3942.07852815</v>
      </c>
      <c r="N236" s="53">
        <v>3.62</v>
      </c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</row>
    <row r="237" ht="12.75" customHeight="1">
      <c r="A237" s="52">
        <v>1066582.0</v>
      </c>
      <c r="B237" s="53">
        <v>12000.0</v>
      </c>
      <c r="C237" s="54">
        <f t="shared" si="1"/>
        <v>0.07895357143</v>
      </c>
      <c r="D237" s="52" t="s">
        <v>19</v>
      </c>
      <c r="E237" s="52">
        <v>6.62</v>
      </c>
      <c r="F237" s="53">
        <v>368.45</v>
      </c>
      <c r="G237" s="52" t="s">
        <v>44</v>
      </c>
      <c r="H237" s="52" t="s">
        <v>22</v>
      </c>
      <c r="I237" s="53">
        <v>56000.0</v>
      </c>
      <c r="J237" s="52" t="s">
        <v>24</v>
      </c>
      <c r="K237" s="52" t="s">
        <v>50</v>
      </c>
      <c r="L237" s="52" t="s">
        <v>87</v>
      </c>
      <c r="M237" s="53">
        <v>13262.20515</v>
      </c>
      <c r="N237" s="53">
        <v>381.02</v>
      </c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</row>
    <row r="238" ht="12.75" customHeight="1">
      <c r="A238" s="52">
        <v>1066348.0</v>
      </c>
      <c r="B238" s="53">
        <v>16500.0</v>
      </c>
      <c r="C238" s="54">
        <f t="shared" si="1"/>
        <v>0.1337693617</v>
      </c>
      <c r="D238" s="52" t="s">
        <v>19</v>
      </c>
      <c r="E238" s="52">
        <v>8.9</v>
      </c>
      <c r="F238" s="53">
        <v>523.93</v>
      </c>
      <c r="G238" s="52" t="s">
        <v>44</v>
      </c>
      <c r="H238" s="52" t="s">
        <v>29</v>
      </c>
      <c r="I238" s="53">
        <v>47000.0</v>
      </c>
      <c r="J238" s="52" t="s">
        <v>24</v>
      </c>
      <c r="K238" s="52" t="s">
        <v>50</v>
      </c>
      <c r="L238" s="52" t="s">
        <v>36</v>
      </c>
      <c r="M238" s="53">
        <v>18856.7578214</v>
      </c>
      <c r="N238" s="53">
        <v>1053.02</v>
      </c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</row>
    <row r="239" ht="12.75" customHeight="1">
      <c r="A239" s="52">
        <v>1061430.0</v>
      </c>
      <c r="B239" s="53">
        <v>22000.0</v>
      </c>
      <c r="C239" s="54">
        <f t="shared" si="1"/>
        <v>0.1316727273</v>
      </c>
      <c r="D239" s="52" t="s">
        <v>27</v>
      </c>
      <c r="E239" s="52">
        <v>21.67</v>
      </c>
      <c r="F239" s="53">
        <v>603.5</v>
      </c>
      <c r="G239" s="52" t="s">
        <v>59</v>
      </c>
      <c r="H239" s="52" t="s">
        <v>29</v>
      </c>
      <c r="I239" s="53">
        <v>55000.0</v>
      </c>
      <c r="J239" s="52" t="s">
        <v>24</v>
      </c>
      <c r="K239" s="52" t="s">
        <v>50</v>
      </c>
      <c r="L239" s="52" t="s">
        <v>107</v>
      </c>
      <c r="M239" s="53">
        <v>25023.2</v>
      </c>
      <c r="N239" s="53">
        <v>407.7</v>
      </c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</row>
    <row r="240" ht="12.75" customHeight="1">
      <c r="A240" s="52">
        <v>1061519.0</v>
      </c>
      <c r="B240" s="53">
        <v>12000.0</v>
      </c>
      <c r="C240" s="54">
        <f t="shared" si="1"/>
        <v>0.06996169014</v>
      </c>
      <c r="D240" s="52" t="s">
        <v>19</v>
      </c>
      <c r="E240" s="52">
        <v>14.65</v>
      </c>
      <c r="F240" s="53">
        <v>413.94</v>
      </c>
      <c r="G240" s="52" t="s">
        <v>28</v>
      </c>
      <c r="H240" s="52" t="s">
        <v>45</v>
      </c>
      <c r="I240" s="53">
        <v>71000.0</v>
      </c>
      <c r="J240" s="52" t="s">
        <v>24</v>
      </c>
      <c r="K240" s="52" t="s">
        <v>25</v>
      </c>
      <c r="L240" s="52" t="s">
        <v>115</v>
      </c>
      <c r="M240" s="53">
        <v>12430.36</v>
      </c>
      <c r="N240" s="53">
        <v>11605.56</v>
      </c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</row>
    <row r="241" ht="12.75" customHeight="1">
      <c r="A241" s="52">
        <v>1066344.0</v>
      </c>
      <c r="B241" s="53">
        <v>15600.0</v>
      </c>
      <c r="C241" s="54">
        <f t="shared" si="1"/>
        <v>0.0845952</v>
      </c>
      <c r="D241" s="52" t="s">
        <v>27</v>
      </c>
      <c r="E241" s="52">
        <v>12.69</v>
      </c>
      <c r="F241" s="53">
        <v>352.48</v>
      </c>
      <c r="G241" s="52" t="s">
        <v>20</v>
      </c>
      <c r="H241" s="52" t="s">
        <v>22</v>
      </c>
      <c r="I241" s="53">
        <v>50000.0</v>
      </c>
      <c r="J241" s="52" t="s">
        <v>38</v>
      </c>
      <c r="K241" s="52" t="s">
        <v>68</v>
      </c>
      <c r="L241" s="52" t="s">
        <v>91</v>
      </c>
      <c r="M241" s="53">
        <v>16894.08</v>
      </c>
      <c r="N241" s="53">
        <v>352.48</v>
      </c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</row>
    <row r="242" ht="12.75" customHeight="1">
      <c r="A242" s="52">
        <v>1066480.0</v>
      </c>
      <c r="B242" s="53">
        <v>10800.0</v>
      </c>
      <c r="C242" s="54">
        <f t="shared" si="1"/>
        <v>0.03207911111</v>
      </c>
      <c r="D242" s="52" t="s">
        <v>19</v>
      </c>
      <c r="E242" s="52">
        <v>12.42</v>
      </c>
      <c r="F242" s="53">
        <v>360.89</v>
      </c>
      <c r="G242" s="52" t="s">
        <v>20</v>
      </c>
      <c r="H242" s="52" t="s">
        <v>51</v>
      </c>
      <c r="I242" s="53">
        <v>135000.0</v>
      </c>
      <c r="J242" s="52" t="s">
        <v>24</v>
      </c>
      <c r="K242" s="52" t="s">
        <v>25</v>
      </c>
      <c r="L242" s="52" t="s">
        <v>42</v>
      </c>
      <c r="M242" s="53">
        <v>13004.1428688</v>
      </c>
      <c r="N242" s="53">
        <v>372.99</v>
      </c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</row>
    <row r="243" ht="12.75" customHeight="1">
      <c r="A243" s="52">
        <v>1066471.0</v>
      </c>
      <c r="B243" s="53">
        <v>14000.0</v>
      </c>
      <c r="C243" s="54">
        <f t="shared" si="1"/>
        <v>0.08910857143</v>
      </c>
      <c r="D243" s="52" t="s">
        <v>19</v>
      </c>
      <c r="E243" s="52">
        <v>12.42</v>
      </c>
      <c r="F243" s="53">
        <v>467.82</v>
      </c>
      <c r="G243" s="52" t="s">
        <v>20</v>
      </c>
      <c r="H243" s="52" t="s">
        <v>22</v>
      </c>
      <c r="I243" s="53">
        <v>63000.0</v>
      </c>
      <c r="J243" s="52" t="s">
        <v>24</v>
      </c>
      <c r="K243" s="52" t="s">
        <v>25</v>
      </c>
      <c r="L243" s="52" t="s">
        <v>33</v>
      </c>
      <c r="M243" s="53">
        <v>16789.0713659</v>
      </c>
      <c r="N243" s="53">
        <v>2309.01</v>
      </c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</row>
    <row r="244" ht="12.75" customHeight="1">
      <c r="A244" s="52">
        <v>1064063.0</v>
      </c>
      <c r="B244" s="53">
        <v>18825.0</v>
      </c>
      <c r="C244" s="54">
        <f t="shared" si="1"/>
        <v>0.1292045455</v>
      </c>
      <c r="D244" s="52" t="s">
        <v>27</v>
      </c>
      <c r="E244" s="52">
        <v>17.58</v>
      </c>
      <c r="F244" s="53">
        <v>473.75</v>
      </c>
      <c r="G244" s="52" t="s">
        <v>75</v>
      </c>
      <c r="H244" s="52" t="s">
        <v>61</v>
      </c>
      <c r="I244" s="53">
        <v>44000.0</v>
      </c>
      <c r="J244" s="52" t="s">
        <v>38</v>
      </c>
      <c r="K244" s="52" t="s">
        <v>50</v>
      </c>
      <c r="L244" s="52" t="s">
        <v>91</v>
      </c>
      <c r="M244" s="53">
        <v>22698.14</v>
      </c>
      <c r="N244" s="53">
        <v>473.75</v>
      </c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</row>
    <row r="245" ht="12.75" customHeight="1">
      <c r="A245" s="52">
        <v>1066318.0</v>
      </c>
      <c r="B245" s="53">
        <v>6000.0</v>
      </c>
      <c r="C245" s="54">
        <f t="shared" si="1"/>
        <v>0.0488616</v>
      </c>
      <c r="D245" s="52" t="s">
        <v>19</v>
      </c>
      <c r="E245" s="52">
        <v>13.49</v>
      </c>
      <c r="F245" s="53">
        <v>203.59</v>
      </c>
      <c r="G245" s="52" t="s">
        <v>28</v>
      </c>
      <c r="H245" s="52" t="s">
        <v>66</v>
      </c>
      <c r="I245" s="53">
        <v>50000.0</v>
      </c>
      <c r="J245" s="52" t="s">
        <v>24</v>
      </c>
      <c r="K245" s="52" t="s">
        <v>50</v>
      </c>
      <c r="L245" s="52" t="s">
        <v>127</v>
      </c>
      <c r="M245" s="53">
        <v>7325.29896789</v>
      </c>
      <c r="N245" s="53">
        <v>215.51</v>
      </c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</row>
    <row r="246" ht="12.75" customHeight="1">
      <c r="A246" s="52">
        <v>1066453.0</v>
      </c>
      <c r="B246" s="53">
        <v>12000.0</v>
      </c>
      <c r="C246" s="54">
        <f t="shared" si="1"/>
        <v>0.058005</v>
      </c>
      <c r="D246" s="52" t="s">
        <v>19</v>
      </c>
      <c r="E246" s="52">
        <v>9.91</v>
      </c>
      <c r="F246" s="53">
        <v>386.7</v>
      </c>
      <c r="G246" s="52" t="s">
        <v>20</v>
      </c>
      <c r="H246" s="52" t="s">
        <v>66</v>
      </c>
      <c r="I246" s="53">
        <v>80000.0</v>
      </c>
      <c r="J246" s="52" t="s">
        <v>24</v>
      </c>
      <c r="K246" s="52" t="s">
        <v>50</v>
      </c>
      <c r="L246" s="52" t="s">
        <v>64</v>
      </c>
      <c r="M246" s="53">
        <v>13905.9971729</v>
      </c>
      <c r="N246" s="53">
        <v>965.7</v>
      </c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</row>
    <row r="247" ht="12.75" customHeight="1">
      <c r="A247" s="52">
        <v>1063090.0</v>
      </c>
      <c r="B247" s="53">
        <v>10000.0</v>
      </c>
      <c r="C247" s="54">
        <f t="shared" si="1"/>
        <v>0.08910933333</v>
      </c>
      <c r="D247" s="52" t="s">
        <v>19</v>
      </c>
      <c r="E247" s="52">
        <v>12.42</v>
      </c>
      <c r="F247" s="53">
        <v>334.16</v>
      </c>
      <c r="G247" s="52" t="s">
        <v>20</v>
      </c>
      <c r="H247" s="52" t="s">
        <v>61</v>
      </c>
      <c r="I247" s="53">
        <v>45000.0</v>
      </c>
      <c r="J247" s="52" t="s">
        <v>24</v>
      </c>
      <c r="K247" s="52" t="s">
        <v>50</v>
      </c>
      <c r="L247" s="52" t="s">
        <v>107</v>
      </c>
      <c r="M247" s="53">
        <v>12025.4706286</v>
      </c>
      <c r="N247" s="53">
        <v>348.59</v>
      </c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</row>
    <row r="248" ht="12.75" customHeight="1">
      <c r="A248" s="52">
        <v>1061406.0</v>
      </c>
      <c r="B248" s="53">
        <v>8000.0</v>
      </c>
      <c r="C248" s="54">
        <f t="shared" si="1"/>
        <v>0.03851230769</v>
      </c>
      <c r="D248" s="52" t="s">
        <v>19</v>
      </c>
      <c r="E248" s="52">
        <v>7.9</v>
      </c>
      <c r="F248" s="53">
        <v>250.33</v>
      </c>
      <c r="G248" s="52" t="s">
        <v>44</v>
      </c>
      <c r="H248" s="52" t="s">
        <v>89</v>
      </c>
      <c r="I248" s="53">
        <v>78000.0</v>
      </c>
      <c r="J248" s="52" t="s">
        <v>24</v>
      </c>
      <c r="K248" s="52" t="s">
        <v>68</v>
      </c>
      <c r="L248" s="52" t="s">
        <v>91</v>
      </c>
      <c r="M248" s="53">
        <v>8846.24</v>
      </c>
      <c r="N248" s="53">
        <v>1095.85</v>
      </c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</row>
    <row r="249" ht="12.75" customHeight="1">
      <c r="A249" s="52">
        <v>1066278.0</v>
      </c>
      <c r="B249" s="53">
        <v>14125.0</v>
      </c>
      <c r="C249" s="54">
        <f t="shared" si="1"/>
        <v>0.16552</v>
      </c>
      <c r="D249" s="52" t="s">
        <v>19</v>
      </c>
      <c r="E249" s="52">
        <v>9.91</v>
      </c>
      <c r="F249" s="53">
        <v>455.18</v>
      </c>
      <c r="G249" s="52" t="s">
        <v>20</v>
      </c>
      <c r="H249" s="52" t="s">
        <v>45</v>
      </c>
      <c r="I249" s="53">
        <v>33000.0</v>
      </c>
      <c r="J249" s="52" t="s">
        <v>24</v>
      </c>
      <c r="K249" s="52" t="s">
        <v>50</v>
      </c>
      <c r="L249" s="52" t="s">
        <v>46</v>
      </c>
      <c r="M249" s="53">
        <v>16055.99</v>
      </c>
      <c r="N249" s="53">
        <v>6054.96</v>
      </c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</row>
    <row r="250" ht="12.75" customHeight="1">
      <c r="A250" s="52">
        <v>1066281.0</v>
      </c>
      <c r="B250" s="53">
        <v>14000.0</v>
      </c>
      <c r="C250" s="54">
        <f t="shared" si="1"/>
        <v>0.08973821656</v>
      </c>
      <c r="D250" s="52" t="s">
        <v>19</v>
      </c>
      <c r="E250" s="52">
        <v>12.69</v>
      </c>
      <c r="F250" s="53">
        <v>469.63</v>
      </c>
      <c r="G250" s="52" t="s">
        <v>20</v>
      </c>
      <c r="H250" s="52" t="s">
        <v>66</v>
      </c>
      <c r="I250" s="53">
        <v>62800.0</v>
      </c>
      <c r="J250" s="52" t="s">
        <v>24</v>
      </c>
      <c r="K250" s="52" t="s">
        <v>50</v>
      </c>
      <c r="L250" s="52" t="s">
        <v>107</v>
      </c>
      <c r="M250" s="53">
        <v>16897.1798056</v>
      </c>
      <c r="N250" s="53">
        <v>956.54</v>
      </c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</row>
    <row r="251" ht="12.75" customHeight="1">
      <c r="A251" s="52">
        <v>1056150.0</v>
      </c>
      <c r="B251" s="53">
        <v>13200.0</v>
      </c>
      <c r="C251" s="54">
        <f t="shared" si="1"/>
        <v>0.1019818182</v>
      </c>
      <c r="D251" s="52" t="s">
        <v>27</v>
      </c>
      <c r="E251" s="52">
        <v>17.27</v>
      </c>
      <c r="F251" s="53">
        <v>224.36</v>
      </c>
      <c r="G251" s="52" t="s">
        <v>75</v>
      </c>
      <c r="H251" s="52" t="s">
        <v>48</v>
      </c>
      <c r="I251" s="53">
        <v>26400.0</v>
      </c>
      <c r="J251" s="52" t="s">
        <v>24</v>
      </c>
      <c r="K251" s="52" t="s">
        <v>35</v>
      </c>
      <c r="L251" s="52" t="s">
        <v>64</v>
      </c>
      <c r="M251" s="53">
        <v>10200.26</v>
      </c>
      <c r="N251" s="53">
        <v>8187.44</v>
      </c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</row>
    <row r="252" ht="12.75" customHeight="1">
      <c r="A252" s="52">
        <v>1066434.0</v>
      </c>
      <c r="B252" s="53">
        <v>4000.0</v>
      </c>
      <c r="C252" s="54">
        <f t="shared" si="1"/>
        <v>0.0220035</v>
      </c>
      <c r="D252" s="52" t="s">
        <v>19</v>
      </c>
      <c r="E252" s="52">
        <v>19.03</v>
      </c>
      <c r="F252" s="53">
        <v>146.69</v>
      </c>
      <c r="G252" s="52" t="s">
        <v>55</v>
      </c>
      <c r="H252" s="52" t="s">
        <v>22</v>
      </c>
      <c r="I252" s="53">
        <v>80000.0</v>
      </c>
      <c r="J252" s="52" t="s">
        <v>24</v>
      </c>
      <c r="K252" s="52" t="s">
        <v>68</v>
      </c>
      <c r="L252" s="52" t="s">
        <v>52</v>
      </c>
      <c r="M252" s="53">
        <v>4340.62</v>
      </c>
      <c r="N252" s="53">
        <v>785.51</v>
      </c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</row>
    <row r="253" ht="12.75" customHeight="1">
      <c r="A253" s="52">
        <v>1048526.0</v>
      </c>
      <c r="B253" s="53">
        <v>4000.0</v>
      </c>
      <c r="C253" s="54">
        <f t="shared" si="1"/>
        <v>0.0644064</v>
      </c>
      <c r="D253" s="52" t="s">
        <v>19</v>
      </c>
      <c r="E253" s="52">
        <v>12.69</v>
      </c>
      <c r="F253" s="53">
        <v>134.18</v>
      </c>
      <c r="G253" s="52" t="s">
        <v>20</v>
      </c>
      <c r="H253" s="52" t="s">
        <v>89</v>
      </c>
      <c r="I253" s="53">
        <v>25000.0</v>
      </c>
      <c r="J253" s="52" t="s">
        <v>31</v>
      </c>
      <c r="K253" s="52" t="s">
        <v>50</v>
      </c>
      <c r="L253" s="52" t="s">
        <v>114</v>
      </c>
      <c r="M253" s="53">
        <v>2022.66</v>
      </c>
      <c r="N253" s="53">
        <v>134.18</v>
      </c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</row>
    <row r="254" ht="12.75" customHeight="1">
      <c r="A254" s="52">
        <v>1028566.0</v>
      </c>
      <c r="B254" s="53">
        <v>10500.0</v>
      </c>
      <c r="C254" s="54">
        <f t="shared" si="1"/>
        <v>0.05899938462</v>
      </c>
      <c r="D254" s="52" t="s">
        <v>19</v>
      </c>
      <c r="E254" s="52">
        <v>6.03</v>
      </c>
      <c r="F254" s="53">
        <v>319.58</v>
      </c>
      <c r="G254" s="52" t="s">
        <v>44</v>
      </c>
      <c r="H254" s="52" t="s">
        <v>22</v>
      </c>
      <c r="I254" s="53">
        <v>65000.0</v>
      </c>
      <c r="J254" s="52" t="s">
        <v>24</v>
      </c>
      <c r="K254" s="52" t="s">
        <v>50</v>
      </c>
      <c r="L254" s="52" t="s">
        <v>64</v>
      </c>
      <c r="M254" s="53">
        <v>11503.7754683</v>
      </c>
      <c r="N254" s="53">
        <v>643.26</v>
      </c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</row>
    <row r="255" ht="12.75" customHeight="1">
      <c r="A255" s="52">
        <v>1066424.0</v>
      </c>
      <c r="B255" s="53">
        <v>5500.0</v>
      </c>
      <c r="C255" s="54">
        <f t="shared" si="1"/>
        <v>0.03500338983</v>
      </c>
      <c r="D255" s="52" t="s">
        <v>19</v>
      </c>
      <c r="E255" s="52">
        <v>7.9</v>
      </c>
      <c r="F255" s="53">
        <v>172.1</v>
      </c>
      <c r="G255" s="52" t="s">
        <v>44</v>
      </c>
      <c r="H255" s="52" t="s">
        <v>22</v>
      </c>
      <c r="I255" s="53">
        <v>59000.0</v>
      </c>
      <c r="J255" s="52" t="s">
        <v>24</v>
      </c>
      <c r="K255" s="52" t="s">
        <v>32</v>
      </c>
      <c r="L255" s="52" t="s">
        <v>92</v>
      </c>
      <c r="M255" s="53">
        <v>6171.26713698</v>
      </c>
      <c r="N255" s="53">
        <v>1186.09</v>
      </c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</row>
    <row r="256" ht="12.75" customHeight="1">
      <c r="A256" s="52">
        <v>1066212.0</v>
      </c>
      <c r="B256" s="53">
        <v>7350.0</v>
      </c>
      <c r="C256" s="54">
        <f t="shared" si="1"/>
        <v>0.08840363636</v>
      </c>
      <c r="D256" s="52" t="s">
        <v>19</v>
      </c>
      <c r="E256" s="52">
        <v>11.71</v>
      </c>
      <c r="F256" s="53">
        <v>243.11</v>
      </c>
      <c r="G256" s="52" t="s">
        <v>20</v>
      </c>
      <c r="H256" s="52" t="s">
        <v>45</v>
      </c>
      <c r="I256" s="53">
        <v>33000.0</v>
      </c>
      <c r="J256" s="52" t="s">
        <v>24</v>
      </c>
      <c r="K256" s="52" t="s">
        <v>50</v>
      </c>
      <c r="L256" s="52" t="s">
        <v>42</v>
      </c>
      <c r="M256" s="53">
        <v>8725.63245565</v>
      </c>
      <c r="N256" s="53">
        <v>1204.05</v>
      </c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</row>
    <row r="257" ht="12.75" customHeight="1">
      <c r="A257" s="52">
        <v>1066232.0</v>
      </c>
      <c r="B257" s="53">
        <v>10000.0</v>
      </c>
      <c r="C257" s="54">
        <f t="shared" si="1"/>
        <v>0.1028184615</v>
      </c>
      <c r="D257" s="52" t="s">
        <v>19</v>
      </c>
      <c r="E257" s="52">
        <v>12.42</v>
      </c>
      <c r="F257" s="53">
        <v>334.16</v>
      </c>
      <c r="G257" s="52" t="s">
        <v>20</v>
      </c>
      <c r="H257" s="52" t="s">
        <v>22</v>
      </c>
      <c r="I257" s="53">
        <v>39000.0</v>
      </c>
      <c r="J257" s="52" t="s">
        <v>31</v>
      </c>
      <c r="K257" s="52" t="s">
        <v>25</v>
      </c>
      <c r="L257" s="52" t="s">
        <v>76</v>
      </c>
      <c r="M257" s="53">
        <v>11604.88</v>
      </c>
      <c r="N257" s="53">
        <v>4378.02</v>
      </c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</row>
    <row r="258" ht="12.75" customHeight="1">
      <c r="A258" s="52">
        <v>1056219.0</v>
      </c>
      <c r="B258" s="53">
        <v>12000.0</v>
      </c>
      <c r="C258" s="54">
        <f t="shared" si="1"/>
        <v>0.1066657143</v>
      </c>
      <c r="D258" s="52" t="s">
        <v>19</v>
      </c>
      <c r="E258" s="52">
        <v>7.51</v>
      </c>
      <c r="F258" s="53">
        <v>373.33</v>
      </c>
      <c r="G258" s="52" t="s">
        <v>44</v>
      </c>
      <c r="H258" s="52" t="s">
        <v>22</v>
      </c>
      <c r="I258" s="53">
        <v>42000.0</v>
      </c>
      <c r="J258" s="52" t="s">
        <v>24</v>
      </c>
      <c r="K258" s="52" t="s">
        <v>50</v>
      </c>
      <c r="L258" s="52" t="s">
        <v>99</v>
      </c>
      <c r="M258" s="53">
        <v>13456.3231235</v>
      </c>
      <c r="N258" s="53">
        <v>24.36</v>
      </c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</row>
    <row r="259" ht="12.75" customHeight="1">
      <c r="A259" s="52">
        <v>1066199.0</v>
      </c>
      <c r="B259" s="53">
        <v>5000.0</v>
      </c>
      <c r="C259" s="54">
        <f t="shared" si="1"/>
        <v>0.0348910641</v>
      </c>
      <c r="D259" s="52" t="s">
        <v>27</v>
      </c>
      <c r="E259" s="52">
        <v>11.71</v>
      </c>
      <c r="F259" s="53">
        <v>110.5</v>
      </c>
      <c r="G259" s="52" t="s">
        <v>20</v>
      </c>
      <c r="H259" s="52" t="s">
        <v>66</v>
      </c>
      <c r="I259" s="53">
        <v>38004.0</v>
      </c>
      <c r="J259" s="52" t="s">
        <v>24</v>
      </c>
      <c r="K259" s="52" t="s">
        <v>53</v>
      </c>
      <c r="L259" s="52" t="s">
        <v>121</v>
      </c>
      <c r="M259" s="53">
        <v>6534.43</v>
      </c>
      <c r="N259" s="53">
        <v>1561.93</v>
      </c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</row>
    <row r="260" ht="12.75" customHeight="1">
      <c r="A260" s="52">
        <v>1060851.0</v>
      </c>
      <c r="B260" s="53">
        <v>8000.0</v>
      </c>
      <c r="C260" s="54">
        <f t="shared" si="1"/>
        <v>0.06843483871</v>
      </c>
      <c r="D260" s="52" t="s">
        <v>27</v>
      </c>
      <c r="E260" s="52">
        <v>11.71</v>
      </c>
      <c r="F260" s="53">
        <v>176.79</v>
      </c>
      <c r="G260" s="52" t="s">
        <v>20</v>
      </c>
      <c r="H260" s="52" t="s">
        <v>48</v>
      </c>
      <c r="I260" s="53">
        <v>31000.0</v>
      </c>
      <c r="J260" s="52" t="s">
        <v>24</v>
      </c>
      <c r="K260" s="52" t="s">
        <v>41</v>
      </c>
      <c r="L260" s="52" t="s">
        <v>46</v>
      </c>
      <c r="M260" s="53">
        <v>8306.47</v>
      </c>
      <c r="N260" s="53">
        <v>7778.22</v>
      </c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</row>
    <row r="261" ht="12.75" customHeight="1">
      <c r="A261" s="52">
        <v>972383.0</v>
      </c>
      <c r="B261" s="53">
        <v>4500.0</v>
      </c>
      <c r="C261" s="54">
        <f t="shared" si="1"/>
        <v>0.03382011834</v>
      </c>
      <c r="D261" s="52" t="s">
        <v>19</v>
      </c>
      <c r="E261" s="52">
        <v>8.9</v>
      </c>
      <c r="F261" s="53">
        <v>142.89</v>
      </c>
      <c r="G261" s="52" t="s">
        <v>44</v>
      </c>
      <c r="H261" s="52" t="s">
        <v>22</v>
      </c>
      <c r="I261" s="53">
        <v>50700.0</v>
      </c>
      <c r="J261" s="52" t="s">
        <v>24</v>
      </c>
      <c r="K261" s="52" t="s">
        <v>41</v>
      </c>
      <c r="L261" s="52" t="s">
        <v>52</v>
      </c>
      <c r="M261" s="53">
        <v>5050.37</v>
      </c>
      <c r="N261" s="53">
        <v>1912.16</v>
      </c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</row>
    <row r="262" ht="12.75" customHeight="1">
      <c r="A262" s="52">
        <v>1066191.0</v>
      </c>
      <c r="B262" s="53">
        <v>18000.0</v>
      </c>
      <c r="C262" s="54">
        <f t="shared" si="1"/>
        <v>0.0962368</v>
      </c>
      <c r="D262" s="52" t="s">
        <v>19</v>
      </c>
      <c r="E262" s="52">
        <v>12.42</v>
      </c>
      <c r="F262" s="53">
        <v>601.48</v>
      </c>
      <c r="G262" s="52" t="s">
        <v>20</v>
      </c>
      <c r="H262" s="52" t="s">
        <v>45</v>
      </c>
      <c r="I262" s="53">
        <v>75000.0</v>
      </c>
      <c r="J262" s="52" t="s">
        <v>24</v>
      </c>
      <c r="K262" s="52" t="s">
        <v>25</v>
      </c>
      <c r="L262" s="52" t="s">
        <v>103</v>
      </c>
      <c r="M262" s="53">
        <v>21629.2435137</v>
      </c>
      <c r="N262" s="53">
        <v>1805.88</v>
      </c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</row>
    <row r="263" ht="12.75" customHeight="1">
      <c r="A263" s="52">
        <v>1066173.0</v>
      </c>
      <c r="B263" s="53">
        <v>12300.0</v>
      </c>
      <c r="C263" s="54">
        <f t="shared" si="1"/>
        <v>0.113184</v>
      </c>
      <c r="D263" s="52" t="s">
        <v>27</v>
      </c>
      <c r="E263" s="52">
        <v>13.49</v>
      </c>
      <c r="F263" s="53">
        <v>282.96</v>
      </c>
      <c r="G263" s="52" t="s">
        <v>28</v>
      </c>
      <c r="H263" s="52" t="s">
        <v>89</v>
      </c>
      <c r="I263" s="53">
        <v>30000.0</v>
      </c>
      <c r="J263" s="52" t="s">
        <v>38</v>
      </c>
      <c r="K263" s="52" t="s">
        <v>50</v>
      </c>
      <c r="L263" s="52" t="s">
        <v>128</v>
      </c>
      <c r="M263" s="53">
        <v>13556.6</v>
      </c>
      <c r="N263" s="53">
        <v>282.96</v>
      </c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</row>
    <row r="264" ht="12.75" customHeight="1">
      <c r="A264" s="52">
        <v>1066379.0</v>
      </c>
      <c r="B264" s="53">
        <v>12000.0</v>
      </c>
      <c r="C264" s="54">
        <f t="shared" si="1"/>
        <v>0.122151</v>
      </c>
      <c r="D264" s="52" t="s">
        <v>19</v>
      </c>
      <c r="E264" s="52">
        <v>13.49</v>
      </c>
      <c r="F264" s="53">
        <v>407.17</v>
      </c>
      <c r="G264" s="52" t="s">
        <v>28</v>
      </c>
      <c r="H264" s="52" t="s">
        <v>85</v>
      </c>
      <c r="I264" s="53">
        <v>40000.0</v>
      </c>
      <c r="J264" s="52" t="s">
        <v>24</v>
      </c>
      <c r="K264" s="52" t="s">
        <v>50</v>
      </c>
      <c r="L264" s="52" t="s">
        <v>33</v>
      </c>
      <c r="M264" s="53">
        <v>12761.93</v>
      </c>
      <c r="N264" s="53">
        <v>10731.86</v>
      </c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</row>
    <row r="265" ht="12.75" customHeight="1">
      <c r="A265" s="52">
        <v>1066364.0</v>
      </c>
      <c r="B265" s="53">
        <v>10000.0</v>
      </c>
      <c r="C265" s="54">
        <f t="shared" si="1"/>
        <v>0.0814344</v>
      </c>
      <c r="D265" s="52" t="s">
        <v>19</v>
      </c>
      <c r="E265" s="52">
        <v>13.49</v>
      </c>
      <c r="F265" s="53">
        <v>339.31</v>
      </c>
      <c r="G265" s="52" t="s">
        <v>28</v>
      </c>
      <c r="H265" s="52" t="s">
        <v>22</v>
      </c>
      <c r="I265" s="53">
        <v>50000.0</v>
      </c>
      <c r="J265" s="52" t="s">
        <v>24</v>
      </c>
      <c r="K265" s="52" t="s">
        <v>25</v>
      </c>
      <c r="L265" s="52" t="s">
        <v>42</v>
      </c>
      <c r="M265" s="53">
        <v>12077.3273066</v>
      </c>
      <c r="N265" s="53">
        <v>2939.1</v>
      </c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</row>
    <row r="266" ht="12.75" customHeight="1">
      <c r="A266" s="52">
        <v>1066140.0</v>
      </c>
      <c r="B266" s="53">
        <v>6000.0</v>
      </c>
      <c r="C266" s="54">
        <f t="shared" si="1"/>
        <v>0.0281625</v>
      </c>
      <c r="D266" s="52" t="s">
        <v>19</v>
      </c>
      <c r="E266" s="52">
        <v>7.9</v>
      </c>
      <c r="F266" s="53">
        <v>187.75</v>
      </c>
      <c r="G266" s="52" t="s">
        <v>44</v>
      </c>
      <c r="H266" s="52" t="s">
        <v>94</v>
      </c>
      <c r="I266" s="53">
        <v>80000.0</v>
      </c>
      <c r="J266" s="52" t="s">
        <v>24</v>
      </c>
      <c r="K266" s="52" t="s">
        <v>41</v>
      </c>
      <c r="L266" s="52" t="s">
        <v>112</v>
      </c>
      <c r="M266" s="53">
        <v>6633.12</v>
      </c>
      <c r="N266" s="53">
        <v>2695.52</v>
      </c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</row>
    <row r="267" ht="12.75" customHeight="1">
      <c r="A267" s="52">
        <v>1066171.0</v>
      </c>
      <c r="B267" s="53">
        <v>12000.0</v>
      </c>
      <c r="C267" s="54">
        <f t="shared" si="1"/>
        <v>0.120762</v>
      </c>
      <c r="D267" s="52" t="s">
        <v>19</v>
      </c>
      <c r="E267" s="52">
        <v>12.69</v>
      </c>
      <c r="F267" s="53">
        <v>402.54</v>
      </c>
      <c r="G267" s="52" t="s">
        <v>20</v>
      </c>
      <c r="H267" s="52" t="s">
        <v>61</v>
      </c>
      <c r="I267" s="53">
        <v>40000.0</v>
      </c>
      <c r="J267" s="52" t="s">
        <v>24</v>
      </c>
      <c r="K267" s="52" t="s">
        <v>50</v>
      </c>
      <c r="L267" s="52" t="s">
        <v>118</v>
      </c>
      <c r="M267" s="53">
        <v>14006.68</v>
      </c>
      <c r="N267" s="53">
        <v>5971.51</v>
      </c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</row>
    <row r="268" ht="12.75" customHeight="1">
      <c r="A268" s="52">
        <v>1066162.0</v>
      </c>
      <c r="B268" s="53">
        <v>12000.0</v>
      </c>
      <c r="C268" s="54">
        <f t="shared" si="1"/>
        <v>0.057156</v>
      </c>
      <c r="D268" s="52" t="s">
        <v>19</v>
      </c>
      <c r="E268" s="52">
        <v>8.9</v>
      </c>
      <c r="F268" s="53">
        <v>381.04</v>
      </c>
      <c r="G268" s="52" t="s">
        <v>44</v>
      </c>
      <c r="H268" s="52" t="s">
        <v>94</v>
      </c>
      <c r="I268" s="53">
        <v>80000.0</v>
      </c>
      <c r="J268" s="52" t="s">
        <v>31</v>
      </c>
      <c r="K268" s="52" t="s">
        <v>41</v>
      </c>
      <c r="L268" s="52" t="s">
        <v>42</v>
      </c>
      <c r="M268" s="53">
        <v>10411.4</v>
      </c>
      <c r="N268" s="53">
        <v>381.04</v>
      </c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</row>
    <row r="269" ht="12.75" customHeight="1">
      <c r="A269" s="52">
        <v>1040154.0</v>
      </c>
      <c r="B269" s="53">
        <v>7000.0</v>
      </c>
      <c r="C269" s="54">
        <f t="shared" si="1"/>
        <v>0.0370464</v>
      </c>
      <c r="D269" s="52" t="s">
        <v>19</v>
      </c>
      <c r="E269" s="52">
        <v>11.71</v>
      </c>
      <c r="F269" s="53">
        <v>231.54</v>
      </c>
      <c r="G269" s="52" t="s">
        <v>20</v>
      </c>
      <c r="H269" s="52" t="s">
        <v>89</v>
      </c>
      <c r="I269" s="53">
        <v>75000.0</v>
      </c>
      <c r="J269" s="52" t="s">
        <v>24</v>
      </c>
      <c r="K269" s="52" t="s">
        <v>50</v>
      </c>
      <c r="L269" s="52" t="s">
        <v>42</v>
      </c>
      <c r="M269" s="53">
        <v>8331.94008531</v>
      </c>
      <c r="N269" s="53">
        <v>243.64</v>
      </c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</row>
    <row r="270" ht="12.75" customHeight="1">
      <c r="A270" s="52">
        <v>1066155.0</v>
      </c>
      <c r="B270" s="53">
        <v>35000.0</v>
      </c>
      <c r="C270" s="54">
        <f t="shared" si="1"/>
        <v>0.09749082353</v>
      </c>
      <c r="D270" s="52" t="s">
        <v>27</v>
      </c>
      <c r="E270" s="52">
        <v>18.64</v>
      </c>
      <c r="F270" s="53">
        <v>690.56</v>
      </c>
      <c r="G270" s="52" t="s">
        <v>55</v>
      </c>
      <c r="H270" s="52" t="s">
        <v>51</v>
      </c>
      <c r="I270" s="53">
        <v>85000.0</v>
      </c>
      <c r="J270" s="52" t="s">
        <v>24</v>
      </c>
      <c r="K270" s="52" t="s">
        <v>50</v>
      </c>
      <c r="L270" s="52" t="s">
        <v>36</v>
      </c>
      <c r="M270" s="53">
        <v>28061.33</v>
      </c>
      <c r="N270" s="53">
        <v>26684.35</v>
      </c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</row>
    <row r="271" ht="12.75" customHeight="1">
      <c r="A271" s="52">
        <v>1065382.0</v>
      </c>
      <c r="B271" s="53">
        <v>1400.0</v>
      </c>
      <c r="C271" s="54">
        <f t="shared" si="1"/>
        <v>0.01825416667</v>
      </c>
      <c r="D271" s="52" t="s">
        <v>19</v>
      </c>
      <c r="E271" s="52">
        <v>7.9</v>
      </c>
      <c r="F271" s="53">
        <v>43.81</v>
      </c>
      <c r="G271" s="52" t="s">
        <v>44</v>
      </c>
      <c r="H271" s="52" t="s">
        <v>45</v>
      </c>
      <c r="I271" s="53">
        <v>28800.0</v>
      </c>
      <c r="J271" s="52" t="s">
        <v>24</v>
      </c>
      <c r="K271" s="52" t="s">
        <v>41</v>
      </c>
      <c r="L271" s="52" t="s">
        <v>87</v>
      </c>
      <c r="M271" s="53">
        <v>1478.87</v>
      </c>
      <c r="N271" s="53">
        <v>817.34</v>
      </c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</row>
    <row r="272" ht="12.75" customHeight="1">
      <c r="A272" s="52">
        <v>1063447.0</v>
      </c>
      <c r="B272" s="53">
        <v>16000.0</v>
      </c>
      <c r="C272" s="54">
        <f t="shared" si="1"/>
        <v>0.1261988571</v>
      </c>
      <c r="D272" s="52" t="s">
        <v>27</v>
      </c>
      <c r="E272" s="52">
        <v>13.49</v>
      </c>
      <c r="F272" s="53">
        <v>368.08</v>
      </c>
      <c r="G272" s="52" t="s">
        <v>28</v>
      </c>
      <c r="H272" s="52" t="s">
        <v>22</v>
      </c>
      <c r="I272" s="53">
        <v>35000.0</v>
      </c>
      <c r="J272" s="52" t="s">
        <v>31</v>
      </c>
      <c r="K272" s="52" t="s">
        <v>35</v>
      </c>
      <c r="L272" s="52" t="s">
        <v>52</v>
      </c>
      <c r="M272" s="53">
        <v>10343.32</v>
      </c>
      <c r="N272" s="53">
        <v>368.08</v>
      </c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</row>
    <row r="273" ht="12.75" customHeight="1">
      <c r="A273" s="52">
        <v>1065932.0</v>
      </c>
      <c r="B273" s="53">
        <v>3200.0</v>
      </c>
      <c r="C273" s="54">
        <f t="shared" si="1"/>
        <v>0.02021960784</v>
      </c>
      <c r="D273" s="52" t="s">
        <v>19</v>
      </c>
      <c r="E273" s="52">
        <v>9.91</v>
      </c>
      <c r="F273" s="53">
        <v>103.12</v>
      </c>
      <c r="G273" s="52" t="s">
        <v>20</v>
      </c>
      <c r="H273" s="52" t="s">
        <v>56</v>
      </c>
      <c r="I273" s="53">
        <v>61200.0</v>
      </c>
      <c r="J273" s="52" t="s">
        <v>24</v>
      </c>
      <c r="K273" s="52" t="s">
        <v>50</v>
      </c>
      <c r="L273" s="52" t="s">
        <v>42</v>
      </c>
      <c r="M273" s="53">
        <v>3709.19273041</v>
      </c>
      <c r="N273" s="53">
        <v>317.41</v>
      </c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</row>
    <row r="274" ht="12.75" customHeight="1">
      <c r="A274" s="52">
        <v>1065936.0</v>
      </c>
      <c r="B274" s="53">
        <v>8000.0</v>
      </c>
      <c r="C274" s="54">
        <f t="shared" si="1"/>
        <v>0.075099</v>
      </c>
      <c r="D274" s="52" t="s">
        <v>19</v>
      </c>
      <c r="E274" s="52">
        <v>7.9</v>
      </c>
      <c r="F274" s="53">
        <v>250.33</v>
      </c>
      <c r="G274" s="52" t="s">
        <v>44</v>
      </c>
      <c r="H274" s="52" t="s">
        <v>45</v>
      </c>
      <c r="I274" s="53">
        <v>40000.0</v>
      </c>
      <c r="J274" s="52" t="s">
        <v>24</v>
      </c>
      <c r="K274" s="52" t="s">
        <v>62</v>
      </c>
      <c r="L274" s="52" t="s">
        <v>42</v>
      </c>
      <c r="M274" s="53">
        <v>8986.26366347</v>
      </c>
      <c r="N274" s="53">
        <v>1483.12</v>
      </c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</row>
    <row r="275" ht="12.75" customHeight="1">
      <c r="A275" s="52">
        <v>1066112.0</v>
      </c>
      <c r="B275" s="53">
        <v>11875.0</v>
      </c>
      <c r="C275" s="54">
        <f t="shared" si="1"/>
        <v>0.1242222222</v>
      </c>
      <c r="D275" s="52" t="s">
        <v>27</v>
      </c>
      <c r="E275" s="52">
        <v>12.69</v>
      </c>
      <c r="F275" s="53">
        <v>268.32</v>
      </c>
      <c r="G275" s="52" t="s">
        <v>20</v>
      </c>
      <c r="H275" s="52" t="s">
        <v>29</v>
      </c>
      <c r="I275" s="53">
        <v>25920.0</v>
      </c>
      <c r="J275" s="52" t="s">
        <v>31</v>
      </c>
      <c r="K275" s="52" t="s">
        <v>50</v>
      </c>
      <c r="L275" s="52" t="s">
        <v>42</v>
      </c>
      <c r="M275" s="53">
        <v>1185.35</v>
      </c>
      <c r="N275" s="53">
        <v>268.32</v>
      </c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</row>
    <row r="276" ht="12.75" customHeight="1">
      <c r="A276" s="52">
        <v>1066084.0</v>
      </c>
      <c r="B276" s="53">
        <v>5000.0</v>
      </c>
      <c r="C276" s="54">
        <f t="shared" si="1"/>
        <v>0.03381777778</v>
      </c>
      <c r="D276" s="52" t="s">
        <v>19</v>
      </c>
      <c r="E276" s="52">
        <v>6.03</v>
      </c>
      <c r="F276" s="53">
        <v>152.18</v>
      </c>
      <c r="G276" s="52" t="s">
        <v>44</v>
      </c>
      <c r="H276" s="52" t="s">
        <v>56</v>
      </c>
      <c r="I276" s="53">
        <v>54000.0</v>
      </c>
      <c r="J276" s="52" t="s">
        <v>24</v>
      </c>
      <c r="K276" s="52" t="s">
        <v>53</v>
      </c>
      <c r="L276" s="52" t="s">
        <v>95</v>
      </c>
      <c r="M276" s="53">
        <v>5410.75</v>
      </c>
      <c r="N276" s="53">
        <v>2065.02</v>
      </c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</row>
    <row r="277" ht="12.75" customHeight="1">
      <c r="A277" s="52">
        <v>1066081.0</v>
      </c>
      <c r="B277" s="53">
        <v>1800.0</v>
      </c>
      <c r="C277" s="54">
        <f t="shared" si="1"/>
        <v>0.03684666667</v>
      </c>
      <c r="D277" s="52" t="s">
        <v>19</v>
      </c>
      <c r="E277" s="52">
        <v>6.62</v>
      </c>
      <c r="F277" s="53">
        <v>55.27</v>
      </c>
      <c r="G277" s="52" t="s">
        <v>44</v>
      </c>
      <c r="H277" s="52" t="s">
        <v>22</v>
      </c>
      <c r="I277" s="53">
        <v>18000.0</v>
      </c>
      <c r="J277" s="52" t="s">
        <v>24</v>
      </c>
      <c r="K277" s="52" t="s">
        <v>35</v>
      </c>
      <c r="L277" s="52" t="s">
        <v>121</v>
      </c>
      <c r="M277" s="53">
        <v>1880.09</v>
      </c>
      <c r="N277" s="53">
        <v>1440.67</v>
      </c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</row>
    <row r="278" ht="12.75" customHeight="1">
      <c r="A278" s="52">
        <v>1065896.0</v>
      </c>
      <c r="B278" s="53">
        <v>35000.0</v>
      </c>
      <c r="C278" s="54">
        <f t="shared" si="1"/>
        <v>0.1568992941</v>
      </c>
      <c r="D278" s="52" t="s">
        <v>19</v>
      </c>
      <c r="E278" s="52">
        <v>8.9</v>
      </c>
      <c r="F278" s="53">
        <v>1111.37</v>
      </c>
      <c r="G278" s="52" t="s">
        <v>44</v>
      </c>
      <c r="H278" s="52" t="s">
        <v>66</v>
      </c>
      <c r="I278" s="53">
        <v>85000.0</v>
      </c>
      <c r="J278" s="52" t="s">
        <v>24</v>
      </c>
      <c r="K278" s="52" t="s">
        <v>50</v>
      </c>
      <c r="L278" s="52" t="s">
        <v>36</v>
      </c>
      <c r="M278" s="53">
        <v>37304.76</v>
      </c>
      <c r="N278" s="53">
        <v>27308.49</v>
      </c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</row>
    <row r="279" ht="12.75" customHeight="1">
      <c r="A279" s="52">
        <v>1066065.0</v>
      </c>
      <c r="B279" s="53">
        <v>18000.0</v>
      </c>
      <c r="C279" s="54">
        <f t="shared" si="1"/>
        <v>0.08793230769</v>
      </c>
      <c r="D279" s="52" t="s">
        <v>19</v>
      </c>
      <c r="E279" s="52">
        <v>8.9</v>
      </c>
      <c r="F279" s="53">
        <v>571.56</v>
      </c>
      <c r="G279" s="52" t="s">
        <v>44</v>
      </c>
      <c r="H279" s="52" t="s">
        <v>66</v>
      </c>
      <c r="I279" s="53">
        <v>78000.0</v>
      </c>
      <c r="J279" s="52" t="s">
        <v>24</v>
      </c>
      <c r="K279" s="52" t="s">
        <v>25</v>
      </c>
      <c r="L279" s="52" t="s">
        <v>91</v>
      </c>
      <c r="M279" s="53">
        <v>19883.16</v>
      </c>
      <c r="N279" s="53">
        <v>10185.73</v>
      </c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</row>
    <row r="280" ht="12.75" customHeight="1">
      <c r="A280" s="52">
        <v>1066071.0</v>
      </c>
      <c r="B280" s="53">
        <v>14000.0</v>
      </c>
      <c r="C280" s="54">
        <f t="shared" si="1"/>
        <v>0.1152815789</v>
      </c>
      <c r="D280" s="52" t="s">
        <v>19</v>
      </c>
      <c r="E280" s="52">
        <v>7.9</v>
      </c>
      <c r="F280" s="53">
        <v>438.07</v>
      </c>
      <c r="G280" s="52" t="s">
        <v>44</v>
      </c>
      <c r="H280" s="52" t="s">
        <v>22</v>
      </c>
      <c r="I280" s="53">
        <v>45600.0</v>
      </c>
      <c r="J280" s="52" t="s">
        <v>31</v>
      </c>
      <c r="K280" s="52" t="s">
        <v>50</v>
      </c>
      <c r="L280" s="52" t="s">
        <v>119</v>
      </c>
      <c r="M280" s="53">
        <v>6130.32</v>
      </c>
      <c r="N280" s="53">
        <v>438.07</v>
      </c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</row>
    <row r="281" ht="12.75" customHeight="1">
      <c r="A281" s="52">
        <v>1062094.0</v>
      </c>
      <c r="B281" s="53">
        <v>5000.0</v>
      </c>
      <c r="C281" s="54">
        <f t="shared" si="1"/>
        <v>0.02864228571</v>
      </c>
      <c r="D281" s="52" t="s">
        <v>19</v>
      </c>
      <c r="E281" s="52">
        <v>12.42</v>
      </c>
      <c r="F281" s="53">
        <v>167.08</v>
      </c>
      <c r="G281" s="52" t="s">
        <v>20</v>
      </c>
      <c r="H281" s="52" t="s">
        <v>89</v>
      </c>
      <c r="I281" s="53">
        <v>70000.0</v>
      </c>
      <c r="J281" s="52" t="s">
        <v>24</v>
      </c>
      <c r="K281" s="52" t="s">
        <v>50</v>
      </c>
      <c r="L281" s="52" t="s">
        <v>64</v>
      </c>
      <c r="M281" s="53">
        <v>5501.16</v>
      </c>
      <c r="N281" s="53">
        <v>3833.62</v>
      </c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</row>
    <row r="282" ht="12.75" customHeight="1">
      <c r="A282" s="52">
        <v>1061154.0</v>
      </c>
      <c r="B282" s="53">
        <v>8000.0</v>
      </c>
      <c r="C282" s="54">
        <f t="shared" si="1"/>
        <v>0.04818857143</v>
      </c>
      <c r="D282" s="52" t="s">
        <v>19</v>
      </c>
      <c r="E282" s="52">
        <v>15.96</v>
      </c>
      <c r="F282" s="53">
        <v>281.1</v>
      </c>
      <c r="G282" s="52" t="s">
        <v>28</v>
      </c>
      <c r="H282" s="52" t="s">
        <v>61</v>
      </c>
      <c r="I282" s="53">
        <v>70000.0</v>
      </c>
      <c r="J282" s="52" t="s">
        <v>24</v>
      </c>
      <c r="K282" s="52" t="s">
        <v>25</v>
      </c>
      <c r="L282" s="52" t="s">
        <v>36</v>
      </c>
      <c r="M282" s="53">
        <v>9993.12043943</v>
      </c>
      <c r="N282" s="53">
        <v>644.42</v>
      </c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</row>
    <row r="283" ht="12.75" customHeight="1">
      <c r="A283" s="52">
        <v>1066061.0</v>
      </c>
      <c r="B283" s="53">
        <v>10000.0</v>
      </c>
      <c r="C283" s="54">
        <f t="shared" si="1"/>
        <v>0.045654</v>
      </c>
      <c r="D283" s="52" t="s">
        <v>19</v>
      </c>
      <c r="E283" s="52">
        <v>6.03</v>
      </c>
      <c r="F283" s="53">
        <v>304.36</v>
      </c>
      <c r="G283" s="52" t="s">
        <v>44</v>
      </c>
      <c r="H283" s="52" t="s">
        <v>56</v>
      </c>
      <c r="I283" s="53">
        <v>80000.0</v>
      </c>
      <c r="J283" s="52" t="s">
        <v>24</v>
      </c>
      <c r="K283" s="52" t="s">
        <v>50</v>
      </c>
      <c r="L283" s="52" t="s">
        <v>105</v>
      </c>
      <c r="M283" s="53">
        <v>10840.08</v>
      </c>
      <c r="N283" s="53">
        <v>3845.46</v>
      </c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</row>
    <row r="284" ht="12.75" customHeight="1">
      <c r="A284" s="52">
        <v>1065863.0</v>
      </c>
      <c r="B284" s="53">
        <v>10000.0</v>
      </c>
      <c r="C284" s="54">
        <f t="shared" si="1"/>
        <v>0.0746664</v>
      </c>
      <c r="D284" s="52" t="s">
        <v>19</v>
      </c>
      <c r="E284" s="52">
        <v>7.51</v>
      </c>
      <c r="F284" s="53">
        <v>311.11</v>
      </c>
      <c r="G284" s="52" t="s">
        <v>44</v>
      </c>
      <c r="H284" s="52" t="s">
        <v>66</v>
      </c>
      <c r="I284" s="53">
        <v>50000.0</v>
      </c>
      <c r="J284" s="52" t="s">
        <v>24</v>
      </c>
      <c r="K284" s="52" t="s">
        <v>50</v>
      </c>
      <c r="L284" s="52" t="s">
        <v>95</v>
      </c>
      <c r="M284" s="53">
        <v>11019.26</v>
      </c>
      <c r="N284" s="53">
        <v>2375.97</v>
      </c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</row>
    <row r="285" ht="12.75" customHeight="1">
      <c r="A285" s="52">
        <v>1065862.0</v>
      </c>
      <c r="B285" s="53">
        <v>12000.0</v>
      </c>
      <c r="C285" s="54">
        <f t="shared" si="1"/>
        <v>0.1374822857</v>
      </c>
      <c r="D285" s="52" t="s">
        <v>19</v>
      </c>
      <c r="E285" s="52">
        <v>12.42</v>
      </c>
      <c r="F285" s="53">
        <v>400.99</v>
      </c>
      <c r="G285" s="52" t="s">
        <v>20</v>
      </c>
      <c r="H285" s="52" t="s">
        <v>22</v>
      </c>
      <c r="I285" s="53">
        <v>35000.0</v>
      </c>
      <c r="J285" s="52" t="s">
        <v>24</v>
      </c>
      <c r="K285" s="52" t="s">
        <v>50</v>
      </c>
      <c r="L285" s="52" t="s">
        <v>114</v>
      </c>
      <c r="M285" s="53">
        <v>14432.9181418</v>
      </c>
      <c r="N285" s="53">
        <v>409.71</v>
      </c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</row>
    <row r="286" ht="12.75" customHeight="1">
      <c r="A286" s="52">
        <v>1065854.0</v>
      </c>
      <c r="B286" s="53">
        <v>23200.0</v>
      </c>
      <c r="C286" s="54">
        <f t="shared" si="1"/>
        <v>0.1340196923</v>
      </c>
      <c r="D286" s="52" t="s">
        <v>19</v>
      </c>
      <c r="E286" s="52">
        <v>7.9</v>
      </c>
      <c r="F286" s="53">
        <v>725.94</v>
      </c>
      <c r="G286" s="52" t="s">
        <v>44</v>
      </c>
      <c r="H286" s="52" t="s">
        <v>48</v>
      </c>
      <c r="I286" s="53">
        <v>65000.0</v>
      </c>
      <c r="J286" s="52" t="s">
        <v>24</v>
      </c>
      <c r="K286" s="52" t="s">
        <v>50</v>
      </c>
      <c r="L286" s="52" t="s">
        <v>121</v>
      </c>
      <c r="M286" s="53">
        <v>24554.42</v>
      </c>
      <c r="N286" s="53">
        <v>18024.97</v>
      </c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</row>
    <row r="287" ht="12.75" customHeight="1">
      <c r="A287" s="52">
        <v>1065145.0</v>
      </c>
      <c r="B287" s="53">
        <v>18000.0</v>
      </c>
      <c r="C287" s="54">
        <f t="shared" si="1"/>
        <v>0.06154</v>
      </c>
      <c r="D287" s="52" t="s">
        <v>27</v>
      </c>
      <c r="E287" s="52">
        <v>15.27</v>
      </c>
      <c r="F287" s="53">
        <v>430.78</v>
      </c>
      <c r="G287" s="52" t="s">
        <v>28</v>
      </c>
      <c r="H287" s="52" t="s">
        <v>45</v>
      </c>
      <c r="I287" s="53">
        <v>84000.0</v>
      </c>
      <c r="J287" s="52" t="s">
        <v>38</v>
      </c>
      <c r="K287" s="52" t="s">
        <v>25</v>
      </c>
      <c r="L287" s="52" t="s">
        <v>80</v>
      </c>
      <c r="M287" s="53">
        <v>20631.16</v>
      </c>
      <c r="N287" s="53">
        <v>430.78</v>
      </c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</row>
    <row r="288" ht="12.75" customHeight="1">
      <c r="A288" s="52">
        <v>1062260.0</v>
      </c>
      <c r="B288" s="53">
        <v>4800.0</v>
      </c>
      <c r="C288" s="54">
        <f t="shared" si="1"/>
        <v>0.0267248</v>
      </c>
      <c r="D288" s="52" t="s">
        <v>19</v>
      </c>
      <c r="E288" s="52">
        <v>15.27</v>
      </c>
      <c r="F288" s="53">
        <v>167.03</v>
      </c>
      <c r="G288" s="52" t="s">
        <v>28</v>
      </c>
      <c r="H288" s="52" t="s">
        <v>22</v>
      </c>
      <c r="I288" s="53">
        <v>75000.0</v>
      </c>
      <c r="J288" s="52" t="s">
        <v>24</v>
      </c>
      <c r="K288" s="52" t="s">
        <v>50</v>
      </c>
      <c r="L288" s="52" t="s">
        <v>119</v>
      </c>
      <c r="M288" s="53">
        <v>6005.12393731</v>
      </c>
      <c r="N288" s="53">
        <v>190.27</v>
      </c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</row>
    <row r="289" ht="12.75" customHeight="1">
      <c r="A289" s="52">
        <v>1065842.0</v>
      </c>
      <c r="B289" s="53">
        <v>7300.0</v>
      </c>
      <c r="C289" s="54">
        <f t="shared" si="1"/>
        <v>0.08278628571</v>
      </c>
      <c r="D289" s="52" t="s">
        <v>19</v>
      </c>
      <c r="E289" s="52">
        <v>11.71</v>
      </c>
      <c r="F289" s="53">
        <v>241.46</v>
      </c>
      <c r="G289" s="52" t="s">
        <v>20</v>
      </c>
      <c r="H289" s="52" t="s">
        <v>85</v>
      </c>
      <c r="I289" s="53">
        <v>35000.0</v>
      </c>
      <c r="J289" s="52" t="s">
        <v>24</v>
      </c>
      <c r="K289" s="52" t="s">
        <v>50</v>
      </c>
      <c r="L289" s="52" t="s">
        <v>69</v>
      </c>
      <c r="M289" s="53">
        <v>8654.58187742</v>
      </c>
      <c r="N289" s="53">
        <v>1426.64</v>
      </c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</row>
    <row r="290" ht="12.75" customHeight="1">
      <c r="A290" s="52">
        <v>1066018.0</v>
      </c>
      <c r="B290" s="53">
        <v>10400.0</v>
      </c>
      <c r="C290" s="54">
        <f t="shared" si="1"/>
        <v>0.100542</v>
      </c>
      <c r="D290" s="52" t="s">
        <v>19</v>
      </c>
      <c r="E290" s="52">
        <v>9.91</v>
      </c>
      <c r="F290" s="53">
        <v>335.14</v>
      </c>
      <c r="G290" s="52" t="s">
        <v>20</v>
      </c>
      <c r="H290" s="52" t="s">
        <v>85</v>
      </c>
      <c r="I290" s="53">
        <v>40000.0</v>
      </c>
      <c r="J290" s="52" t="s">
        <v>24</v>
      </c>
      <c r="K290" s="52" t="s">
        <v>50</v>
      </c>
      <c r="L290" s="52" t="s">
        <v>87</v>
      </c>
      <c r="M290" s="53">
        <v>12022.8864985</v>
      </c>
      <c r="N290" s="53">
        <v>1976.75</v>
      </c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</row>
    <row r="291" ht="12.75" customHeight="1">
      <c r="A291" s="52">
        <v>1049352.0</v>
      </c>
      <c r="B291" s="53">
        <v>6600.0</v>
      </c>
      <c r="C291" s="54">
        <f t="shared" si="1"/>
        <v>0.0255228</v>
      </c>
      <c r="D291" s="52" t="s">
        <v>19</v>
      </c>
      <c r="E291" s="52">
        <v>9.91</v>
      </c>
      <c r="F291" s="53">
        <v>212.69</v>
      </c>
      <c r="G291" s="52" t="s">
        <v>20</v>
      </c>
      <c r="H291" s="52" t="s">
        <v>45</v>
      </c>
      <c r="I291" s="53">
        <v>100000.0</v>
      </c>
      <c r="J291" s="52" t="s">
        <v>24</v>
      </c>
      <c r="K291" s="52" t="s">
        <v>83</v>
      </c>
      <c r="L291" s="52" t="s">
        <v>87</v>
      </c>
      <c r="M291" s="53">
        <v>7274.62</v>
      </c>
      <c r="N291" s="53">
        <v>4304.99</v>
      </c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</row>
    <row r="292" ht="12.75" customHeight="1">
      <c r="A292" s="52">
        <v>1066016.0</v>
      </c>
      <c r="B292" s="53">
        <v>12000.0</v>
      </c>
      <c r="C292" s="54">
        <f t="shared" si="1"/>
        <v>0.114312</v>
      </c>
      <c r="D292" s="52" t="s">
        <v>19</v>
      </c>
      <c r="E292" s="52">
        <v>8.9</v>
      </c>
      <c r="F292" s="53">
        <v>381.04</v>
      </c>
      <c r="G292" s="52" t="s">
        <v>44</v>
      </c>
      <c r="H292" s="52" t="s">
        <v>94</v>
      </c>
      <c r="I292" s="53">
        <v>40000.0</v>
      </c>
      <c r="J292" s="52" t="s">
        <v>24</v>
      </c>
      <c r="K292" s="52" t="s">
        <v>50</v>
      </c>
      <c r="L292" s="52" t="s">
        <v>95</v>
      </c>
      <c r="M292" s="53">
        <v>13715.4578317</v>
      </c>
      <c r="N292" s="53">
        <v>391.28</v>
      </c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</row>
    <row r="293" ht="12.75" customHeight="1">
      <c r="A293" s="52">
        <v>1065997.0</v>
      </c>
      <c r="B293" s="53">
        <v>13250.0</v>
      </c>
      <c r="C293" s="54">
        <f t="shared" si="1"/>
        <v>0.1094284615</v>
      </c>
      <c r="D293" s="52" t="s">
        <v>19</v>
      </c>
      <c r="E293" s="52">
        <v>17.27</v>
      </c>
      <c r="F293" s="53">
        <v>474.19</v>
      </c>
      <c r="G293" s="52" t="s">
        <v>75</v>
      </c>
      <c r="H293" s="52" t="s">
        <v>22</v>
      </c>
      <c r="I293" s="53">
        <v>52000.0</v>
      </c>
      <c r="J293" s="52" t="s">
        <v>24</v>
      </c>
      <c r="K293" s="52" t="s">
        <v>50</v>
      </c>
      <c r="L293" s="52" t="s">
        <v>91</v>
      </c>
      <c r="M293" s="53">
        <v>15650.39</v>
      </c>
      <c r="N293" s="53">
        <v>9026.78</v>
      </c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</row>
    <row r="294" ht="12.75" customHeight="1">
      <c r="A294" s="52">
        <v>1061891.0</v>
      </c>
      <c r="B294" s="53">
        <v>12000.0</v>
      </c>
      <c r="C294" s="54">
        <f t="shared" si="1"/>
        <v>0.05149232432</v>
      </c>
      <c r="D294" s="52" t="s">
        <v>19</v>
      </c>
      <c r="E294" s="52">
        <v>11.71</v>
      </c>
      <c r="F294" s="53">
        <v>396.92</v>
      </c>
      <c r="G294" s="52" t="s">
        <v>20</v>
      </c>
      <c r="H294" s="52" t="s">
        <v>48</v>
      </c>
      <c r="I294" s="53">
        <v>92500.0</v>
      </c>
      <c r="J294" s="52" t="s">
        <v>24</v>
      </c>
      <c r="K294" s="52" t="s">
        <v>50</v>
      </c>
      <c r="L294" s="52" t="s">
        <v>42</v>
      </c>
      <c r="M294" s="53">
        <v>14286.7225067</v>
      </c>
      <c r="N294" s="53">
        <v>404.66</v>
      </c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</row>
    <row r="295" ht="12.75" customHeight="1">
      <c r="A295" s="52">
        <v>1065752.0</v>
      </c>
      <c r="B295" s="53">
        <v>25000.0</v>
      </c>
      <c r="C295" s="54">
        <f t="shared" si="1"/>
        <v>0.1584845902</v>
      </c>
      <c r="D295" s="52" t="s">
        <v>19</v>
      </c>
      <c r="E295" s="52">
        <v>9.91</v>
      </c>
      <c r="F295" s="53">
        <v>805.63</v>
      </c>
      <c r="G295" s="52" t="s">
        <v>20</v>
      </c>
      <c r="H295" s="52" t="s">
        <v>56</v>
      </c>
      <c r="I295" s="53">
        <v>61000.0</v>
      </c>
      <c r="J295" s="52" t="s">
        <v>24</v>
      </c>
      <c r="K295" s="52" t="s">
        <v>50</v>
      </c>
      <c r="L295" s="52" t="s">
        <v>42</v>
      </c>
      <c r="M295" s="53">
        <v>29000.8350292</v>
      </c>
      <c r="N295" s="53">
        <v>812.89</v>
      </c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</row>
    <row r="296" ht="12.75" customHeight="1">
      <c r="A296" s="52">
        <v>1063126.0</v>
      </c>
      <c r="B296" s="53">
        <v>6000.0</v>
      </c>
      <c r="C296" s="54">
        <f t="shared" si="1"/>
        <v>0.06514666667</v>
      </c>
      <c r="D296" s="52" t="s">
        <v>19</v>
      </c>
      <c r="E296" s="52">
        <v>10.65</v>
      </c>
      <c r="F296" s="53">
        <v>195.44</v>
      </c>
      <c r="G296" s="52" t="s">
        <v>20</v>
      </c>
      <c r="H296" s="52" t="s">
        <v>22</v>
      </c>
      <c r="I296" s="53">
        <v>36000.0</v>
      </c>
      <c r="J296" s="52" t="s">
        <v>24</v>
      </c>
      <c r="K296" s="52" t="s">
        <v>41</v>
      </c>
      <c r="L296" s="52" t="s">
        <v>129</v>
      </c>
      <c r="M296" s="53">
        <v>7033.84026542</v>
      </c>
      <c r="N296" s="53">
        <v>204.1</v>
      </c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</row>
    <row r="297" ht="12.75" customHeight="1">
      <c r="A297" s="52">
        <v>1065738.0</v>
      </c>
      <c r="B297" s="53">
        <v>12000.0</v>
      </c>
      <c r="C297" s="54">
        <f t="shared" si="1"/>
        <v>0.06588176471</v>
      </c>
      <c r="D297" s="52" t="s">
        <v>19</v>
      </c>
      <c r="E297" s="52">
        <v>7.51</v>
      </c>
      <c r="F297" s="53">
        <v>373.33</v>
      </c>
      <c r="G297" s="52" t="s">
        <v>44</v>
      </c>
      <c r="H297" s="52" t="s">
        <v>22</v>
      </c>
      <c r="I297" s="53">
        <v>68000.0</v>
      </c>
      <c r="J297" s="52" t="s">
        <v>24</v>
      </c>
      <c r="K297" s="52" t="s">
        <v>25</v>
      </c>
      <c r="L297" s="52" t="s">
        <v>42</v>
      </c>
      <c r="M297" s="53">
        <v>12554.01</v>
      </c>
      <c r="N297" s="53">
        <v>473.95</v>
      </c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</row>
    <row r="298" ht="12.75" customHeight="1">
      <c r="A298" s="52">
        <v>1061467.0</v>
      </c>
      <c r="B298" s="53">
        <v>14400.0</v>
      </c>
      <c r="C298" s="54">
        <f t="shared" si="1"/>
        <v>0.071445</v>
      </c>
      <c r="D298" s="52" t="s">
        <v>19</v>
      </c>
      <c r="E298" s="52">
        <v>11.71</v>
      </c>
      <c r="F298" s="53">
        <v>476.3</v>
      </c>
      <c r="G298" s="52" t="s">
        <v>20</v>
      </c>
      <c r="H298" s="52" t="s">
        <v>45</v>
      </c>
      <c r="I298" s="53">
        <v>80000.0</v>
      </c>
      <c r="J298" s="52" t="s">
        <v>24</v>
      </c>
      <c r="K298" s="52" t="s">
        <v>25</v>
      </c>
      <c r="L298" s="52" t="s">
        <v>42</v>
      </c>
      <c r="M298" s="53">
        <v>15543.7</v>
      </c>
      <c r="N298" s="53">
        <v>11736.19</v>
      </c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</row>
    <row r="299" ht="12.75" customHeight="1">
      <c r="A299" s="52">
        <v>1065721.0</v>
      </c>
      <c r="B299" s="53">
        <v>10000.0</v>
      </c>
      <c r="C299" s="54">
        <f t="shared" si="1"/>
        <v>0.09325395349</v>
      </c>
      <c r="D299" s="52" t="s">
        <v>19</v>
      </c>
      <c r="E299" s="52">
        <v>12.42</v>
      </c>
      <c r="F299" s="53">
        <v>334.16</v>
      </c>
      <c r="G299" s="52" t="s">
        <v>20</v>
      </c>
      <c r="H299" s="52" t="s">
        <v>22</v>
      </c>
      <c r="I299" s="53">
        <v>43000.0</v>
      </c>
      <c r="J299" s="52" t="s">
        <v>24</v>
      </c>
      <c r="K299" s="52" t="s">
        <v>25</v>
      </c>
      <c r="L299" s="52" t="s">
        <v>91</v>
      </c>
      <c r="M299" s="53">
        <v>12026.2996643</v>
      </c>
      <c r="N299" s="53">
        <v>345.52</v>
      </c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</row>
    <row r="300" ht="12.75" customHeight="1">
      <c r="A300" s="52">
        <v>1065717.0</v>
      </c>
      <c r="B300" s="53">
        <v>8000.0</v>
      </c>
      <c r="C300" s="54">
        <f t="shared" si="1"/>
        <v>0.0211688</v>
      </c>
      <c r="D300" s="52" t="s">
        <v>19</v>
      </c>
      <c r="E300" s="52">
        <v>11.71</v>
      </c>
      <c r="F300" s="53">
        <v>264.61</v>
      </c>
      <c r="G300" s="52" t="s">
        <v>20</v>
      </c>
      <c r="H300" s="52" t="s">
        <v>45</v>
      </c>
      <c r="I300" s="53">
        <v>150000.0</v>
      </c>
      <c r="J300" s="52" t="s">
        <v>24</v>
      </c>
      <c r="K300" s="52" t="s">
        <v>25</v>
      </c>
      <c r="L300" s="52" t="s">
        <v>91</v>
      </c>
      <c r="M300" s="53">
        <v>9522.45744006</v>
      </c>
      <c r="N300" s="53">
        <v>278.01</v>
      </c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</row>
    <row r="301" ht="12.75" customHeight="1">
      <c r="A301" s="52">
        <v>1065026.0</v>
      </c>
      <c r="B301" s="53">
        <v>8000.0</v>
      </c>
      <c r="C301" s="54">
        <f t="shared" si="1"/>
        <v>0.0677784</v>
      </c>
      <c r="D301" s="52" t="s">
        <v>19</v>
      </c>
      <c r="E301" s="52">
        <v>16.29</v>
      </c>
      <c r="F301" s="53">
        <v>282.41</v>
      </c>
      <c r="G301" s="52" t="s">
        <v>75</v>
      </c>
      <c r="H301" s="52" t="s">
        <v>66</v>
      </c>
      <c r="I301" s="53">
        <v>50000.0</v>
      </c>
      <c r="J301" s="52" t="s">
        <v>31</v>
      </c>
      <c r="K301" s="52" t="s">
        <v>25</v>
      </c>
      <c r="L301" s="52" t="s">
        <v>116</v>
      </c>
      <c r="M301" s="53">
        <v>4533.54</v>
      </c>
      <c r="N301" s="53">
        <v>287.45</v>
      </c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</row>
    <row r="302" ht="12.75" customHeight="1">
      <c r="A302" s="52">
        <v>1057001.0</v>
      </c>
      <c r="B302" s="53">
        <v>30000.0</v>
      </c>
      <c r="C302" s="54">
        <f t="shared" si="1"/>
        <v>0.1154948571</v>
      </c>
      <c r="D302" s="52" t="s">
        <v>27</v>
      </c>
      <c r="E302" s="52">
        <v>12.42</v>
      </c>
      <c r="F302" s="53">
        <v>673.72</v>
      </c>
      <c r="G302" s="52" t="s">
        <v>20</v>
      </c>
      <c r="H302" s="52" t="s">
        <v>48</v>
      </c>
      <c r="I302" s="53">
        <v>70000.0</v>
      </c>
      <c r="J302" s="52" t="s">
        <v>31</v>
      </c>
      <c r="K302" s="52" t="s">
        <v>35</v>
      </c>
      <c r="L302" s="52" t="s">
        <v>64</v>
      </c>
      <c r="M302" s="53">
        <v>17179.15</v>
      </c>
      <c r="N302" s="53">
        <v>673.72</v>
      </c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</row>
    <row r="303" ht="12.75" customHeight="1">
      <c r="A303" s="52">
        <v>1065513.0</v>
      </c>
      <c r="B303" s="53">
        <v>18000.0</v>
      </c>
      <c r="C303" s="54">
        <f t="shared" si="1"/>
        <v>0.133539</v>
      </c>
      <c r="D303" s="52" t="s">
        <v>27</v>
      </c>
      <c r="E303" s="52">
        <v>16.77</v>
      </c>
      <c r="F303" s="53">
        <v>445.13</v>
      </c>
      <c r="G303" s="52" t="s">
        <v>75</v>
      </c>
      <c r="H303" s="52" t="s">
        <v>85</v>
      </c>
      <c r="I303" s="53">
        <v>40000.0</v>
      </c>
      <c r="J303" s="52" t="s">
        <v>31</v>
      </c>
      <c r="K303" s="52" t="s">
        <v>53</v>
      </c>
      <c r="L303" s="52" t="s">
        <v>42</v>
      </c>
      <c r="M303" s="53">
        <v>11229.37</v>
      </c>
      <c r="N303" s="53">
        <v>445.13</v>
      </c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</row>
    <row r="304" ht="12.75" customHeight="1">
      <c r="A304" s="52">
        <v>1065698.0</v>
      </c>
      <c r="B304" s="53">
        <v>13250.0</v>
      </c>
      <c r="C304" s="54">
        <f t="shared" si="1"/>
        <v>0.1502605714</v>
      </c>
      <c r="D304" s="52" t="s">
        <v>19</v>
      </c>
      <c r="E304" s="52">
        <v>11.71</v>
      </c>
      <c r="F304" s="53">
        <v>438.26</v>
      </c>
      <c r="G304" s="52" t="s">
        <v>20</v>
      </c>
      <c r="H304" s="52" t="s">
        <v>89</v>
      </c>
      <c r="I304" s="53">
        <v>35000.0</v>
      </c>
      <c r="J304" s="52" t="s">
        <v>24</v>
      </c>
      <c r="K304" s="52" t="s">
        <v>25</v>
      </c>
      <c r="L304" s="52" t="s">
        <v>92</v>
      </c>
      <c r="M304" s="53">
        <v>15775.4874675</v>
      </c>
      <c r="N304" s="53">
        <v>444.97</v>
      </c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</row>
    <row r="305" ht="12.75" customHeight="1">
      <c r="A305" s="52">
        <v>1065681.0</v>
      </c>
      <c r="B305" s="53">
        <v>14000.0</v>
      </c>
      <c r="C305" s="54">
        <f t="shared" si="1"/>
        <v>0.0720495</v>
      </c>
      <c r="D305" s="52" t="s">
        <v>19</v>
      </c>
      <c r="E305" s="52">
        <v>14.27</v>
      </c>
      <c r="F305" s="53">
        <v>480.33</v>
      </c>
      <c r="G305" s="52" t="s">
        <v>28</v>
      </c>
      <c r="H305" s="52" t="s">
        <v>85</v>
      </c>
      <c r="I305" s="53">
        <v>80000.0</v>
      </c>
      <c r="J305" s="52" t="s">
        <v>24</v>
      </c>
      <c r="K305" s="52" t="s">
        <v>50</v>
      </c>
      <c r="L305" s="52" t="s">
        <v>42</v>
      </c>
      <c r="M305" s="53">
        <v>17282.3067306</v>
      </c>
      <c r="N305" s="53">
        <v>509.76</v>
      </c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</row>
    <row r="306" ht="12.75" customHeight="1">
      <c r="A306" s="52">
        <v>1061788.0</v>
      </c>
      <c r="B306" s="53">
        <v>20000.0</v>
      </c>
      <c r="C306" s="54">
        <f t="shared" si="1"/>
        <v>0.1084535593</v>
      </c>
      <c r="D306" s="52" t="s">
        <v>27</v>
      </c>
      <c r="E306" s="52">
        <v>20.3</v>
      </c>
      <c r="F306" s="53">
        <v>533.23</v>
      </c>
      <c r="G306" s="52" t="s">
        <v>55</v>
      </c>
      <c r="H306" s="52" t="s">
        <v>22</v>
      </c>
      <c r="I306" s="53">
        <v>59000.0</v>
      </c>
      <c r="J306" s="52" t="s">
        <v>31</v>
      </c>
      <c r="K306" s="52" t="s">
        <v>50</v>
      </c>
      <c r="L306" s="52" t="s">
        <v>117</v>
      </c>
      <c r="M306" s="53">
        <v>16063.42</v>
      </c>
      <c r="N306" s="53">
        <v>281.46</v>
      </c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</row>
    <row r="307" ht="12.75" customHeight="1">
      <c r="A307" s="52">
        <v>1065484.0</v>
      </c>
      <c r="B307" s="53">
        <v>10000.0</v>
      </c>
      <c r="C307" s="54">
        <f t="shared" si="1"/>
        <v>0.105903</v>
      </c>
      <c r="D307" s="52" t="s">
        <v>19</v>
      </c>
      <c r="E307" s="52">
        <v>16.29</v>
      </c>
      <c r="F307" s="53">
        <v>353.01</v>
      </c>
      <c r="G307" s="52" t="s">
        <v>75</v>
      </c>
      <c r="H307" s="52" t="s">
        <v>22</v>
      </c>
      <c r="I307" s="53">
        <v>40000.0</v>
      </c>
      <c r="J307" s="52" t="s">
        <v>24</v>
      </c>
      <c r="K307" s="52" t="s">
        <v>25</v>
      </c>
      <c r="L307" s="52" t="s">
        <v>91</v>
      </c>
      <c r="M307" s="53">
        <v>12455.59</v>
      </c>
      <c r="N307" s="53">
        <v>3641.77</v>
      </c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</row>
    <row r="308" ht="12.75" customHeight="1">
      <c r="A308" s="52">
        <v>1061681.0</v>
      </c>
      <c r="B308" s="53">
        <v>35000.0</v>
      </c>
      <c r="C308" s="54">
        <f t="shared" si="1"/>
        <v>0.08751247059</v>
      </c>
      <c r="D308" s="52" t="s">
        <v>27</v>
      </c>
      <c r="E308" s="52">
        <v>20.3</v>
      </c>
      <c r="F308" s="53">
        <v>619.88</v>
      </c>
      <c r="G308" s="52" t="s">
        <v>55</v>
      </c>
      <c r="H308" s="52" t="s">
        <v>66</v>
      </c>
      <c r="I308" s="53">
        <v>85000.0</v>
      </c>
      <c r="J308" s="52" t="s">
        <v>24</v>
      </c>
      <c r="K308" s="52" t="s">
        <v>50</v>
      </c>
      <c r="L308" s="52" t="s">
        <v>95</v>
      </c>
      <c r="M308" s="53">
        <v>36085.5582764</v>
      </c>
      <c r="N308" s="53">
        <v>8847.24</v>
      </c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</row>
    <row r="309" ht="12.75" customHeight="1">
      <c r="A309" s="52">
        <v>1065661.0</v>
      </c>
      <c r="B309" s="53">
        <v>4000.0</v>
      </c>
      <c r="C309" s="54">
        <f t="shared" si="1"/>
        <v>0.02656363636</v>
      </c>
      <c r="D309" s="52" t="s">
        <v>19</v>
      </c>
      <c r="E309" s="52">
        <v>6.03</v>
      </c>
      <c r="F309" s="53">
        <v>121.75</v>
      </c>
      <c r="G309" s="52" t="s">
        <v>44</v>
      </c>
      <c r="H309" s="52" t="s">
        <v>45</v>
      </c>
      <c r="I309" s="53">
        <v>55000.0</v>
      </c>
      <c r="J309" s="52" t="s">
        <v>24</v>
      </c>
      <c r="K309" s="52" t="s">
        <v>50</v>
      </c>
      <c r="L309" s="52" t="s">
        <v>46</v>
      </c>
      <c r="M309" s="53">
        <v>4355.44311422</v>
      </c>
      <c r="N309" s="53">
        <v>1192.02</v>
      </c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</row>
    <row r="310" ht="12.75" customHeight="1">
      <c r="A310" s="52">
        <v>1065663.0</v>
      </c>
      <c r="B310" s="53">
        <v>13000.0</v>
      </c>
      <c r="C310" s="54">
        <f t="shared" si="1"/>
        <v>0.04570145455</v>
      </c>
      <c r="D310" s="52" t="s">
        <v>19</v>
      </c>
      <c r="E310" s="52">
        <v>9.91</v>
      </c>
      <c r="F310" s="53">
        <v>418.93</v>
      </c>
      <c r="G310" s="52" t="s">
        <v>20</v>
      </c>
      <c r="H310" s="52" t="s">
        <v>85</v>
      </c>
      <c r="I310" s="53">
        <v>110000.0</v>
      </c>
      <c r="J310" s="52" t="s">
        <v>24</v>
      </c>
      <c r="K310" s="52" t="s">
        <v>50</v>
      </c>
      <c r="L310" s="52" t="s">
        <v>42</v>
      </c>
      <c r="M310" s="53">
        <v>14957.7536521</v>
      </c>
      <c r="N310" s="53">
        <v>3659.9</v>
      </c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</row>
    <row r="311" ht="12.75" customHeight="1">
      <c r="A311" s="52">
        <v>1065480.0</v>
      </c>
      <c r="B311" s="53">
        <v>28000.0</v>
      </c>
      <c r="C311" s="54">
        <f t="shared" si="1"/>
        <v>0.1127112</v>
      </c>
      <c r="D311" s="52" t="s">
        <v>19</v>
      </c>
      <c r="E311" s="52">
        <v>12.69</v>
      </c>
      <c r="F311" s="53">
        <v>939.26</v>
      </c>
      <c r="G311" s="52" t="s">
        <v>20</v>
      </c>
      <c r="H311" s="52" t="s">
        <v>66</v>
      </c>
      <c r="I311" s="53">
        <v>100000.0</v>
      </c>
      <c r="J311" s="52" t="s">
        <v>24</v>
      </c>
      <c r="K311" s="52" t="s">
        <v>25</v>
      </c>
      <c r="L311" s="52" t="s">
        <v>112</v>
      </c>
      <c r="M311" s="53">
        <v>33809.0491826</v>
      </c>
      <c r="N311" s="53">
        <v>953.93</v>
      </c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</row>
    <row r="312" ht="12.75" customHeight="1">
      <c r="A312" s="52">
        <v>1065658.0</v>
      </c>
      <c r="B312" s="53">
        <v>10000.0</v>
      </c>
      <c r="C312" s="54">
        <f t="shared" si="1"/>
        <v>0.06567290323</v>
      </c>
      <c r="D312" s="52" t="s">
        <v>19</v>
      </c>
      <c r="E312" s="52">
        <v>13.49</v>
      </c>
      <c r="F312" s="53">
        <v>339.31</v>
      </c>
      <c r="G312" s="52" t="s">
        <v>28</v>
      </c>
      <c r="H312" s="52" t="s">
        <v>48</v>
      </c>
      <c r="I312" s="53">
        <v>62000.0</v>
      </c>
      <c r="J312" s="52" t="s">
        <v>24</v>
      </c>
      <c r="K312" s="52" t="s">
        <v>50</v>
      </c>
      <c r="L312" s="52" t="s">
        <v>105</v>
      </c>
      <c r="M312" s="53">
        <v>11250.9</v>
      </c>
      <c r="N312" s="53">
        <v>7193.77</v>
      </c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</row>
    <row r="313" ht="12.75" customHeight="1">
      <c r="A313" s="52">
        <v>1065447.0</v>
      </c>
      <c r="B313" s="53">
        <v>20000.0</v>
      </c>
      <c r="C313" s="54">
        <f t="shared" si="1"/>
        <v>0.1668826667</v>
      </c>
      <c r="D313" s="52" t="s">
        <v>19</v>
      </c>
      <c r="E313" s="52">
        <v>7.9</v>
      </c>
      <c r="F313" s="53">
        <v>625.81</v>
      </c>
      <c r="G313" s="52" t="s">
        <v>44</v>
      </c>
      <c r="H313" s="52" t="s">
        <v>29</v>
      </c>
      <c r="I313" s="53">
        <v>45000.0</v>
      </c>
      <c r="J313" s="52" t="s">
        <v>24</v>
      </c>
      <c r="K313" s="52" t="s">
        <v>50</v>
      </c>
      <c r="L313" s="52" t="s">
        <v>33</v>
      </c>
      <c r="M313" s="53">
        <v>22527.937256</v>
      </c>
      <c r="N313" s="53">
        <v>631.87</v>
      </c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</row>
    <row r="314" ht="12.75" customHeight="1">
      <c r="A314" s="52">
        <v>1065470.0</v>
      </c>
      <c r="B314" s="53">
        <v>18000.0</v>
      </c>
      <c r="C314" s="54">
        <f t="shared" si="1"/>
        <v>0.06327818182</v>
      </c>
      <c r="D314" s="52" t="s">
        <v>19</v>
      </c>
      <c r="E314" s="52">
        <v>9.91</v>
      </c>
      <c r="F314" s="53">
        <v>580.05</v>
      </c>
      <c r="G314" s="52" t="s">
        <v>20</v>
      </c>
      <c r="H314" s="52" t="s">
        <v>66</v>
      </c>
      <c r="I314" s="53">
        <v>110000.0</v>
      </c>
      <c r="J314" s="52" t="s">
        <v>24</v>
      </c>
      <c r="K314" s="52" t="s">
        <v>50</v>
      </c>
      <c r="L314" s="52" t="s">
        <v>87</v>
      </c>
      <c r="M314" s="53">
        <v>19205.83</v>
      </c>
      <c r="N314" s="53">
        <v>14579.33</v>
      </c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</row>
    <row r="315" ht="12.75" customHeight="1">
      <c r="A315" s="52">
        <v>1065467.0</v>
      </c>
      <c r="B315" s="53">
        <v>9000.0</v>
      </c>
      <c r="C315" s="54">
        <f t="shared" si="1"/>
        <v>0.0476</v>
      </c>
      <c r="D315" s="52" t="s">
        <v>27</v>
      </c>
      <c r="E315" s="52">
        <v>19.91</v>
      </c>
      <c r="F315" s="53">
        <v>238.0</v>
      </c>
      <c r="G315" s="52" t="s">
        <v>55</v>
      </c>
      <c r="H315" s="52" t="s">
        <v>48</v>
      </c>
      <c r="I315" s="53">
        <v>60000.0</v>
      </c>
      <c r="J315" s="52" t="s">
        <v>31</v>
      </c>
      <c r="K315" s="52" t="s">
        <v>25</v>
      </c>
      <c r="L315" s="52" t="s">
        <v>42</v>
      </c>
      <c r="M315" s="53">
        <v>5227.64</v>
      </c>
      <c r="N315" s="53">
        <v>238.0</v>
      </c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</row>
    <row r="316" ht="12.75" customHeight="1">
      <c r="A316" s="52">
        <v>1065649.0</v>
      </c>
      <c r="B316" s="53">
        <v>25000.0</v>
      </c>
      <c r="C316" s="54">
        <f t="shared" si="1"/>
        <v>0.1255765854</v>
      </c>
      <c r="D316" s="52" t="s">
        <v>27</v>
      </c>
      <c r="E316" s="52">
        <v>18.64</v>
      </c>
      <c r="F316" s="53">
        <v>643.58</v>
      </c>
      <c r="G316" s="52" t="s">
        <v>55</v>
      </c>
      <c r="H316" s="52" t="s">
        <v>22</v>
      </c>
      <c r="I316" s="53">
        <v>61500.0</v>
      </c>
      <c r="J316" s="52" t="s">
        <v>31</v>
      </c>
      <c r="K316" s="52" t="s">
        <v>50</v>
      </c>
      <c r="L316" s="52" t="s">
        <v>91</v>
      </c>
      <c r="M316" s="53">
        <v>25775.38</v>
      </c>
      <c r="N316" s="53">
        <v>643.58</v>
      </c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</row>
    <row r="317" ht="12.75" customHeight="1">
      <c r="A317" s="52">
        <v>1065430.0</v>
      </c>
      <c r="B317" s="53">
        <v>10000.0</v>
      </c>
      <c r="C317" s="54">
        <f t="shared" si="1"/>
        <v>0.1202763636</v>
      </c>
      <c r="D317" s="52" t="s">
        <v>19</v>
      </c>
      <c r="E317" s="52">
        <v>11.71</v>
      </c>
      <c r="F317" s="53">
        <v>330.76</v>
      </c>
      <c r="G317" s="52" t="s">
        <v>20</v>
      </c>
      <c r="H317" s="52" t="s">
        <v>48</v>
      </c>
      <c r="I317" s="53">
        <v>33000.0</v>
      </c>
      <c r="J317" s="52" t="s">
        <v>24</v>
      </c>
      <c r="K317" s="52" t="s">
        <v>41</v>
      </c>
      <c r="L317" s="52" t="s">
        <v>91</v>
      </c>
      <c r="M317" s="53">
        <v>11838.8778008</v>
      </c>
      <c r="N317" s="53">
        <v>2258.8</v>
      </c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</row>
    <row r="318" ht="12.75" customHeight="1">
      <c r="A318" s="52">
        <v>1059462.0</v>
      </c>
      <c r="B318" s="53">
        <v>4200.0</v>
      </c>
      <c r="C318" s="54">
        <f t="shared" si="1"/>
        <v>0.02514688525</v>
      </c>
      <c r="D318" s="52" t="s">
        <v>19</v>
      </c>
      <c r="E318" s="52">
        <v>6.03</v>
      </c>
      <c r="F318" s="53">
        <v>127.83</v>
      </c>
      <c r="G318" s="52" t="s">
        <v>44</v>
      </c>
      <c r="H318" s="52" t="s">
        <v>48</v>
      </c>
      <c r="I318" s="53">
        <v>61000.0</v>
      </c>
      <c r="J318" s="52" t="s">
        <v>24</v>
      </c>
      <c r="K318" s="52" t="s">
        <v>25</v>
      </c>
      <c r="L318" s="52" t="s">
        <v>95</v>
      </c>
      <c r="M318" s="53">
        <v>4601.62011009</v>
      </c>
      <c r="N318" s="53">
        <v>129.65</v>
      </c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</row>
    <row r="319" ht="12.75" customHeight="1">
      <c r="A319" s="52">
        <v>1064102.0</v>
      </c>
      <c r="B319" s="53">
        <v>20000.0</v>
      </c>
      <c r="C319" s="54">
        <f t="shared" si="1"/>
        <v>0.07343356858</v>
      </c>
      <c r="D319" s="52" t="s">
        <v>27</v>
      </c>
      <c r="E319" s="52">
        <v>15.27</v>
      </c>
      <c r="F319" s="53">
        <v>478.64</v>
      </c>
      <c r="G319" s="52" t="s">
        <v>28</v>
      </c>
      <c r="H319" s="52" t="s">
        <v>22</v>
      </c>
      <c r="I319" s="53">
        <v>78216.0</v>
      </c>
      <c r="J319" s="52" t="s">
        <v>31</v>
      </c>
      <c r="K319" s="52" t="s">
        <v>50</v>
      </c>
      <c r="L319" s="52" t="s">
        <v>42</v>
      </c>
      <c r="M319" s="53">
        <v>5797.78</v>
      </c>
      <c r="N319" s="53">
        <v>478.64</v>
      </c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</row>
    <row r="320" ht="12.75" customHeight="1">
      <c r="A320" s="52">
        <v>1062399.0</v>
      </c>
      <c r="B320" s="53">
        <v>18000.0</v>
      </c>
      <c r="C320" s="54">
        <f t="shared" si="1"/>
        <v>0.08709096774</v>
      </c>
      <c r="D320" s="52" t="s">
        <v>27</v>
      </c>
      <c r="E320" s="52">
        <v>17.27</v>
      </c>
      <c r="F320" s="53">
        <v>449.97</v>
      </c>
      <c r="G320" s="52" t="s">
        <v>75</v>
      </c>
      <c r="H320" s="52" t="s">
        <v>45</v>
      </c>
      <c r="I320" s="53">
        <v>62000.0</v>
      </c>
      <c r="J320" s="52" t="s">
        <v>39</v>
      </c>
      <c r="K320" s="52" t="s">
        <v>50</v>
      </c>
      <c r="L320" s="52" t="s">
        <v>69</v>
      </c>
      <c r="M320" s="53">
        <v>19767.48</v>
      </c>
      <c r="N320" s="53">
        <v>449.97</v>
      </c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</row>
    <row r="321" ht="12.75" customHeight="1">
      <c r="A321" s="52">
        <v>1065572.0</v>
      </c>
      <c r="B321" s="53">
        <v>24000.0</v>
      </c>
      <c r="C321" s="54">
        <f t="shared" si="1"/>
        <v>0.1994843419</v>
      </c>
      <c r="D321" s="52" t="s">
        <v>19</v>
      </c>
      <c r="E321" s="52">
        <v>16.29</v>
      </c>
      <c r="F321" s="53">
        <v>847.21</v>
      </c>
      <c r="G321" s="52" t="s">
        <v>75</v>
      </c>
      <c r="H321" s="52" t="s">
        <v>89</v>
      </c>
      <c r="I321" s="53">
        <v>50964.0</v>
      </c>
      <c r="J321" s="52" t="s">
        <v>24</v>
      </c>
      <c r="K321" s="52" t="s">
        <v>50</v>
      </c>
      <c r="L321" s="52" t="s">
        <v>33</v>
      </c>
      <c r="M321" s="53">
        <v>30497.2915622</v>
      </c>
      <c r="N321" s="53">
        <v>853.26</v>
      </c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</row>
    <row r="322" ht="12.75" customHeight="1">
      <c r="A322" s="52">
        <v>1065567.0</v>
      </c>
      <c r="B322" s="53">
        <v>4475.0</v>
      </c>
      <c r="C322" s="54">
        <f t="shared" si="1"/>
        <v>0.04278021978</v>
      </c>
      <c r="D322" s="52" t="s">
        <v>19</v>
      </c>
      <c r="E322" s="52">
        <v>15.27</v>
      </c>
      <c r="F322" s="53">
        <v>155.72</v>
      </c>
      <c r="G322" s="52" t="s">
        <v>28</v>
      </c>
      <c r="H322" s="52" t="s">
        <v>48</v>
      </c>
      <c r="I322" s="53">
        <v>43680.0</v>
      </c>
      <c r="J322" s="52" t="s">
        <v>24</v>
      </c>
      <c r="K322" s="52" t="s">
        <v>25</v>
      </c>
      <c r="L322" s="52" t="s">
        <v>114</v>
      </c>
      <c r="M322" s="53">
        <v>5601.55613342</v>
      </c>
      <c r="N322" s="53">
        <v>168.52</v>
      </c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</row>
    <row r="323" ht="12.75" customHeight="1">
      <c r="A323" s="52">
        <v>1065342.0</v>
      </c>
      <c r="B323" s="53">
        <v>20000.0</v>
      </c>
      <c r="C323" s="54">
        <f t="shared" si="1"/>
        <v>0.1011728571</v>
      </c>
      <c r="D323" s="52" t="s">
        <v>27</v>
      </c>
      <c r="E323" s="52">
        <v>14.65</v>
      </c>
      <c r="F323" s="53">
        <v>472.14</v>
      </c>
      <c r="G323" s="52" t="s">
        <v>28</v>
      </c>
      <c r="H323" s="52" t="s">
        <v>89</v>
      </c>
      <c r="I323" s="53">
        <v>56000.0</v>
      </c>
      <c r="J323" s="52" t="s">
        <v>38</v>
      </c>
      <c r="K323" s="52" t="s">
        <v>25</v>
      </c>
      <c r="L323" s="52" t="s">
        <v>42</v>
      </c>
      <c r="M323" s="53">
        <v>22660.12</v>
      </c>
      <c r="N323" s="53">
        <v>472.14</v>
      </c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</row>
    <row r="324" ht="12.75" customHeight="1">
      <c r="A324" s="52">
        <v>1065355.0</v>
      </c>
      <c r="B324" s="53">
        <v>12000.0</v>
      </c>
      <c r="C324" s="54">
        <f t="shared" si="1"/>
        <v>0.09490887574</v>
      </c>
      <c r="D324" s="52" t="s">
        <v>19</v>
      </c>
      <c r="E324" s="52">
        <v>12.42</v>
      </c>
      <c r="F324" s="53">
        <v>400.99</v>
      </c>
      <c r="G324" s="52" t="s">
        <v>20</v>
      </c>
      <c r="H324" s="52" t="s">
        <v>66</v>
      </c>
      <c r="I324" s="53">
        <v>50700.0</v>
      </c>
      <c r="J324" s="52" t="s">
        <v>24</v>
      </c>
      <c r="K324" s="52" t="s">
        <v>25</v>
      </c>
      <c r="L324" s="52" t="s">
        <v>95</v>
      </c>
      <c r="M324" s="53">
        <v>14431.5364041</v>
      </c>
      <c r="N324" s="53">
        <v>414.83</v>
      </c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</row>
    <row r="325" ht="12.75" customHeight="1">
      <c r="A325" s="52">
        <v>1058717.0</v>
      </c>
      <c r="B325" s="53">
        <v>18000.0</v>
      </c>
      <c r="C325" s="54">
        <f t="shared" si="1"/>
        <v>0.090596</v>
      </c>
      <c r="D325" s="52" t="s">
        <v>27</v>
      </c>
      <c r="E325" s="52">
        <v>17.58</v>
      </c>
      <c r="F325" s="53">
        <v>452.98</v>
      </c>
      <c r="G325" s="52" t="s">
        <v>75</v>
      </c>
      <c r="H325" s="52" t="s">
        <v>122</v>
      </c>
      <c r="I325" s="53">
        <v>60000.0</v>
      </c>
      <c r="J325" s="52" t="s">
        <v>24</v>
      </c>
      <c r="K325" s="52" t="s">
        <v>50</v>
      </c>
      <c r="L325" s="52" t="s">
        <v>113</v>
      </c>
      <c r="M325" s="53">
        <v>26369.525524</v>
      </c>
      <c r="N325" s="53">
        <v>6909.59</v>
      </c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</row>
    <row r="326" ht="12.75" customHeight="1">
      <c r="A326" s="52">
        <v>1065348.0</v>
      </c>
      <c r="B326" s="53">
        <v>5000.0</v>
      </c>
      <c r="C326" s="54">
        <f t="shared" si="1"/>
        <v>0.066832</v>
      </c>
      <c r="D326" s="52" t="s">
        <v>19</v>
      </c>
      <c r="E326" s="52">
        <v>12.42</v>
      </c>
      <c r="F326" s="53">
        <v>167.08</v>
      </c>
      <c r="G326" s="52" t="s">
        <v>20</v>
      </c>
      <c r="H326" s="52" t="s">
        <v>89</v>
      </c>
      <c r="I326" s="53">
        <v>30000.0</v>
      </c>
      <c r="J326" s="52" t="s">
        <v>31</v>
      </c>
      <c r="K326" s="52" t="s">
        <v>50</v>
      </c>
      <c r="L326" s="52" t="s">
        <v>101</v>
      </c>
      <c r="M326" s="53">
        <v>833.7</v>
      </c>
      <c r="N326" s="53">
        <v>167.08</v>
      </c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</row>
    <row r="327" ht="12.75" customHeight="1">
      <c r="A327" s="52">
        <v>890389.0</v>
      </c>
      <c r="B327" s="53">
        <v>3000.0</v>
      </c>
      <c r="C327" s="54">
        <f t="shared" si="1"/>
        <v>0.0219144</v>
      </c>
      <c r="D327" s="52" t="s">
        <v>19</v>
      </c>
      <c r="E327" s="52">
        <v>6.03</v>
      </c>
      <c r="F327" s="53">
        <v>91.31</v>
      </c>
      <c r="G327" s="52" t="s">
        <v>44</v>
      </c>
      <c r="H327" s="52" t="s">
        <v>66</v>
      </c>
      <c r="I327" s="53">
        <v>50000.0</v>
      </c>
      <c r="J327" s="52" t="s">
        <v>24</v>
      </c>
      <c r="K327" s="52" t="s">
        <v>41</v>
      </c>
      <c r="L327" s="52" t="s">
        <v>69</v>
      </c>
      <c r="M327" s="53">
        <v>3207.71</v>
      </c>
      <c r="N327" s="53">
        <v>573.77</v>
      </c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</row>
    <row r="328" ht="12.75" customHeight="1">
      <c r="A328" s="52">
        <v>1065142.0</v>
      </c>
      <c r="B328" s="53">
        <v>25000.0</v>
      </c>
      <c r="C328" s="54">
        <f t="shared" si="1"/>
        <v>0.1038288</v>
      </c>
      <c r="D328" s="52" t="s">
        <v>27</v>
      </c>
      <c r="E328" s="52">
        <v>19.03</v>
      </c>
      <c r="F328" s="53">
        <v>648.93</v>
      </c>
      <c r="G328" s="52" t="s">
        <v>55</v>
      </c>
      <c r="H328" s="52" t="s">
        <v>22</v>
      </c>
      <c r="I328" s="53">
        <v>75000.0</v>
      </c>
      <c r="J328" s="52" t="s">
        <v>38</v>
      </c>
      <c r="K328" s="52" t="s">
        <v>50</v>
      </c>
      <c r="L328" s="52" t="s">
        <v>130</v>
      </c>
      <c r="M328" s="53">
        <v>31102.15</v>
      </c>
      <c r="N328" s="53">
        <v>648.93</v>
      </c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</row>
    <row r="329" ht="12.75" customHeight="1">
      <c r="A329" s="52">
        <v>1065320.0</v>
      </c>
      <c r="B329" s="53">
        <v>18000.0</v>
      </c>
      <c r="C329" s="54">
        <f t="shared" si="1"/>
        <v>0.06229733333</v>
      </c>
      <c r="D329" s="52" t="s">
        <v>27</v>
      </c>
      <c r="E329" s="52">
        <v>19.03</v>
      </c>
      <c r="F329" s="53">
        <v>467.23</v>
      </c>
      <c r="G329" s="52" t="s">
        <v>55</v>
      </c>
      <c r="H329" s="52" t="s">
        <v>48</v>
      </c>
      <c r="I329" s="53">
        <v>90000.0</v>
      </c>
      <c r="J329" s="52" t="s">
        <v>38</v>
      </c>
      <c r="K329" s="52" t="s">
        <v>25</v>
      </c>
      <c r="L329" s="52" t="s">
        <v>91</v>
      </c>
      <c r="M329" s="53">
        <v>22392.2</v>
      </c>
      <c r="N329" s="53">
        <v>467.23</v>
      </c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</row>
    <row r="330" ht="12.75" customHeight="1">
      <c r="A330" s="52">
        <v>1065304.0</v>
      </c>
      <c r="B330" s="53">
        <v>12000.0</v>
      </c>
      <c r="C330" s="54">
        <f t="shared" si="1"/>
        <v>0.08437090909</v>
      </c>
      <c r="D330" s="52" t="s">
        <v>19</v>
      </c>
      <c r="E330" s="52">
        <v>9.91</v>
      </c>
      <c r="F330" s="53">
        <v>386.7</v>
      </c>
      <c r="G330" s="52" t="s">
        <v>20</v>
      </c>
      <c r="H330" s="52" t="s">
        <v>22</v>
      </c>
      <c r="I330" s="53">
        <v>55000.0</v>
      </c>
      <c r="J330" s="52" t="s">
        <v>31</v>
      </c>
      <c r="K330" s="52" t="s">
        <v>50</v>
      </c>
      <c r="L330" s="52" t="s">
        <v>102</v>
      </c>
      <c r="M330" s="53">
        <v>5851.68</v>
      </c>
      <c r="N330" s="53">
        <v>386.7</v>
      </c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</row>
    <row r="331" ht="12.75" customHeight="1">
      <c r="A331" s="52">
        <v>1065180.0</v>
      </c>
      <c r="B331" s="53">
        <v>20000.0</v>
      </c>
      <c r="C331" s="54">
        <f t="shared" si="1"/>
        <v>0.1670304</v>
      </c>
      <c r="D331" s="52" t="s">
        <v>19</v>
      </c>
      <c r="E331" s="52">
        <v>15.27</v>
      </c>
      <c r="F331" s="53">
        <v>695.96</v>
      </c>
      <c r="G331" s="52" t="s">
        <v>28</v>
      </c>
      <c r="H331" s="52" t="s">
        <v>22</v>
      </c>
      <c r="I331" s="53">
        <v>50000.0</v>
      </c>
      <c r="J331" s="52" t="s">
        <v>24</v>
      </c>
      <c r="K331" s="52" t="s">
        <v>41</v>
      </c>
      <c r="L331" s="52" t="s">
        <v>105</v>
      </c>
      <c r="M331" s="53">
        <v>25041.2284351</v>
      </c>
      <c r="N331" s="53">
        <v>727.38</v>
      </c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</row>
    <row r="332" ht="12.75" customHeight="1">
      <c r="A332" s="52">
        <v>1065298.0</v>
      </c>
      <c r="B332" s="53">
        <v>10000.0</v>
      </c>
      <c r="C332" s="54">
        <f t="shared" si="1"/>
        <v>0.04847285714</v>
      </c>
      <c r="D332" s="52" t="s">
        <v>19</v>
      </c>
      <c r="E332" s="52">
        <v>13.49</v>
      </c>
      <c r="F332" s="53">
        <v>339.31</v>
      </c>
      <c r="G332" s="52" t="s">
        <v>28</v>
      </c>
      <c r="H332" s="52" t="s">
        <v>48</v>
      </c>
      <c r="I332" s="53">
        <v>84000.0</v>
      </c>
      <c r="J332" s="52" t="s">
        <v>24</v>
      </c>
      <c r="K332" s="52" t="s">
        <v>50</v>
      </c>
      <c r="L332" s="52" t="s">
        <v>42</v>
      </c>
      <c r="M332" s="53">
        <v>12155.9176965</v>
      </c>
      <c r="N332" s="53">
        <v>1990.92</v>
      </c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</row>
    <row r="333" ht="12.75" customHeight="1">
      <c r="A333" s="52">
        <v>1064904.0</v>
      </c>
      <c r="B333" s="53">
        <v>15000.0</v>
      </c>
      <c r="C333" s="54">
        <f t="shared" si="1"/>
        <v>0.03880490323</v>
      </c>
      <c r="D333" s="52" t="s">
        <v>19</v>
      </c>
      <c r="E333" s="52">
        <v>12.42</v>
      </c>
      <c r="F333" s="53">
        <v>501.23</v>
      </c>
      <c r="G333" s="52" t="s">
        <v>20</v>
      </c>
      <c r="H333" s="52" t="s">
        <v>85</v>
      </c>
      <c r="I333" s="53">
        <v>155000.0</v>
      </c>
      <c r="J333" s="52" t="s">
        <v>24</v>
      </c>
      <c r="K333" s="52" t="s">
        <v>50</v>
      </c>
      <c r="L333" s="52" t="s">
        <v>33</v>
      </c>
      <c r="M333" s="53">
        <v>17713.89</v>
      </c>
      <c r="N333" s="53">
        <v>5699.63</v>
      </c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</row>
    <row r="334" ht="12.75" customHeight="1">
      <c r="A334" s="52">
        <v>1064696.0</v>
      </c>
      <c r="B334" s="53">
        <v>12000.0</v>
      </c>
      <c r="C334" s="54">
        <f t="shared" si="1"/>
        <v>0.07267548387</v>
      </c>
      <c r="D334" s="52" t="s">
        <v>19</v>
      </c>
      <c r="E334" s="52">
        <v>7.9</v>
      </c>
      <c r="F334" s="53">
        <v>375.49</v>
      </c>
      <c r="G334" s="52" t="s">
        <v>44</v>
      </c>
      <c r="H334" s="52" t="s">
        <v>29</v>
      </c>
      <c r="I334" s="53">
        <v>62000.0</v>
      </c>
      <c r="J334" s="52" t="s">
        <v>24</v>
      </c>
      <c r="K334" s="52" t="s">
        <v>50</v>
      </c>
      <c r="L334" s="52" t="s">
        <v>118</v>
      </c>
      <c r="M334" s="53">
        <v>13448.7262039</v>
      </c>
      <c r="N334" s="53">
        <v>2940.47</v>
      </c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</row>
    <row r="335" ht="12.75" customHeight="1">
      <c r="A335" s="52">
        <v>977277.0</v>
      </c>
      <c r="B335" s="53">
        <v>20000.0</v>
      </c>
      <c r="C335" s="54">
        <f t="shared" si="1"/>
        <v>0.0199296</v>
      </c>
      <c r="D335" s="52" t="s">
        <v>27</v>
      </c>
      <c r="E335" s="52">
        <v>10.65</v>
      </c>
      <c r="F335" s="53">
        <v>290.64</v>
      </c>
      <c r="G335" s="52" t="s">
        <v>20</v>
      </c>
      <c r="H335" s="52" t="s">
        <v>89</v>
      </c>
      <c r="I335" s="53">
        <v>175000.0</v>
      </c>
      <c r="J335" s="52" t="s">
        <v>38</v>
      </c>
      <c r="K335" s="52" t="s">
        <v>50</v>
      </c>
      <c r="L335" s="52" t="s">
        <v>64</v>
      </c>
      <c r="M335" s="53">
        <v>13903.92</v>
      </c>
      <c r="N335" s="53">
        <v>290.64</v>
      </c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</row>
    <row r="336" ht="12.75" customHeight="1">
      <c r="A336" s="52">
        <v>1065260.0</v>
      </c>
      <c r="B336" s="53">
        <v>6300.0</v>
      </c>
      <c r="C336" s="54">
        <f t="shared" si="1"/>
        <v>0.083352</v>
      </c>
      <c r="D336" s="52" t="s">
        <v>19</v>
      </c>
      <c r="E336" s="52">
        <v>11.71</v>
      </c>
      <c r="F336" s="53">
        <v>208.38</v>
      </c>
      <c r="G336" s="52" t="s">
        <v>20</v>
      </c>
      <c r="H336" s="52" t="s">
        <v>89</v>
      </c>
      <c r="I336" s="53">
        <v>30000.0</v>
      </c>
      <c r="J336" s="52" t="s">
        <v>24</v>
      </c>
      <c r="K336" s="52" t="s">
        <v>25</v>
      </c>
      <c r="L336" s="52" t="s">
        <v>91</v>
      </c>
      <c r="M336" s="53">
        <v>7499.16244931</v>
      </c>
      <c r="N336" s="53">
        <v>218.08</v>
      </c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</row>
    <row r="337" ht="12.75" customHeight="1">
      <c r="A337" s="52">
        <v>1059734.0</v>
      </c>
      <c r="B337" s="53">
        <v>20000.0</v>
      </c>
      <c r="C337" s="54">
        <f t="shared" si="1"/>
        <v>0.1187016</v>
      </c>
      <c r="D337" s="52" t="s">
        <v>27</v>
      </c>
      <c r="E337" s="52">
        <v>16.77</v>
      </c>
      <c r="F337" s="53">
        <v>494.59</v>
      </c>
      <c r="G337" s="52" t="s">
        <v>75</v>
      </c>
      <c r="H337" s="52" t="s">
        <v>94</v>
      </c>
      <c r="I337" s="53">
        <v>50000.0</v>
      </c>
      <c r="J337" s="52" t="s">
        <v>38</v>
      </c>
      <c r="K337" s="52" t="s">
        <v>25</v>
      </c>
      <c r="L337" s="52" t="s">
        <v>36</v>
      </c>
      <c r="M337" s="53">
        <v>23717.44</v>
      </c>
      <c r="N337" s="53">
        <v>494.59</v>
      </c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</row>
    <row r="338" ht="12.75" customHeight="1">
      <c r="A338" s="52">
        <v>1065110.0</v>
      </c>
      <c r="B338" s="53">
        <v>35000.0</v>
      </c>
      <c r="C338" s="54">
        <f t="shared" si="1"/>
        <v>0.03338711538</v>
      </c>
      <c r="D338" s="52" t="s">
        <v>27</v>
      </c>
      <c r="E338" s="52">
        <v>17.27</v>
      </c>
      <c r="F338" s="53">
        <v>578.71</v>
      </c>
      <c r="G338" s="52" t="s">
        <v>75</v>
      </c>
      <c r="H338" s="52" t="s">
        <v>51</v>
      </c>
      <c r="I338" s="53">
        <v>208000.0</v>
      </c>
      <c r="J338" s="52" t="s">
        <v>24</v>
      </c>
      <c r="K338" s="52" t="s">
        <v>50</v>
      </c>
      <c r="L338" s="52" t="s">
        <v>118</v>
      </c>
      <c r="M338" s="53">
        <v>26012.99</v>
      </c>
      <c r="N338" s="53">
        <v>21393.19</v>
      </c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</row>
    <row r="339" ht="12.75" customHeight="1">
      <c r="A339" s="52">
        <v>1047987.0</v>
      </c>
      <c r="B339" s="53">
        <v>8250.0</v>
      </c>
      <c r="C339" s="54">
        <f t="shared" si="1"/>
        <v>0.06871786082</v>
      </c>
      <c r="D339" s="52" t="s">
        <v>27</v>
      </c>
      <c r="E339" s="52">
        <v>15.96</v>
      </c>
      <c r="F339" s="53">
        <v>200.45</v>
      </c>
      <c r="G339" s="52" t="s">
        <v>28</v>
      </c>
      <c r="H339" s="52" t="s">
        <v>89</v>
      </c>
      <c r="I339" s="53">
        <v>35004.0</v>
      </c>
      <c r="J339" s="52" t="s">
        <v>24</v>
      </c>
      <c r="K339" s="52" t="s">
        <v>53</v>
      </c>
      <c r="L339" s="52" t="s">
        <v>91</v>
      </c>
      <c r="M339" s="53">
        <v>10423.49</v>
      </c>
      <c r="N339" s="53">
        <v>6046.08</v>
      </c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</row>
    <row r="340" ht="12.75" customHeight="1">
      <c r="A340" s="52">
        <v>1065104.0</v>
      </c>
      <c r="B340" s="53">
        <v>20000.0</v>
      </c>
      <c r="C340" s="54">
        <f t="shared" si="1"/>
        <v>0.06379764706</v>
      </c>
      <c r="D340" s="52" t="s">
        <v>27</v>
      </c>
      <c r="E340" s="52">
        <v>12.69</v>
      </c>
      <c r="F340" s="53">
        <v>451.9</v>
      </c>
      <c r="G340" s="52" t="s">
        <v>20</v>
      </c>
      <c r="H340" s="52" t="s">
        <v>94</v>
      </c>
      <c r="I340" s="53">
        <v>85000.0</v>
      </c>
      <c r="J340" s="52" t="s">
        <v>38</v>
      </c>
      <c r="K340" s="52" t="s">
        <v>53</v>
      </c>
      <c r="L340" s="52" t="s">
        <v>103</v>
      </c>
      <c r="M340" s="53">
        <v>21660.78</v>
      </c>
      <c r="N340" s="53">
        <v>451.9</v>
      </c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</row>
    <row r="341" ht="12.75" customHeight="1">
      <c r="A341" s="52">
        <v>1065103.0</v>
      </c>
      <c r="B341" s="53">
        <v>10000.0</v>
      </c>
      <c r="C341" s="54">
        <f t="shared" si="1"/>
        <v>0.124035</v>
      </c>
      <c r="D341" s="52" t="s">
        <v>19</v>
      </c>
      <c r="E341" s="52">
        <v>11.71</v>
      </c>
      <c r="F341" s="53">
        <v>330.76</v>
      </c>
      <c r="G341" s="52" t="s">
        <v>20</v>
      </c>
      <c r="H341" s="52" t="s">
        <v>66</v>
      </c>
      <c r="I341" s="53">
        <v>32000.0</v>
      </c>
      <c r="J341" s="52" t="s">
        <v>31</v>
      </c>
      <c r="K341" s="52" t="s">
        <v>25</v>
      </c>
      <c r="L341" s="52" t="s">
        <v>87</v>
      </c>
      <c r="M341" s="53">
        <v>1958.97</v>
      </c>
      <c r="N341" s="53">
        <v>330.76</v>
      </c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</row>
    <row r="342" ht="12.75" customHeight="1">
      <c r="A342" s="52">
        <v>1065254.0</v>
      </c>
      <c r="B342" s="53">
        <v>24000.0</v>
      </c>
      <c r="C342" s="54">
        <f t="shared" si="1"/>
        <v>0.07856494845</v>
      </c>
      <c r="D342" s="52" t="s">
        <v>19</v>
      </c>
      <c r="E342" s="52">
        <v>8.9</v>
      </c>
      <c r="F342" s="53">
        <v>762.08</v>
      </c>
      <c r="G342" s="52" t="s">
        <v>44</v>
      </c>
      <c r="H342" s="52" t="s">
        <v>22</v>
      </c>
      <c r="I342" s="53">
        <v>116400.0</v>
      </c>
      <c r="J342" s="52" t="s">
        <v>31</v>
      </c>
      <c r="K342" s="52" t="s">
        <v>32</v>
      </c>
      <c r="L342" s="52" t="s">
        <v>87</v>
      </c>
      <c r="M342" s="53">
        <v>8649.71</v>
      </c>
      <c r="N342" s="53">
        <v>762.08</v>
      </c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</row>
    <row r="343" ht="12.75" customHeight="1">
      <c r="A343" s="52">
        <v>1064873.0</v>
      </c>
      <c r="B343" s="53">
        <v>14400.0</v>
      </c>
      <c r="C343" s="54">
        <f t="shared" si="1"/>
        <v>0.144915</v>
      </c>
      <c r="D343" s="52" t="s">
        <v>19</v>
      </c>
      <c r="E343" s="52">
        <v>12.69</v>
      </c>
      <c r="F343" s="53">
        <v>483.05</v>
      </c>
      <c r="G343" s="52" t="s">
        <v>20</v>
      </c>
      <c r="H343" s="52" t="s">
        <v>56</v>
      </c>
      <c r="I343" s="53">
        <v>40000.0</v>
      </c>
      <c r="J343" s="52" t="s">
        <v>24</v>
      </c>
      <c r="K343" s="52" t="s">
        <v>50</v>
      </c>
      <c r="L343" s="52" t="s">
        <v>36</v>
      </c>
      <c r="M343" s="53">
        <v>17385.837084</v>
      </c>
      <c r="N343" s="53">
        <v>496.51</v>
      </c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</row>
    <row r="344" ht="12.75" customHeight="1">
      <c r="A344" s="52">
        <v>1065244.0</v>
      </c>
      <c r="B344" s="53">
        <v>6000.0</v>
      </c>
      <c r="C344" s="54">
        <f t="shared" si="1"/>
        <v>0.07304823529</v>
      </c>
      <c r="D344" s="52" t="s">
        <v>19</v>
      </c>
      <c r="E344" s="52">
        <v>14.65</v>
      </c>
      <c r="F344" s="53">
        <v>206.97</v>
      </c>
      <c r="G344" s="52" t="s">
        <v>28</v>
      </c>
      <c r="H344" s="52" t="s">
        <v>94</v>
      </c>
      <c r="I344" s="53">
        <v>34000.0</v>
      </c>
      <c r="J344" s="52" t="s">
        <v>24</v>
      </c>
      <c r="K344" s="52" t="s">
        <v>25</v>
      </c>
      <c r="L344" s="52" t="s">
        <v>118</v>
      </c>
      <c r="M344" s="53">
        <v>7463.19355868</v>
      </c>
      <c r="N344" s="53">
        <v>418.17</v>
      </c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</row>
    <row r="345" ht="12.75" customHeight="1">
      <c r="A345" s="52">
        <v>1064969.0</v>
      </c>
      <c r="B345" s="53">
        <v>22000.0</v>
      </c>
      <c r="C345" s="54">
        <f t="shared" si="1"/>
        <v>0.1270734247</v>
      </c>
      <c r="D345" s="52" t="s">
        <v>19</v>
      </c>
      <c r="E345" s="52">
        <v>15.96</v>
      </c>
      <c r="F345" s="53">
        <v>773.03</v>
      </c>
      <c r="G345" s="52" t="s">
        <v>28</v>
      </c>
      <c r="H345" s="52" t="s">
        <v>66</v>
      </c>
      <c r="I345" s="53">
        <v>73000.0</v>
      </c>
      <c r="J345" s="52" t="s">
        <v>24</v>
      </c>
      <c r="K345" s="52" t="s">
        <v>50</v>
      </c>
      <c r="L345" s="52" t="s">
        <v>36</v>
      </c>
      <c r="M345" s="53">
        <v>27811.7307407</v>
      </c>
      <c r="N345" s="53">
        <v>819.9</v>
      </c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</row>
    <row r="346" ht="12.75" customHeight="1">
      <c r="A346" s="52">
        <v>1059620.0</v>
      </c>
      <c r="B346" s="53">
        <v>12000.0</v>
      </c>
      <c r="C346" s="54">
        <f t="shared" si="1"/>
        <v>0.08326993007</v>
      </c>
      <c r="D346" s="52" t="s">
        <v>19</v>
      </c>
      <c r="E346" s="52">
        <v>11.71</v>
      </c>
      <c r="F346" s="53">
        <v>396.92</v>
      </c>
      <c r="G346" s="52" t="s">
        <v>20</v>
      </c>
      <c r="H346" s="52" t="s">
        <v>22</v>
      </c>
      <c r="I346" s="53">
        <v>57200.0</v>
      </c>
      <c r="J346" s="52" t="s">
        <v>31</v>
      </c>
      <c r="K346" s="52" t="s">
        <v>50</v>
      </c>
      <c r="L346" s="52" t="s">
        <v>105</v>
      </c>
      <c r="M346" s="53">
        <v>3564.9</v>
      </c>
      <c r="N346" s="53">
        <v>396.92</v>
      </c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</row>
    <row r="347" ht="12.75" customHeight="1">
      <c r="A347" s="52">
        <v>1032978.0</v>
      </c>
      <c r="B347" s="53">
        <v>16000.0</v>
      </c>
      <c r="C347" s="54">
        <f t="shared" si="1"/>
        <v>0.05985473684</v>
      </c>
      <c r="D347" s="52" t="s">
        <v>19</v>
      </c>
      <c r="E347" s="52">
        <v>16.77</v>
      </c>
      <c r="F347" s="53">
        <v>568.62</v>
      </c>
      <c r="G347" s="52" t="s">
        <v>75</v>
      </c>
      <c r="H347" s="52" t="s">
        <v>29</v>
      </c>
      <c r="I347" s="53">
        <v>114000.0</v>
      </c>
      <c r="J347" s="52" t="s">
        <v>24</v>
      </c>
      <c r="K347" s="52" t="s">
        <v>50</v>
      </c>
      <c r="L347" s="52" t="s">
        <v>76</v>
      </c>
      <c r="M347" s="53">
        <v>20462.9062732</v>
      </c>
      <c r="N347" s="53">
        <v>587.21</v>
      </c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</row>
    <row r="348" ht="12.75" customHeight="1">
      <c r="A348" s="52">
        <v>1065234.0</v>
      </c>
      <c r="B348" s="53">
        <v>10000.0</v>
      </c>
      <c r="C348" s="54">
        <f t="shared" si="1"/>
        <v>0.043432</v>
      </c>
      <c r="D348" s="52" t="s">
        <v>19</v>
      </c>
      <c r="E348" s="52">
        <v>10.65</v>
      </c>
      <c r="F348" s="53">
        <v>325.74</v>
      </c>
      <c r="G348" s="52" t="s">
        <v>20</v>
      </c>
      <c r="H348" s="52" t="s">
        <v>22</v>
      </c>
      <c r="I348" s="53">
        <v>90000.0</v>
      </c>
      <c r="J348" s="52" t="s">
        <v>24</v>
      </c>
      <c r="K348" s="52" t="s">
        <v>50</v>
      </c>
      <c r="L348" s="52" t="s">
        <v>91</v>
      </c>
      <c r="M348" s="53">
        <v>11723.7126323</v>
      </c>
      <c r="N348" s="53">
        <v>336.85</v>
      </c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</row>
    <row r="349" ht="12.75" customHeight="1">
      <c r="A349" s="52">
        <v>1064958.0</v>
      </c>
      <c r="B349" s="53">
        <v>16000.0</v>
      </c>
      <c r="C349" s="54">
        <f t="shared" si="1"/>
        <v>0.06705777778</v>
      </c>
      <c r="D349" s="52" t="s">
        <v>27</v>
      </c>
      <c r="E349" s="52">
        <v>19.03</v>
      </c>
      <c r="F349" s="53">
        <v>301.76</v>
      </c>
      <c r="G349" s="52" t="s">
        <v>55</v>
      </c>
      <c r="H349" s="52" t="s">
        <v>51</v>
      </c>
      <c r="I349" s="53">
        <v>54000.0</v>
      </c>
      <c r="J349" s="52" t="s">
        <v>38</v>
      </c>
      <c r="K349" s="52" t="s">
        <v>53</v>
      </c>
      <c r="L349" s="52" t="s">
        <v>52</v>
      </c>
      <c r="M349" s="53">
        <v>14442.38</v>
      </c>
      <c r="N349" s="53">
        <v>301.76</v>
      </c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</row>
    <row r="350" ht="12.75" customHeight="1">
      <c r="A350" s="52">
        <v>1065196.0</v>
      </c>
      <c r="B350" s="53">
        <v>10000.0</v>
      </c>
      <c r="C350" s="54">
        <f t="shared" si="1"/>
        <v>0.1150114286</v>
      </c>
      <c r="D350" s="52" t="s">
        <v>19</v>
      </c>
      <c r="E350" s="52">
        <v>12.69</v>
      </c>
      <c r="F350" s="53">
        <v>335.45</v>
      </c>
      <c r="G350" s="52" t="s">
        <v>20</v>
      </c>
      <c r="H350" s="52" t="s">
        <v>89</v>
      </c>
      <c r="I350" s="53">
        <v>35000.0</v>
      </c>
      <c r="J350" s="52" t="s">
        <v>31</v>
      </c>
      <c r="K350" s="52" t="s">
        <v>50</v>
      </c>
      <c r="L350" s="52" t="s">
        <v>96</v>
      </c>
      <c r="M350" s="53">
        <v>7690.46</v>
      </c>
      <c r="N350" s="53">
        <v>335.45</v>
      </c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</row>
    <row r="351" ht="12.75" customHeight="1">
      <c r="A351" s="52">
        <v>1065199.0</v>
      </c>
      <c r="B351" s="53">
        <v>3500.0</v>
      </c>
      <c r="C351" s="54">
        <f t="shared" si="1"/>
        <v>0.02544857143</v>
      </c>
      <c r="D351" s="52" t="s">
        <v>19</v>
      </c>
      <c r="E351" s="52">
        <v>13.49</v>
      </c>
      <c r="F351" s="53">
        <v>118.76</v>
      </c>
      <c r="G351" s="52" t="s">
        <v>28</v>
      </c>
      <c r="H351" s="52" t="s">
        <v>94</v>
      </c>
      <c r="I351" s="53">
        <v>56000.0</v>
      </c>
      <c r="J351" s="52" t="s">
        <v>24</v>
      </c>
      <c r="K351" s="52" t="s">
        <v>50</v>
      </c>
      <c r="L351" s="52" t="s">
        <v>87</v>
      </c>
      <c r="M351" s="53">
        <v>3615.21</v>
      </c>
      <c r="N351" s="53">
        <v>3379.25</v>
      </c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</row>
    <row r="352" ht="12.75" customHeight="1">
      <c r="A352" s="52">
        <v>1065195.0</v>
      </c>
      <c r="B352" s="53">
        <v>9600.0</v>
      </c>
      <c r="C352" s="54">
        <f t="shared" si="1"/>
        <v>0.1060662857</v>
      </c>
      <c r="D352" s="52" t="s">
        <v>19</v>
      </c>
      <c r="E352" s="52">
        <v>9.91</v>
      </c>
      <c r="F352" s="53">
        <v>309.36</v>
      </c>
      <c r="G352" s="52" t="s">
        <v>20</v>
      </c>
      <c r="H352" s="52" t="s">
        <v>66</v>
      </c>
      <c r="I352" s="53">
        <v>35000.0</v>
      </c>
      <c r="J352" s="52" t="s">
        <v>24</v>
      </c>
      <c r="K352" s="52" t="s">
        <v>50</v>
      </c>
      <c r="L352" s="52" t="s">
        <v>52</v>
      </c>
      <c r="M352" s="53">
        <v>11082.0496688</v>
      </c>
      <c r="N352" s="53">
        <v>2124.39</v>
      </c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</row>
    <row r="353" ht="12.75" customHeight="1">
      <c r="A353" s="52">
        <v>1065020.0</v>
      </c>
      <c r="B353" s="53">
        <v>9875.0</v>
      </c>
      <c r="C353" s="54">
        <f t="shared" si="1"/>
        <v>0.0927</v>
      </c>
      <c r="D353" s="52" t="s">
        <v>19</v>
      </c>
      <c r="E353" s="52">
        <v>7.9</v>
      </c>
      <c r="F353" s="53">
        <v>309.0</v>
      </c>
      <c r="G353" s="52" t="s">
        <v>44</v>
      </c>
      <c r="H353" s="52" t="s">
        <v>22</v>
      </c>
      <c r="I353" s="53">
        <v>40000.0</v>
      </c>
      <c r="J353" s="52" t="s">
        <v>24</v>
      </c>
      <c r="K353" s="52" t="s">
        <v>50</v>
      </c>
      <c r="L353" s="52" t="s">
        <v>91</v>
      </c>
      <c r="M353" s="53">
        <v>11122.691055</v>
      </c>
      <c r="N353" s="53">
        <v>314.45</v>
      </c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</row>
    <row r="354" ht="12.75" customHeight="1">
      <c r="A354" s="52">
        <v>1065016.0</v>
      </c>
      <c r="B354" s="53">
        <v>21500.0</v>
      </c>
      <c r="C354" s="54">
        <f t="shared" si="1"/>
        <v>0.08688610169</v>
      </c>
      <c r="D354" s="52" t="s">
        <v>27</v>
      </c>
      <c r="E354" s="52">
        <v>17.58</v>
      </c>
      <c r="F354" s="53">
        <v>427.19</v>
      </c>
      <c r="G354" s="52" t="s">
        <v>75</v>
      </c>
      <c r="H354" s="52" t="s">
        <v>89</v>
      </c>
      <c r="I354" s="53">
        <v>59000.0</v>
      </c>
      <c r="J354" s="52" t="s">
        <v>24</v>
      </c>
      <c r="K354" s="52" t="s">
        <v>50</v>
      </c>
      <c r="L354" s="52" t="s">
        <v>76</v>
      </c>
      <c r="M354" s="53">
        <v>19857.78</v>
      </c>
      <c r="N354" s="53">
        <v>12653.57</v>
      </c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</row>
    <row r="355" ht="12.75" customHeight="1">
      <c r="A355" s="52">
        <v>1064924.0</v>
      </c>
      <c r="B355" s="53">
        <v>4800.0</v>
      </c>
      <c r="C355" s="54">
        <f t="shared" si="1"/>
        <v>0.03755</v>
      </c>
      <c r="D355" s="52" t="s">
        <v>19</v>
      </c>
      <c r="E355" s="52">
        <v>7.9</v>
      </c>
      <c r="F355" s="53">
        <v>150.2</v>
      </c>
      <c r="G355" s="52" t="s">
        <v>44</v>
      </c>
      <c r="H355" s="52" t="s">
        <v>85</v>
      </c>
      <c r="I355" s="53">
        <v>48000.0</v>
      </c>
      <c r="J355" s="52" t="s">
        <v>24</v>
      </c>
      <c r="K355" s="52" t="s">
        <v>50</v>
      </c>
      <c r="L355" s="52" t="s">
        <v>87</v>
      </c>
      <c r="M355" s="53">
        <v>5080.25</v>
      </c>
      <c r="N355" s="53">
        <v>3731.1</v>
      </c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</row>
    <row r="356" ht="12.75" customHeight="1">
      <c r="A356" s="52">
        <v>1064940.0</v>
      </c>
      <c r="B356" s="53">
        <v>7800.0</v>
      </c>
      <c r="C356" s="54">
        <f t="shared" si="1"/>
        <v>0.03351529412</v>
      </c>
      <c r="D356" s="52" t="s">
        <v>19</v>
      </c>
      <c r="E356" s="52">
        <v>6.03</v>
      </c>
      <c r="F356" s="53">
        <v>237.4</v>
      </c>
      <c r="G356" s="52" t="s">
        <v>44</v>
      </c>
      <c r="H356" s="52" t="s">
        <v>22</v>
      </c>
      <c r="I356" s="53">
        <v>85000.0</v>
      </c>
      <c r="J356" s="52" t="s">
        <v>24</v>
      </c>
      <c r="K356" s="52" t="s">
        <v>57</v>
      </c>
      <c r="L356" s="52" t="s">
        <v>116</v>
      </c>
      <c r="M356" s="53">
        <v>8545.84036762</v>
      </c>
      <c r="N356" s="53">
        <v>4.89</v>
      </c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</row>
    <row r="357" ht="12.75" customHeight="1">
      <c r="A357" s="52">
        <v>1064932.0</v>
      </c>
      <c r="B357" s="53">
        <v>20000.0</v>
      </c>
      <c r="C357" s="54">
        <f t="shared" si="1"/>
        <v>0.1176308571</v>
      </c>
      <c r="D357" s="52" t="s">
        <v>19</v>
      </c>
      <c r="E357" s="52">
        <v>14.27</v>
      </c>
      <c r="F357" s="53">
        <v>686.18</v>
      </c>
      <c r="G357" s="52" t="s">
        <v>28</v>
      </c>
      <c r="H357" s="52" t="s">
        <v>22</v>
      </c>
      <c r="I357" s="53">
        <v>70000.0</v>
      </c>
      <c r="J357" s="52" t="s">
        <v>24</v>
      </c>
      <c r="K357" s="52" t="s">
        <v>25</v>
      </c>
      <c r="L357" s="52" t="s">
        <v>64</v>
      </c>
      <c r="M357" s="53">
        <v>23996.94</v>
      </c>
      <c r="N357" s="53">
        <v>8922.33</v>
      </c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</row>
    <row r="358" ht="12.75" customHeight="1">
      <c r="A358" s="52">
        <v>1062248.0</v>
      </c>
      <c r="B358" s="53">
        <v>9750.0</v>
      </c>
      <c r="C358" s="54">
        <f t="shared" si="1"/>
        <v>0.1040022857</v>
      </c>
      <c r="D358" s="52" t="s">
        <v>19</v>
      </c>
      <c r="E358" s="52">
        <v>7.51</v>
      </c>
      <c r="F358" s="53">
        <v>303.34</v>
      </c>
      <c r="G358" s="52" t="s">
        <v>44</v>
      </c>
      <c r="H358" s="52" t="s">
        <v>61</v>
      </c>
      <c r="I358" s="53">
        <v>35000.0</v>
      </c>
      <c r="J358" s="52" t="s">
        <v>31</v>
      </c>
      <c r="K358" s="52" t="s">
        <v>50</v>
      </c>
      <c r="L358" s="52" t="s">
        <v>129</v>
      </c>
      <c r="M358" s="53">
        <v>5150.83</v>
      </c>
      <c r="N358" s="53">
        <v>303.34</v>
      </c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</row>
    <row r="359" ht="12.75" customHeight="1">
      <c r="A359" s="52">
        <v>1064985.0</v>
      </c>
      <c r="B359" s="53">
        <v>18000.0</v>
      </c>
      <c r="C359" s="54">
        <f t="shared" si="1"/>
        <v>0.04822021978</v>
      </c>
      <c r="D359" s="52" t="s">
        <v>27</v>
      </c>
      <c r="E359" s="52">
        <v>15.96</v>
      </c>
      <c r="F359" s="53">
        <v>365.67</v>
      </c>
      <c r="G359" s="52" t="s">
        <v>28</v>
      </c>
      <c r="H359" s="52" t="s">
        <v>85</v>
      </c>
      <c r="I359" s="53">
        <v>91000.0</v>
      </c>
      <c r="J359" s="52" t="s">
        <v>24</v>
      </c>
      <c r="K359" s="52" t="s">
        <v>25</v>
      </c>
      <c r="L359" s="52" t="s">
        <v>69</v>
      </c>
      <c r="M359" s="53">
        <v>18879.1</v>
      </c>
      <c r="N359" s="53">
        <v>11241.88</v>
      </c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</row>
    <row r="360" ht="12.75" customHeight="1">
      <c r="A360" s="52">
        <v>1064926.0</v>
      </c>
      <c r="B360" s="53">
        <v>5000.0</v>
      </c>
      <c r="C360" s="54">
        <f t="shared" si="1"/>
        <v>0.060872</v>
      </c>
      <c r="D360" s="52" t="s">
        <v>19</v>
      </c>
      <c r="E360" s="52">
        <v>6.03</v>
      </c>
      <c r="F360" s="53">
        <v>152.18</v>
      </c>
      <c r="G360" s="52" t="s">
        <v>44</v>
      </c>
      <c r="H360" s="52" t="s">
        <v>56</v>
      </c>
      <c r="I360" s="53">
        <v>30000.0</v>
      </c>
      <c r="J360" s="52" t="s">
        <v>24</v>
      </c>
      <c r="K360" s="52" t="s">
        <v>41</v>
      </c>
      <c r="L360" s="52" t="s">
        <v>42</v>
      </c>
      <c r="M360" s="53">
        <v>5451.0297879</v>
      </c>
      <c r="N360" s="53">
        <v>1344.77</v>
      </c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</row>
    <row r="361" ht="12.75" customHeight="1">
      <c r="A361" s="52">
        <v>1064908.0</v>
      </c>
      <c r="B361" s="53">
        <v>9000.0</v>
      </c>
      <c r="C361" s="54">
        <f t="shared" si="1"/>
        <v>0.08278666667</v>
      </c>
      <c r="D361" s="52" t="s">
        <v>19</v>
      </c>
      <c r="E361" s="52">
        <v>14.65</v>
      </c>
      <c r="F361" s="53">
        <v>310.45</v>
      </c>
      <c r="G361" s="52" t="s">
        <v>28</v>
      </c>
      <c r="H361" s="52" t="s">
        <v>61</v>
      </c>
      <c r="I361" s="53">
        <v>45000.0</v>
      </c>
      <c r="J361" s="52" t="s">
        <v>24</v>
      </c>
      <c r="K361" s="52" t="s">
        <v>50</v>
      </c>
      <c r="L361" s="52" t="s">
        <v>91</v>
      </c>
      <c r="M361" s="53">
        <v>10750.2</v>
      </c>
      <c r="N361" s="53">
        <v>4548.72</v>
      </c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</row>
    <row r="362" ht="12.75" customHeight="1">
      <c r="A362" s="52">
        <v>1059118.0</v>
      </c>
      <c r="B362" s="53">
        <v>7200.0</v>
      </c>
      <c r="C362" s="54">
        <f t="shared" si="1"/>
        <v>0.04915418182</v>
      </c>
      <c r="D362" s="52" t="s">
        <v>19</v>
      </c>
      <c r="E362" s="52">
        <v>7.9</v>
      </c>
      <c r="F362" s="53">
        <v>225.29</v>
      </c>
      <c r="G362" s="52" t="s">
        <v>44</v>
      </c>
      <c r="H362" s="52" t="s">
        <v>45</v>
      </c>
      <c r="I362" s="53">
        <v>55000.0</v>
      </c>
      <c r="J362" s="52" t="s">
        <v>24</v>
      </c>
      <c r="K362" s="52" t="s">
        <v>50</v>
      </c>
      <c r="L362" s="52" t="s">
        <v>87</v>
      </c>
      <c r="M362" s="53">
        <v>8109.2597076</v>
      </c>
      <c r="N362" s="53">
        <v>232.43</v>
      </c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</row>
    <row r="363" ht="12.75" customHeight="1">
      <c r="A363" s="52">
        <v>1064897.0</v>
      </c>
      <c r="B363" s="53">
        <v>3000.0</v>
      </c>
      <c r="C363" s="54">
        <f t="shared" si="1"/>
        <v>0.01763187684</v>
      </c>
      <c r="D363" s="52" t="s">
        <v>27</v>
      </c>
      <c r="E363" s="52">
        <v>19.03</v>
      </c>
      <c r="F363" s="53">
        <v>77.88</v>
      </c>
      <c r="G363" s="52" t="s">
        <v>55</v>
      </c>
      <c r="H363" s="52" t="s">
        <v>48</v>
      </c>
      <c r="I363" s="53">
        <v>53004.0</v>
      </c>
      <c r="J363" s="52" t="s">
        <v>38</v>
      </c>
      <c r="K363" s="52" t="s">
        <v>41</v>
      </c>
      <c r="L363" s="52" t="s">
        <v>87</v>
      </c>
      <c r="M363" s="53">
        <v>3729.4</v>
      </c>
      <c r="N363" s="53">
        <v>77.88</v>
      </c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</row>
    <row r="364" ht="12.75" customHeight="1">
      <c r="A364" s="52">
        <v>1064754.0</v>
      </c>
      <c r="B364" s="53">
        <v>25000.0</v>
      </c>
      <c r="C364" s="54">
        <f t="shared" si="1"/>
        <v>0.130862</v>
      </c>
      <c r="D364" s="52" t="s">
        <v>27</v>
      </c>
      <c r="E364" s="52">
        <v>19.42</v>
      </c>
      <c r="F364" s="53">
        <v>654.31</v>
      </c>
      <c r="G364" s="52" t="s">
        <v>55</v>
      </c>
      <c r="H364" s="52" t="s">
        <v>22</v>
      </c>
      <c r="I364" s="53">
        <v>60000.0</v>
      </c>
      <c r="J364" s="52" t="s">
        <v>31</v>
      </c>
      <c r="K364" s="52" t="s">
        <v>25</v>
      </c>
      <c r="L364" s="52" t="s">
        <v>42</v>
      </c>
      <c r="M364" s="53">
        <v>26721.85</v>
      </c>
      <c r="N364" s="53">
        <v>654.31</v>
      </c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</row>
    <row r="365" ht="12.75" customHeight="1">
      <c r="A365" s="52">
        <v>1060082.0</v>
      </c>
      <c r="B365" s="53">
        <v>25000.0</v>
      </c>
      <c r="C365" s="54">
        <f t="shared" si="1"/>
        <v>0.1273097561</v>
      </c>
      <c r="D365" s="52" t="s">
        <v>19</v>
      </c>
      <c r="E365" s="52">
        <v>15.27</v>
      </c>
      <c r="F365" s="53">
        <v>869.95</v>
      </c>
      <c r="G365" s="52" t="s">
        <v>28</v>
      </c>
      <c r="H365" s="52" t="s">
        <v>51</v>
      </c>
      <c r="I365" s="53">
        <v>82000.0</v>
      </c>
      <c r="J365" s="52" t="s">
        <v>24</v>
      </c>
      <c r="K365" s="52" t="s">
        <v>50</v>
      </c>
      <c r="L365" s="52" t="s">
        <v>42</v>
      </c>
      <c r="M365" s="53">
        <v>28094.27</v>
      </c>
      <c r="N365" s="53">
        <v>19410.22</v>
      </c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</row>
    <row r="366" ht="12.75" customHeight="1">
      <c r="A366" s="52">
        <v>1064736.0</v>
      </c>
      <c r="B366" s="53">
        <v>10000.0</v>
      </c>
      <c r="C366" s="54">
        <f t="shared" si="1"/>
        <v>0.07955773585</v>
      </c>
      <c r="D366" s="52" t="s">
        <v>19</v>
      </c>
      <c r="E366" s="52">
        <v>15.96</v>
      </c>
      <c r="F366" s="53">
        <v>351.38</v>
      </c>
      <c r="G366" s="52" t="s">
        <v>28</v>
      </c>
      <c r="H366" s="52" t="s">
        <v>22</v>
      </c>
      <c r="I366" s="53">
        <v>53000.0</v>
      </c>
      <c r="J366" s="52" t="s">
        <v>24</v>
      </c>
      <c r="K366" s="52" t="s">
        <v>50</v>
      </c>
      <c r="L366" s="52" t="s">
        <v>42</v>
      </c>
      <c r="M366" s="53">
        <v>12641.9665755</v>
      </c>
      <c r="N366" s="53">
        <v>371.75</v>
      </c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</row>
    <row r="367" ht="12.75" customHeight="1">
      <c r="A367" s="52">
        <v>1064727.0</v>
      </c>
      <c r="B367" s="53">
        <v>8875.0</v>
      </c>
      <c r="C367" s="54">
        <f t="shared" si="1"/>
        <v>0.1010361991</v>
      </c>
      <c r="D367" s="52" t="s">
        <v>19</v>
      </c>
      <c r="E367" s="52">
        <v>12.69</v>
      </c>
      <c r="F367" s="53">
        <v>297.72</v>
      </c>
      <c r="G367" s="52" t="s">
        <v>20</v>
      </c>
      <c r="H367" s="52" t="s">
        <v>66</v>
      </c>
      <c r="I367" s="53">
        <v>35360.0</v>
      </c>
      <c r="J367" s="52" t="s">
        <v>31</v>
      </c>
      <c r="K367" s="52" t="s">
        <v>50</v>
      </c>
      <c r="L367" s="52" t="s">
        <v>92</v>
      </c>
      <c r="M367" s="53">
        <v>2046.9</v>
      </c>
      <c r="N367" s="53">
        <v>297.72</v>
      </c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</row>
    <row r="368" ht="12.75" customHeight="1">
      <c r="A368" s="52">
        <v>1042668.0</v>
      </c>
      <c r="B368" s="53">
        <v>15550.0</v>
      </c>
      <c r="C368" s="54">
        <f t="shared" si="1"/>
        <v>0.1142977778</v>
      </c>
      <c r="D368" s="52" t="s">
        <v>19</v>
      </c>
      <c r="E368" s="52">
        <v>11.71</v>
      </c>
      <c r="F368" s="53">
        <v>514.34</v>
      </c>
      <c r="G368" s="52" t="s">
        <v>20</v>
      </c>
      <c r="H368" s="52" t="s">
        <v>22</v>
      </c>
      <c r="I368" s="53">
        <v>54000.0</v>
      </c>
      <c r="J368" s="52" t="s">
        <v>24</v>
      </c>
      <c r="K368" s="52" t="s">
        <v>50</v>
      </c>
      <c r="L368" s="52" t="s">
        <v>87</v>
      </c>
      <c r="M368" s="53">
        <v>18510.724981</v>
      </c>
      <c r="N368" s="53">
        <v>534.3</v>
      </c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</row>
    <row r="369" ht="12.75" customHeight="1">
      <c r="A369" s="52">
        <v>1064862.0</v>
      </c>
      <c r="B369" s="53">
        <v>17000.0</v>
      </c>
      <c r="C369" s="54">
        <f t="shared" si="1"/>
        <v>0.07511076923</v>
      </c>
      <c r="D369" s="52" t="s">
        <v>27</v>
      </c>
      <c r="E369" s="52">
        <v>15.27</v>
      </c>
      <c r="F369" s="53">
        <v>406.85</v>
      </c>
      <c r="G369" s="52" t="s">
        <v>28</v>
      </c>
      <c r="H369" s="52" t="s">
        <v>51</v>
      </c>
      <c r="I369" s="53">
        <v>65000.0</v>
      </c>
      <c r="J369" s="52" t="s">
        <v>38</v>
      </c>
      <c r="K369" s="52" t="s">
        <v>50</v>
      </c>
      <c r="L369" s="52" t="s">
        <v>95</v>
      </c>
      <c r="M369" s="53">
        <v>19520.54</v>
      </c>
      <c r="N369" s="53">
        <v>406.85</v>
      </c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</row>
    <row r="370" ht="12.75" customHeight="1">
      <c r="A370" s="52">
        <v>1064711.0</v>
      </c>
      <c r="B370" s="53">
        <v>7500.0</v>
      </c>
      <c r="C370" s="54">
        <f t="shared" si="1"/>
        <v>0.04644738462</v>
      </c>
      <c r="D370" s="52" t="s">
        <v>19</v>
      </c>
      <c r="E370" s="52">
        <v>12.69</v>
      </c>
      <c r="F370" s="53">
        <v>251.59</v>
      </c>
      <c r="G370" s="52" t="s">
        <v>20</v>
      </c>
      <c r="H370" s="52" t="s">
        <v>66</v>
      </c>
      <c r="I370" s="53">
        <v>65000.0</v>
      </c>
      <c r="J370" s="52" t="s">
        <v>24</v>
      </c>
      <c r="K370" s="52" t="s">
        <v>25</v>
      </c>
      <c r="L370" s="52" t="s">
        <v>42</v>
      </c>
      <c r="M370" s="53">
        <v>9051.84301793</v>
      </c>
      <c r="N370" s="53">
        <v>270.37</v>
      </c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</row>
    <row r="371" ht="12.75" customHeight="1">
      <c r="A371" s="52">
        <v>1032875.0</v>
      </c>
      <c r="B371" s="53">
        <v>8875.0</v>
      </c>
      <c r="C371" s="54">
        <f t="shared" si="1"/>
        <v>0.1174208333</v>
      </c>
      <c r="D371" s="52" t="s">
        <v>19</v>
      </c>
      <c r="E371" s="52">
        <v>8.9</v>
      </c>
      <c r="F371" s="53">
        <v>281.81</v>
      </c>
      <c r="G371" s="52" t="s">
        <v>44</v>
      </c>
      <c r="H371" s="52" t="s">
        <v>85</v>
      </c>
      <c r="I371" s="53">
        <v>28800.0</v>
      </c>
      <c r="J371" s="52" t="s">
        <v>24</v>
      </c>
      <c r="K371" s="52" t="s">
        <v>50</v>
      </c>
      <c r="L371" s="52" t="s">
        <v>42</v>
      </c>
      <c r="M371" s="53">
        <v>10143.3821914</v>
      </c>
      <c r="N371" s="53">
        <v>291.21</v>
      </c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</row>
    <row r="372" ht="12.75" customHeight="1">
      <c r="A372" s="52">
        <v>1064830.0</v>
      </c>
      <c r="B372" s="53">
        <v>4500.0</v>
      </c>
      <c r="C372" s="54">
        <f t="shared" si="1"/>
        <v>0.04601428571</v>
      </c>
      <c r="D372" s="52" t="s">
        <v>19</v>
      </c>
      <c r="E372" s="52">
        <v>17.27</v>
      </c>
      <c r="F372" s="53">
        <v>161.05</v>
      </c>
      <c r="G372" s="52" t="s">
        <v>75</v>
      </c>
      <c r="H372" s="52" t="s">
        <v>45</v>
      </c>
      <c r="I372" s="53">
        <v>42000.0</v>
      </c>
      <c r="J372" s="52" t="s">
        <v>24</v>
      </c>
      <c r="K372" s="52" t="s">
        <v>25</v>
      </c>
      <c r="L372" s="52" t="s">
        <v>99</v>
      </c>
      <c r="M372" s="53">
        <v>5505.07469031</v>
      </c>
      <c r="N372" s="53">
        <v>182.85</v>
      </c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</row>
    <row r="373" ht="12.75" customHeight="1">
      <c r="A373" s="52">
        <v>1064681.0</v>
      </c>
      <c r="B373" s="53">
        <v>5800.0</v>
      </c>
      <c r="C373" s="54">
        <f t="shared" si="1"/>
        <v>0.06460333333</v>
      </c>
      <c r="D373" s="52" t="s">
        <v>19</v>
      </c>
      <c r="E373" s="52">
        <v>12.42</v>
      </c>
      <c r="F373" s="53">
        <v>193.81</v>
      </c>
      <c r="G373" s="52" t="s">
        <v>20</v>
      </c>
      <c r="H373" s="52" t="s">
        <v>48</v>
      </c>
      <c r="I373" s="53">
        <v>36000.0</v>
      </c>
      <c r="J373" s="52" t="s">
        <v>24</v>
      </c>
      <c r="K373" s="52" t="s">
        <v>50</v>
      </c>
      <c r="L373" s="52" t="s">
        <v>64</v>
      </c>
      <c r="M373" s="53">
        <v>6975.27607766</v>
      </c>
      <c r="N373" s="53">
        <v>200.51</v>
      </c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</row>
    <row r="374" ht="12.75" customHeight="1">
      <c r="A374" s="52">
        <v>1064383.0</v>
      </c>
      <c r="B374" s="53">
        <v>10000.0</v>
      </c>
      <c r="C374" s="54">
        <f t="shared" si="1"/>
        <v>0.099228</v>
      </c>
      <c r="D374" s="52" t="s">
        <v>19</v>
      </c>
      <c r="E374" s="52">
        <v>11.71</v>
      </c>
      <c r="F374" s="53">
        <v>330.76</v>
      </c>
      <c r="G374" s="52" t="s">
        <v>20</v>
      </c>
      <c r="H374" s="52" t="s">
        <v>89</v>
      </c>
      <c r="I374" s="53">
        <v>40000.0</v>
      </c>
      <c r="J374" s="52" t="s">
        <v>24</v>
      </c>
      <c r="K374" s="52" t="s">
        <v>50</v>
      </c>
      <c r="L374" s="52" t="s">
        <v>95</v>
      </c>
      <c r="M374" s="53">
        <v>11816.1434269</v>
      </c>
      <c r="N374" s="53">
        <v>2571.77</v>
      </c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</row>
    <row r="375" ht="12.75" customHeight="1">
      <c r="A375" s="52">
        <v>1064675.0</v>
      </c>
      <c r="B375" s="53">
        <v>10000.0</v>
      </c>
      <c r="C375" s="54">
        <f t="shared" si="1"/>
        <v>0.07734</v>
      </c>
      <c r="D375" s="52" t="s">
        <v>19</v>
      </c>
      <c r="E375" s="52">
        <v>9.91</v>
      </c>
      <c r="F375" s="53">
        <v>322.25</v>
      </c>
      <c r="G375" s="52" t="s">
        <v>20</v>
      </c>
      <c r="H375" s="52" t="s">
        <v>61</v>
      </c>
      <c r="I375" s="53">
        <v>50000.0</v>
      </c>
      <c r="J375" s="52" t="s">
        <v>24</v>
      </c>
      <c r="K375" s="52" t="s">
        <v>25</v>
      </c>
      <c r="L375" s="52" t="s">
        <v>33</v>
      </c>
      <c r="M375" s="53">
        <v>11398.55</v>
      </c>
      <c r="N375" s="53">
        <v>4002.95</v>
      </c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</row>
    <row r="376" ht="12.75" customHeight="1">
      <c r="A376" s="52">
        <v>1064666.0</v>
      </c>
      <c r="B376" s="53">
        <v>14000.0</v>
      </c>
      <c r="C376" s="54">
        <f t="shared" si="1"/>
        <v>0.1068623077</v>
      </c>
      <c r="D376" s="52" t="s">
        <v>19</v>
      </c>
      <c r="E376" s="52">
        <v>11.71</v>
      </c>
      <c r="F376" s="53">
        <v>463.07</v>
      </c>
      <c r="G376" s="52" t="s">
        <v>20</v>
      </c>
      <c r="H376" s="52" t="s">
        <v>45</v>
      </c>
      <c r="I376" s="53">
        <v>52000.0</v>
      </c>
      <c r="J376" s="52" t="s">
        <v>24</v>
      </c>
      <c r="K376" s="52" t="s">
        <v>25</v>
      </c>
      <c r="L376" s="52" t="s">
        <v>42</v>
      </c>
      <c r="M376" s="53">
        <v>15609.96</v>
      </c>
      <c r="N376" s="53">
        <v>9596.96</v>
      </c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</row>
    <row r="377" ht="12.75" customHeight="1">
      <c r="A377" s="52">
        <v>1064639.0</v>
      </c>
      <c r="B377" s="53">
        <v>25000.0</v>
      </c>
      <c r="C377" s="54">
        <f t="shared" si="1"/>
        <v>0.09161364706</v>
      </c>
      <c r="D377" s="52" t="s">
        <v>27</v>
      </c>
      <c r="E377" s="52">
        <v>19.03</v>
      </c>
      <c r="F377" s="53">
        <v>648.93</v>
      </c>
      <c r="G377" s="52" t="s">
        <v>55</v>
      </c>
      <c r="H377" s="52" t="s">
        <v>48</v>
      </c>
      <c r="I377" s="53">
        <v>85000.0</v>
      </c>
      <c r="J377" s="52" t="s">
        <v>38</v>
      </c>
      <c r="K377" s="52" t="s">
        <v>25</v>
      </c>
      <c r="L377" s="52" t="s">
        <v>69</v>
      </c>
      <c r="M377" s="53">
        <v>31161.59</v>
      </c>
      <c r="N377" s="53">
        <v>648.93</v>
      </c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</row>
    <row r="378" ht="12.75" customHeight="1">
      <c r="A378" s="52">
        <v>1064636.0</v>
      </c>
      <c r="B378" s="53">
        <v>12000.0</v>
      </c>
      <c r="C378" s="54">
        <f t="shared" si="1"/>
        <v>0.14289</v>
      </c>
      <c r="D378" s="52" t="s">
        <v>19</v>
      </c>
      <c r="E378" s="52">
        <v>8.9</v>
      </c>
      <c r="F378" s="53">
        <v>381.04</v>
      </c>
      <c r="G378" s="52" t="s">
        <v>44</v>
      </c>
      <c r="H378" s="52" t="s">
        <v>48</v>
      </c>
      <c r="I378" s="53">
        <v>32000.0</v>
      </c>
      <c r="J378" s="52" t="s">
        <v>31</v>
      </c>
      <c r="K378" s="52" t="s">
        <v>50</v>
      </c>
      <c r="L378" s="52" t="s">
        <v>46</v>
      </c>
      <c r="M378" s="53">
        <v>8740.16</v>
      </c>
      <c r="N378" s="53">
        <v>381.04</v>
      </c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</row>
    <row r="379" ht="12.75" customHeight="1">
      <c r="A379" s="52">
        <v>1064805.0</v>
      </c>
      <c r="B379" s="53">
        <v>24000.0</v>
      </c>
      <c r="C379" s="54">
        <f t="shared" si="1"/>
        <v>0.1201552</v>
      </c>
      <c r="D379" s="52" t="s">
        <v>19</v>
      </c>
      <c r="E379" s="52">
        <v>7.9</v>
      </c>
      <c r="F379" s="53">
        <v>750.97</v>
      </c>
      <c r="G379" s="52" t="s">
        <v>44</v>
      </c>
      <c r="H379" s="52" t="s">
        <v>85</v>
      </c>
      <c r="I379" s="53">
        <v>75000.0</v>
      </c>
      <c r="J379" s="52" t="s">
        <v>24</v>
      </c>
      <c r="K379" s="52" t="s">
        <v>50</v>
      </c>
      <c r="L379" s="52" t="s">
        <v>87</v>
      </c>
      <c r="M379" s="53">
        <v>27033.3315289</v>
      </c>
      <c r="N379" s="53">
        <v>759.52</v>
      </c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</row>
    <row r="380" ht="12.75" customHeight="1">
      <c r="A380" s="52">
        <v>1064635.0</v>
      </c>
      <c r="B380" s="53">
        <v>14000.0</v>
      </c>
      <c r="C380" s="54">
        <f t="shared" si="1"/>
        <v>0.0720495</v>
      </c>
      <c r="D380" s="52" t="s">
        <v>19</v>
      </c>
      <c r="E380" s="52">
        <v>14.27</v>
      </c>
      <c r="F380" s="53">
        <v>480.33</v>
      </c>
      <c r="G380" s="52" t="s">
        <v>28</v>
      </c>
      <c r="H380" s="52" t="s">
        <v>29</v>
      </c>
      <c r="I380" s="53">
        <v>80000.0</v>
      </c>
      <c r="J380" s="52" t="s">
        <v>24</v>
      </c>
      <c r="K380" s="52" t="s">
        <v>25</v>
      </c>
      <c r="L380" s="52" t="s">
        <v>91</v>
      </c>
      <c r="M380" s="53">
        <v>17230.0765228</v>
      </c>
      <c r="N380" s="53">
        <v>2364.03</v>
      </c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</row>
    <row r="381" ht="12.75" customHeight="1">
      <c r="A381" s="52">
        <v>1064793.0</v>
      </c>
      <c r="B381" s="53">
        <v>12000.0</v>
      </c>
      <c r="C381" s="54">
        <f t="shared" si="1"/>
        <v>0.1136132783</v>
      </c>
      <c r="D381" s="52" t="s">
        <v>19</v>
      </c>
      <c r="E381" s="52">
        <v>8.9</v>
      </c>
      <c r="F381" s="53">
        <v>381.04</v>
      </c>
      <c r="G381" s="52" t="s">
        <v>44</v>
      </c>
      <c r="H381" s="52" t="s">
        <v>94</v>
      </c>
      <c r="I381" s="53">
        <v>40246.0</v>
      </c>
      <c r="J381" s="52" t="s">
        <v>24</v>
      </c>
      <c r="K381" s="52" t="s">
        <v>25</v>
      </c>
      <c r="L381" s="52" t="s">
        <v>26</v>
      </c>
      <c r="M381" s="53">
        <v>13736.4111926</v>
      </c>
      <c r="N381" s="53">
        <v>418.47</v>
      </c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</row>
    <row r="382" ht="12.75" customHeight="1">
      <c r="A382" s="52">
        <v>1056865.0</v>
      </c>
      <c r="B382" s="53">
        <v>15000.0</v>
      </c>
      <c r="C382" s="54">
        <f t="shared" si="1"/>
        <v>0.135572</v>
      </c>
      <c r="D382" s="52" t="s">
        <v>27</v>
      </c>
      <c r="E382" s="52">
        <v>12.69</v>
      </c>
      <c r="F382" s="53">
        <v>338.93</v>
      </c>
      <c r="G382" s="52" t="s">
        <v>20</v>
      </c>
      <c r="H382" s="52" t="s">
        <v>48</v>
      </c>
      <c r="I382" s="53">
        <v>30000.0</v>
      </c>
      <c r="J382" s="52" t="s">
        <v>31</v>
      </c>
      <c r="K382" s="52" t="s">
        <v>50</v>
      </c>
      <c r="L382" s="52" t="s">
        <v>95</v>
      </c>
      <c r="M382" s="53">
        <v>9543.84</v>
      </c>
      <c r="N382" s="53">
        <v>338.93</v>
      </c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</row>
    <row r="383" ht="12.75" customHeight="1">
      <c r="A383" s="52">
        <v>1064783.0</v>
      </c>
      <c r="B383" s="53">
        <v>8050.0</v>
      </c>
      <c r="C383" s="54">
        <f t="shared" si="1"/>
        <v>0.09001333333</v>
      </c>
      <c r="D383" s="52" t="s">
        <v>19</v>
      </c>
      <c r="E383" s="52">
        <v>12.69</v>
      </c>
      <c r="F383" s="53">
        <v>270.04</v>
      </c>
      <c r="G383" s="52" t="s">
        <v>20</v>
      </c>
      <c r="H383" s="52" t="s">
        <v>45</v>
      </c>
      <c r="I383" s="53">
        <v>36000.0</v>
      </c>
      <c r="J383" s="52" t="s">
        <v>31</v>
      </c>
      <c r="K383" s="52" t="s">
        <v>50</v>
      </c>
      <c r="L383" s="52" t="s">
        <v>107</v>
      </c>
      <c r="M383" s="53">
        <v>1330.92</v>
      </c>
      <c r="N383" s="53">
        <v>270.04</v>
      </c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</row>
    <row r="384" ht="12.75" customHeight="1">
      <c r="A384" s="52">
        <v>1064623.0</v>
      </c>
      <c r="B384" s="53">
        <v>5600.0</v>
      </c>
      <c r="C384" s="54">
        <f t="shared" si="1"/>
        <v>0.036484</v>
      </c>
      <c r="D384" s="52" t="s">
        <v>19</v>
      </c>
      <c r="E384" s="52">
        <v>10.65</v>
      </c>
      <c r="F384" s="53">
        <v>182.42</v>
      </c>
      <c r="G384" s="52" t="s">
        <v>20</v>
      </c>
      <c r="H384" s="52" t="s">
        <v>85</v>
      </c>
      <c r="I384" s="53">
        <v>60000.0</v>
      </c>
      <c r="J384" s="52" t="s">
        <v>24</v>
      </c>
      <c r="K384" s="52" t="s">
        <v>50</v>
      </c>
      <c r="L384" s="52" t="s">
        <v>42</v>
      </c>
      <c r="M384" s="53">
        <v>6564.33417452</v>
      </c>
      <c r="N384" s="53">
        <v>192.37</v>
      </c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</row>
    <row r="385" ht="12.75" customHeight="1">
      <c r="A385" s="52">
        <v>1064792.0</v>
      </c>
      <c r="B385" s="53">
        <v>7500.0</v>
      </c>
      <c r="C385" s="54">
        <f t="shared" si="1"/>
        <v>0.09295769231</v>
      </c>
      <c r="D385" s="52" t="s">
        <v>19</v>
      </c>
      <c r="E385" s="52">
        <v>9.91</v>
      </c>
      <c r="F385" s="53">
        <v>241.69</v>
      </c>
      <c r="G385" s="52" t="s">
        <v>20</v>
      </c>
      <c r="H385" s="52" t="s">
        <v>48</v>
      </c>
      <c r="I385" s="53">
        <v>31200.0</v>
      </c>
      <c r="J385" s="52" t="s">
        <v>24</v>
      </c>
      <c r="K385" s="52" t="s">
        <v>25</v>
      </c>
      <c r="L385" s="52" t="s">
        <v>42</v>
      </c>
      <c r="M385" s="53">
        <v>8548.15</v>
      </c>
      <c r="N385" s="53">
        <v>3005.84</v>
      </c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</row>
    <row r="386" ht="12.75" customHeight="1">
      <c r="A386" s="52">
        <v>1062701.0</v>
      </c>
      <c r="B386" s="53">
        <v>7000.0</v>
      </c>
      <c r="C386" s="54">
        <f t="shared" si="1"/>
        <v>0.030872</v>
      </c>
      <c r="D386" s="52" t="s">
        <v>19</v>
      </c>
      <c r="E386" s="52">
        <v>11.71</v>
      </c>
      <c r="F386" s="53">
        <v>231.54</v>
      </c>
      <c r="G386" s="52" t="s">
        <v>20</v>
      </c>
      <c r="H386" s="52" t="s">
        <v>22</v>
      </c>
      <c r="I386" s="53">
        <v>90000.0</v>
      </c>
      <c r="J386" s="52" t="s">
        <v>24</v>
      </c>
      <c r="K386" s="52" t="s">
        <v>25</v>
      </c>
      <c r="L386" s="52" t="s">
        <v>118</v>
      </c>
      <c r="M386" s="53">
        <v>8332.09758105</v>
      </c>
      <c r="N386" s="53">
        <v>243.02</v>
      </c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</row>
    <row r="387" ht="12.75" customHeight="1">
      <c r="A387" s="52">
        <v>1064781.0</v>
      </c>
      <c r="B387" s="53">
        <v>5400.0</v>
      </c>
      <c r="C387" s="54">
        <f t="shared" si="1"/>
        <v>0.050691</v>
      </c>
      <c r="D387" s="52" t="s">
        <v>19</v>
      </c>
      <c r="E387" s="52">
        <v>7.9</v>
      </c>
      <c r="F387" s="53">
        <v>168.97</v>
      </c>
      <c r="G387" s="52" t="s">
        <v>44</v>
      </c>
      <c r="H387" s="52" t="s">
        <v>61</v>
      </c>
      <c r="I387" s="53">
        <v>40000.0</v>
      </c>
      <c r="J387" s="52" t="s">
        <v>24</v>
      </c>
      <c r="K387" s="52" t="s">
        <v>50</v>
      </c>
      <c r="L387" s="52" t="s">
        <v>76</v>
      </c>
      <c r="M387" s="53">
        <v>6081.93480181</v>
      </c>
      <c r="N387" s="53">
        <v>174.22</v>
      </c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</row>
    <row r="388" ht="12.75" customHeight="1">
      <c r="A388" s="52">
        <v>1064774.0</v>
      </c>
      <c r="B388" s="53">
        <v>16000.0</v>
      </c>
      <c r="C388" s="54">
        <f t="shared" si="1"/>
        <v>0.07128666667</v>
      </c>
      <c r="D388" s="52" t="s">
        <v>19</v>
      </c>
      <c r="E388" s="52">
        <v>12.42</v>
      </c>
      <c r="F388" s="53">
        <v>534.65</v>
      </c>
      <c r="G388" s="52" t="s">
        <v>20</v>
      </c>
      <c r="H388" s="52" t="s">
        <v>45</v>
      </c>
      <c r="I388" s="53">
        <v>90000.0</v>
      </c>
      <c r="J388" s="52" t="s">
        <v>24</v>
      </c>
      <c r="K388" s="52" t="s">
        <v>25</v>
      </c>
      <c r="L388" s="52" t="s">
        <v>92</v>
      </c>
      <c r="M388" s="53">
        <v>19242.0198828</v>
      </c>
      <c r="N388" s="53">
        <v>553.45</v>
      </c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</row>
    <row r="389" ht="12.75" customHeight="1">
      <c r="A389" s="52">
        <v>1053765.0</v>
      </c>
      <c r="B389" s="53">
        <v>35000.0</v>
      </c>
      <c r="C389" s="54">
        <f t="shared" si="1"/>
        <v>0.07077257143</v>
      </c>
      <c r="D389" s="52" t="s">
        <v>27</v>
      </c>
      <c r="E389" s="52">
        <v>12.42</v>
      </c>
      <c r="F389" s="53">
        <v>619.26</v>
      </c>
      <c r="G389" s="52" t="s">
        <v>20</v>
      </c>
      <c r="H389" s="52" t="s">
        <v>56</v>
      </c>
      <c r="I389" s="53">
        <v>105000.0</v>
      </c>
      <c r="J389" s="52" t="s">
        <v>24</v>
      </c>
      <c r="K389" s="52" t="s">
        <v>53</v>
      </c>
      <c r="L389" s="52" t="s">
        <v>64</v>
      </c>
      <c r="M389" s="53">
        <v>34439.9758013</v>
      </c>
      <c r="N389" s="53">
        <v>14468.07</v>
      </c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</row>
    <row r="390" ht="12.75" customHeight="1">
      <c r="A390" s="52">
        <v>1064608.0</v>
      </c>
      <c r="B390" s="53">
        <v>6000.0</v>
      </c>
      <c r="C390" s="54">
        <f t="shared" si="1"/>
        <v>0.04841643398</v>
      </c>
      <c r="D390" s="52" t="s">
        <v>27</v>
      </c>
      <c r="E390" s="52">
        <v>7.9</v>
      </c>
      <c r="F390" s="53">
        <v>121.38</v>
      </c>
      <c r="G390" s="52" t="s">
        <v>44</v>
      </c>
      <c r="H390" s="52" t="s">
        <v>29</v>
      </c>
      <c r="I390" s="53">
        <v>30084.0</v>
      </c>
      <c r="J390" s="52" t="s">
        <v>31</v>
      </c>
      <c r="K390" s="52" t="s">
        <v>50</v>
      </c>
      <c r="L390" s="52" t="s">
        <v>96</v>
      </c>
      <c r="M390" s="53">
        <v>3662.31</v>
      </c>
      <c r="N390" s="53">
        <v>121.38</v>
      </c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</row>
    <row r="391" ht="12.75" customHeight="1">
      <c r="A391" s="52">
        <v>1064589.0</v>
      </c>
      <c r="B391" s="53">
        <v>4125.0</v>
      </c>
      <c r="C391" s="54">
        <f t="shared" si="1"/>
        <v>0.03107</v>
      </c>
      <c r="D391" s="52" t="s">
        <v>27</v>
      </c>
      <c r="E391" s="52">
        <v>12.69</v>
      </c>
      <c r="F391" s="53">
        <v>93.21</v>
      </c>
      <c r="G391" s="52" t="s">
        <v>20</v>
      </c>
      <c r="H391" s="52" t="s">
        <v>22</v>
      </c>
      <c r="I391" s="53">
        <v>36000.0</v>
      </c>
      <c r="J391" s="52" t="s">
        <v>38</v>
      </c>
      <c r="K391" s="52" t="s">
        <v>32</v>
      </c>
      <c r="L391" s="52" t="s">
        <v>121</v>
      </c>
      <c r="M391" s="53">
        <v>4457.96</v>
      </c>
      <c r="N391" s="53">
        <v>93.21</v>
      </c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</row>
    <row r="392" ht="12.75" customHeight="1">
      <c r="A392" s="52">
        <v>1064558.0</v>
      </c>
      <c r="B392" s="53">
        <v>9800.0</v>
      </c>
      <c r="C392" s="54">
        <f t="shared" si="1"/>
        <v>0.06196119403</v>
      </c>
      <c r="D392" s="52" t="s">
        <v>19</v>
      </c>
      <c r="E392" s="52">
        <v>16.29</v>
      </c>
      <c r="F392" s="53">
        <v>345.95</v>
      </c>
      <c r="G392" s="52" t="s">
        <v>75</v>
      </c>
      <c r="H392" s="52" t="s">
        <v>61</v>
      </c>
      <c r="I392" s="53">
        <v>67000.0</v>
      </c>
      <c r="J392" s="52" t="s">
        <v>24</v>
      </c>
      <c r="K392" s="52" t="s">
        <v>25</v>
      </c>
      <c r="L392" s="52" t="s">
        <v>42</v>
      </c>
      <c r="M392" s="53">
        <v>12159.38</v>
      </c>
      <c r="N392" s="53">
        <v>3866.0</v>
      </c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</row>
    <row r="393" ht="12.75" customHeight="1">
      <c r="A393" s="52">
        <v>1064585.0</v>
      </c>
      <c r="B393" s="53">
        <v>15700.0</v>
      </c>
      <c r="C393" s="54">
        <f t="shared" si="1"/>
        <v>0.07634666667</v>
      </c>
      <c r="D393" s="52" t="s">
        <v>27</v>
      </c>
      <c r="E393" s="52">
        <v>18.25</v>
      </c>
      <c r="F393" s="53">
        <v>400.82</v>
      </c>
      <c r="G393" s="52" t="s">
        <v>75</v>
      </c>
      <c r="H393" s="52" t="s">
        <v>22</v>
      </c>
      <c r="I393" s="53">
        <v>63000.0</v>
      </c>
      <c r="J393" s="52" t="s">
        <v>38</v>
      </c>
      <c r="K393" s="52" t="s">
        <v>50</v>
      </c>
      <c r="L393" s="52" t="s">
        <v>87</v>
      </c>
      <c r="M393" s="53">
        <v>19209.98</v>
      </c>
      <c r="N393" s="53">
        <v>400.82</v>
      </c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</row>
    <row r="394" ht="12.75" customHeight="1">
      <c r="A394" s="52">
        <v>1064548.0</v>
      </c>
      <c r="B394" s="53">
        <v>5000.0</v>
      </c>
      <c r="C394" s="54">
        <f t="shared" si="1"/>
        <v>0.006674782609</v>
      </c>
      <c r="D394" s="52" t="s">
        <v>19</v>
      </c>
      <c r="E394" s="52">
        <v>6.62</v>
      </c>
      <c r="F394" s="53">
        <v>153.52</v>
      </c>
      <c r="G394" s="52" t="s">
        <v>44</v>
      </c>
      <c r="H394" s="52" t="s">
        <v>45</v>
      </c>
      <c r="I394" s="53">
        <v>276000.0</v>
      </c>
      <c r="J394" s="52" t="s">
        <v>24</v>
      </c>
      <c r="K394" s="52" t="s">
        <v>50</v>
      </c>
      <c r="L394" s="52" t="s">
        <v>87</v>
      </c>
      <c r="M394" s="53">
        <v>5524.93647169</v>
      </c>
      <c r="N394" s="53">
        <v>166.04</v>
      </c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</row>
    <row r="395" ht="12.75" customHeight="1">
      <c r="A395" s="52">
        <v>1064462.0</v>
      </c>
      <c r="B395" s="53">
        <v>9900.0</v>
      </c>
      <c r="C395" s="54">
        <f t="shared" si="1"/>
        <v>0.1488454545</v>
      </c>
      <c r="D395" s="52" t="s">
        <v>19</v>
      </c>
      <c r="E395" s="52">
        <v>11.71</v>
      </c>
      <c r="F395" s="53">
        <v>327.46</v>
      </c>
      <c r="G395" s="52" t="s">
        <v>20</v>
      </c>
      <c r="H395" s="52" t="s">
        <v>85</v>
      </c>
      <c r="I395" s="53">
        <v>26400.0</v>
      </c>
      <c r="J395" s="52" t="s">
        <v>24</v>
      </c>
      <c r="K395" s="52" t="s">
        <v>50</v>
      </c>
      <c r="L395" s="52" t="s">
        <v>99</v>
      </c>
      <c r="M395" s="53">
        <v>11783.1375424</v>
      </c>
      <c r="N395" s="53">
        <v>347.26</v>
      </c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</row>
    <row r="396" ht="12.75" customHeight="1">
      <c r="A396" s="52">
        <v>1064582.0</v>
      </c>
      <c r="B396" s="53">
        <v>4000.0</v>
      </c>
      <c r="C396" s="54">
        <f t="shared" si="1"/>
        <v>0.066155</v>
      </c>
      <c r="D396" s="52" t="s">
        <v>19</v>
      </c>
      <c r="E396" s="52">
        <v>11.71</v>
      </c>
      <c r="F396" s="53">
        <v>132.31</v>
      </c>
      <c r="G396" s="52" t="s">
        <v>20</v>
      </c>
      <c r="H396" s="52" t="s">
        <v>122</v>
      </c>
      <c r="I396" s="53">
        <v>24000.0</v>
      </c>
      <c r="J396" s="52" t="s">
        <v>24</v>
      </c>
      <c r="K396" s="52" t="s">
        <v>53</v>
      </c>
      <c r="L396" s="52" t="s">
        <v>87</v>
      </c>
      <c r="M396" s="53">
        <v>4185.93</v>
      </c>
      <c r="N396" s="53">
        <v>3658.15</v>
      </c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</row>
    <row r="397" ht="12.75" customHeight="1">
      <c r="A397" s="52">
        <v>1064579.0</v>
      </c>
      <c r="B397" s="53">
        <v>15000.0</v>
      </c>
      <c r="C397" s="54">
        <f t="shared" si="1"/>
        <v>0.08704210526</v>
      </c>
      <c r="D397" s="52" t="s">
        <v>19</v>
      </c>
      <c r="E397" s="52">
        <v>11.71</v>
      </c>
      <c r="F397" s="53">
        <v>496.14</v>
      </c>
      <c r="G397" s="52" t="s">
        <v>20</v>
      </c>
      <c r="H397" s="52" t="s">
        <v>48</v>
      </c>
      <c r="I397" s="53">
        <v>68400.0</v>
      </c>
      <c r="J397" s="52" t="s">
        <v>24</v>
      </c>
      <c r="K397" s="52" t="s">
        <v>50</v>
      </c>
      <c r="L397" s="52" t="s">
        <v>87</v>
      </c>
      <c r="M397" s="53">
        <v>17857.8799053</v>
      </c>
      <c r="N397" s="53">
        <v>508.58</v>
      </c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</row>
    <row r="398" ht="12.75" customHeight="1">
      <c r="A398" s="52">
        <v>1046511.0</v>
      </c>
      <c r="B398" s="53">
        <v>6250.0</v>
      </c>
      <c r="C398" s="54">
        <f t="shared" si="1"/>
        <v>0.09049862637</v>
      </c>
      <c r="D398" s="52" t="s">
        <v>19</v>
      </c>
      <c r="E398" s="52">
        <v>15.96</v>
      </c>
      <c r="F398" s="53">
        <v>219.61</v>
      </c>
      <c r="G398" s="52" t="s">
        <v>28</v>
      </c>
      <c r="H398" s="52" t="s">
        <v>45</v>
      </c>
      <c r="I398" s="53">
        <v>29120.0</v>
      </c>
      <c r="J398" s="52" t="s">
        <v>24</v>
      </c>
      <c r="K398" s="52" t="s">
        <v>50</v>
      </c>
      <c r="L398" s="52" t="s">
        <v>112</v>
      </c>
      <c r="M398" s="53">
        <v>7901.70400329</v>
      </c>
      <c r="N398" s="53">
        <v>231.21</v>
      </c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</row>
    <row r="399" ht="12.75" customHeight="1">
      <c r="A399" s="52">
        <v>1029191.0</v>
      </c>
      <c r="B399" s="53">
        <v>6400.0</v>
      </c>
      <c r="C399" s="54">
        <f t="shared" si="1"/>
        <v>0.09310302198</v>
      </c>
      <c r="D399" s="52" t="s">
        <v>19</v>
      </c>
      <c r="E399" s="52">
        <v>16.29</v>
      </c>
      <c r="F399" s="53">
        <v>225.93</v>
      </c>
      <c r="G399" s="52" t="s">
        <v>75</v>
      </c>
      <c r="H399" s="52" t="s">
        <v>29</v>
      </c>
      <c r="I399" s="53">
        <v>29120.0</v>
      </c>
      <c r="J399" s="52" t="s">
        <v>24</v>
      </c>
      <c r="K399" s="52" t="s">
        <v>50</v>
      </c>
      <c r="L399" s="52" t="s">
        <v>112</v>
      </c>
      <c r="M399" s="53">
        <v>8131.3194932</v>
      </c>
      <c r="N399" s="53">
        <v>230.53</v>
      </c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</row>
    <row r="400" ht="12.75" customHeight="1">
      <c r="A400" s="52">
        <v>1064527.0</v>
      </c>
      <c r="B400" s="53">
        <v>8850.0</v>
      </c>
      <c r="C400" s="54">
        <f t="shared" si="1"/>
        <v>0.02741410651</v>
      </c>
      <c r="D400" s="52" t="s">
        <v>27</v>
      </c>
      <c r="E400" s="52">
        <v>13.49</v>
      </c>
      <c r="F400" s="53">
        <v>203.6</v>
      </c>
      <c r="G400" s="52" t="s">
        <v>28</v>
      </c>
      <c r="H400" s="52" t="s">
        <v>22</v>
      </c>
      <c r="I400" s="53">
        <v>89122.0</v>
      </c>
      <c r="J400" s="52" t="s">
        <v>24</v>
      </c>
      <c r="K400" s="52" t="s">
        <v>57</v>
      </c>
      <c r="L400" s="52" t="s">
        <v>116</v>
      </c>
      <c r="M400" s="53">
        <v>12021.0600184</v>
      </c>
      <c r="N400" s="53">
        <v>2655.46</v>
      </c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</row>
    <row r="401" ht="12.75" customHeight="1">
      <c r="A401" s="52">
        <v>1064567.0</v>
      </c>
      <c r="B401" s="53">
        <v>12000.0</v>
      </c>
      <c r="C401" s="54">
        <f t="shared" si="1"/>
        <v>0.09279555556</v>
      </c>
      <c r="D401" s="52" t="s">
        <v>19</v>
      </c>
      <c r="E401" s="52">
        <v>15.27</v>
      </c>
      <c r="F401" s="53">
        <v>417.58</v>
      </c>
      <c r="G401" s="52" t="s">
        <v>28</v>
      </c>
      <c r="H401" s="52" t="s">
        <v>61</v>
      </c>
      <c r="I401" s="53">
        <v>54000.0</v>
      </c>
      <c r="J401" s="52" t="s">
        <v>24</v>
      </c>
      <c r="K401" s="52" t="s">
        <v>50</v>
      </c>
      <c r="L401" s="52" t="s">
        <v>95</v>
      </c>
      <c r="M401" s="53">
        <v>15021.3258056</v>
      </c>
      <c r="N401" s="53">
        <v>450.23</v>
      </c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</row>
    <row r="402" ht="12.75" customHeight="1">
      <c r="A402" s="52">
        <v>1064500.0</v>
      </c>
      <c r="B402" s="53">
        <v>15000.0</v>
      </c>
      <c r="C402" s="54">
        <f t="shared" si="1"/>
        <v>0.19052</v>
      </c>
      <c r="D402" s="52" t="s">
        <v>19</v>
      </c>
      <c r="E402" s="52">
        <v>8.9</v>
      </c>
      <c r="F402" s="53">
        <v>476.3</v>
      </c>
      <c r="G402" s="52" t="s">
        <v>44</v>
      </c>
      <c r="H402" s="52" t="s">
        <v>66</v>
      </c>
      <c r="I402" s="53">
        <v>30000.0</v>
      </c>
      <c r="J402" s="52" t="s">
        <v>24</v>
      </c>
      <c r="K402" s="52" t="s">
        <v>50</v>
      </c>
      <c r="L402" s="52" t="s">
        <v>126</v>
      </c>
      <c r="M402" s="53">
        <v>17018.6506125</v>
      </c>
      <c r="N402" s="53">
        <v>4183.77</v>
      </c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</row>
    <row r="403" ht="12.75" customHeight="1">
      <c r="A403" s="52">
        <v>1063899.0</v>
      </c>
      <c r="B403" s="53">
        <v>6500.0</v>
      </c>
      <c r="C403" s="54">
        <f t="shared" si="1"/>
        <v>0.089204</v>
      </c>
      <c r="D403" s="52" t="s">
        <v>19</v>
      </c>
      <c r="E403" s="52">
        <v>14.27</v>
      </c>
      <c r="F403" s="53">
        <v>223.01</v>
      </c>
      <c r="G403" s="52" t="s">
        <v>28</v>
      </c>
      <c r="H403" s="52" t="s">
        <v>61</v>
      </c>
      <c r="I403" s="53">
        <v>30000.0</v>
      </c>
      <c r="J403" s="52" t="s">
        <v>24</v>
      </c>
      <c r="K403" s="52" t="s">
        <v>25</v>
      </c>
      <c r="L403" s="52" t="s">
        <v>107</v>
      </c>
      <c r="M403" s="53">
        <v>7994.1555559</v>
      </c>
      <c r="N403" s="53">
        <v>228.19</v>
      </c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</row>
    <row r="404" ht="12.75" customHeight="1">
      <c r="A404" s="52">
        <v>1057598.0</v>
      </c>
      <c r="B404" s="53">
        <v>8000.0</v>
      </c>
      <c r="C404" s="54">
        <f t="shared" si="1"/>
        <v>0.067464</v>
      </c>
      <c r="D404" s="52" t="s">
        <v>19</v>
      </c>
      <c r="E404" s="52">
        <v>15.96</v>
      </c>
      <c r="F404" s="53">
        <v>281.1</v>
      </c>
      <c r="G404" s="52" t="s">
        <v>28</v>
      </c>
      <c r="H404" s="52" t="s">
        <v>22</v>
      </c>
      <c r="I404" s="53">
        <v>50000.0</v>
      </c>
      <c r="J404" s="52" t="s">
        <v>24</v>
      </c>
      <c r="K404" s="52" t="s">
        <v>25</v>
      </c>
      <c r="L404" s="52" t="s">
        <v>80</v>
      </c>
      <c r="M404" s="53">
        <v>10113.71096</v>
      </c>
      <c r="N404" s="53">
        <v>297.31</v>
      </c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</row>
    <row r="405" ht="12.75" customHeight="1">
      <c r="A405" s="52">
        <v>1052002.0</v>
      </c>
      <c r="B405" s="53">
        <v>30000.0</v>
      </c>
      <c r="C405" s="54">
        <f t="shared" si="1"/>
        <v>0.07036565217</v>
      </c>
      <c r="D405" s="52" t="s">
        <v>27</v>
      </c>
      <c r="E405" s="52">
        <v>21.28</v>
      </c>
      <c r="F405" s="53">
        <v>539.47</v>
      </c>
      <c r="G405" s="52" t="s">
        <v>59</v>
      </c>
      <c r="H405" s="52" t="s">
        <v>85</v>
      </c>
      <c r="I405" s="53">
        <v>92000.0</v>
      </c>
      <c r="J405" s="52" t="s">
        <v>38</v>
      </c>
      <c r="K405" s="52" t="s">
        <v>53</v>
      </c>
      <c r="L405" s="52" t="s">
        <v>80</v>
      </c>
      <c r="M405" s="53">
        <v>25893.0</v>
      </c>
      <c r="N405" s="53">
        <v>539.47</v>
      </c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</row>
    <row r="406" ht="12.75" customHeight="1">
      <c r="A406" s="52">
        <v>1064323.0</v>
      </c>
      <c r="B406" s="53">
        <v>15000.0</v>
      </c>
      <c r="C406" s="54">
        <f t="shared" si="1"/>
        <v>0.06178149254</v>
      </c>
      <c r="D406" s="52" t="s">
        <v>19</v>
      </c>
      <c r="E406" s="52">
        <v>14.65</v>
      </c>
      <c r="F406" s="53">
        <v>517.42</v>
      </c>
      <c r="G406" s="52" t="s">
        <v>28</v>
      </c>
      <c r="H406" s="52" t="s">
        <v>22</v>
      </c>
      <c r="I406" s="53">
        <v>100500.0</v>
      </c>
      <c r="J406" s="52" t="s">
        <v>24</v>
      </c>
      <c r="K406" s="52" t="s">
        <v>25</v>
      </c>
      <c r="L406" s="52" t="s">
        <v>95</v>
      </c>
      <c r="M406" s="53">
        <v>16915.33</v>
      </c>
      <c r="N406" s="53">
        <v>11232.83</v>
      </c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</row>
    <row r="407" ht="12.75" customHeight="1">
      <c r="A407" s="52">
        <v>1064317.0</v>
      </c>
      <c r="B407" s="53">
        <v>10200.0</v>
      </c>
      <c r="C407" s="54">
        <f t="shared" si="1"/>
        <v>0.104988</v>
      </c>
      <c r="D407" s="52" t="s">
        <v>19</v>
      </c>
      <c r="E407" s="52">
        <v>14.27</v>
      </c>
      <c r="F407" s="53">
        <v>349.96</v>
      </c>
      <c r="G407" s="52" t="s">
        <v>28</v>
      </c>
      <c r="H407" s="52" t="s">
        <v>48</v>
      </c>
      <c r="I407" s="53">
        <v>40000.0</v>
      </c>
      <c r="J407" s="52" t="s">
        <v>24</v>
      </c>
      <c r="K407" s="52" t="s">
        <v>50</v>
      </c>
      <c r="L407" s="52" t="s">
        <v>42</v>
      </c>
      <c r="M407" s="53">
        <v>12182.11</v>
      </c>
      <c r="N407" s="53">
        <v>4856.49</v>
      </c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</row>
    <row r="408" ht="12.75" customHeight="1">
      <c r="A408" s="52">
        <v>1064471.0</v>
      </c>
      <c r="B408" s="53">
        <v>9000.0</v>
      </c>
      <c r="C408" s="54">
        <f t="shared" si="1"/>
        <v>0.07678468085</v>
      </c>
      <c r="D408" s="52" t="s">
        <v>19</v>
      </c>
      <c r="E408" s="52">
        <v>12.42</v>
      </c>
      <c r="F408" s="53">
        <v>300.74</v>
      </c>
      <c r="G408" s="52" t="s">
        <v>20</v>
      </c>
      <c r="H408" s="52" t="s">
        <v>66</v>
      </c>
      <c r="I408" s="53">
        <v>47000.0</v>
      </c>
      <c r="J408" s="52" t="s">
        <v>24</v>
      </c>
      <c r="K408" s="52" t="s">
        <v>25</v>
      </c>
      <c r="L408" s="52" t="s">
        <v>87</v>
      </c>
      <c r="M408" s="53">
        <v>10823.1032433</v>
      </c>
      <c r="N408" s="53">
        <v>313.32</v>
      </c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</row>
    <row r="409" ht="12.75" customHeight="1">
      <c r="A409" s="52">
        <v>1060374.0</v>
      </c>
      <c r="B409" s="53">
        <v>6500.0</v>
      </c>
      <c r="C409" s="54">
        <f t="shared" si="1"/>
        <v>0.04049294118</v>
      </c>
      <c r="D409" s="52" t="s">
        <v>19</v>
      </c>
      <c r="E409" s="52">
        <v>16.29</v>
      </c>
      <c r="F409" s="53">
        <v>229.46</v>
      </c>
      <c r="G409" s="52" t="s">
        <v>75</v>
      </c>
      <c r="H409" s="52" t="s">
        <v>48</v>
      </c>
      <c r="I409" s="53">
        <v>68000.0</v>
      </c>
      <c r="J409" s="52" t="s">
        <v>24</v>
      </c>
      <c r="K409" s="52" t="s">
        <v>50</v>
      </c>
      <c r="L409" s="52" t="s">
        <v>87</v>
      </c>
      <c r="M409" s="53">
        <v>8195.24288805</v>
      </c>
      <c r="N409" s="53">
        <v>1547.92</v>
      </c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</row>
    <row r="410" ht="12.75" customHeight="1">
      <c r="A410" s="52">
        <v>1064452.0</v>
      </c>
      <c r="B410" s="53">
        <v>23000.0</v>
      </c>
      <c r="C410" s="54">
        <f t="shared" si="1"/>
        <v>0.079056</v>
      </c>
      <c r="D410" s="52" t="s">
        <v>27</v>
      </c>
      <c r="E410" s="52">
        <v>21.28</v>
      </c>
      <c r="F410" s="53">
        <v>625.86</v>
      </c>
      <c r="G410" s="52" t="s">
        <v>59</v>
      </c>
      <c r="H410" s="52" t="s">
        <v>51</v>
      </c>
      <c r="I410" s="53">
        <v>95000.0</v>
      </c>
      <c r="J410" s="52" t="s">
        <v>24</v>
      </c>
      <c r="K410" s="52" t="s">
        <v>50</v>
      </c>
      <c r="L410" s="52" t="s">
        <v>121</v>
      </c>
      <c r="M410" s="53">
        <v>30964.69</v>
      </c>
      <c r="N410" s="53">
        <v>17827.7</v>
      </c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</row>
    <row r="411" ht="12.75" customHeight="1">
      <c r="A411" s="52">
        <v>1064453.0</v>
      </c>
      <c r="B411" s="53">
        <v>2000.0</v>
      </c>
      <c r="C411" s="54">
        <f t="shared" si="1"/>
        <v>0.01896666667</v>
      </c>
      <c r="D411" s="52" t="s">
        <v>19</v>
      </c>
      <c r="E411" s="52">
        <v>7.9</v>
      </c>
      <c r="F411" s="53">
        <v>62.59</v>
      </c>
      <c r="G411" s="52" t="s">
        <v>44</v>
      </c>
      <c r="H411" s="52" t="s">
        <v>61</v>
      </c>
      <c r="I411" s="53">
        <v>39600.0</v>
      </c>
      <c r="J411" s="52" t="s">
        <v>24</v>
      </c>
      <c r="K411" s="52" t="s">
        <v>25</v>
      </c>
      <c r="L411" s="52" t="s">
        <v>42</v>
      </c>
      <c r="M411" s="53">
        <v>2252.26999733</v>
      </c>
      <c r="N411" s="53">
        <v>65.78</v>
      </c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</row>
    <row r="412" ht="12.75" customHeight="1">
      <c r="A412" s="52">
        <v>1064284.0</v>
      </c>
      <c r="B412" s="53">
        <v>8000.0</v>
      </c>
      <c r="C412" s="54">
        <f t="shared" si="1"/>
        <v>0.10858</v>
      </c>
      <c r="D412" s="52" t="s">
        <v>19</v>
      </c>
      <c r="E412" s="52">
        <v>13.49</v>
      </c>
      <c r="F412" s="53">
        <v>271.45</v>
      </c>
      <c r="G412" s="52" t="s">
        <v>28</v>
      </c>
      <c r="H412" s="52" t="s">
        <v>48</v>
      </c>
      <c r="I412" s="53">
        <v>30000.0</v>
      </c>
      <c r="J412" s="52" t="s">
        <v>24</v>
      </c>
      <c r="K412" s="52" t="s">
        <v>50</v>
      </c>
      <c r="L412" s="52" t="s">
        <v>42</v>
      </c>
      <c r="M412" s="53">
        <v>9767.17100778</v>
      </c>
      <c r="N412" s="53">
        <v>287.22</v>
      </c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</row>
    <row r="413" ht="12.75" customHeight="1">
      <c r="A413" s="52">
        <v>1063081.0</v>
      </c>
      <c r="B413" s="53">
        <v>8875.0</v>
      </c>
      <c r="C413" s="54">
        <f t="shared" si="1"/>
        <v>0.110444</v>
      </c>
      <c r="D413" s="52" t="s">
        <v>19</v>
      </c>
      <c r="E413" s="52">
        <v>7.51</v>
      </c>
      <c r="F413" s="53">
        <v>276.11</v>
      </c>
      <c r="G413" s="52" t="s">
        <v>44</v>
      </c>
      <c r="H413" s="52" t="s">
        <v>45</v>
      </c>
      <c r="I413" s="53">
        <v>30000.0</v>
      </c>
      <c r="J413" s="52" t="s">
        <v>24</v>
      </c>
      <c r="K413" s="52" t="s">
        <v>50</v>
      </c>
      <c r="L413" s="52" t="s">
        <v>96</v>
      </c>
      <c r="M413" s="53">
        <v>9738.77</v>
      </c>
      <c r="N413" s="53">
        <v>4226.2</v>
      </c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</row>
    <row r="414" ht="12.75" customHeight="1">
      <c r="A414" s="52">
        <v>1064251.0</v>
      </c>
      <c r="B414" s="53">
        <v>1500.0</v>
      </c>
      <c r="C414" s="54">
        <f t="shared" si="1"/>
        <v>0.03862588235</v>
      </c>
      <c r="D414" s="52" t="s">
        <v>19</v>
      </c>
      <c r="E414" s="52">
        <v>18.64</v>
      </c>
      <c r="F414" s="53">
        <v>54.72</v>
      </c>
      <c r="G414" s="52" t="s">
        <v>55</v>
      </c>
      <c r="H414" s="52" t="s">
        <v>29</v>
      </c>
      <c r="I414" s="53">
        <v>17000.0</v>
      </c>
      <c r="J414" s="52" t="s">
        <v>31</v>
      </c>
      <c r="K414" s="52" t="s">
        <v>41</v>
      </c>
      <c r="L414" s="52" t="s">
        <v>99</v>
      </c>
      <c r="M414" s="53">
        <v>560.69</v>
      </c>
      <c r="N414" s="53">
        <v>54.72</v>
      </c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</row>
    <row r="415" ht="12.75" customHeight="1">
      <c r="A415" s="52">
        <v>1064407.0</v>
      </c>
      <c r="B415" s="53">
        <v>8000.0</v>
      </c>
      <c r="C415" s="54">
        <f t="shared" si="1"/>
        <v>0.07638</v>
      </c>
      <c r="D415" s="52" t="s">
        <v>19</v>
      </c>
      <c r="E415" s="52">
        <v>12.42</v>
      </c>
      <c r="F415" s="53">
        <v>267.33</v>
      </c>
      <c r="G415" s="52" t="s">
        <v>20</v>
      </c>
      <c r="H415" s="52" t="s">
        <v>48</v>
      </c>
      <c r="I415" s="53">
        <v>42000.0</v>
      </c>
      <c r="J415" s="52" t="s">
        <v>24</v>
      </c>
      <c r="K415" s="52" t="s">
        <v>50</v>
      </c>
      <c r="L415" s="52" t="s">
        <v>92</v>
      </c>
      <c r="M415" s="53">
        <v>9638.08234049</v>
      </c>
      <c r="N415" s="53">
        <v>13.95</v>
      </c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</row>
    <row r="416" ht="12.75" customHeight="1">
      <c r="A416" s="52">
        <v>1035800.0</v>
      </c>
      <c r="B416" s="53">
        <v>20000.0</v>
      </c>
      <c r="C416" s="54">
        <f t="shared" si="1"/>
        <v>0.063928</v>
      </c>
      <c r="D416" s="52" t="s">
        <v>27</v>
      </c>
      <c r="E416" s="52">
        <v>14.65</v>
      </c>
      <c r="F416" s="53">
        <v>399.55</v>
      </c>
      <c r="G416" s="52" t="s">
        <v>28</v>
      </c>
      <c r="H416" s="52" t="s">
        <v>22</v>
      </c>
      <c r="I416" s="53">
        <v>75000.0</v>
      </c>
      <c r="J416" s="52" t="s">
        <v>31</v>
      </c>
      <c r="K416" s="52" t="s">
        <v>50</v>
      </c>
      <c r="L416" s="52" t="s">
        <v>42</v>
      </c>
      <c r="M416" s="53">
        <v>3612.52</v>
      </c>
      <c r="N416" s="53">
        <v>819.08</v>
      </c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</row>
    <row r="417" ht="12.75" customHeight="1">
      <c r="A417" s="52">
        <v>1063678.0</v>
      </c>
      <c r="B417" s="53">
        <v>6500.0</v>
      </c>
      <c r="C417" s="54">
        <f t="shared" si="1"/>
        <v>0.06142857143</v>
      </c>
      <c r="D417" s="52" t="s">
        <v>19</v>
      </c>
      <c r="E417" s="52">
        <v>11.71</v>
      </c>
      <c r="F417" s="53">
        <v>215.0</v>
      </c>
      <c r="G417" s="52" t="s">
        <v>20</v>
      </c>
      <c r="H417" s="52" t="s">
        <v>61</v>
      </c>
      <c r="I417" s="53">
        <v>42000.0</v>
      </c>
      <c r="J417" s="52" t="s">
        <v>24</v>
      </c>
      <c r="K417" s="52" t="s">
        <v>25</v>
      </c>
      <c r="L417" s="52" t="s">
        <v>105</v>
      </c>
      <c r="M417" s="53">
        <v>7727.50005069</v>
      </c>
      <c r="N417" s="53">
        <v>863.1</v>
      </c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</row>
    <row r="418" ht="12.75" customHeight="1">
      <c r="A418" s="52">
        <v>1059751.0</v>
      </c>
      <c r="B418" s="53">
        <v>9600.0</v>
      </c>
      <c r="C418" s="54">
        <f t="shared" si="1"/>
        <v>0.1447733333</v>
      </c>
      <c r="D418" s="52" t="s">
        <v>19</v>
      </c>
      <c r="E418" s="52">
        <v>13.49</v>
      </c>
      <c r="F418" s="53">
        <v>325.74</v>
      </c>
      <c r="G418" s="52" t="s">
        <v>28</v>
      </c>
      <c r="H418" s="52" t="s">
        <v>48</v>
      </c>
      <c r="I418" s="53">
        <v>27000.0</v>
      </c>
      <c r="J418" s="52" t="s">
        <v>24</v>
      </c>
      <c r="K418" s="52" t="s">
        <v>50</v>
      </c>
      <c r="L418" s="52" t="s">
        <v>91</v>
      </c>
      <c r="M418" s="53">
        <v>11408.78</v>
      </c>
      <c r="N418" s="53">
        <v>4254.59</v>
      </c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</row>
    <row r="419" ht="12.75" customHeight="1">
      <c r="A419" s="52">
        <v>1064386.0</v>
      </c>
      <c r="B419" s="53">
        <v>25975.0</v>
      </c>
      <c r="C419" s="54">
        <f t="shared" si="1"/>
        <v>0.03436153846</v>
      </c>
      <c r="D419" s="52" t="s">
        <v>27</v>
      </c>
      <c r="E419" s="52">
        <v>12.69</v>
      </c>
      <c r="F419" s="53">
        <v>372.25</v>
      </c>
      <c r="G419" s="52" t="s">
        <v>20</v>
      </c>
      <c r="H419" s="52" t="s">
        <v>22</v>
      </c>
      <c r="I419" s="53">
        <v>130000.0</v>
      </c>
      <c r="J419" s="52" t="s">
        <v>38</v>
      </c>
      <c r="K419" s="52" t="s">
        <v>50</v>
      </c>
      <c r="L419" s="52" t="s">
        <v>92</v>
      </c>
      <c r="M419" s="53">
        <v>17850.84</v>
      </c>
      <c r="N419" s="53">
        <v>372.25</v>
      </c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</row>
    <row r="420" ht="12.75" customHeight="1">
      <c r="A420" s="52">
        <v>1055800.0</v>
      </c>
      <c r="B420" s="53">
        <v>10000.0</v>
      </c>
      <c r="C420" s="54">
        <f t="shared" si="1"/>
        <v>0.08162869565</v>
      </c>
      <c r="D420" s="52" t="s">
        <v>19</v>
      </c>
      <c r="E420" s="52">
        <v>7.9</v>
      </c>
      <c r="F420" s="53">
        <v>312.91</v>
      </c>
      <c r="G420" s="52" t="s">
        <v>44</v>
      </c>
      <c r="H420" s="52" t="s">
        <v>66</v>
      </c>
      <c r="I420" s="53">
        <v>46000.0</v>
      </c>
      <c r="J420" s="52" t="s">
        <v>24</v>
      </c>
      <c r="K420" s="52" t="s">
        <v>53</v>
      </c>
      <c r="L420" s="52" t="s">
        <v>107</v>
      </c>
      <c r="M420" s="53">
        <v>11262.9109239</v>
      </c>
      <c r="N420" s="53">
        <v>321.98</v>
      </c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</row>
    <row r="421" ht="12.75" customHeight="1">
      <c r="A421" s="52">
        <v>1064221.0</v>
      </c>
      <c r="B421" s="53">
        <v>15000.0</v>
      </c>
      <c r="C421" s="54">
        <f t="shared" si="1"/>
        <v>0.0751845</v>
      </c>
      <c r="D421" s="52" t="s">
        <v>19</v>
      </c>
      <c r="E421" s="52">
        <v>12.42</v>
      </c>
      <c r="F421" s="53">
        <v>501.23</v>
      </c>
      <c r="G421" s="52" t="s">
        <v>20</v>
      </c>
      <c r="H421" s="52" t="s">
        <v>22</v>
      </c>
      <c r="I421" s="53">
        <v>80000.0</v>
      </c>
      <c r="J421" s="52" t="s">
        <v>24</v>
      </c>
      <c r="K421" s="52" t="s">
        <v>50</v>
      </c>
      <c r="L421" s="52" t="s">
        <v>52</v>
      </c>
      <c r="M421" s="53">
        <v>18039.0998082</v>
      </c>
      <c r="N421" s="53">
        <v>520.23</v>
      </c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</row>
    <row r="422" ht="12.75" customHeight="1">
      <c r="A422" s="52">
        <v>1064210.0</v>
      </c>
      <c r="B422" s="53">
        <v>9000.0</v>
      </c>
      <c r="C422" s="54">
        <f t="shared" si="1"/>
        <v>0.07369066667</v>
      </c>
      <c r="D422" s="52" t="s">
        <v>19</v>
      </c>
      <c r="E422" s="52">
        <v>6.62</v>
      </c>
      <c r="F422" s="53">
        <v>276.34</v>
      </c>
      <c r="G422" s="52" t="s">
        <v>44</v>
      </c>
      <c r="H422" s="52" t="s">
        <v>48</v>
      </c>
      <c r="I422" s="53">
        <v>45000.0</v>
      </c>
      <c r="J422" s="52" t="s">
        <v>24</v>
      </c>
      <c r="K422" s="52" t="s">
        <v>50</v>
      </c>
      <c r="L422" s="52" t="s">
        <v>42</v>
      </c>
      <c r="M422" s="53">
        <v>9929.50041729</v>
      </c>
      <c r="N422" s="53">
        <v>1391.04</v>
      </c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</row>
    <row r="423" ht="12.75" customHeight="1">
      <c r="A423" s="52">
        <v>1064209.0</v>
      </c>
      <c r="B423" s="53">
        <v>10000.0</v>
      </c>
      <c r="C423" s="54">
        <f t="shared" si="1"/>
        <v>0.051792</v>
      </c>
      <c r="D423" s="52" t="s">
        <v>19</v>
      </c>
      <c r="E423" s="52">
        <v>7.9</v>
      </c>
      <c r="F423" s="53">
        <v>312.91</v>
      </c>
      <c r="G423" s="52" t="s">
        <v>44</v>
      </c>
      <c r="H423" s="52" t="s">
        <v>89</v>
      </c>
      <c r="I423" s="53">
        <v>72500.0</v>
      </c>
      <c r="J423" s="52" t="s">
        <v>24</v>
      </c>
      <c r="K423" s="52" t="s">
        <v>25</v>
      </c>
      <c r="L423" s="52" t="s">
        <v>91</v>
      </c>
      <c r="M423" s="53">
        <v>11263.4829655</v>
      </c>
      <c r="N423" s="53">
        <v>318.38</v>
      </c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</row>
    <row r="424" ht="12.75" customHeight="1">
      <c r="A424" s="52">
        <v>1064366.0</v>
      </c>
      <c r="B424" s="53">
        <v>1000.0</v>
      </c>
      <c r="C424" s="54">
        <f t="shared" si="1"/>
        <v>0.02249022164</v>
      </c>
      <c r="D424" s="52" t="s">
        <v>19</v>
      </c>
      <c r="E424" s="52">
        <v>14.65</v>
      </c>
      <c r="F424" s="53">
        <v>34.5</v>
      </c>
      <c r="G424" s="52" t="s">
        <v>28</v>
      </c>
      <c r="H424" s="52" t="s">
        <v>122</v>
      </c>
      <c r="I424" s="53">
        <v>18408.0</v>
      </c>
      <c r="J424" s="52" t="s">
        <v>31</v>
      </c>
      <c r="K424" s="52" t="s">
        <v>57</v>
      </c>
      <c r="L424" s="52" t="s">
        <v>95</v>
      </c>
      <c r="M424" s="53">
        <v>91.31</v>
      </c>
      <c r="N424" s="53">
        <v>34.5</v>
      </c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</row>
    <row r="425" ht="12.75" customHeight="1">
      <c r="A425" s="52">
        <v>1064216.0</v>
      </c>
      <c r="B425" s="53">
        <v>14000.0</v>
      </c>
      <c r="C425" s="54">
        <f t="shared" si="1"/>
        <v>0.175228</v>
      </c>
      <c r="D425" s="52" t="s">
        <v>19</v>
      </c>
      <c r="E425" s="52">
        <v>7.9</v>
      </c>
      <c r="F425" s="53">
        <v>438.07</v>
      </c>
      <c r="G425" s="52" t="s">
        <v>44</v>
      </c>
      <c r="H425" s="52" t="s">
        <v>89</v>
      </c>
      <c r="I425" s="53">
        <v>30000.0</v>
      </c>
      <c r="J425" s="52" t="s">
        <v>24</v>
      </c>
      <c r="K425" s="52" t="s">
        <v>50</v>
      </c>
      <c r="L425" s="52" t="s">
        <v>64</v>
      </c>
      <c r="M425" s="53">
        <v>15297.94</v>
      </c>
      <c r="N425" s="53">
        <v>7854.53</v>
      </c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</row>
    <row r="426" ht="12.75" customHeight="1">
      <c r="A426" s="52">
        <v>1064150.0</v>
      </c>
      <c r="B426" s="53">
        <v>8500.0</v>
      </c>
      <c r="C426" s="54">
        <f t="shared" si="1"/>
        <v>0.0699912</v>
      </c>
      <c r="D426" s="52" t="s">
        <v>19</v>
      </c>
      <c r="E426" s="52">
        <v>14.27</v>
      </c>
      <c r="F426" s="53">
        <v>291.63</v>
      </c>
      <c r="G426" s="52" t="s">
        <v>28</v>
      </c>
      <c r="H426" s="52" t="s">
        <v>56</v>
      </c>
      <c r="I426" s="53">
        <v>50000.0</v>
      </c>
      <c r="J426" s="52" t="s">
        <v>31</v>
      </c>
      <c r="K426" s="52" t="s">
        <v>50</v>
      </c>
      <c r="L426" s="52" t="s">
        <v>92</v>
      </c>
      <c r="M426" s="53">
        <v>2444.63</v>
      </c>
      <c r="N426" s="53">
        <v>291.63</v>
      </c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</row>
    <row r="427" ht="12.75" customHeight="1">
      <c r="A427" s="52">
        <v>1056864.0</v>
      </c>
      <c r="B427" s="53">
        <v>15000.0</v>
      </c>
      <c r="C427" s="54">
        <f t="shared" si="1"/>
        <v>0.0622976</v>
      </c>
      <c r="D427" s="52" t="s">
        <v>27</v>
      </c>
      <c r="E427" s="52">
        <v>19.03</v>
      </c>
      <c r="F427" s="53">
        <v>389.36</v>
      </c>
      <c r="G427" s="52" t="s">
        <v>55</v>
      </c>
      <c r="H427" s="52" t="s">
        <v>56</v>
      </c>
      <c r="I427" s="53">
        <v>75000.0</v>
      </c>
      <c r="J427" s="52" t="s">
        <v>24</v>
      </c>
      <c r="K427" s="52" t="s">
        <v>50</v>
      </c>
      <c r="L427" s="52" t="s">
        <v>87</v>
      </c>
      <c r="M427" s="53">
        <v>22590.2041393</v>
      </c>
      <c r="N427" s="53">
        <v>5880.48</v>
      </c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</row>
    <row r="428" ht="12.75" customHeight="1">
      <c r="A428" s="52">
        <v>1064146.0</v>
      </c>
      <c r="B428" s="53">
        <v>4500.0</v>
      </c>
      <c r="C428" s="54">
        <f t="shared" si="1"/>
        <v>0.02919138462</v>
      </c>
      <c r="D428" s="52" t="s">
        <v>19</v>
      </c>
      <c r="E428" s="52">
        <v>15.96</v>
      </c>
      <c r="F428" s="53">
        <v>158.12</v>
      </c>
      <c r="G428" s="52" t="s">
        <v>28</v>
      </c>
      <c r="H428" s="52" t="s">
        <v>66</v>
      </c>
      <c r="I428" s="53">
        <v>65000.0</v>
      </c>
      <c r="J428" s="52" t="s">
        <v>24</v>
      </c>
      <c r="K428" s="52" t="s">
        <v>41</v>
      </c>
      <c r="L428" s="52" t="s">
        <v>91</v>
      </c>
      <c r="M428" s="53">
        <v>5580.11</v>
      </c>
      <c r="N428" s="53">
        <v>1636.76</v>
      </c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</row>
    <row r="429" ht="12.75" customHeight="1">
      <c r="A429" s="52">
        <v>1064183.0</v>
      </c>
      <c r="B429" s="53">
        <v>3000.0</v>
      </c>
      <c r="C429" s="54">
        <f t="shared" si="1"/>
        <v>0.017232</v>
      </c>
      <c r="D429" s="52" t="s">
        <v>19</v>
      </c>
      <c r="E429" s="52">
        <v>7.51</v>
      </c>
      <c r="F429" s="53">
        <v>93.34</v>
      </c>
      <c r="G429" s="52" t="s">
        <v>44</v>
      </c>
      <c r="H429" s="52" t="s">
        <v>22</v>
      </c>
      <c r="I429" s="53">
        <v>65000.0</v>
      </c>
      <c r="J429" s="52" t="s">
        <v>24</v>
      </c>
      <c r="K429" s="52" t="s">
        <v>57</v>
      </c>
      <c r="L429" s="52" t="s">
        <v>64</v>
      </c>
      <c r="M429" s="53">
        <v>3358.81340478</v>
      </c>
      <c r="N429" s="53">
        <v>100.23</v>
      </c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</row>
    <row r="430" ht="12.75" customHeight="1">
      <c r="A430" s="52">
        <v>1064185.0</v>
      </c>
      <c r="B430" s="53">
        <v>10000.0</v>
      </c>
      <c r="C430" s="54">
        <f t="shared" si="1"/>
        <v>0.032225</v>
      </c>
      <c r="D430" s="52" t="s">
        <v>19</v>
      </c>
      <c r="E430" s="52">
        <v>9.91</v>
      </c>
      <c r="F430" s="53">
        <v>322.25</v>
      </c>
      <c r="G430" s="52" t="s">
        <v>20</v>
      </c>
      <c r="H430" s="52" t="s">
        <v>61</v>
      </c>
      <c r="I430" s="53">
        <v>120000.0</v>
      </c>
      <c r="J430" s="52" t="s">
        <v>24</v>
      </c>
      <c r="K430" s="52" t="s">
        <v>53</v>
      </c>
      <c r="L430" s="52" t="s">
        <v>95</v>
      </c>
      <c r="M430" s="53">
        <v>11597.2666022</v>
      </c>
      <c r="N430" s="53">
        <v>339.84</v>
      </c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</row>
    <row r="431" ht="12.75" customHeight="1">
      <c r="A431" s="52">
        <v>1064126.0</v>
      </c>
      <c r="B431" s="53">
        <v>21250.0</v>
      </c>
      <c r="C431" s="54">
        <f t="shared" si="1"/>
        <v>0.1483764706</v>
      </c>
      <c r="D431" s="52" t="s">
        <v>27</v>
      </c>
      <c r="E431" s="52">
        <v>16.77</v>
      </c>
      <c r="F431" s="53">
        <v>525.5</v>
      </c>
      <c r="G431" s="52" t="s">
        <v>75</v>
      </c>
      <c r="H431" s="52" t="s">
        <v>66</v>
      </c>
      <c r="I431" s="53">
        <v>42500.0</v>
      </c>
      <c r="J431" s="52" t="s">
        <v>24</v>
      </c>
      <c r="K431" s="52" t="s">
        <v>50</v>
      </c>
      <c r="L431" s="52" t="s">
        <v>76</v>
      </c>
      <c r="M431" s="53">
        <v>30769.8936537</v>
      </c>
      <c r="N431" s="53">
        <v>7681.95</v>
      </c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</row>
    <row r="432" ht="12.75" customHeight="1">
      <c r="A432" s="52">
        <v>1029473.0</v>
      </c>
      <c r="B432" s="53">
        <v>33425.0</v>
      </c>
      <c r="C432" s="54">
        <f t="shared" si="1"/>
        <v>0.0761008</v>
      </c>
      <c r="D432" s="52" t="s">
        <v>27</v>
      </c>
      <c r="E432" s="52">
        <v>13.49</v>
      </c>
      <c r="F432" s="53">
        <v>475.63</v>
      </c>
      <c r="G432" s="52" t="s">
        <v>28</v>
      </c>
      <c r="H432" s="52" t="s">
        <v>89</v>
      </c>
      <c r="I432" s="53">
        <v>75000.0</v>
      </c>
      <c r="J432" s="52" t="s">
        <v>31</v>
      </c>
      <c r="K432" s="52" t="s">
        <v>50</v>
      </c>
      <c r="L432" s="52" t="s">
        <v>91</v>
      </c>
      <c r="M432" s="53">
        <v>19893.95</v>
      </c>
      <c r="N432" s="53">
        <v>1370.08</v>
      </c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</row>
    <row r="433" ht="12.75" customHeight="1">
      <c r="A433" s="52">
        <v>1057239.0</v>
      </c>
      <c r="B433" s="53">
        <v>35000.0</v>
      </c>
      <c r="C433" s="54">
        <f t="shared" si="1"/>
        <v>0.05637107692</v>
      </c>
      <c r="D433" s="52" t="s">
        <v>27</v>
      </c>
      <c r="E433" s="52">
        <v>19.42</v>
      </c>
      <c r="F433" s="53">
        <v>916.03</v>
      </c>
      <c r="G433" s="52" t="s">
        <v>55</v>
      </c>
      <c r="H433" s="52" t="s">
        <v>51</v>
      </c>
      <c r="I433" s="53">
        <v>195000.0</v>
      </c>
      <c r="J433" s="52" t="s">
        <v>38</v>
      </c>
      <c r="K433" s="52" t="s">
        <v>50</v>
      </c>
      <c r="L433" s="52" t="s">
        <v>107</v>
      </c>
      <c r="M433" s="53">
        <v>43947.08</v>
      </c>
      <c r="N433" s="53">
        <v>916.03</v>
      </c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</row>
    <row r="434" ht="12.75" customHeight="1">
      <c r="A434" s="52">
        <v>1064128.0</v>
      </c>
      <c r="B434" s="53">
        <v>7200.0</v>
      </c>
      <c r="C434" s="54">
        <f t="shared" si="1"/>
        <v>0.05467539553</v>
      </c>
      <c r="D434" s="52" t="s">
        <v>19</v>
      </c>
      <c r="E434" s="52">
        <v>15.27</v>
      </c>
      <c r="F434" s="53">
        <v>250.55</v>
      </c>
      <c r="G434" s="52" t="s">
        <v>28</v>
      </c>
      <c r="H434" s="52" t="s">
        <v>61</v>
      </c>
      <c r="I434" s="53">
        <v>54990.0</v>
      </c>
      <c r="J434" s="52" t="s">
        <v>24</v>
      </c>
      <c r="K434" s="52" t="s">
        <v>50</v>
      </c>
      <c r="L434" s="52" t="s">
        <v>64</v>
      </c>
      <c r="M434" s="53">
        <v>8948.24764409</v>
      </c>
      <c r="N434" s="53">
        <v>1708.04</v>
      </c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</row>
    <row r="435" ht="12.75" customHeight="1">
      <c r="A435" s="52">
        <v>1063949.0</v>
      </c>
      <c r="B435" s="53">
        <v>18000.0</v>
      </c>
      <c r="C435" s="54">
        <f t="shared" si="1"/>
        <v>0.119331</v>
      </c>
      <c r="D435" s="52" t="s">
        <v>27</v>
      </c>
      <c r="E435" s="52">
        <v>11.71</v>
      </c>
      <c r="F435" s="53">
        <v>397.77</v>
      </c>
      <c r="G435" s="52" t="s">
        <v>20</v>
      </c>
      <c r="H435" s="52" t="s">
        <v>29</v>
      </c>
      <c r="I435" s="53">
        <v>40000.0</v>
      </c>
      <c r="J435" s="52" t="s">
        <v>31</v>
      </c>
      <c r="K435" s="52" t="s">
        <v>50</v>
      </c>
      <c r="L435" s="52" t="s">
        <v>26</v>
      </c>
      <c r="M435" s="53">
        <v>10850.22</v>
      </c>
      <c r="N435" s="53">
        <v>397.77</v>
      </c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</row>
    <row r="436" ht="12.75" customHeight="1">
      <c r="A436" s="52">
        <v>1064166.0</v>
      </c>
      <c r="B436" s="53">
        <v>23000.0</v>
      </c>
      <c r="C436" s="54">
        <f t="shared" si="1"/>
        <v>0.06303766423</v>
      </c>
      <c r="D436" s="52" t="s">
        <v>19</v>
      </c>
      <c r="E436" s="52">
        <v>7.9</v>
      </c>
      <c r="F436" s="53">
        <v>719.68</v>
      </c>
      <c r="G436" s="52" t="s">
        <v>44</v>
      </c>
      <c r="H436" s="52" t="s">
        <v>89</v>
      </c>
      <c r="I436" s="53">
        <v>137000.0</v>
      </c>
      <c r="J436" s="52" t="s">
        <v>24</v>
      </c>
      <c r="K436" s="52" t="s">
        <v>50</v>
      </c>
      <c r="L436" s="52" t="s">
        <v>64</v>
      </c>
      <c r="M436" s="53">
        <v>23980.67</v>
      </c>
      <c r="N436" s="53">
        <v>19664.2</v>
      </c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</row>
    <row r="437" ht="12.75" customHeight="1">
      <c r="A437" s="52">
        <v>1064133.0</v>
      </c>
      <c r="B437" s="53">
        <v>20000.0</v>
      </c>
      <c r="C437" s="54">
        <f t="shared" si="1"/>
        <v>0.098918</v>
      </c>
      <c r="D437" s="52" t="s">
        <v>27</v>
      </c>
      <c r="E437" s="52">
        <v>16.77</v>
      </c>
      <c r="F437" s="53">
        <v>494.59</v>
      </c>
      <c r="G437" s="52" t="s">
        <v>75</v>
      </c>
      <c r="H437" s="52" t="s">
        <v>22</v>
      </c>
      <c r="I437" s="53">
        <v>60000.0</v>
      </c>
      <c r="J437" s="52" t="s">
        <v>31</v>
      </c>
      <c r="K437" s="52" t="s">
        <v>50</v>
      </c>
      <c r="L437" s="52" t="s">
        <v>42</v>
      </c>
      <c r="M437" s="53">
        <v>18799.72</v>
      </c>
      <c r="N437" s="53">
        <v>494.59</v>
      </c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</row>
    <row r="438" ht="12.75" customHeight="1">
      <c r="A438" s="52">
        <v>1064094.0</v>
      </c>
      <c r="B438" s="53">
        <v>6000.0</v>
      </c>
      <c r="C438" s="54">
        <f t="shared" si="1"/>
        <v>0.06015936255</v>
      </c>
      <c r="D438" s="52" t="s">
        <v>27</v>
      </c>
      <c r="E438" s="52">
        <v>17.58</v>
      </c>
      <c r="F438" s="53">
        <v>151.0</v>
      </c>
      <c r="G438" s="52" t="s">
        <v>75</v>
      </c>
      <c r="H438" s="52" t="s">
        <v>48</v>
      </c>
      <c r="I438" s="53">
        <v>30120.0</v>
      </c>
      <c r="J438" s="52" t="s">
        <v>38</v>
      </c>
      <c r="K438" s="52" t="s">
        <v>50</v>
      </c>
      <c r="L438" s="52" t="s">
        <v>91</v>
      </c>
      <c r="M438" s="53">
        <v>7382.84</v>
      </c>
      <c r="N438" s="53">
        <v>151.0</v>
      </c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</row>
    <row r="439" ht="12.75" customHeight="1">
      <c r="A439" s="52">
        <v>1063505.0</v>
      </c>
      <c r="B439" s="53">
        <v>7000.0</v>
      </c>
      <c r="C439" s="54">
        <f t="shared" si="1"/>
        <v>0.05798608696</v>
      </c>
      <c r="D439" s="52" t="s">
        <v>19</v>
      </c>
      <c r="E439" s="52">
        <v>8.9</v>
      </c>
      <c r="F439" s="53">
        <v>222.28</v>
      </c>
      <c r="G439" s="52" t="s">
        <v>44</v>
      </c>
      <c r="H439" s="52" t="s">
        <v>45</v>
      </c>
      <c r="I439" s="53">
        <v>46000.0</v>
      </c>
      <c r="J439" s="52" t="s">
        <v>24</v>
      </c>
      <c r="K439" s="52" t="s">
        <v>25</v>
      </c>
      <c r="L439" s="52" t="s">
        <v>69</v>
      </c>
      <c r="M439" s="53">
        <v>7999.84792572</v>
      </c>
      <c r="N439" s="53">
        <v>232.27</v>
      </c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</row>
    <row r="440" ht="12.75" customHeight="1">
      <c r="A440" s="52">
        <v>1063528.0</v>
      </c>
      <c r="B440" s="53">
        <v>21000.0</v>
      </c>
      <c r="C440" s="54">
        <f t="shared" si="1"/>
        <v>0.06261777778</v>
      </c>
      <c r="D440" s="52" t="s">
        <v>19</v>
      </c>
      <c r="E440" s="52">
        <v>12.69</v>
      </c>
      <c r="F440" s="53">
        <v>704.45</v>
      </c>
      <c r="G440" s="52" t="s">
        <v>20</v>
      </c>
      <c r="H440" s="52" t="s">
        <v>51</v>
      </c>
      <c r="I440" s="53">
        <v>135000.0</v>
      </c>
      <c r="J440" s="52" t="s">
        <v>24</v>
      </c>
      <c r="K440" s="52" t="s">
        <v>50</v>
      </c>
      <c r="L440" s="52" t="s">
        <v>99</v>
      </c>
      <c r="M440" s="53">
        <v>24283.82</v>
      </c>
      <c r="N440" s="53">
        <v>11650.08</v>
      </c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</row>
    <row r="441" ht="12.75" customHeight="1">
      <c r="A441" s="52">
        <v>1063912.0</v>
      </c>
      <c r="B441" s="53">
        <v>8250.0</v>
      </c>
      <c r="C441" s="54">
        <f t="shared" si="1"/>
        <v>0.09777904762</v>
      </c>
      <c r="D441" s="52" t="s">
        <v>19</v>
      </c>
      <c r="E441" s="52">
        <v>7.51</v>
      </c>
      <c r="F441" s="53">
        <v>256.67</v>
      </c>
      <c r="G441" s="52" t="s">
        <v>44</v>
      </c>
      <c r="H441" s="52" t="s">
        <v>122</v>
      </c>
      <c r="I441" s="53">
        <v>31500.0</v>
      </c>
      <c r="J441" s="52" t="s">
        <v>24</v>
      </c>
      <c r="K441" s="52" t="s">
        <v>50</v>
      </c>
      <c r="L441" s="52" t="s">
        <v>118</v>
      </c>
      <c r="M441" s="53">
        <v>9236.36905915</v>
      </c>
      <c r="N441" s="53">
        <v>278.92</v>
      </c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</row>
    <row r="442" ht="12.75" customHeight="1">
      <c r="A442" s="52">
        <v>1064082.0</v>
      </c>
      <c r="B442" s="53">
        <v>13000.0</v>
      </c>
      <c r="C442" s="54">
        <f t="shared" si="1"/>
        <v>0.07734092308</v>
      </c>
      <c r="D442" s="52" t="s">
        <v>19</v>
      </c>
      <c r="E442" s="52">
        <v>9.91</v>
      </c>
      <c r="F442" s="53">
        <v>418.93</v>
      </c>
      <c r="G442" s="52" t="s">
        <v>20</v>
      </c>
      <c r="H442" s="52" t="s">
        <v>22</v>
      </c>
      <c r="I442" s="53">
        <v>65000.0</v>
      </c>
      <c r="J442" s="52" t="s">
        <v>24</v>
      </c>
      <c r="K442" s="52" t="s">
        <v>25</v>
      </c>
      <c r="L442" s="52" t="s">
        <v>42</v>
      </c>
      <c r="M442" s="53">
        <v>14817.85</v>
      </c>
      <c r="N442" s="53">
        <v>5207.35</v>
      </c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</row>
    <row r="443" ht="12.75" customHeight="1">
      <c r="A443" s="52">
        <v>1063892.0</v>
      </c>
      <c r="B443" s="53">
        <v>18000.0</v>
      </c>
      <c r="C443" s="54">
        <f t="shared" si="1"/>
        <v>0.08502615385</v>
      </c>
      <c r="D443" s="52" t="s">
        <v>19</v>
      </c>
      <c r="E443" s="52">
        <v>6.62</v>
      </c>
      <c r="F443" s="53">
        <v>552.67</v>
      </c>
      <c r="G443" s="52" t="s">
        <v>44</v>
      </c>
      <c r="H443" s="52" t="s">
        <v>89</v>
      </c>
      <c r="I443" s="53">
        <v>78000.0</v>
      </c>
      <c r="J443" s="52" t="s">
        <v>24</v>
      </c>
      <c r="K443" s="52" t="s">
        <v>50</v>
      </c>
      <c r="L443" s="52" t="s">
        <v>64</v>
      </c>
      <c r="M443" s="53">
        <v>19892.9516423</v>
      </c>
      <c r="N443" s="53">
        <v>574.46</v>
      </c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</row>
    <row r="444" ht="12.75" customHeight="1">
      <c r="A444" s="52">
        <v>1064061.0</v>
      </c>
      <c r="B444" s="53">
        <v>7200.0</v>
      </c>
      <c r="C444" s="54">
        <f t="shared" si="1"/>
        <v>0.043828</v>
      </c>
      <c r="D444" s="52" t="s">
        <v>19</v>
      </c>
      <c r="E444" s="52">
        <v>6.03</v>
      </c>
      <c r="F444" s="53">
        <v>219.14</v>
      </c>
      <c r="G444" s="52" t="s">
        <v>44</v>
      </c>
      <c r="H444" s="52" t="s">
        <v>66</v>
      </c>
      <c r="I444" s="53">
        <v>60000.0</v>
      </c>
      <c r="J444" s="52" t="s">
        <v>24</v>
      </c>
      <c r="K444" s="52" t="s">
        <v>41</v>
      </c>
      <c r="L444" s="52" t="s">
        <v>26</v>
      </c>
      <c r="M444" s="53">
        <v>7881.92413224</v>
      </c>
      <c r="N444" s="53">
        <v>873.09</v>
      </c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</row>
    <row r="445" ht="12.75" customHeight="1">
      <c r="A445" s="52">
        <v>1063876.0</v>
      </c>
      <c r="B445" s="53">
        <v>16500.0</v>
      </c>
      <c r="C445" s="54">
        <f t="shared" si="1"/>
        <v>0.1309825</v>
      </c>
      <c r="D445" s="52" t="s">
        <v>19</v>
      </c>
      <c r="E445" s="52">
        <v>8.9</v>
      </c>
      <c r="F445" s="53">
        <v>523.93</v>
      </c>
      <c r="G445" s="52" t="s">
        <v>44</v>
      </c>
      <c r="H445" s="52" t="s">
        <v>22</v>
      </c>
      <c r="I445" s="53">
        <v>48000.0</v>
      </c>
      <c r="J445" s="52" t="s">
        <v>24</v>
      </c>
      <c r="K445" s="52" t="s">
        <v>25</v>
      </c>
      <c r="L445" s="52" t="s">
        <v>82</v>
      </c>
      <c r="M445" s="53">
        <v>18159.26</v>
      </c>
      <c r="N445" s="53">
        <v>9783.86</v>
      </c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</row>
    <row r="446" ht="12.75" customHeight="1">
      <c r="A446" s="52">
        <v>1042841.0</v>
      </c>
      <c r="B446" s="53">
        <v>8125.0</v>
      </c>
      <c r="C446" s="54">
        <f t="shared" si="1"/>
        <v>0.1220352</v>
      </c>
      <c r="D446" s="52" t="s">
        <v>19</v>
      </c>
      <c r="E446" s="52">
        <v>7.9</v>
      </c>
      <c r="F446" s="53">
        <v>254.24</v>
      </c>
      <c r="G446" s="52" t="s">
        <v>44</v>
      </c>
      <c r="H446" s="52" t="s">
        <v>29</v>
      </c>
      <c r="I446" s="53">
        <v>25000.0</v>
      </c>
      <c r="J446" s="52" t="s">
        <v>24</v>
      </c>
      <c r="K446" s="52" t="s">
        <v>50</v>
      </c>
      <c r="L446" s="52" t="s">
        <v>36</v>
      </c>
      <c r="M446" s="53">
        <v>9151.00534309</v>
      </c>
      <c r="N446" s="53">
        <v>262.23</v>
      </c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</row>
    <row r="447" ht="12.75" customHeight="1">
      <c r="A447" s="52">
        <v>1063864.0</v>
      </c>
      <c r="B447" s="53">
        <v>18800.0</v>
      </c>
      <c r="C447" s="54">
        <f t="shared" si="1"/>
        <v>0.08559365854</v>
      </c>
      <c r="D447" s="52" t="s">
        <v>19</v>
      </c>
      <c r="E447" s="52">
        <v>7.51</v>
      </c>
      <c r="F447" s="53">
        <v>584.89</v>
      </c>
      <c r="G447" s="52" t="s">
        <v>44</v>
      </c>
      <c r="H447" s="52" t="s">
        <v>48</v>
      </c>
      <c r="I447" s="53">
        <v>82000.0</v>
      </c>
      <c r="J447" s="52" t="s">
        <v>24</v>
      </c>
      <c r="K447" s="52" t="s">
        <v>50</v>
      </c>
      <c r="L447" s="52" t="s">
        <v>42</v>
      </c>
      <c r="M447" s="53">
        <v>21054.1855484</v>
      </c>
      <c r="N447" s="53">
        <v>594.74</v>
      </c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</row>
    <row r="448" ht="12.75" customHeight="1">
      <c r="A448" s="52">
        <v>1064051.0</v>
      </c>
      <c r="B448" s="53">
        <v>26800.0</v>
      </c>
      <c r="C448" s="54">
        <f t="shared" si="1"/>
        <v>0.1438229268</v>
      </c>
      <c r="D448" s="52" t="s">
        <v>19</v>
      </c>
      <c r="E448" s="52">
        <v>19.03</v>
      </c>
      <c r="F448" s="53">
        <v>982.79</v>
      </c>
      <c r="G448" s="52" t="s">
        <v>55</v>
      </c>
      <c r="H448" s="52" t="s">
        <v>22</v>
      </c>
      <c r="I448" s="53">
        <v>82000.0</v>
      </c>
      <c r="J448" s="52" t="s">
        <v>24</v>
      </c>
      <c r="K448" s="52" t="s">
        <v>25</v>
      </c>
      <c r="L448" s="52" t="s">
        <v>42</v>
      </c>
      <c r="M448" s="53">
        <v>31277.98</v>
      </c>
      <c r="N448" s="53">
        <v>20489.14</v>
      </c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</row>
    <row r="449" ht="12.75" customHeight="1">
      <c r="A449" s="52">
        <v>1063847.0</v>
      </c>
      <c r="B449" s="53">
        <v>19200.0</v>
      </c>
      <c r="C449" s="54">
        <f t="shared" si="1"/>
        <v>0.1716514286</v>
      </c>
      <c r="D449" s="52" t="s">
        <v>19</v>
      </c>
      <c r="E449" s="52">
        <v>7.9</v>
      </c>
      <c r="F449" s="53">
        <v>600.78</v>
      </c>
      <c r="G449" s="52" t="s">
        <v>44</v>
      </c>
      <c r="H449" s="52" t="s">
        <v>66</v>
      </c>
      <c r="I449" s="53">
        <v>42000.0</v>
      </c>
      <c r="J449" s="52" t="s">
        <v>24</v>
      </c>
      <c r="K449" s="52" t="s">
        <v>50</v>
      </c>
      <c r="L449" s="52" t="s">
        <v>131</v>
      </c>
      <c r="M449" s="53">
        <v>21328.13</v>
      </c>
      <c r="N449" s="53">
        <v>7516.94</v>
      </c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</row>
    <row r="450" ht="12.75" customHeight="1">
      <c r="A450" s="52">
        <v>1062833.0</v>
      </c>
      <c r="B450" s="53">
        <v>12875.0</v>
      </c>
      <c r="C450" s="54">
        <f t="shared" si="1"/>
        <v>0.09273043478</v>
      </c>
      <c r="D450" s="52" t="s">
        <v>27</v>
      </c>
      <c r="E450" s="52">
        <v>17.58</v>
      </c>
      <c r="F450" s="53">
        <v>213.28</v>
      </c>
      <c r="G450" s="52" t="s">
        <v>75</v>
      </c>
      <c r="H450" s="52" t="s">
        <v>48</v>
      </c>
      <c r="I450" s="53">
        <v>27600.0</v>
      </c>
      <c r="J450" s="52" t="s">
        <v>24</v>
      </c>
      <c r="K450" s="52" t="s">
        <v>50</v>
      </c>
      <c r="L450" s="52" t="s">
        <v>42</v>
      </c>
      <c r="M450" s="53">
        <v>11208.865744</v>
      </c>
      <c r="N450" s="53">
        <v>5908.59</v>
      </c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</row>
    <row r="451" ht="12.75" customHeight="1">
      <c r="A451" s="52">
        <v>1062032.0</v>
      </c>
      <c r="B451" s="53">
        <v>4000.0</v>
      </c>
      <c r="C451" s="54">
        <f t="shared" si="1"/>
        <v>0.04221157895</v>
      </c>
      <c r="D451" s="52" t="s">
        <v>19</v>
      </c>
      <c r="E451" s="52">
        <v>12.42</v>
      </c>
      <c r="F451" s="53">
        <v>133.67</v>
      </c>
      <c r="G451" s="52" t="s">
        <v>20</v>
      </c>
      <c r="H451" s="52" t="s">
        <v>66</v>
      </c>
      <c r="I451" s="53">
        <v>38000.0</v>
      </c>
      <c r="J451" s="52" t="s">
        <v>24</v>
      </c>
      <c r="K451" s="52" t="s">
        <v>25</v>
      </c>
      <c r="L451" s="52" t="s">
        <v>99</v>
      </c>
      <c r="M451" s="53">
        <v>4300.29</v>
      </c>
      <c r="N451" s="53">
        <v>3326.13</v>
      </c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</row>
    <row r="452" ht="12.75" customHeight="1">
      <c r="A452" s="52">
        <v>1063843.0</v>
      </c>
      <c r="B452" s="53">
        <v>4000.0</v>
      </c>
      <c r="C452" s="54">
        <f t="shared" si="1"/>
        <v>0.04841485714</v>
      </c>
      <c r="D452" s="52" t="s">
        <v>19</v>
      </c>
      <c r="E452" s="52">
        <v>16.29</v>
      </c>
      <c r="F452" s="53">
        <v>141.21</v>
      </c>
      <c r="G452" s="52" t="s">
        <v>75</v>
      </c>
      <c r="H452" s="52" t="s">
        <v>61</v>
      </c>
      <c r="I452" s="53">
        <v>35000.0</v>
      </c>
      <c r="J452" s="52" t="s">
        <v>24</v>
      </c>
      <c r="K452" s="52" t="s">
        <v>50</v>
      </c>
      <c r="L452" s="52" t="s">
        <v>42</v>
      </c>
      <c r="M452" s="53">
        <v>5053.37722473</v>
      </c>
      <c r="N452" s="53">
        <v>824.36</v>
      </c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</row>
    <row r="453" ht="12.75" customHeight="1">
      <c r="A453" s="52">
        <v>1063828.0</v>
      </c>
      <c r="B453" s="53">
        <v>12000.0</v>
      </c>
      <c r="C453" s="54">
        <f t="shared" si="1"/>
        <v>0.1406181818</v>
      </c>
      <c r="D453" s="52" t="s">
        <v>19</v>
      </c>
      <c r="E453" s="52">
        <v>9.91</v>
      </c>
      <c r="F453" s="53">
        <v>386.7</v>
      </c>
      <c r="G453" s="52" t="s">
        <v>20</v>
      </c>
      <c r="H453" s="52" t="s">
        <v>22</v>
      </c>
      <c r="I453" s="53">
        <v>33000.0</v>
      </c>
      <c r="J453" s="52" t="s">
        <v>24</v>
      </c>
      <c r="K453" s="52" t="s">
        <v>25</v>
      </c>
      <c r="L453" s="52" t="s">
        <v>42</v>
      </c>
      <c r="M453" s="53">
        <v>13871.4187605</v>
      </c>
      <c r="N453" s="53">
        <v>2286.28</v>
      </c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</row>
    <row r="454" ht="12.75" customHeight="1">
      <c r="A454" s="52">
        <v>1064006.0</v>
      </c>
      <c r="B454" s="53">
        <v>2625.0</v>
      </c>
      <c r="C454" s="54">
        <f t="shared" si="1"/>
        <v>0.01973409091</v>
      </c>
      <c r="D454" s="52" t="s">
        <v>19</v>
      </c>
      <c r="E454" s="52">
        <v>11.71</v>
      </c>
      <c r="F454" s="53">
        <v>86.83</v>
      </c>
      <c r="G454" s="52" t="s">
        <v>20</v>
      </c>
      <c r="H454" s="52" t="s">
        <v>22</v>
      </c>
      <c r="I454" s="53">
        <v>52800.0</v>
      </c>
      <c r="J454" s="52" t="s">
        <v>24</v>
      </c>
      <c r="K454" s="52" t="s">
        <v>62</v>
      </c>
      <c r="L454" s="52" t="s">
        <v>116</v>
      </c>
      <c r="M454" s="53">
        <v>3124.73761374</v>
      </c>
      <c r="N454" s="53">
        <v>6.4</v>
      </c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</row>
    <row r="455" ht="12.75" customHeight="1">
      <c r="A455" s="52">
        <v>1063729.0</v>
      </c>
      <c r="B455" s="53">
        <v>18000.0</v>
      </c>
      <c r="C455" s="54">
        <f t="shared" si="1"/>
        <v>0.1214933985</v>
      </c>
      <c r="D455" s="52" t="s">
        <v>27</v>
      </c>
      <c r="E455" s="52">
        <v>13.49</v>
      </c>
      <c r="F455" s="53">
        <v>414.09</v>
      </c>
      <c r="G455" s="52" t="s">
        <v>28</v>
      </c>
      <c r="H455" s="52" t="s">
        <v>22</v>
      </c>
      <c r="I455" s="53">
        <v>40900.0</v>
      </c>
      <c r="J455" s="52" t="s">
        <v>38</v>
      </c>
      <c r="K455" s="52" t="s">
        <v>50</v>
      </c>
      <c r="L455" s="52" t="s">
        <v>126</v>
      </c>
      <c r="M455" s="53">
        <v>19847.2</v>
      </c>
      <c r="N455" s="53">
        <v>414.09</v>
      </c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</row>
    <row r="456" ht="12.75" customHeight="1">
      <c r="A456" s="52">
        <v>1062625.0</v>
      </c>
      <c r="B456" s="53">
        <v>7000.0</v>
      </c>
      <c r="C456" s="54">
        <f t="shared" si="1"/>
        <v>0.03663896484</v>
      </c>
      <c r="D456" s="52" t="s">
        <v>19</v>
      </c>
      <c r="E456" s="52">
        <v>9.91</v>
      </c>
      <c r="F456" s="53">
        <v>225.58</v>
      </c>
      <c r="G456" s="52" t="s">
        <v>20</v>
      </c>
      <c r="H456" s="52" t="s">
        <v>22</v>
      </c>
      <c r="I456" s="53">
        <v>73882.0</v>
      </c>
      <c r="J456" s="52" t="s">
        <v>24</v>
      </c>
      <c r="K456" s="52" t="s">
        <v>50</v>
      </c>
      <c r="L456" s="52" t="s">
        <v>92</v>
      </c>
      <c r="M456" s="53">
        <v>8118.35053132</v>
      </c>
      <c r="N456" s="53">
        <v>236.31</v>
      </c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</row>
    <row r="457" ht="12.75" customHeight="1">
      <c r="A457" s="52">
        <v>1062070.0</v>
      </c>
      <c r="B457" s="53">
        <v>11300.0</v>
      </c>
      <c r="C457" s="54">
        <f t="shared" si="1"/>
        <v>0.1263533333</v>
      </c>
      <c r="D457" s="52" t="s">
        <v>19</v>
      </c>
      <c r="E457" s="52">
        <v>12.69</v>
      </c>
      <c r="F457" s="53">
        <v>379.06</v>
      </c>
      <c r="G457" s="52" t="s">
        <v>20</v>
      </c>
      <c r="H457" s="52" t="s">
        <v>94</v>
      </c>
      <c r="I457" s="53">
        <v>36000.0</v>
      </c>
      <c r="J457" s="52" t="s">
        <v>24</v>
      </c>
      <c r="K457" s="52" t="s">
        <v>25</v>
      </c>
      <c r="L457" s="52" t="s">
        <v>87</v>
      </c>
      <c r="M457" s="53">
        <v>12787.19</v>
      </c>
      <c r="N457" s="53">
        <v>7497.46</v>
      </c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</row>
    <row r="458" ht="12.75" customHeight="1">
      <c r="A458" s="52">
        <v>1063964.0</v>
      </c>
      <c r="B458" s="53">
        <v>4000.0</v>
      </c>
      <c r="C458" s="54">
        <f t="shared" si="1"/>
        <v>0.01189846154</v>
      </c>
      <c r="D458" s="52" t="s">
        <v>19</v>
      </c>
      <c r="E458" s="52">
        <v>9.91</v>
      </c>
      <c r="F458" s="53">
        <v>128.9</v>
      </c>
      <c r="G458" s="52" t="s">
        <v>20</v>
      </c>
      <c r="H458" s="52" t="s">
        <v>22</v>
      </c>
      <c r="I458" s="53">
        <v>130000.0</v>
      </c>
      <c r="J458" s="52" t="s">
        <v>24</v>
      </c>
      <c r="K458" s="52" t="s">
        <v>50</v>
      </c>
      <c r="L458" s="52" t="s">
        <v>42</v>
      </c>
      <c r="M458" s="53">
        <v>4634.24672516</v>
      </c>
      <c r="N458" s="53">
        <v>516.99</v>
      </c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</row>
    <row r="459" ht="12.75" customHeight="1">
      <c r="A459" s="52">
        <v>1063804.0</v>
      </c>
      <c r="B459" s="53">
        <v>8000.0</v>
      </c>
      <c r="C459" s="54">
        <f t="shared" si="1"/>
        <v>0.05108181818</v>
      </c>
      <c r="D459" s="52" t="s">
        <v>19</v>
      </c>
      <c r="E459" s="52">
        <v>6.03</v>
      </c>
      <c r="F459" s="53">
        <v>243.49</v>
      </c>
      <c r="G459" s="52" t="s">
        <v>44</v>
      </c>
      <c r="H459" s="52" t="s">
        <v>22</v>
      </c>
      <c r="I459" s="53">
        <v>57200.0</v>
      </c>
      <c r="J459" s="52" t="s">
        <v>24</v>
      </c>
      <c r="K459" s="52" t="s">
        <v>50</v>
      </c>
      <c r="L459" s="52" t="s">
        <v>101</v>
      </c>
      <c r="M459" s="53">
        <v>8517.87</v>
      </c>
      <c r="N459" s="53">
        <v>4868.26</v>
      </c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</row>
    <row r="460" ht="12.75" customHeight="1">
      <c r="A460" s="52">
        <v>1063751.0</v>
      </c>
      <c r="B460" s="53">
        <v>14400.0</v>
      </c>
      <c r="C460" s="54">
        <f t="shared" si="1"/>
        <v>0.1208559696</v>
      </c>
      <c r="D460" s="52" t="s">
        <v>19</v>
      </c>
      <c r="E460" s="52">
        <v>18.25</v>
      </c>
      <c r="F460" s="53">
        <v>522.41</v>
      </c>
      <c r="G460" s="52" t="s">
        <v>75</v>
      </c>
      <c r="H460" s="52" t="s">
        <v>66</v>
      </c>
      <c r="I460" s="53">
        <v>51871.0</v>
      </c>
      <c r="J460" s="52" t="s">
        <v>31</v>
      </c>
      <c r="K460" s="52" t="s">
        <v>50</v>
      </c>
      <c r="L460" s="52" t="s">
        <v>102</v>
      </c>
      <c r="M460" s="53">
        <v>7869.17</v>
      </c>
      <c r="N460" s="53">
        <v>522.41</v>
      </c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</row>
    <row r="461" ht="12.75" customHeight="1">
      <c r="A461" s="52">
        <v>1063982.0</v>
      </c>
      <c r="B461" s="53">
        <v>4375.0</v>
      </c>
      <c r="C461" s="54">
        <f t="shared" si="1"/>
        <v>0.11696</v>
      </c>
      <c r="D461" s="52" t="s">
        <v>19</v>
      </c>
      <c r="E461" s="52">
        <v>12.42</v>
      </c>
      <c r="F461" s="53">
        <v>146.2</v>
      </c>
      <c r="G461" s="52" t="s">
        <v>20</v>
      </c>
      <c r="H461" s="52" t="s">
        <v>89</v>
      </c>
      <c r="I461" s="53">
        <v>15000.0</v>
      </c>
      <c r="J461" s="52" t="s">
        <v>24</v>
      </c>
      <c r="K461" s="52" t="s">
        <v>50</v>
      </c>
      <c r="L461" s="52" t="s">
        <v>42</v>
      </c>
      <c r="M461" s="53">
        <v>5261.08149103</v>
      </c>
      <c r="N461" s="53">
        <v>152.4</v>
      </c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</row>
    <row r="462" ht="12.75" customHeight="1">
      <c r="A462" s="52">
        <v>1063972.0</v>
      </c>
      <c r="B462" s="53">
        <v>4100.0</v>
      </c>
      <c r="C462" s="54">
        <f t="shared" si="1"/>
        <v>0.02180606009</v>
      </c>
      <c r="D462" s="52" t="s">
        <v>19</v>
      </c>
      <c r="E462" s="52">
        <v>7.51</v>
      </c>
      <c r="F462" s="53">
        <v>127.56</v>
      </c>
      <c r="G462" s="52" t="s">
        <v>44</v>
      </c>
      <c r="H462" s="52" t="s">
        <v>56</v>
      </c>
      <c r="I462" s="53">
        <v>70197.0</v>
      </c>
      <c r="J462" s="52" t="s">
        <v>24</v>
      </c>
      <c r="K462" s="52" t="s">
        <v>25</v>
      </c>
      <c r="L462" s="52" t="s">
        <v>103</v>
      </c>
      <c r="M462" s="53">
        <v>4582.75029982</v>
      </c>
      <c r="N462" s="53">
        <v>638.01</v>
      </c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</row>
    <row r="463" ht="12.75" customHeight="1">
      <c r="A463" s="52">
        <v>1063785.0</v>
      </c>
      <c r="B463" s="53">
        <v>6000.0</v>
      </c>
      <c r="C463" s="54">
        <f t="shared" si="1"/>
        <v>0.04864340426</v>
      </c>
      <c r="D463" s="52" t="s">
        <v>19</v>
      </c>
      <c r="E463" s="52">
        <v>8.9</v>
      </c>
      <c r="F463" s="53">
        <v>190.52</v>
      </c>
      <c r="G463" s="52" t="s">
        <v>44</v>
      </c>
      <c r="H463" s="52" t="s">
        <v>94</v>
      </c>
      <c r="I463" s="53">
        <v>47000.0</v>
      </c>
      <c r="J463" s="52" t="s">
        <v>24</v>
      </c>
      <c r="K463" s="52" t="s">
        <v>41</v>
      </c>
      <c r="L463" s="52" t="s">
        <v>99</v>
      </c>
      <c r="M463" s="53">
        <v>6857.05560144</v>
      </c>
      <c r="N463" s="53">
        <v>199.26</v>
      </c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</row>
    <row r="464" ht="12.75" customHeight="1">
      <c r="A464" s="52">
        <v>1063788.0</v>
      </c>
      <c r="B464" s="53">
        <v>4200.0</v>
      </c>
      <c r="C464" s="54">
        <f t="shared" si="1"/>
        <v>0.02930232558</v>
      </c>
      <c r="D464" s="52" t="s">
        <v>27</v>
      </c>
      <c r="E464" s="52">
        <v>17.27</v>
      </c>
      <c r="F464" s="53">
        <v>105.0</v>
      </c>
      <c r="G464" s="52" t="s">
        <v>75</v>
      </c>
      <c r="H464" s="52" t="s">
        <v>56</v>
      </c>
      <c r="I464" s="53">
        <v>43000.0</v>
      </c>
      <c r="J464" s="52" t="s">
        <v>31</v>
      </c>
      <c r="K464" s="52" t="s">
        <v>50</v>
      </c>
      <c r="L464" s="52" t="s">
        <v>26</v>
      </c>
      <c r="M464" s="53">
        <v>4200.0</v>
      </c>
      <c r="N464" s="53">
        <v>105.0</v>
      </c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</row>
    <row r="465" ht="12.75" customHeight="1">
      <c r="A465" s="52">
        <v>1063485.0</v>
      </c>
      <c r="B465" s="53">
        <v>4000.0</v>
      </c>
      <c r="C465" s="54">
        <f t="shared" si="1"/>
        <v>0.012282</v>
      </c>
      <c r="D465" s="52" t="s">
        <v>19</v>
      </c>
      <c r="E465" s="52">
        <v>6.62</v>
      </c>
      <c r="F465" s="53">
        <v>122.82</v>
      </c>
      <c r="G465" s="52" t="s">
        <v>44</v>
      </c>
      <c r="H465" s="52" t="s">
        <v>85</v>
      </c>
      <c r="I465" s="53">
        <v>120000.0</v>
      </c>
      <c r="J465" s="52" t="s">
        <v>24</v>
      </c>
      <c r="K465" s="52" t="s">
        <v>53</v>
      </c>
      <c r="L465" s="52" t="s">
        <v>52</v>
      </c>
      <c r="M465" s="53">
        <v>4152.93</v>
      </c>
      <c r="N465" s="53">
        <v>1918.67</v>
      </c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</row>
    <row r="466" ht="12.75" customHeight="1">
      <c r="A466" s="52">
        <v>1063781.0</v>
      </c>
      <c r="B466" s="53">
        <v>3000.0</v>
      </c>
      <c r="C466" s="54">
        <f t="shared" si="1"/>
        <v>0.01363471466</v>
      </c>
      <c r="D466" s="52" t="s">
        <v>19</v>
      </c>
      <c r="E466" s="52">
        <v>10.65</v>
      </c>
      <c r="F466" s="53">
        <v>97.72</v>
      </c>
      <c r="G466" s="52" t="s">
        <v>20</v>
      </c>
      <c r="H466" s="52" t="s">
        <v>22</v>
      </c>
      <c r="I466" s="53">
        <v>86004.0</v>
      </c>
      <c r="J466" s="52" t="s">
        <v>31</v>
      </c>
      <c r="K466" s="52" t="s">
        <v>41</v>
      </c>
      <c r="L466" s="52" t="s">
        <v>95</v>
      </c>
      <c r="M466" s="53">
        <v>2236.73</v>
      </c>
      <c r="N466" s="53">
        <v>97.72</v>
      </c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</row>
    <row r="467" ht="12.75" customHeight="1">
      <c r="A467" s="52">
        <v>1057766.0</v>
      </c>
      <c r="B467" s="53">
        <v>5400.0</v>
      </c>
      <c r="C467" s="54">
        <f t="shared" si="1"/>
        <v>0.028984</v>
      </c>
      <c r="D467" s="52" t="s">
        <v>19</v>
      </c>
      <c r="E467" s="52">
        <v>12.69</v>
      </c>
      <c r="F467" s="53">
        <v>181.15</v>
      </c>
      <c r="G467" s="52" t="s">
        <v>20</v>
      </c>
      <c r="H467" s="52" t="s">
        <v>22</v>
      </c>
      <c r="I467" s="53">
        <v>75000.0</v>
      </c>
      <c r="J467" s="52" t="s">
        <v>24</v>
      </c>
      <c r="K467" s="52" t="s">
        <v>32</v>
      </c>
      <c r="L467" s="52" t="s">
        <v>64</v>
      </c>
      <c r="M467" s="53">
        <v>6273.69</v>
      </c>
      <c r="N467" s="53">
        <v>2844.38</v>
      </c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</row>
    <row r="468" ht="12.75" customHeight="1">
      <c r="A468" s="52">
        <v>1063778.0</v>
      </c>
      <c r="B468" s="53">
        <v>15000.0</v>
      </c>
      <c r="C468" s="54">
        <f t="shared" si="1"/>
        <v>0.05776472727</v>
      </c>
      <c r="D468" s="52" t="s">
        <v>19</v>
      </c>
      <c r="E468" s="52">
        <v>16.29</v>
      </c>
      <c r="F468" s="53">
        <v>529.51</v>
      </c>
      <c r="G468" s="52" t="s">
        <v>75</v>
      </c>
      <c r="H468" s="52" t="s">
        <v>45</v>
      </c>
      <c r="I468" s="53">
        <v>110000.0</v>
      </c>
      <c r="J468" s="52" t="s">
        <v>31</v>
      </c>
      <c r="K468" s="52" t="s">
        <v>35</v>
      </c>
      <c r="L468" s="52" t="s">
        <v>64</v>
      </c>
      <c r="M468" s="53">
        <v>1873.45</v>
      </c>
      <c r="N468" s="53">
        <v>529.51</v>
      </c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</row>
    <row r="469" ht="12.75" customHeight="1">
      <c r="A469" s="52">
        <v>1062818.0</v>
      </c>
      <c r="B469" s="53">
        <v>20000.0</v>
      </c>
      <c r="C469" s="54">
        <f t="shared" si="1"/>
        <v>0.077229</v>
      </c>
      <c r="D469" s="52" t="s">
        <v>27</v>
      </c>
      <c r="E469" s="52">
        <v>18.64</v>
      </c>
      <c r="F469" s="53">
        <v>514.86</v>
      </c>
      <c r="G469" s="52" t="s">
        <v>55</v>
      </c>
      <c r="H469" s="52" t="s">
        <v>48</v>
      </c>
      <c r="I469" s="53">
        <v>80000.0</v>
      </c>
      <c r="J469" s="52" t="s">
        <v>24</v>
      </c>
      <c r="K469" s="52" t="s">
        <v>50</v>
      </c>
      <c r="L469" s="52" t="s">
        <v>26</v>
      </c>
      <c r="M469" s="53">
        <v>22955.76</v>
      </c>
      <c r="N469" s="53">
        <v>18326.72</v>
      </c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</row>
    <row r="470" ht="12.75" customHeight="1">
      <c r="A470" s="52">
        <v>1042037.0</v>
      </c>
      <c r="B470" s="53">
        <v>10400.0</v>
      </c>
      <c r="C470" s="54">
        <f t="shared" si="1"/>
        <v>0.09514636364</v>
      </c>
      <c r="D470" s="52" t="s">
        <v>19</v>
      </c>
      <c r="E470" s="52">
        <v>12.69</v>
      </c>
      <c r="F470" s="53">
        <v>348.87</v>
      </c>
      <c r="G470" s="52" t="s">
        <v>20</v>
      </c>
      <c r="H470" s="52" t="s">
        <v>61</v>
      </c>
      <c r="I470" s="53">
        <v>44000.0</v>
      </c>
      <c r="J470" s="52" t="s">
        <v>24</v>
      </c>
      <c r="K470" s="52" t="s">
        <v>25</v>
      </c>
      <c r="L470" s="52" t="s">
        <v>42</v>
      </c>
      <c r="M470" s="53">
        <v>12551.7831242</v>
      </c>
      <c r="N470" s="53">
        <v>375.39</v>
      </c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</row>
    <row r="471" ht="12.75" customHeight="1">
      <c r="A471" s="52">
        <v>1063518.0</v>
      </c>
      <c r="B471" s="53">
        <v>4500.0</v>
      </c>
      <c r="C471" s="54">
        <f t="shared" si="1"/>
        <v>0.0263372093</v>
      </c>
      <c r="D471" s="52" t="s">
        <v>27</v>
      </c>
      <c r="E471" s="52">
        <v>17.58</v>
      </c>
      <c r="F471" s="53">
        <v>113.25</v>
      </c>
      <c r="G471" s="52" t="s">
        <v>75</v>
      </c>
      <c r="H471" s="52" t="s">
        <v>94</v>
      </c>
      <c r="I471" s="53">
        <v>51600.0</v>
      </c>
      <c r="J471" s="52" t="s">
        <v>24</v>
      </c>
      <c r="K471" s="52" t="s">
        <v>50</v>
      </c>
      <c r="L471" s="52" t="s">
        <v>107</v>
      </c>
      <c r="M471" s="53">
        <v>6287.69813066</v>
      </c>
      <c r="N471" s="53">
        <v>2554.52</v>
      </c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</row>
    <row r="472" ht="12.75" customHeight="1">
      <c r="A472" s="52">
        <v>1063515.0</v>
      </c>
      <c r="B472" s="53">
        <v>11500.0</v>
      </c>
      <c r="C472" s="54">
        <f t="shared" si="1"/>
        <v>0.1197755844</v>
      </c>
      <c r="D472" s="52" t="s">
        <v>19</v>
      </c>
      <c r="E472" s="52">
        <v>12.42</v>
      </c>
      <c r="F472" s="53">
        <v>384.28</v>
      </c>
      <c r="G472" s="52" t="s">
        <v>20</v>
      </c>
      <c r="H472" s="52" t="s">
        <v>29</v>
      </c>
      <c r="I472" s="53">
        <v>38500.0</v>
      </c>
      <c r="J472" s="52" t="s">
        <v>24</v>
      </c>
      <c r="K472" s="52" t="s">
        <v>25</v>
      </c>
      <c r="L472" s="52" t="s">
        <v>123</v>
      </c>
      <c r="M472" s="53">
        <v>13850.7061324</v>
      </c>
      <c r="N472" s="53">
        <v>392.68</v>
      </c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</row>
    <row r="473" ht="12.75" customHeight="1">
      <c r="A473" s="52">
        <v>1063524.0</v>
      </c>
      <c r="B473" s="53">
        <v>10000.0</v>
      </c>
      <c r="C473" s="54">
        <f t="shared" si="1"/>
        <v>0.0491264</v>
      </c>
      <c r="D473" s="52" t="s">
        <v>19</v>
      </c>
      <c r="E473" s="52">
        <v>6.62</v>
      </c>
      <c r="F473" s="53">
        <v>307.04</v>
      </c>
      <c r="G473" s="52" t="s">
        <v>44</v>
      </c>
      <c r="H473" s="52" t="s">
        <v>61</v>
      </c>
      <c r="I473" s="53">
        <v>75000.0</v>
      </c>
      <c r="J473" s="52" t="s">
        <v>24</v>
      </c>
      <c r="K473" s="52" t="s">
        <v>53</v>
      </c>
      <c r="L473" s="52" t="s">
        <v>87</v>
      </c>
      <c r="M473" s="53">
        <v>10742.42</v>
      </c>
      <c r="N473" s="53">
        <v>5847.47</v>
      </c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</row>
    <row r="474" ht="12.75" customHeight="1">
      <c r="A474" s="52">
        <v>1063519.0</v>
      </c>
      <c r="B474" s="53">
        <v>18225.0</v>
      </c>
      <c r="C474" s="54">
        <f t="shared" si="1"/>
        <v>0.09949196141</v>
      </c>
      <c r="D474" s="52" t="s">
        <v>27</v>
      </c>
      <c r="E474" s="52">
        <v>13.49</v>
      </c>
      <c r="F474" s="53">
        <v>309.42</v>
      </c>
      <c r="G474" s="52" t="s">
        <v>28</v>
      </c>
      <c r="H474" s="52" t="s">
        <v>22</v>
      </c>
      <c r="I474" s="53">
        <v>37320.0</v>
      </c>
      <c r="J474" s="52" t="s">
        <v>24</v>
      </c>
      <c r="K474" s="52" t="s">
        <v>50</v>
      </c>
      <c r="L474" s="52" t="s">
        <v>33</v>
      </c>
      <c r="M474" s="53">
        <v>14876.65</v>
      </c>
      <c r="N474" s="53">
        <v>12102.24</v>
      </c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</row>
    <row r="475" ht="12.75" customHeight="1">
      <c r="A475" s="52">
        <v>1063521.0</v>
      </c>
      <c r="B475" s="53">
        <v>3600.0</v>
      </c>
      <c r="C475" s="54">
        <f t="shared" si="1"/>
        <v>0.02494254545</v>
      </c>
      <c r="D475" s="52" t="s">
        <v>19</v>
      </c>
      <c r="E475" s="52">
        <v>8.9</v>
      </c>
      <c r="F475" s="53">
        <v>114.32</v>
      </c>
      <c r="G475" s="52" t="s">
        <v>44</v>
      </c>
      <c r="H475" s="52" t="s">
        <v>22</v>
      </c>
      <c r="I475" s="53">
        <v>55000.0</v>
      </c>
      <c r="J475" s="52" t="s">
        <v>24</v>
      </c>
      <c r="K475" s="52" t="s">
        <v>50</v>
      </c>
      <c r="L475" s="52" t="s">
        <v>91</v>
      </c>
      <c r="M475" s="53">
        <v>3976.57</v>
      </c>
      <c r="N475" s="53">
        <v>2037.38</v>
      </c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</row>
    <row r="476" ht="12.75" customHeight="1">
      <c r="A476" s="52">
        <v>984879.0</v>
      </c>
      <c r="B476" s="53">
        <v>18500.0</v>
      </c>
      <c r="C476" s="54">
        <f t="shared" si="1"/>
        <v>0.0351372</v>
      </c>
      <c r="D476" s="52" t="s">
        <v>27</v>
      </c>
      <c r="E476" s="52">
        <v>11.71</v>
      </c>
      <c r="F476" s="53">
        <v>292.81</v>
      </c>
      <c r="G476" s="52" t="s">
        <v>20</v>
      </c>
      <c r="H476" s="52" t="s">
        <v>89</v>
      </c>
      <c r="I476" s="53">
        <v>100000.0</v>
      </c>
      <c r="J476" s="52" t="s">
        <v>24</v>
      </c>
      <c r="K476" s="52" t="s">
        <v>57</v>
      </c>
      <c r="L476" s="52" t="s">
        <v>42</v>
      </c>
      <c r="M476" s="53">
        <v>16359.1199177</v>
      </c>
      <c r="N476" s="53">
        <v>7889.73</v>
      </c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</row>
    <row r="477" ht="12.75" customHeight="1">
      <c r="A477" s="52">
        <v>1063509.0</v>
      </c>
      <c r="B477" s="53">
        <v>16800.0</v>
      </c>
      <c r="C477" s="54">
        <f t="shared" si="1"/>
        <v>0.07352571429</v>
      </c>
      <c r="D477" s="52" t="s">
        <v>27</v>
      </c>
      <c r="E477" s="52">
        <v>18.25</v>
      </c>
      <c r="F477" s="53">
        <v>428.9</v>
      </c>
      <c r="G477" s="52" t="s">
        <v>75</v>
      </c>
      <c r="H477" s="52" t="s">
        <v>22</v>
      </c>
      <c r="I477" s="53">
        <v>70000.0</v>
      </c>
      <c r="J477" s="52" t="s">
        <v>24</v>
      </c>
      <c r="K477" s="52" t="s">
        <v>25</v>
      </c>
      <c r="L477" s="52" t="s">
        <v>114</v>
      </c>
      <c r="M477" s="53">
        <v>22756.2026662</v>
      </c>
      <c r="N477" s="53">
        <v>112.14</v>
      </c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</row>
    <row r="478" ht="12.75" customHeight="1">
      <c r="A478" s="52">
        <v>1063693.0</v>
      </c>
      <c r="B478" s="53">
        <v>10000.0</v>
      </c>
      <c r="C478" s="54">
        <f t="shared" si="1"/>
        <v>0.06315529412</v>
      </c>
      <c r="D478" s="52" t="s">
        <v>19</v>
      </c>
      <c r="E478" s="52">
        <v>17.27</v>
      </c>
      <c r="F478" s="53">
        <v>357.88</v>
      </c>
      <c r="G478" s="52" t="s">
        <v>75</v>
      </c>
      <c r="H478" s="52" t="s">
        <v>51</v>
      </c>
      <c r="I478" s="53">
        <v>68000.0</v>
      </c>
      <c r="J478" s="52" t="s">
        <v>31</v>
      </c>
      <c r="K478" s="52" t="s">
        <v>50</v>
      </c>
      <c r="L478" s="52" t="s">
        <v>128</v>
      </c>
      <c r="M478" s="53">
        <v>8589.12</v>
      </c>
      <c r="N478" s="53">
        <v>357.88</v>
      </c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</row>
    <row r="479" ht="12.75" customHeight="1">
      <c r="A479" s="52">
        <v>1063700.0</v>
      </c>
      <c r="B479" s="53">
        <v>15000.0</v>
      </c>
      <c r="C479" s="54">
        <f t="shared" si="1"/>
        <v>0.09894</v>
      </c>
      <c r="D479" s="52" t="s">
        <v>19</v>
      </c>
      <c r="E479" s="52">
        <v>18.25</v>
      </c>
      <c r="F479" s="53">
        <v>544.17</v>
      </c>
      <c r="G479" s="52" t="s">
        <v>75</v>
      </c>
      <c r="H479" s="52" t="s">
        <v>22</v>
      </c>
      <c r="I479" s="53">
        <v>66000.0</v>
      </c>
      <c r="J479" s="52" t="s">
        <v>24</v>
      </c>
      <c r="K479" s="52" t="s">
        <v>50</v>
      </c>
      <c r="L479" s="52" t="s">
        <v>42</v>
      </c>
      <c r="M479" s="53">
        <v>17725.93</v>
      </c>
      <c r="N479" s="53">
        <v>10661.18</v>
      </c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</row>
    <row r="480" ht="12.75" customHeight="1">
      <c r="A480" s="52">
        <v>1056934.0</v>
      </c>
      <c r="B480" s="53">
        <v>8000.0</v>
      </c>
      <c r="C480" s="54">
        <f t="shared" si="1"/>
        <v>0.03735670588</v>
      </c>
      <c r="D480" s="52" t="s">
        <v>19</v>
      </c>
      <c r="E480" s="52">
        <v>11.71</v>
      </c>
      <c r="F480" s="53">
        <v>264.61</v>
      </c>
      <c r="G480" s="52" t="s">
        <v>20</v>
      </c>
      <c r="H480" s="52" t="s">
        <v>51</v>
      </c>
      <c r="I480" s="53">
        <v>85000.0</v>
      </c>
      <c r="J480" s="52" t="s">
        <v>24</v>
      </c>
      <c r="K480" s="52" t="s">
        <v>57</v>
      </c>
      <c r="L480" s="52" t="s">
        <v>95</v>
      </c>
      <c r="M480" s="53">
        <v>8371.65</v>
      </c>
      <c r="N480" s="53">
        <v>7317.57</v>
      </c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</row>
    <row r="481" ht="12.75" customHeight="1">
      <c r="A481" s="52">
        <v>1063246.0</v>
      </c>
      <c r="B481" s="53">
        <v>25000.0</v>
      </c>
      <c r="C481" s="54">
        <f t="shared" si="1"/>
        <v>0.06417377476</v>
      </c>
      <c r="D481" s="52" t="s">
        <v>27</v>
      </c>
      <c r="E481" s="52">
        <v>16.77</v>
      </c>
      <c r="F481" s="53">
        <v>443.89</v>
      </c>
      <c r="G481" s="52" t="s">
        <v>75</v>
      </c>
      <c r="H481" s="52" t="s">
        <v>45</v>
      </c>
      <c r="I481" s="53">
        <v>83004.0</v>
      </c>
      <c r="J481" s="52" t="s">
        <v>24</v>
      </c>
      <c r="K481" s="52" t="s">
        <v>50</v>
      </c>
      <c r="L481" s="52" t="s">
        <v>42</v>
      </c>
      <c r="M481" s="53">
        <v>19643.66</v>
      </c>
      <c r="N481" s="53">
        <v>16993.32</v>
      </c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</row>
    <row r="482" ht="12.75" customHeight="1">
      <c r="A482" s="52">
        <v>1057424.0</v>
      </c>
      <c r="B482" s="53">
        <v>16000.0</v>
      </c>
      <c r="C482" s="54">
        <f t="shared" si="1"/>
        <v>0.1178</v>
      </c>
      <c r="D482" s="52" t="s">
        <v>19</v>
      </c>
      <c r="E482" s="52">
        <v>7.9</v>
      </c>
      <c r="F482" s="53">
        <v>500.65</v>
      </c>
      <c r="G482" s="52" t="s">
        <v>44</v>
      </c>
      <c r="H482" s="52" t="s">
        <v>45</v>
      </c>
      <c r="I482" s="53">
        <v>51000.0</v>
      </c>
      <c r="J482" s="52" t="s">
        <v>31</v>
      </c>
      <c r="K482" s="52" t="s">
        <v>50</v>
      </c>
      <c r="L482" s="52" t="s">
        <v>26</v>
      </c>
      <c r="M482" s="53">
        <v>11928.62</v>
      </c>
      <c r="N482" s="53">
        <v>500.65</v>
      </c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</row>
    <row r="483" ht="12.75" customHeight="1">
      <c r="A483" s="52">
        <v>1063680.0</v>
      </c>
      <c r="B483" s="53">
        <v>8000.0</v>
      </c>
      <c r="C483" s="54">
        <f t="shared" si="1"/>
        <v>0.056856</v>
      </c>
      <c r="D483" s="52" t="s">
        <v>19</v>
      </c>
      <c r="E483" s="52">
        <v>10.65</v>
      </c>
      <c r="F483" s="53">
        <v>260.59</v>
      </c>
      <c r="G483" s="52" t="s">
        <v>20</v>
      </c>
      <c r="H483" s="52" t="s">
        <v>89</v>
      </c>
      <c r="I483" s="53">
        <v>55000.0</v>
      </c>
      <c r="J483" s="52" t="s">
        <v>24</v>
      </c>
      <c r="K483" s="52" t="s">
        <v>50</v>
      </c>
      <c r="L483" s="52" t="s">
        <v>42</v>
      </c>
      <c r="M483" s="53">
        <v>8923.71</v>
      </c>
      <c r="N483" s="53">
        <v>5025.51</v>
      </c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</row>
    <row r="484" ht="12.75" customHeight="1">
      <c r="A484" s="52">
        <v>1063679.0</v>
      </c>
      <c r="B484" s="53">
        <v>7200.0</v>
      </c>
      <c r="C484" s="54">
        <f t="shared" si="1"/>
        <v>0.05719148936</v>
      </c>
      <c r="D484" s="52" t="s">
        <v>19</v>
      </c>
      <c r="E484" s="52">
        <v>7.51</v>
      </c>
      <c r="F484" s="53">
        <v>224.0</v>
      </c>
      <c r="G484" s="52" t="s">
        <v>44</v>
      </c>
      <c r="H484" s="52" t="s">
        <v>22</v>
      </c>
      <c r="I484" s="53">
        <v>47000.0</v>
      </c>
      <c r="J484" s="52" t="s">
        <v>24</v>
      </c>
      <c r="K484" s="52" t="s">
        <v>50</v>
      </c>
      <c r="L484" s="52" t="s">
        <v>69</v>
      </c>
      <c r="M484" s="53">
        <v>8061.52571023</v>
      </c>
      <c r="N484" s="53">
        <v>239.21</v>
      </c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</row>
    <row r="485" ht="12.75" customHeight="1">
      <c r="A485" s="52">
        <v>1063034.0</v>
      </c>
      <c r="B485" s="53">
        <v>12000.0</v>
      </c>
      <c r="C485" s="54">
        <f t="shared" si="1"/>
        <v>0.05209255814</v>
      </c>
      <c r="D485" s="52" t="s">
        <v>19</v>
      </c>
      <c r="E485" s="52">
        <v>7.51</v>
      </c>
      <c r="F485" s="53">
        <v>373.33</v>
      </c>
      <c r="G485" s="52" t="s">
        <v>44</v>
      </c>
      <c r="H485" s="52" t="s">
        <v>61</v>
      </c>
      <c r="I485" s="53">
        <v>86000.0</v>
      </c>
      <c r="J485" s="52" t="s">
        <v>24</v>
      </c>
      <c r="K485" s="52" t="s">
        <v>50</v>
      </c>
      <c r="L485" s="52" t="s">
        <v>42</v>
      </c>
      <c r="M485" s="53">
        <v>13098.35</v>
      </c>
      <c r="N485" s="53">
        <v>967.21</v>
      </c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</row>
    <row r="486" ht="12.75" customHeight="1">
      <c r="A486" s="52">
        <v>1063448.0</v>
      </c>
      <c r="B486" s="53">
        <v>2200.0</v>
      </c>
      <c r="C486" s="54">
        <f t="shared" si="1"/>
        <v>0.01914</v>
      </c>
      <c r="D486" s="52" t="s">
        <v>19</v>
      </c>
      <c r="E486" s="52">
        <v>15.27</v>
      </c>
      <c r="F486" s="53">
        <v>76.56</v>
      </c>
      <c r="G486" s="52" t="s">
        <v>28</v>
      </c>
      <c r="H486" s="52" t="s">
        <v>22</v>
      </c>
      <c r="I486" s="53">
        <v>48000.0</v>
      </c>
      <c r="J486" s="52" t="s">
        <v>31</v>
      </c>
      <c r="K486" s="52" t="s">
        <v>50</v>
      </c>
      <c r="L486" s="52" t="s">
        <v>64</v>
      </c>
      <c r="M486" s="53">
        <v>2294.0</v>
      </c>
      <c r="N486" s="53">
        <v>76.56</v>
      </c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</row>
    <row r="487" ht="12.75" customHeight="1">
      <c r="A487" s="52">
        <v>1063431.0</v>
      </c>
      <c r="B487" s="53">
        <v>20000.0</v>
      </c>
      <c r="C487" s="54">
        <f t="shared" si="1"/>
        <v>0.1106693878</v>
      </c>
      <c r="D487" s="52" t="s">
        <v>27</v>
      </c>
      <c r="E487" s="52">
        <v>12.69</v>
      </c>
      <c r="F487" s="53">
        <v>451.9</v>
      </c>
      <c r="G487" s="52" t="s">
        <v>20</v>
      </c>
      <c r="H487" s="52" t="s">
        <v>22</v>
      </c>
      <c r="I487" s="53">
        <v>49000.0</v>
      </c>
      <c r="J487" s="52" t="s">
        <v>38</v>
      </c>
      <c r="K487" s="52" t="s">
        <v>41</v>
      </c>
      <c r="L487" s="52" t="s">
        <v>91</v>
      </c>
      <c r="M487" s="53">
        <v>21677.94</v>
      </c>
      <c r="N487" s="53">
        <v>451.9</v>
      </c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</row>
    <row r="488" ht="12.75" customHeight="1">
      <c r="A488" s="52">
        <v>1060804.0</v>
      </c>
      <c r="B488" s="53">
        <v>28000.0</v>
      </c>
      <c r="C488" s="54">
        <f t="shared" si="1"/>
        <v>0.08877317647</v>
      </c>
      <c r="D488" s="52" t="s">
        <v>27</v>
      </c>
      <c r="E488" s="52">
        <v>12.42</v>
      </c>
      <c r="F488" s="53">
        <v>628.81</v>
      </c>
      <c r="G488" s="52" t="s">
        <v>20</v>
      </c>
      <c r="H488" s="52" t="s">
        <v>61</v>
      </c>
      <c r="I488" s="53">
        <v>85000.0</v>
      </c>
      <c r="J488" s="52" t="s">
        <v>24</v>
      </c>
      <c r="K488" s="52" t="s">
        <v>50</v>
      </c>
      <c r="L488" s="52" t="s">
        <v>92</v>
      </c>
      <c r="M488" s="53">
        <v>31960.6</v>
      </c>
      <c r="N488" s="53">
        <v>23160.52</v>
      </c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</row>
    <row r="489" ht="12.75" customHeight="1">
      <c r="A489" s="52">
        <v>1027771.0</v>
      </c>
      <c r="B489" s="53">
        <v>6000.0</v>
      </c>
      <c r="C489" s="54">
        <f t="shared" si="1"/>
        <v>0.0448008</v>
      </c>
      <c r="D489" s="52" t="s">
        <v>19</v>
      </c>
      <c r="E489" s="52">
        <v>7.51</v>
      </c>
      <c r="F489" s="53">
        <v>186.67</v>
      </c>
      <c r="G489" s="52" t="s">
        <v>44</v>
      </c>
      <c r="H489" s="52" t="s">
        <v>89</v>
      </c>
      <c r="I489" s="53">
        <v>50000.0</v>
      </c>
      <c r="J489" s="52" t="s">
        <v>24</v>
      </c>
      <c r="K489" s="52" t="s">
        <v>50</v>
      </c>
      <c r="L489" s="52" t="s">
        <v>126</v>
      </c>
      <c r="M489" s="53">
        <v>6717.52577896</v>
      </c>
      <c r="N489" s="53">
        <v>201.76</v>
      </c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</row>
    <row r="490" ht="12.75" customHeight="1">
      <c r="A490" s="52">
        <v>1063653.0</v>
      </c>
      <c r="B490" s="53">
        <v>25000.0</v>
      </c>
      <c r="C490" s="54">
        <f t="shared" si="1"/>
        <v>0.07477828571</v>
      </c>
      <c r="D490" s="52" t="s">
        <v>27</v>
      </c>
      <c r="E490" s="52">
        <v>19.42</v>
      </c>
      <c r="F490" s="53">
        <v>654.31</v>
      </c>
      <c r="G490" s="52" t="s">
        <v>55</v>
      </c>
      <c r="H490" s="52" t="s">
        <v>22</v>
      </c>
      <c r="I490" s="53">
        <v>105000.0</v>
      </c>
      <c r="J490" s="52" t="s">
        <v>38</v>
      </c>
      <c r="K490" s="52" t="s">
        <v>25</v>
      </c>
      <c r="L490" s="52" t="s">
        <v>91</v>
      </c>
      <c r="M490" s="53">
        <v>31388.68</v>
      </c>
      <c r="N490" s="53">
        <v>654.31</v>
      </c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</row>
    <row r="491" ht="12.75" customHeight="1">
      <c r="A491" s="52">
        <v>1063421.0</v>
      </c>
      <c r="B491" s="53">
        <v>8000.0</v>
      </c>
      <c r="C491" s="54">
        <f t="shared" si="1"/>
        <v>0.03882821655</v>
      </c>
      <c r="D491" s="52" t="s">
        <v>27</v>
      </c>
      <c r="E491" s="52">
        <v>8.9</v>
      </c>
      <c r="F491" s="53">
        <v>165.68</v>
      </c>
      <c r="G491" s="52" t="s">
        <v>44</v>
      </c>
      <c r="H491" s="52" t="s">
        <v>45</v>
      </c>
      <c r="I491" s="53">
        <v>51204.0</v>
      </c>
      <c r="J491" s="52" t="s">
        <v>31</v>
      </c>
      <c r="K491" s="52" t="s">
        <v>50</v>
      </c>
      <c r="L491" s="52" t="s">
        <v>91</v>
      </c>
      <c r="M491" s="53">
        <v>4639.04</v>
      </c>
      <c r="N491" s="53">
        <v>34.32</v>
      </c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</row>
    <row r="492" ht="12.75" customHeight="1">
      <c r="A492" s="52">
        <v>1062855.0</v>
      </c>
      <c r="B492" s="53">
        <v>14400.0</v>
      </c>
      <c r="C492" s="54">
        <f t="shared" si="1"/>
        <v>0.1398520793</v>
      </c>
      <c r="D492" s="52" t="s">
        <v>19</v>
      </c>
      <c r="E492" s="52">
        <v>15.27</v>
      </c>
      <c r="F492" s="53">
        <v>501.09</v>
      </c>
      <c r="G492" s="52" t="s">
        <v>28</v>
      </c>
      <c r="H492" s="52" t="s">
        <v>89</v>
      </c>
      <c r="I492" s="53">
        <v>42996.0</v>
      </c>
      <c r="J492" s="52" t="s">
        <v>24</v>
      </c>
      <c r="K492" s="52" t="s">
        <v>50</v>
      </c>
      <c r="L492" s="52" t="s">
        <v>91</v>
      </c>
      <c r="M492" s="53">
        <v>14762.51</v>
      </c>
      <c r="N492" s="53">
        <v>14267.16</v>
      </c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</row>
    <row r="493" ht="12.75" customHeight="1">
      <c r="A493" s="52">
        <v>1062490.0</v>
      </c>
      <c r="B493" s="53">
        <v>20000.0</v>
      </c>
      <c r="C493" s="54">
        <f t="shared" si="1"/>
        <v>0.071124</v>
      </c>
      <c r="D493" s="52" t="s">
        <v>27</v>
      </c>
      <c r="E493" s="52">
        <v>19.03</v>
      </c>
      <c r="F493" s="53">
        <v>355.62</v>
      </c>
      <c r="G493" s="52" t="s">
        <v>55</v>
      </c>
      <c r="H493" s="52" t="s">
        <v>66</v>
      </c>
      <c r="I493" s="53">
        <v>60000.0</v>
      </c>
      <c r="J493" s="52" t="s">
        <v>24</v>
      </c>
      <c r="K493" s="52" t="s">
        <v>25</v>
      </c>
      <c r="L493" s="52" t="s">
        <v>42</v>
      </c>
      <c r="M493" s="53">
        <v>19721.8253632</v>
      </c>
      <c r="N493" s="53">
        <v>7663.24</v>
      </c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</row>
    <row r="494" ht="12.75" customHeight="1">
      <c r="A494" s="52">
        <v>1063626.0</v>
      </c>
      <c r="B494" s="53">
        <v>25000.0</v>
      </c>
      <c r="C494" s="54">
        <f t="shared" si="1"/>
        <v>0.06592941176</v>
      </c>
      <c r="D494" s="52" t="s">
        <v>27</v>
      </c>
      <c r="E494" s="52">
        <v>14.27</v>
      </c>
      <c r="F494" s="53">
        <v>467.0</v>
      </c>
      <c r="G494" s="52" t="s">
        <v>28</v>
      </c>
      <c r="H494" s="52" t="s">
        <v>22</v>
      </c>
      <c r="I494" s="53">
        <v>85000.0</v>
      </c>
      <c r="J494" s="52" t="s">
        <v>38</v>
      </c>
      <c r="K494" s="52" t="s">
        <v>50</v>
      </c>
      <c r="L494" s="52" t="s">
        <v>118</v>
      </c>
      <c r="M494" s="53">
        <v>22386.62</v>
      </c>
      <c r="N494" s="53">
        <v>467.0</v>
      </c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</row>
    <row r="495" ht="12.75" customHeight="1">
      <c r="A495" s="52">
        <v>1063407.0</v>
      </c>
      <c r="B495" s="53">
        <v>14050.0</v>
      </c>
      <c r="C495" s="54">
        <f t="shared" si="1"/>
        <v>0.044614</v>
      </c>
      <c r="D495" s="52" t="s">
        <v>19</v>
      </c>
      <c r="E495" s="52">
        <v>8.9</v>
      </c>
      <c r="F495" s="53">
        <v>446.14</v>
      </c>
      <c r="G495" s="52" t="s">
        <v>44</v>
      </c>
      <c r="H495" s="52" t="s">
        <v>48</v>
      </c>
      <c r="I495" s="53">
        <v>120000.0</v>
      </c>
      <c r="J495" s="52" t="s">
        <v>24</v>
      </c>
      <c r="K495" s="52" t="s">
        <v>57</v>
      </c>
      <c r="L495" s="52" t="s">
        <v>91</v>
      </c>
      <c r="M495" s="53">
        <v>15808.02</v>
      </c>
      <c r="N495" s="53">
        <v>5569.67</v>
      </c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</row>
    <row r="496" ht="12.75" customHeight="1">
      <c r="A496" s="52">
        <v>1063609.0</v>
      </c>
      <c r="B496" s="53">
        <v>6000.0</v>
      </c>
      <c r="C496" s="54">
        <f t="shared" si="1"/>
        <v>0.03897018711</v>
      </c>
      <c r="D496" s="52" t="s">
        <v>19</v>
      </c>
      <c r="E496" s="52">
        <v>13.49</v>
      </c>
      <c r="F496" s="53">
        <v>203.59</v>
      </c>
      <c r="G496" s="52" t="s">
        <v>28</v>
      </c>
      <c r="H496" s="52" t="s">
        <v>22</v>
      </c>
      <c r="I496" s="53">
        <v>62691.0</v>
      </c>
      <c r="J496" s="52" t="s">
        <v>24</v>
      </c>
      <c r="K496" s="52" t="s">
        <v>57</v>
      </c>
      <c r="L496" s="52" t="s">
        <v>113</v>
      </c>
      <c r="M496" s="53">
        <v>7325.89257971</v>
      </c>
      <c r="N496" s="53">
        <v>213.5</v>
      </c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</row>
    <row r="497" ht="12.75" customHeight="1">
      <c r="A497" s="52">
        <v>1063602.0</v>
      </c>
      <c r="B497" s="53">
        <v>16100.0</v>
      </c>
      <c r="C497" s="54">
        <f t="shared" si="1"/>
        <v>0.1185966667</v>
      </c>
      <c r="D497" s="52" t="s">
        <v>27</v>
      </c>
      <c r="E497" s="52">
        <v>11.71</v>
      </c>
      <c r="F497" s="53">
        <v>355.79</v>
      </c>
      <c r="G497" s="52" t="s">
        <v>20</v>
      </c>
      <c r="H497" s="52" t="s">
        <v>29</v>
      </c>
      <c r="I497" s="53">
        <v>36000.0</v>
      </c>
      <c r="J497" s="52" t="s">
        <v>38</v>
      </c>
      <c r="K497" s="52" t="s">
        <v>50</v>
      </c>
      <c r="L497" s="52" t="s">
        <v>92</v>
      </c>
      <c r="M497" s="53">
        <v>17071.16</v>
      </c>
      <c r="N497" s="53">
        <v>355.79</v>
      </c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</row>
    <row r="498" ht="12.75" customHeight="1">
      <c r="A498" s="52">
        <v>1063393.0</v>
      </c>
      <c r="B498" s="53">
        <v>35000.0</v>
      </c>
      <c r="C498" s="54">
        <f t="shared" si="1"/>
        <v>0.08751247059</v>
      </c>
      <c r="D498" s="52" t="s">
        <v>27</v>
      </c>
      <c r="E498" s="52">
        <v>20.3</v>
      </c>
      <c r="F498" s="53">
        <v>619.88</v>
      </c>
      <c r="G498" s="52" t="s">
        <v>55</v>
      </c>
      <c r="H498" s="52" t="s">
        <v>48</v>
      </c>
      <c r="I498" s="53">
        <v>85000.0</v>
      </c>
      <c r="J498" s="52" t="s">
        <v>31</v>
      </c>
      <c r="K498" s="52" t="s">
        <v>50</v>
      </c>
      <c r="L498" s="52" t="s">
        <v>87</v>
      </c>
      <c r="M498" s="53">
        <v>3093.5</v>
      </c>
      <c r="N498" s="53">
        <v>619.88</v>
      </c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</row>
    <row r="499" ht="12.75" customHeight="1">
      <c r="A499" s="52">
        <v>1063388.0</v>
      </c>
      <c r="B499" s="53">
        <v>10525.0</v>
      </c>
      <c r="C499" s="54">
        <f t="shared" si="1"/>
        <v>0.07956752839</v>
      </c>
      <c r="D499" s="52" t="s">
        <v>19</v>
      </c>
      <c r="E499" s="52">
        <v>7.9</v>
      </c>
      <c r="F499" s="53">
        <v>329.33</v>
      </c>
      <c r="G499" s="52" t="s">
        <v>44</v>
      </c>
      <c r="H499" s="52" t="s">
        <v>61</v>
      </c>
      <c r="I499" s="53">
        <v>49668.0</v>
      </c>
      <c r="J499" s="52" t="s">
        <v>24</v>
      </c>
      <c r="K499" s="52" t="s">
        <v>50</v>
      </c>
      <c r="L499" s="52" t="s">
        <v>42</v>
      </c>
      <c r="M499" s="53">
        <v>11649.33</v>
      </c>
      <c r="N499" s="53">
        <v>1756.16</v>
      </c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</row>
    <row r="500" ht="12.75" customHeight="1">
      <c r="A500" s="52">
        <v>1063582.0</v>
      </c>
      <c r="B500" s="53">
        <v>7200.0</v>
      </c>
      <c r="C500" s="54">
        <f t="shared" si="1"/>
        <v>0.101196</v>
      </c>
      <c r="D500" s="52" t="s">
        <v>19</v>
      </c>
      <c r="E500" s="52">
        <v>15.96</v>
      </c>
      <c r="F500" s="53">
        <v>252.99</v>
      </c>
      <c r="G500" s="52" t="s">
        <v>28</v>
      </c>
      <c r="H500" s="52" t="s">
        <v>89</v>
      </c>
      <c r="I500" s="53">
        <v>30000.0</v>
      </c>
      <c r="J500" s="52" t="s">
        <v>24</v>
      </c>
      <c r="K500" s="52" t="s">
        <v>50</v>
      </c>
      <c r="L500" s="52" t="s">
        <v>95</v>
      </c>
      <c r="M500" s="53">
        <v>9103.26706445</v>
      </c>
      <c r="N500" s="53">
        <v>265.0</v>
      </c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</row>
    <row r="501" ht="12.75" customHeight="1">
      <c r="A501" s="52">
        <v>988402.0</v>
      </c>
      <c r="B501" s="53">
        <v>18500.0</v>
      </c>
      <c r="C501" s="54">
        <f t="shared" si="1"/>
        <v>0.102072</v>
      </c>
      <c r="D501" s="52" t="s">
        <v>27</v>
      </c>
      <c r="E501" s="52">
        <v>10.65</v>
      </c>
      <c r="F501" s="53">
        <v>340.24</v>
      </c>
      <c r="G501" s="52" t="s">
        <v>20</v>
      </c>
      <c r="H501" s="52" t="s">
        <v>22</v>
      </c>
      <c r="I501" s="53">
        <v>40000.0</v>
      </c>
      <c r="J501" s="52" t="s">
        <v>24</v>
      </c>
      <c r="K501" s="52" t="s">
        <v>50</v>
      </c>
      <c r="L501" s="52" t="s">
        <v>129</v>
      </c>
      <c r="M501" s="53">
        <v>18877.3928432</v>
      </c>
      <c r="N501" s="53">
        <v>7374.76</v>
      </c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</row>
    <row r="502" ht="12.75" customHeight="1">
      <c r="A502" s="71"/>
      <c r="B502" s="72"/>
      <c r="C502" s="73"/>
      <c r="D502" s="71"/>
      <c r="E502" s="71"/>
      <c r="F502" s="72"/>
      <c r="G502" s="71"/>
      <c r="H502" s="71"/>
      <c r="I502" s="72"/>
      <c r="J502" s="71"/>
      <c r="K502" s="71"/>
      <c r="L502" s="71"/>
      <c r="M502" s="72"/>
      <c r="N502" s="72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</row>
    <row r="503" ht="12.75" customHeight="1">
      <c r="A503" s="71"/>
      <c r="B503" s="72"/>
      <c r="C503" s="73"/>
      <c r="D503" s="71"/>
      <c r="E503" s="71"/>
      <c r="F503" s="72"/>
      <c r="G503" s="71"/>
      <c r="H503" s="71"/>
      <c r="I503" s="72"/>
      <c r="J503" s="71"/>
      <c r="K503" s="71"/>
      <c r="L503" s="71"/>
      <c r="M503" s="72"/>
      <c r="N503" s="72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</row>
    <row r="504" ht="12.75" customHeight="1">
      <c r="A504" s="71"/>
      <c r="B504" s="72"/>
      <c r="C504" s="73"/>
      <c r="D504" s="71"/>
      <c r="E504" s="71"/>
      <c r="F504" s="72"/>
      <c r="G504" s="71"/>
      <c r="H504" s="71"/>
      <c r="I504" s="72"/>
      <c r="J504" s="71"/>
      <c r="K504" s="71"/>
      <c r="L504" s="71"/>
      <c r="M504" s="72"/>
      <c r="N504" s="72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</row>
    <row r="505" ht="12.75" customHeight="1">
      <c r="A505" s="71"/>
      <c r="B505" s="72"/>
      <c r="C505" s="73"/>
      <c r="D505" s="71"/>
      <c r="E505" s="71"/>
      <c r="F505" s="72"/>
      <c r="G505" s="71"/>
      <c r="H505" s="71"/>
      <c r="I505" s="72"/>
      <c r="J505" s="71"/>
      <c r="K505" s="71"/>
      <c r="L505" s="71"/>
      <c r="M505" s="72"/>
      <c r="N505" s="72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</row>
    <row r="506" ht="12.75" customHeight="1">
      <c r="A506" s="71"/>
      <c r="B506" s="72"/>
      <c r="C506" s="73"/>
      <c r="D506" s="71"/>
      <c r="E506" s="71"/>
      <c r="F506" s="72"/>
      <c r="G506" s="71"/>
      <c r="H506" s="71"/>
      <c r="I506" s="72"/>
      <c r="J506" s="71"/>
      <c r="K506" s="71"/>
      <c r="L506" s="71"/>
      <c r="M506" s="72"/>
      <c r="N506" s="72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</row>
    <row r="507" ht="12.75" customHeight="1">
      <c r="A507" s="71"/>
      <c r="B507" s="72"/>
      <c r="C507" s="73"/>
      <c r="D507" s="71"/>
      <c r="E507" s="71"/>
      <c r="F507" s="72"/>
      <c r="G507" s="71"/>
      <c r="H507" s="71"/>
      <c r="I507" s="72"/>
      <c r="J507" s="71"/>
      <c r="K507" s="71"/>
      <c r="L507" s="71"/>
      <c r="M507" s="72"/>
      <c r="N507" s="72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</row>
    <row r="508" ht="12.75" customHeight="1">
      <c r="A508" s="71"/>
      <c r="B508" s="72"/>
      <c r="C508" s="73"/>
      <c r="D508" s="71"/>
      <c r="E508" s="71"/>
      <c r="F508" s="72"/>
      <c r="G508" s="71"/>
      <c r="H508" s="71"/>
      <c r="I508" s="72"/>
      <c r="J508" s="71"/>
      <c r="K508" s="71"/>
      <c r="L508" s="71"/>
      <c r="M508" s="72"/>
      <c r="N508" s="72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</row>
    <row r="509" ht="12.75" customHeight="1">
      <c r="A509" s="71"/>
      <c r="B509" s="72"/>
      <c r="C509" s="73"/>
      <c r="D509" s="71"/>
      <c r="E509" s="71"/>
      <c r="F509" s="72"/>
      <c r="G509" s="71"/>
      <c r="H509" s="71"/>
      <c r="I509" s="72"/>
      <c r="J509" s="71"/>
      <c r="K509" s="71"/>
      <c r="L509" s="71"/>
      <c r="M509" s="72"/>
      <c r="N509" s="72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</row>
    <row r="510" ht="12.75" customHeight="1">
      <c r="A510" s="71"/>
      <c r="B510" s="72"/>
      <c r="C510" s="73"/>
      <c r="D510" s="71"/>
      <c r="E510" s="71"/>
      <c r="F510" s="72"/>
      <c r="G510" s="71"/>
      <c r="H510" s="71"/>
      <c r="I510" s="72"/>
      <c r="J510" s="71"/>
      <c r="K510" s="71"/>
      <c r="L510" s="71"/>
      <c r="M510" s="72"/>
      <c r="N510" s="72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</row>
    <row r="511" ht="12.75" customHeight="1">
      <c r="A511" s="71"/>
      <c r="B511" s="72"/>
      <c r="C511" s="73"/>
      <c r="D511" s="71"/>
      <c r="E511" s="71"/>
      <c r="F511" s="72"/>
      <c r="G511" s="71"/>
      <c r="H511" s="71"/>
      <c r="I511" s="72"/>
      <c r="J511" s="71"/>
      <c r="K511" s="71"/>
      <c r="L511" s="71"/>
      <c r="M511" s="72"/>
      <c r="N511" s="72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</row>
    <row r="512" ht="12.75" customHeight="1">
      <c r="A512" s="71"/>
      <c r="B512" s="72"/>
      <c r="C512" s="73"/>
      <c r="D512" s="71"/>
      <c r="E512" s="71"/>
      <c r="F512" s="72"/>
      <c r="G512" s="71"/>
      <c r="H512" s="71"/>
      <c r="I512" s="72"/>
      <c r="J512" s="71"/>
      <c r="K512" s="71"/>
      <c r="L512" s="71"/>
      <c r="M512" s="72"/>
      <c r="N512" s="72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</row>
    <row r="513" ht="12.75" customHeight="1">
      <c r="A513" s="71"/>
      <c r="B513" s="72"/>
      <c r="C513" s="73"/>
      <c r="D513" s="71"/>
      <c r="E513" s="71"/>
      <c r="F513" s="72"/>
      <c r="G513" s="71"/>
      <c r="H513" s="71"/>
      <c r="I513" s="72"/>
      <c r="J513" s="71"/>
      <c r="K513" s="71"/>
      <c r="L513" s="71"/>
      <c r="M513" s="72"/>
      <c r="N513" s="72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</row>
    <row r="514" ht="12.75" customHeight="1">
      <c r="A514" s="71"/>
      <c r="B514" s="72"/>
      <c r="C514" s="73"/>
      <c r="D514" s="71"/>
      <c r="E514" s="71"/>
      <c r="F514" s="72"/>
      <c r="G514" s="71"/>
      <c r="H514" s="71"/>
      <c r="I514" s="72"/>
      <c r="J514" s="71"/>
      <c r="K514" s="71"/>
      <c r="L514" s="71"/>
      <c r="M514" s="72"/>
      <c r="N514" s="72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</row>
    <row r="515" ht="12.75" customHeight="1">
      <c r="A515" s="71"/>
      <c r="B515" s="72"/>
      <c r="C515" s="73"/>
      <c r="D515" s="71"/>
      <c r="E515" s="71"/>
      <c r="F515" s="72"/>
      <c r="G515" s="71"/>
      <c r="H515" s="71"/>
      <c r="I515" s="72"/>
      <c r="J515" s="71"/>
      <c r="K515" s="71"/>
      <c r="L515" s="71"/>
      <c r="M515" s="72"/>
      <c r="N515" s="72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</row>
    <row r="516" ht="12.75" customHeight="1">
      <c r="A516" s="71"/>
      <c r="B516" s="72"/>
      <c r="C516" s="73"/>
      <c r="D516" s="71"/>
      <c r="E516" s="71"/>
      <c r="F516" s="72"/>
      <c r="G516" s="71"/>
      <c r="H516" s="71"/>
      <c r="I516" s="72"/>
      <c r="J516" s="71"/>
      <c r="K516" s="71"/>
      <c r="L516" s="71"/>
      <c r="M516" s="72"/>
      <c r="N516" s="72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</row>
    <row r="517" ht="12.75" customHeight="1">
      <c r="A517" s="71"/>
      <c r="B517" s="72"/>
      <c r="C517" s="73"/>
      <c r="D517" s="71"/>
      <c r="E517" s="71"/>
      <c r="F517" s="72"/>
      <c r="G517" s="71"/>
      <c r="H517" s="71"/>
      <c r="I517" s="72"/>
      <c r="J517" s="71"/>
      <c r="K517" s="71"/>
      <c r="L517" s="71"/>
      <c r="M517" s="72"/>
      <c r="N517" s="72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</row>
    <row r="518" ht="12.75" customHeight="1">
      <c r="A518" s="71"/>
      <c r="B518" s="72"/>
      <c r="C518" s="73"/>
      <c r="D518" s="71"/>
      <c r="E518" s="71"/>
      <c r="F518" s="72"/>
      <c r="G518" s="71"/>
      <c r="H518" s="71"/>
      <c r="I518" s="72"/>
      <c r="J518" s="71"/>
      <c r="K518" s="71"/>
      <c r="L518" s="71"/>
      <c r="M518" s="72"/>
      <c r="N518" s="72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</row>
    <row r="519" ht="12.75" customHeight="1">
      <c r="A519" s="71"/>
      <c r="B519" s="72"/>
      <c r="C519" s="73"/>
      <c r="D519" s="71"/>
      <c r="E519" s="71"/>
      <c r="F519" s="72"/>
      <c r="G519" s="71"/>
      <c r="H519" s="71"/>
      <c r="I519" s="72"/>
      <c r="J519" s="71"/>
      <c r="K519" s="71"/>
      <c r="L519" s="71"/>
      <c r="M519" s="72"/>
      <c r="N519" s="72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</row>
    <row r="520" ht="12.75" customHeight="1">
      <c r="A520" s="71"/>
      <c r="B520" s="72"/>
      <c r="C520" s="73"/>
      <c r="D520" s="71"/>
      <c r="E520" s="71"/>
      <c r="F520" s="72"/>
      <c r="G520" s="71"/>
      <c r="H520" s="71"/>
      <c r="I520" s="72"/>
      <c r="J520" s="71"/>
      <c r="K520" s="71"/>
      <c r="L520" s="71"/>
      <c r="M520" s="72"/>
      <c r="N520" s="72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</row>
    <row r="521" ht="12.75" customHeight="1">
      <c r="A521" s="71"/>
      <c r="B521" s="72"/>
      <c r="C521" s="73"/>
      <c r="D521" s="71"/>
      <c r="E521" s="71"/>
      <c r="F521" s="72"/>
      <c r="G521" s="71"/>
      <c r="H521" s="71"/>
      <c r="I521" s="72"/>
      <c r="J521" s="71"/>
      <c r="K521" s="71"/>
      <c r="L521" s="71"/>
      <c r="M521" s="72"/>
      <c r="N521" s="72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</row>
    <row r="522" ht="12.75" customHeight="1">
      <c r="A522" s="71"/>
      <c r="B522" s="72"/>
      <c r="C522" s="73"/>
      <c r="D522" s="71"/>
      <c r="E522" s="71"/>
      <c r="F522" s="72"/>
      <c r="G522" s="71"/>
      <c r="H522" s="71"/>
      <c r="I522" s="72"/>
      <c r="J522" s="71"/>
      <c r="K522" s="71"/>
      <c r="L522" s="71"/>
      <c r="M522" s="72"/>
      <c r="N522" s="72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</row>
    <row r="523" ht="12.75" customHeight="1">
      <c r="A523" s="71"/>
      <c r="B523" s="72"/>
      <c r="C523" s="73"/>
      <c r="D523" s="71"/>
      <c r="E523" s="71"/>
      <c r="F523" s="72"/>
      <c r="G523" s="71"/>
      <c r="H523" s="71"/>
      <c r="I523" s="72"/>
      <c r="J523" s="71"/>
      <c r="K523" s="71"/>
      <c r="L523" s="71"/>
      <c r="M523" s="72"/>
      <c r="N523" s="72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</row>
    <row r="524" ht="12.75" customHeight="1">
      <c r="A524" s="71"/>
      <c r="B524" s="72"/>
      <c r="C524" s="73"/>
      <c r="D524" s="71"/>
      <c r="E524" s="71"/>
      <c r="F524" s="72"/>
      <c r="G524" s="71"/>
      <c r="H524" s="71"/>
      <c r="I524" s="72"/>
      <c r="J524" s="71"/>
      <c r="K524" s="71"/>
      <c r="L524" s="71"/>
      <c r="M524" s="72"/>
      <c r="N524" s="72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</row>
    <row r="525" ht="12.75" customHeight="1">
      <c r="A525" s="71"/>
      <c r="B525" s="72"/>
      <c r="C525" s="73"/>
      <c r="D525" s="71"/>
      <c r="E525" s="71"/>
      <c r="F525" s="72"/>
      <c r="G525" s="71"/>
      <c r="H525" s="71"/>
      <c r="I525" s="72"/>
      <c r="J525" s="71"/>
      <c r="K525" s="71"/>
      <c r="L525" s="71"/>
      <c r="M525" s="72"/>
      <c r="N525" s="72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</row>
    <row r="526" ht="12.75" customHeight="1">
      <c r="A526" s="71"/>
      <c r="B526" s="72"/>
      <c r="C526" s="73"/>
      <c r="D526" s="71"/>
      <c r="E526" s="71"/>
      <c r="F526" s="72"/>
      <c r="G526" s="71"/>
      <c r="H526" s="71"/>
      <c r="I526" s="72"/>
      <c r="J526" s="71"/>
      <c r="K526" s="71"/>
      <c r="L526" s="71"/>
      <c r="M526" s="72"/>
      <c r="N526" s="72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</row>
    <row r="527" ht="12.75" customHeight="1">
      <c r="A527" s="71"/>
      <c r="B527" s="72"/>
      <c r="C527" s="73"/>
      <c r="D527" s="71"/>
      <c r="E527" s="71"/>
      <c r="F527" s="72"/>
      <c r="G527" s="71"/>
      <c r="H527" s="71"/>
      <c r="I527" s="72"/>
      <c r="J527" s="71"/>
      <c r="K527" s="71"/>
      <c r="L527" s="71"/>
      <c r="M527" s="72"/>
      <c r="N527" s="72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</row>
    <row r="528" ht="12.75" customHeight="1">
      <c r="A528" s="71"/>
      <c r="B528" s="72"/>
      <c r="C528" s="73"/>
      <c r="D528" s="71"/>
      <c r="E528" s="71"/>
      <c r="F528" s="72"/>
      <c r="G528" s="71"/>
      <c r="H528" s="71"/>
      <c r="I528" s="72"/>
      <c r="J528" s="71"/>
      <c r="K528" s="71"/>
      <c r="L528" s="71"/>
      <c r="M528" s="72"/>
      <c r="N528" s="72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</row>
    <row r="529" ht="12.75" customHeight="1">
      <c r="A529" s="71"/>
      <c r="B529" s="72"/>
      <c r="C529" s="73"/>
      <c r="D529" s="71"/>
      <c r="E529" s="71"/>
      <c r="F529" s="72"/>
      <c r="G529" s="71"/>
      <c r="H529" s="71"/>
      <c r="I529" s="72"/>
      <c r="J529" s="71"/>
      <c r="K529" s="71"/>
      <c r="L529" s="71"/>
      <c r="M529" s="72"/>
      <c r="N529" s="72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</row>
    <row r="530" ht="12.75" customHeight="1">
      <c r="A530" s="71"/>
      <c r="B530" s="72"/>
      <c r="C530" s="73"/>
      <c r="D530" s="71"/>
      <c r="E530" s="71"/>
      <c r="F530" s="72"/>
      <c r="G530" s="71"/>
      <c r="H530" s="71"/>
      <c r="I530" s="72"/>
      <c r="J530" s="71"/>
      <c r="K530" s="71"/>
      <c r="L530" s="71"/>
      <c r="M530" s="72"/>
      <c r="N530" s="72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</row>
    <row r="531" ht="12.75" customHeight="1">
      <c r="A531" s="71"/>
      <c r="B531" s="72"/>
      <c r="C531" s="73"/>
      <c r="D531" s="71"/>
      <c r="E531" s="71"/>
      <c r="F531" s="72"/>
      <c r="G531" s="71"/>
      <c r="H531" s="71"/>
      <c r="I531" s="72"/>
      <c r="J531" s="71"/>
      <c r="K531" s="71"/>
      <c r="L531" s="71"/>
      <c r="M531" s="72"/>
      <c r="N531" s="72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</row>
    <row r="532" ht="12.75" customHeight="1">
      <c r="A532" s="71"/>
      <c r="B532" s="72"/>
      <c r="C532" s="73"/>
      <c r="D532" s="71"/>
      <c r="E532" s="71"/>
      <c r="F532" s="72"/>
      <c r="G532" s="71"/>
      <c r="H532" s="71"/>
      <c r="I532" s="72"/>
      <c r="J532" s="71"/>
      <c r="K532" s="71"/>
      <c r="L532" s="71"/>
      <c r="M532" s="72"/>
      <c r="N532" s="72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</row>
    <row r="533" ht="12.75" customHeight="1">
      <c r="A533" s="71"/>
      <c r="B533" s="72"/>
      <c r="C533" s="73"/>
      <c r="D533" s="71"/>
      <c r="E533" s="71"/>
      <c r="F533" s="72"/>
      <c r="G533" s="71"/>
      <c r="H533" s="71"/>
      <c r="I533" s="72"/>
      <c r="J533" s="71"/>
      <c r="K533" s="71"/>
      <c r="L533" s="71"/>
      <c r="M533" s="72"/>
      <c r="N533" s="72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</row>
    <row r="534" ht="12.75" customHeight="1">
      <c r="A534" s="71"/>
      <c r="B534" s="72"/>
      <c r="C534" s="73"/>
      <c r="D534" s="71"/>
      <c r="E534" s="71"/>
      <c r="F534" s="72"/>
      <c r="G534" s="71"/>
      <c r="H534" s="71"/>
      <c r="I534" s="72"/>
      <c r="J534" s="71"/>
      <c r="K534" s="71"/>
      <c r="L534" s="71"/>
      <c r="M534" s="72"/>
      <c r="N534" s="72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</row>
    <row r="535" ht="12.75" customHeight="1">
      <c r="A535" s="71"/>
      <c r="B535" s="72"/>
      <c r="C535" s="73"/>
      <c r="D535" s="71"/>
      <c r="E535" s="71"/>
      <c r="F535" s="72"/>
      <c r="G535" s="71"/>
      <c r="H535" s="71"/>
      <c r="I535" s="72"/>
      <c r="J535" s="71"/>
      <c r="K535" s="71"/>
      <c r="L535" s="71"/>
      <c r="M535" s="72"/>
      <c r="N535" s="72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</row>
    <row r="536" ht="12.75" customHeight="1">
      <c r="A536" s="71"/>
      <c r="B536" s="72"/>
      <c r="C536" s="73"/>
      <c r="D536" s="71"/>
      <c r="E536" s="71"/>
      <c r="F536" s="72"/>
      <c r="G536" s="71"/>
      <c r="H536" s="71"/>
      <c r="I536" s="72"/>
      <c r="J536" s="71"/>
      <c r="K536" s="71"/>
      <c r="L536" s="71"/>
      <c r="M536" s="72"/>
      <c r="N536" s="72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</row>
    <row r="537" ht="12.75" customHeight="1">
      <c r="A537" s="71"/>
      <c r="B537" s="72"/>
      <c r="C537" s="73"/>
      <c r="D537" s="71"/>
      <c r="E537" s="71"/>
      <c r="F537" s="72"/>
      <c r="G537" s="71"/>
      <c r="H537" s="71"/>
      <c r="I537" s="72"/>
      <c r="J537" s="71"/>
      <c r="K537" s="71"/>
      <c r="L537" s="71"/>
      <c r="M537" s="72"/>
      <c r="N537" s="72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</row>
    <row r="538" ht="12.75" customHeight="1">
      <c r="A538" s="71"/>
      <c r="B538" s="72"/>
      <c r="C538" s="73"/>
      <c r="D538" s="71"/>
      <c r="E538" s="71"/>
      <c r="F538" s="72"/>
      <c r="G538" s="71"/>
      <c r="H538" s="71"/>
      <c r="I538" s="72"/>
      <c r="J538" s="71"/>
      <c r="K538" s="71"/>
      <c r="L538" s="71"/>
      <c r="M538" s="72"/>
      <c r="N538" s="72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</row>
    <row r="539" ht="12.75" customHeight="1">
      <c r="A539" s="71"/>
      <c r="B539" s="72"/>
      <c r="C539" s="73"/>
      <c r="D539" s="71"/>
      <c r="E539" s="71"/>
      <c r="F539" s="72"/>
      <c r="G539" s="71"/>
      <c r="H539" s="71"/>
      <c r="I539" s="72"/>
      <c r="J539" s="71"/>
      <c r="K539" s="71"/>
      <c r="L539" s="71"/>
      <c r="M539" s="72"/>
      <c r="N539" s="72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</row>
    <row r="540" ht="12.75" customHeight="1">
      <c r="A540" s="71"/>
      <c r="B540" s="72"/>
      <c r="C540" s="73"/>
      <c r="D540" s="71"/>
      <c r="E540" s="71"/>
      <c r="F540" s="72"/>
      <c r="G540" s="71"/>
      <c r="H540" s="71"/>
      <c r="I540" s="72"/>
      <c r="J540" s="71"/>
      <c r="K540" s="71"/>
      <c r="L540" s="71"/>
      <c r="M540" s="72"/>
      <c r="N540" s="72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</row>
    <row r="541" ht="12.75" customHeight="1">
      <c r="A541" s="71"/>
      <c r="B541" s="72"/>
      <c r="C541" s="73"/>
      <c r="D541" s="71"/>
      <c r="E541" s="71"/>
      <c r="F541" s="72"/>
      <c r="G541" s="71"/>
      <c r="H541" s="71"/>
      <c r="I541" s="72"/>
      <c r="J541" s="71"/>
      <c r="K541" s="71"/>
      <c r="L541" s="71"/>
      <c r="M541" s="72"/>
      <c r="N541" s="72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</row>
    <row r="542" ht="12.75" customHeight="1">
      <c r="A542" s="71"/>
      <c r="B542" s="72"/>
      <c r="C542" s="73"/>
      <c r="D542" s="71"/>
      <c r="E542" s="71"/>
      <c r="F542" s="72"/>
      <c r="G542" s="71"/>
      <c r="H542" s="71"/>
      <c r="I542" s="72"/>
      <c r="J542" s="71"/>
      <c r="K542" s="71"/>
      <c r="L542" s="71"/>
      <c r="M542" s="72"/>
      <c r="N542" s="72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</row>
    <row r="543" ht="12.75" customHeight="1">
      <c r="A543" s="71"/>
      <c r="B543" s="72"/>
      <c r="C543" s="73"/>
      <c r="D543" s="71"/>
      <c r="E543" s="71"/>
      <c r="F543" s="72"/>
      <c r="G543" s="71"/>
      <c r="H543" s="71"/>
      <c r="I543" s="72"/>
      <c r="J543" s="71"/>
      <c r="K543" s="71"/>
      <c r="L543" s="71"/>
      <c r="M543" s="72"/>
      <c r="N543" s="72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</row>
    <row r="544" ht="12.75" customHeight="1">
      <c r="A544" s="71"/>
      <c r="B544" s="72"/>
      <c r="C544" s="73"/>
      <c r="D544" s="71"/>
      <c r="E544" s="71"/>
      <c r="F544" s="72"/>
      <c r="G544" s="71"/>
      <c r="H544" s="71"/>
      <c r="I544" s="72"/>
      <c r="J544" s="71"/>
      <c r="K544" s="71"/>
      <c r="L544" s="71"/>
      <c r="M544" s="72"/>
      <c r="N544" s="72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</row>
    <row r="545" ht="12.75" customHeight="1">
      <c r="A545" s="71"/>
      <c r="B545" s="72"/>
      <c r="C545" s="73"/>
      <c r="D545" s="71"/>
      <c r="E545" s="71"/>
      <c r="F545" s="72"/>
      <c r="G545" s="71"/>
      <c r="H545" s="71"/>
      <c r="I545" s="72"/>
      <c r="J545" s="71"/>
      <c r="K545" s="71"/>
      <c r="L545" s="71"/>
      <c r="M545" s="72"/>
      <c r="N545" s="72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</row>
    <row r="546" ht="12.75" customHeight="1">
      <c r="A546" s="71"/>
      <c r="B546" s="72"/>
      <c r="C546" s="73"/>
      <c r="D546" s="71"/>
      <c r="E546" s="71"/>
      <c r="F546" s="72"/>
      <c r="G546" s="71"/>
      <c r="H546" s="71"/>
      <c r="I546" s="72"/>
      <c r="J546" s="71"/>
      <c r="K546" s="71"/>
      <c r="L546" s="71"/>
      <c r="M546" s="72"/>
      <c r="N546" s="72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</row>
    <row r="547" ht="12.75" customHeight="1">
      <c r="A547" s="71"/>
      <c r="B547" s="72"/>
      <c r="C547" s="73"/>
      <c r="D547" s="71"/>
      <c r="E547" s="71"/>
      <c r="F547" s="72"/>
      <c r="G547" s="71"/>
      <c r="H547" s="71"/>
      <c r="I547" s="72"/>
      <c r="J547" s="71"/>
      <c r="K547" s="71"/>
      <c r="L547" s="71"/>
      <c r="M547" s="72"/>
      <c r="N547" s="72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</row>
    <row r="548" ht="12.75" customHeight="1">
      <c r="A548" s="71"/>
      <c r="B548" s="72"/>
      <c r="C548" s="73"/>
      <c r="D548" s="71"/>
      <c r="E548" s="71"/>
      <c r="F548" s="72"/>
      <c r="G548" s="71"/>
      <c r="H548" s="71"/>
      <c r="I548" s="72"/>
      <c r="J548" s="71"/>
      <c r="K548" s="71"/>
      <c r="L548" s="71"/>
      <c r="M548" s="72"/>
      <c r="N548" s="72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</row>
    <row r="549" ht="12.75" customHeight="1">
      <c r="A549" s="71"/>
      <c r="B549" s="72"/>
      <c r="C549" s="73"/>
      <c r="D549" s="71"/>
      <c r="E549" s="71"/>
      <c r="F549" s="72"/>
      <c r="G549" s="71"/>
      <c r="H549" s="71"/>
      <c r="I549" s="72"/>
      <c r="J549" s="71"/>
      <c r="K549" s="71"/>
      <c r="L549" s="71"/>
      <c r="M549" s="72"/>
      <c r="N549" s="72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</row>
    <row r="550" ht="12.75" customHeight="1">
      <c r="A550" s="71"/>
      <c r="B550" s="72"/>
      <c r="C550" s="73"/>
      <c r="D550" s="71"/>
      <c r="E550" s="71"/>
      <c r="F550" s="72"/>
      <c r="G550" s="71"/>
      <c r="H550" s="71"/>
      <c r="I550" s="72"/>
      <c r="J550" s="71"/>
      <c r="K550" s="71"/>
      <c r="L550" s="71"/>
      <c r="M550" s="72"/>
      <c r="N550" s="72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</row>
    <row r="551" ht="12.75" customHeight="1">
      <c r="A551" s="71"/>
      <c r="B551" s="72"/>
      <c r="C551" s="73"/>
      <c r="D551" s="71"/>
      <c r="E551" s="71"/>
      <c r="F551" s="72"/>
      <c r="G551" s="71"/>
      <c r="H551" s="71"/>
      <c r="I551" s="72"/>
      <c r="J551" s="71"/>
      <c r="K551" s="71"/>
      <c r="L551" s="71"/>
      <c r="M551" s="72"/>
      <c r="N551" s="72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</row>
    <row r="552" ht="12.75" customHeight="1">
      <c r="A552" s="71"/>
      <c r="B552" s="72"/>
      <c r="C552" s="73"/>
      <c r="D552" s="71"/>
      <c r="E552" s="71"/>
      <c r="F552" s="72"/>
      <c r="G552" s="71"/>
      <c r="H552" s="71"/>
      <c r="I552" s="72"/>
      <c r="J552" s="71"/>
      <c r="K552" s="71"/>
      <c r="L552" s="71"/>
      <c r="M552" s="72"/>
      <c r="N552" s="72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</row>
    <row r="553" ht="12.75" customHeight="1">
      <c r="A553" s="71"/>
      <c r="B553" s="72"/>
      <c r="C553" s="73"/>
      <c r="D553" s="71"/>
      <c r="E553" s="71"/>
      <c r="F553" s="72"/>
      <c r="G553" s="71"/>
      <c r="H553" s="71"/>
      <c r="I553" s="72"/>
      <c r="J553" s="71"/>
      <c r="K553" s="71"/>
      <c r="L553" s="71"/>
      <c r="M553" s="72"/>
      <c r="N553" s="72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</row>
    <row r="554" ht="12.75" customHeight="1">
      <c r="A554" s="71"/>
      <c r="B554" s="72"/>
      <c r="C554" s="73"/>
      <c r="D554" s="71"/>
      <c r="E554" s="71"/>
      <c r="F554" s="72"/>
      <c r="G554" s="71"/>
      <c r="H554" s="71"/>
      <c r="I554" s="72"/>
      <c r="J554" s="71"/>
      <c r="K554" s="71"/>
      <c r="L554" s="71"/>
      <c r="M554" s="72"/>
      <c r="N554" s="72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</row>
    <row r="555" ht="12.75" customHeight="1">
      <c r="A555" s="71"/>
      <c r="B555" s="72"/>
      <c r="C555" s="73"/>
      <c r="D555" s="71"/>
      <c r="E555" s="71"/>
      <c r="F555" s="72"/>
      <c r="G555" s="71"/>
      <c r="H555" s="71"/>
      <c r="I555" s="72"/>
      <c r="J555" s="71"/>
      <c r="K555" s="71"/>
      <c r="L555" s="71"/>
      <c r="M555" s="72"/>
      <c r="N555" s="72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</row>
    <row r="556" ht="12.75" customHeight="1">
      <c r="A556" s="71"/>
      <c r="B556" s="72"/>
      <c r="C556" s="73"/>
      <c r="D556" s="71"/>
      <c r="E556" s="71"/>
      <c r="F556" s="72"/>
      <c r="G556" s="71"/>
      <c r="H556" s="71"/>
      <c r="I556" s="72"/>
      <c r="J556" s="71"/>
      <c r="K556" s="71"/>
      <c r="L556" s="71"/>
      <c r="M556" s="72"/>
      <c r="N556" s="72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</row>
    <row r="557" ht="12.75" customHeight="1">
      <c r="A557" s="71"/>
      <c r="B557" s="72"/>
      <c r="C557" s="73"/>
      <c r="D557" s="71"/>
      <c r="E557" s="71"/>
      <c r="F557" s="72"/>
      <c r="G557" s="71"/>
      <c r="H557" s="71"/>
      <c r="I557" s="72"/>
      <c r="J557" s="71"/>
      <c r="K557" s="71"/>
      <c r="L557" s="71"/>
      <c r="M557" s="72"/>
      <c r="N557" s="72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</row>
    <row r="558" ht="12.75" customHeight="1">
      <c r="A558" s="71"/>
      <c r="B558" s="72"/>
      <c r="C558" s="73"/>
      <c r="D558" s="71"/>
      <c r="E558" s="71"/>
      <c r="F558" s="72"/>
      <c r="G558" s="71"/>
      <c r="H558" s="71"/>
      <c r="I558" s="72"/>
      <c r="J558" s="71"/>
      <c r="K558" s="71"/>
      <c r="L558" s="71"/>
      <c r="M558" s="72"/>
      <c r="N558" s="72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</row>
    <row r="559" ht="12.75" customHeight="1">
      <c r="A559" s="71"/>
      <c r="B559" s="72"/>
      <c r="C559" s="73"/>
      <c r="D559" s="71"/>
      <c r="E559" s="71"/>
      <c r="F559" s="72"/>
      <c r="G559" s="71"/>
      <c r="H559" s="71"/>
      <c r="I559" s="72"/>
      <c r="J559" s="71"/>
      <c r="K559" s="71"/>
      <c r="L559" s="71"/>
      <c r="M559" s="72"/>
      <c r="N559" s="72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</row>
    <row r="560" ht="12.75" customHeight="1">
      <c r="A560" s="71"/>
      <c r="B560" s="72"/>
      <c r="C560" s="73"/>
      <c r="D560" s="71"/>
      <c r="E560" s="71"/>
      <c r="F560" s="72"/>
      <c r="G560" s="71"/>
      <c r="H560" s="71"/>
      <c r="I560" s="72"/>
      <c r="J560" s="71"/>
      <c r="K560" s="71"/>
      <c r="L560" s="71"/>
      <c r="M560" s="72"/>
      <c r="N560" s="72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</row>
    <row r="561" ht="12.75" customHeight="1">
      <c r="A561" s="71"/>
      <c r="B561" s="72"/>
      <c r="C561" s="73"/>
      <c r="D561" s="71"/>
      <c r="E561" s="71"/>
      <c r="F561" s="72"/>
      <c r="G561" s="71"/>
      <c r="H561" s="71"/>
      <c r="I561" s="72"/>
      <c r="J561" s="71"/>
      <c r="K561" s="71"/>
      <c r="L561" s="71"/>
      <c r="M561" s="72"/>
      <c r="N561" s="72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</row>
    <row r="562" ht="12.75" customHeight="1">
      <c r="A562" s="71"/>
      <c r="B562" s="72"/>
      <c r="C562" s="73"/>
      <c r="D562" s="71"/>
      <c r="E562" s="71"/>
      <c r="F562" s="72"/>
      <c r="G562" s="71"/>
      <c r="H562" s="71"/>
      <c r="I562" s="72"/>
      <c r="J562" s="71"/>
      <c r="K562" s="71"/>
      <c r="L562" s="71"/>
      <c r="M562" s="72"/>
      <c r="N562" s="72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</row>
    <row r="563" ht="12.75" customHeight="1">
      <c r="A563" s="71"/>
      <c r="B563" s="72"/>
      <c r="C563" s="73"/>
      <c r="D563" s="71"/>
      <c r="E563" s="71"/>
      <c r="F563" s="72"/>
      <c r="G563" s="71"/>
      <c r="H563" s="71"/>
      <c r="I563" s="72"/>
      <c r="J563" s="71"/>
      <c r="K563" s="71"/>
      <c r="L563" s="71"/>
      <c r="M563" s="72"/>
      <c r="N563" s="72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</row>
    <row r="564" ht="12.75" customHeight="1">
      <c r="A564" s="71"/>
      <c r="B564" s="72"/>
      <c r="C564" s="73"/>
      <c r="D564" s="71"/>
      <c r="E564" s="71"/>
      <c r="F564" s="72"/>
      <c r="G564" s="71"/>
      <c r="H564" s="71"/>
      <c r="I564" s="72"/>
      <c r="J564" s="71"/>
      <c r="K564" s="71"/>
      <c r="L564" s="71"/>
      <c r="M564" s="72"/>
      <c r="N564" s="72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</row>
    <row r="565" ht="12.75" customHeight="1">
      <c r="A565" s="71"/>
      <c r="B565" s="72"/>
      <c r="C565" s="73"/>
      <c r="D565" s="71"/>
      <c r="E565" s="71"/>
      <c r="F565" s="72"/>
      <c r="G565" s="71"/>
      <c r="H565" s="71"/>
      <c r="I565" s="72"/>
      <c r="J565" s="71"/>
      <c r="K565" s="71"/>
      <c r="L565" s="71"/>
      <c r="M565" s="72"/>
      <c r="N565" s="72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</row>
    <row r="566" ht="12.75" customHeight="1">
      <c r="A566" s="71"/>
      <c r="B566" s="72"/>
      <c r="C566" s="73"/>
      <c r="D566" s="71"/>
      <c r="E566" s="71"/>
      <c r="F566" s="72"/>
      <c r="G566" s="71"/>
      <c r="H566" s="71"/>
      <c r="I566" s="72"/>
      <c r="J566" s="71"/>
      <c r="K566" s="71"/>
      <c r="L566" s="71"/>
      <c r="M566" s="72"/>
      <c r="N566" s="72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</row>
    <row r="567" ht="12.75" customHeight="1">
      <c r="A567" s="71"/>
      <c r="B567" s="72"/>
      <c r="C567" s="73"/>
      <c r="D567" s="71"/>
      <c r="E567" s="71"/>
      <c r="F567" s="72"/>
      <c r="G567" s="71"/>
      <c r="H567" s="71"/>
      <c r="I567" s="72"/>
      <c r="J567" s="71"/>
      <c r="K567" s="71"/>
      <c r="L567" s="71"/>
      <c r="M567" s="72"/>
      <c r="N567" s="72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</row>
    <row r="568" ht="12.75" customHeight="1">
      <c r="A568" s="71"/>
      <c r="B568" s="72"/>
      <c r="C568" s="73"/>
      <c r="D568" s="71"/>
      <c r="E568" s="71"/>
      <c r="F568" s="72"/>
      <c r="G568" s="71"/>
      <c r="H568" s="71"/>
      <c r="I568" s="72"/>
      <c r="J568" s="71"/>
      <c r="K568" s="71"/>
      <c r="L568" s="71"/>
      <c r="M568" s="72"/>
      <c r="N568" s="72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</row>
    <row r="569" ht="12.75" customHeight="1">
      <c r="A569" s="71"/>
      <c r="B569" s="72"/>
      <c r="C569" s="73"/>
      <c r="D569" s="71"/>
      <c r="E569" s="71"/>
      <c r="F569" s="72"/>
      <c r="G569" s="71"/>
      <c r="H569" s="71"/>
      <c r="I569" s="72"/>
      <c r="J569" s="71"/>
      <c r="K569" s="71"/>
      <c r="L569" s="71"/>
      <c r="M569" s="72"/>
      <c r="N569" s="72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</row>
    <row r="570" ht="12.75" customHeight="1">
      <c r="A570" s="71"/>
      <c r="B570" s="72"/>
      <c r="C570" s="73"/>
      <c r="D570" s="71"/>
      <c r="E570" s="71"/>
      <c r="F570" s="72"/>
      <c r="G570" s="71"/>
      <c r="H570" s="71"/>
      <c r="I570" s="72"/>
      <c r="J570" s="71"/>
      <c r="K570" s="71"/>
      <c r="L570" s="71"/>
      <c r="M570" s="72"/>
      <c r="N570" s="72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</row>
    <row r="571" ht="12.75" customHeight="1">
      <c r="A571" s="71"/>
      <c r="B571" s="72"/>
      <c r="C571" s="73"/>
      <c r="D571" s="71"/>
      <c r="E571" s="71"/>
      <c r="F571" s="72"/>
      <c r="G571" s="71"/>
      <c r="H571" s="71"/>
      <c r="I571" s="72"/>
      <c r="J571" s="71"/>
      <c r="K571" s="71"/>
      <c r="L571" s="71"/>
      <c r="M571" s="72"/>
      <c r="N571" s="72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</row>
    <row r="572" ht="12.75" customHeight="1">
      <c r="A572" s="71"/>
      <c r="B572" s="72"/>
      <c r="C572" s="73"/>
      <c r="D572" s="71"/>
      <c r="E572" s="71"/>
      <c r="F572" s="72"/>
      <c r="G572" s="71"/>
      <c r="H572" s="71"/>
      <c r="I572" s="72"/>
      <c r="J572" s="71"/>
      <c r="K572" s="71"/>
      <c r="L572" s="71"/>
      <c r="M572" s="72"/>
      <c r="N572" s="72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</row>
    <row r="573" ht="12.75" customHeight="1">
      <c r="A573" s="71"/>
      <c r="B573" s="72"/>
      <c r="C573" s="73"/>
      <c r="D573" s="71"/>
      <c r="E573" s="71"/>
      <c r="F573" s="72"/>
      <c r="G573" s="71"/>
      <c r="H573" s="71"/>
      <c r="I573" s="72"/>
      <c r="J573" s="71"/>
      <c r="K573" s="71"/>
      <c r="L573" s="71"/>
      <c r="M573" s="72"/>
      <c r="N573" s="72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</row>
    <row r="574" ht="12.75" customHeight="1">
      <c r="A574" s="71"/>
      <c r="B574" s="72"/>
      <c r="C574" s="73"/>
      <c r="D574" s="71"/>
      <c r="E574" s="71"/>
      <c r="F574" s="72"/>
      <c r="G574" s="71"/>
      <c r="H574" s="71"/>
      <c r="I574" s="72"/>
      <c r="J574" s="71"/>
      <c r="K574" s="71"/>
      <c r="L574" s="71"/>
      <c r="M574" s="72"/>
      <c r="N574" s="72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</row>
    <row r="575" ht="12.75" customHeight="1">
      <c r="A575" s="71"/>
      <c r="B575" s="72"/>
      <c r="C575" s="73"/>
      <c r="D575" s="71"/>
      <c r="E575" s="71"/>
      <c r="F575" s="72"/>
      <c r="G575" s="71"/>
      <c r="H575" s="71"/>
      <c r="I575" s="72"/>
      <c r="J575" s="71"/>
      <c r="K575" s="71"/>
      <c r="L575" s="71"/>
      <c r="M575" s="72"/>
      <c r="N575" s="72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</row>
    <row r="576" ht="12.75" customHeight="1">
      <c r="A576" s="71"/>
      <c r="B576" s="72"/>
      <c r="C576" s="73"/>
      <c r="D576" s="71"/>
      <c r="E576" s="71"/>
      <c r="F576" s="72"/>
      <c r="G576" s="71"/>
      <c r="H576" s="71"/>
      <c r="I576" s="72"/>
      <c r="J576" s="71"/>
      <c r="K576" s="71"/>
      <c r="L576" s="71"/>
      <c r="M576" s="72"/>
      <c r="N576" s="72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</row>
    <row r="577" ht="12.75" customHeight="1">
      <c r="A577" s="71"/>
      <c r="B577" s="72"/>
      <c r="C577" s="73"/>
      <c r="D577" s="71"/>
      <c r="E577" s="71"/>
      <c r="F577" s="72"/>
      <c r="G577" s="71"/>
      <c r="H577" s="71"/>
      <c r="I577" s="72"/>
      <c r="J577" s="71"/>
      <c r="K577" s="71"/>
      <c r="L577" s="71"/>
      <c r="M577" s="72"/>
      <c r="N577" s="72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</row>
    <row r="578" ht="12.75" customHeight="1">
      <c r="A578" s="71"/>
      <c r="B578" s="72"/>
      <c r="C578" s="73"/>
      <c r="D578" s="71"/>
      <c r="E578" s="71"/>
      <c r="F578" s="72"/>
      <c r="G578" s="71"/>
      <c r="H578" s="71"/>
      <c r="I578" s="72"/>
      <c r="J578" s="71"/>
      <c r="K578" s="71"/>
      <c r="L578" s="71"/>
      <c r="M578" s="72"/>
      <c r="N578" s="72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</row>
    <row r="579" ht="12.75" customHeight="1">
      <c r="A579" s="71"/>
      <c r="B579" s="72"/>
      <c r="C579" s="73"/>
      <c r="D579" s="71"/>
      <c r="E579" s="71"/>
      <c r="F579" s="72"/>
      <c r="G579" s="71"/>
      <c r="H579" s="71"/>
      <c r="I579" s="72"/>
      <c r="J579" s="71"/>
      <c r="K579" s="71"/>
      <c r="L579" s="71"/>
      <c r="M579" s="72"/>
      <c r="N579" s="72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</row>
    <row r="580" ht="12.75" customHeight="1">
      <c r="A580" s="71"/>
      <c r="B580" s="72"/>
      <c r="C580" s="73"/>
      <c r="D580" s="71"/>
      <c r="E580" s="71"/>
      <c r="F580" s="72"/>
      <c r="G580" s="71"/>
      <c r="H580" s="71"/>
      <c r="I580" s="72"/>
      <c r="J580" s="71"/>
      <c r="K580" s="71"/>
      <c r="L580" s="71"/>
      <c r="M580" s="72"/>
      <c r="N580" s="72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</row>
    <row r="581" ht="12.75" customHeight="1">
      <c r="A581" s="71"/>
      <c r="B581" s="72"/>
      <c r="C581" s="73"/>
      <c r="D581" s="71"/>
      <c r="E581" s="71"/>
      <c r="F581" s="72"/>
      <c r="G581" s="71"/>
      <c r="H581" s="71"/>
      <c r="I581" s="72"/>
      <c r="J581" s="71"/>
      <c r="K581" s="71"/>
      <c r="L581" s="71"/>
      <c r="M581" s="72"/>
      <c r="N581" s="72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</row>
    <row r="582" ht="12.75" customHeight="1">
      <c r="A582" s="71"/>
      <c r="B582" s="72"/>
      <c r="C582" s="73"/>
      <c r="D582" s="71"/>
      <c r="E582" s="71"/>
      <c r="F582" s="72"/>
      <c r="G582" s="71"/>
      <c r="H582" s="71"/>
      <c r="I582" s="72"/>
      <c r="J582" s="71"/>
      <c r="K582" s="71"/>
      <c r="L582" s="71"/>
      <c r="M582" s="72"/>
      <c r="N582" s="72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</row>
    <row r="583" ht="12.75" customHeight="1">
      <c r="A583" s="71"/>
      <c r="B583" s="72"/>
      <c r="C583" s="73"/>
      <c r="D583" s="71"/>
      <c r="E583" s="71"/>
      <c r="F583" s="72"/>
      <c r="G583" s="71"/>
      <c r="H583" s="71"/>
      <c r="I583" s="72"/>
      <c r="J583" s="71"/>
      <c r="K583" s="71"/>
      <c r="L583" s="71"/>
      <c r="M583" s="72"/>
      <c r="N583" s="72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</row>
    <row r="584" ht="12.75" customHeight="1">
      <c r="A584" s="71"/>
      <c r="B584" s="72"/>
      <c r="C584" s="73"/>
      <c r="D584" s="71"/>
      <c r="E584" s="71"/>
      <c r="F584" s="72"/>
      <c r="G584" s="71"/>
      <c r="H584" s="71"/>
      <c r="I584" s="72"/>
      <c r="J584" s="71"/>
      <c r="K584" s="71"/>
      <c r="L584" s="71"/>
      <c r="M584" s="72"/>
      <c r="N584" s="72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</row>
    <row r="585" ht="12.75" customHeight="1">
      <c r="A585" s="71"/>
      <c r="B585" s="72"/>
      <c r="C585" s="73"/>
      <c r="D585" s="71"/>
      <c r="E585" s="71"/>
      <c r="F585" s="72"/>
      <c r="G585" s="71"/>
      <c r="H585" s="71"/>
      <c r="I585" s="72"/>
      <c r="J585" s="71"/>
      <c r="K585" s="71"/>
      <c r="L585" s="71"/>
      <c r="M585" s="72"/>
      <c r="N585" s="72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</row>
    <row r="586" ht="12.75" customHeight="1">
      <c r="A586" s="71"/>
      <c r="B586" s="72"/>
      <c r="C586" s="73"/>
      <c r="D586" s="71"/>
      <c r="E586" s="71"/>
      <c r="F586" s="72"/>
      <c r="G586" s="71"/>
      <c r="H586" s="71"/>
      <c r="I586" s="72"/>
      <c r="J586" s="71"/>
      <c r="K586" s="71"/>
      <c r="L586" s="71"/>
      <c r="M586" s="72"/>
      <c r="N586" s="72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</row>
    <row r="587" ht="12.75" customHeight="1">
      <c r="A587" s="71"/>
      <c r="B587" s="72"/>
      <c r="C587" s="73"/>
      <c r="D587" s="71"/>
      <c r="E587" s="71"/>
      <c r="F587" s="72"/>
      <c r="G587" s="71"/>
      <c r="H587" s="71"/>
      <c r="I587" s="72"/>
      <c r="J587" s="71"/>
      <c r="K587" s="71"/>
      <c r="L587" s="71"/>
      <c r="M587" s="72"/>
      <c r="N587" s="72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</row>
    <row r="588" ht="12.75" customHeight="1">
      <c r="A588" s="71"/>
      <c r="B588" s="72"/>
      <c r="C588" s="73"/>
      <c r="D588" s="71"/>
      <c r="E588" s="71"/>
      <c r="F588" s="72"/>
      <c r="G588" s="71"/>
      <c r="H588" s="71"/>
      <c r="I588" s="72"/>
      <c r="J588" s="71"/>
      <c r="K588" s="71"/>
      <c r="L588" s="71"/>
      <c r="M588" s="72"/>
      <c r="N588" s="72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</row>
    <row r="589" ht="12.75" customHeight="1">
      <c r="A589" s="71"/>
      <c r="B589" s="72"/>
      <c r="C589" s="73"/>
      <c r="D589" s="71"/>
      <c r="E589" s="71"/>
      <c r="F589" s="72"/>
      <c r="G589" s="71"/>
      <c r="H589" s="71"/>
      <c r="I589" s="72"/>
      <c r="J589" s="71"/>
      <c r="K589" s="71"/>
      <c r="L589" s="71"/>
      <c r="M589" s="72"/>
      <c r="N589" s="72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</row>
    <row r="590" ht="12.75" customHeight="1">
      <c r="A590" s="71"/>
      <c r="B590" s="72"/>
      <c r="C590" s="73"/>
      <c r="D590" s="71"/>
      <c r="E590" s="71"/>
      <c r="F590" s="72"/>
      <c r="G590" s="71"/>
      <c r="H590" s="71"/>
      <c r="I590" s="72"/>
      <c r="J590" s="71"/>
      <c r="K590" s="71"/>
      <c r="L590" s="71"/>
      <c r="M590" s="72"/>
      <c r="N590" s="72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</row>
    <row r="591" ht="12.75" customHeight="1">
      <c r="A591" s="71"/>
      <c r="B591" s="72"/>
      <c r="C591" s="73"/>
      <c r="D591" s="71"/>
      <c r="E591" s="71"/>
      <c r="F591" s="72"/>
      <c r="G591" s="71"/>
      <c r="H591" s="71"/>
      <c r="I591" s="72"/>
      <c r="J591" s="71"/>
      <c r="K591" s="71"/>
      <c r="L591" s="71"/>
      <c r="M591" s="72"/>
      <c r="N591" s="72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</row>
    <row r="592" ht="12.75" customHeight="1">
      <c r="A592" s="71"/>
      <c r="B592" s="72"/>
      <c r="C592" s="73"/>
      <c r="D592" s="71"/>
      <c r="E592" s="71"/>
      <c r="F592" s="72"/>
      <c r="G592" s="71"/>
      <c r="H592" s="71"/>
      <c r="I592" s="72"/>
      <c r="J592" s="71"/>
      <c r="K592" s="71"/>
      <c r="L592" s="71"/>
      <c r="M592" s="72"/>
      <c r="N592" s="72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</row>
    <row r="593" ht="12.75" customHeight="1">
      <c r="A593" s="71"/>
      <c r="B593" s="72"/>
      <c r="C593" s="73"/>
      <c r="D593" s="71"/>
      <c r="E593" s="71"/>
      <c r="F593" s="72"/>
      <c r="G593" s="71"/>
      <c r="H593" s="71"/>
      <c r="I593" s="72"/>
      <c r="J593" s="71"/>
      <c r="K593" s="71"/>
      <c r="L593" s="71"/>
      <c r="M593" s="72"/>
      <c r="N593" s="72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</row>
    <row r="594" ht="12.75" customHeight="1">
      <c r="A594" s="71"/>
      <c r="B594" s="72"/>
      <c r="C594" s="73"/>
      <c r="D594" s="71"/>
      <c r="E594" s="71"/>
      <c r="F594" s="72"/>
      <c r="G594" s="71"/>
      <c r="H594" s="71"/>
      <c r="I594" s="72"/>
      <c r="J594" s="71"/>
      <c r="K594" s="71"/>
      <c r="L594" s="71"/>
      <c r="M594" s="72"/>
      <c r="N594" s="72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</row>
    <row r="595" ht="12.75" customHeight="1">
      <c r="A595" s="71"/>
      <c r="B595" s="72"/>
      <c r="C595" s="73"/>
      <c r="D595" s="71"/>
      <c r="E595" s="71"/>
      <c r="F595" s="72"/>
      <c r="G595" s="71"/>
      <c r="H595" s="71"/>
      <c r="I595" s="72"/>
      <c r="J595" s="71"/>
      <c r="K595" s="71"/>
      <c r="L595" s="71"/>
      <c r="M595" s="72"/>
      <c r="N595" s="72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</row>
    <row r="596" ht="12.75" customHeight="1">
      <c r="A596" s="71"/>
      <c r="B596" s="72"/>
      <c r="C596" s="73"/>
      <c r="D596" s="71"/>
      <c r="E596" s="71"/>
      <c r="F596" s="72"/>
      <c r="G596" s="71"/>
      <c r="H596" s="71"/>
      <c r="I596" s="72"/>
      <c r="J596" s="71"/>
      <c r="K596" s="71"/>
      <c r="L596" s="71"/>
      <c r="M596" s="72"/>
      <c r="N596" s="72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</row>
    <row r="597" ht="12.75" customHeight="1">
      <c r="A597" s="71"/>
      <c r="B597" s="72"/>
      <c r="C597" s="73"/>
      <c r="D597" s="71"/>
      <c r="E597" s="71"/>
      <c r="F597" s="72"/>
      <c r="G597" s="71"/>
      <c r="H597" s="71"/>
      <c r="I597" s="72"/>
      <c r="J597" s="71"/>
      <c r="K597" s="71"/>
      <c r="L597" s="71"/>
      <c r="M597" s="72"/>
      <c r="N597" s="72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</row>
    <row r="598" ht="12.75" customHeight="1">
      <c r="A598" s="71"/>
      <c r="B598" s="72"/>
      <c r="C598" s="73"/>
      <c r="D598" s="71"/>
      <c r="E598" s="71"/>
      <c r="F598" s="72"/>
      <c r="G598" s="71"/>
      <c r="H598" s="71"/>
      <c r="I598" s="72"/>
      <c r="J598" s="71"/>
      <c r="K598" s="71"/>
      <c r="L598" s="71"/>
      <c r="M598" s="72"/>
      <c r="N598" s="72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</row>
    <row r="599" ht="12.75" customHeight="1">
      <c r="A599" s="71"/>
      <c r="B599" s="72"/>
      <c r="C599" s="73"/>
      <c r="D599" s="71"/>
      <c r="E599" s="71"/>
      <c r="F599" s="72"/>
      <c r="G599" s="71"/>
      <c r="H599" s="71"/>
      <c r="I599" s="72"/>
      <c r="J599" s="71"/>
      <c r="K599" s="71"/>
      <c r="L599" s="71"/>
      <c r="M599" s="72"/>
      <c r="N599" s="72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</row>
    <row r="600" ht="12.75" customHeight="1">
      <c r="A600" s="71"/>
      <c r="B600" s="72"/>
      <c r="C600" s="73"/>
      <c r="D600" s="71"/>
      <c r="E600" s="71"/>
      <c r="F600" s="72"/>
      <c r="G600" s="71"/>
      <c r="H600" s="71"/>
      <c r="I600" s="72"/>
      <c r="J600" s="71"/>
      <c r="K600" s="71"/>
      <c r="L600" s="71"/>
      <c r="M600" s="72"/>
      <c r="N600" s="72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</row>
    <row r="601" ht="12.75" customHeight="1">
      <c r="A601" s="71"/>
      <c r="B601" s="72"/>
      <c r="C601" s="73"/>
      <c r="D601" s="71"/>
      <c r="E601" s="71"/>
      <c r="F601" s="72"/>
      <c r="G601" s="71"/>
      <c r="H601" s="71"/>
      <c r="I601" s="72"/>
      <c r="J601" s="71"/>
      <c r="K601" s="71"/>
      <c r="L601" s="71"/>
      <c r="M601" s="72"/>
      <c r="N601" s="72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</row>
    <row r="602" ht="12.75" customHeight="1">
      <c r="A602" s="71"/>
      <c r="B602" s="72"/>
      <c r="C602" s="73"/>
      <c r="D602" s="71"/>
      <c r="E602" s="71"/>
      <c r="F602" s="72"/>
      <c r="G602" s="71"/>
      <c r="H602" s="71"/>
      <c r="I602" s="72"/>
      <c r="J602" s="71"/>
      <c r="K602" s="71"/>
      <c r="L602" s="71"/>
      <c r="M602" s="72"/>
      <c r="N602" s="72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</row>
    <row r="603" ht="12.75" customHeight="1">
      <c r="A603" s="71"/>
      <c r="B603" s="72"/>
      <c r="C603" s="73"/>
      <c r="D603" s="71"/>
      <c r="E603" s="71"/>
      <c r="F603" s="72"/>
      <c r="G603" s="71"/>
      <c r="H603" s="71"/>
      <c r="I603" s="72"/>
      <c r="J603" s="71"/>
      <c r="K603" s="71"/>
      <c r="L603" s="71"/>
      <c r="M603" s="72"/>
      <c r="N603" s="72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</row>
    <row r="604" ht="12.75" customHeight="1">
      <c r="A604" s="71"/>
      <c r="B604" s="72"/>
      <c r="C604" s="73"/>
      <c r="D604" s="71"/>
      <c r="E604" s="71"/>
      <c r="F604" s="72"/>
      <c r="G604" s="71"/>
      <c r="H604" s="71"/>
      <c r="I604" s="72"/>
      <c r="J604" s="71"/>
      <c r="K604" s="71"/>
      <c r="L604" s="71"/>
      <c r="M604" s="72"/>
      <c r="N604" s="72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</row>
    <row r="605" ht="12.75" customHeight="1">
      <c r="A605" s="71"/>
      <c r="B605" s="72"/>
      <c r="C605" s="73"/>
      <c r="D605" s="71"/>
      <c r="E605" s="71"/>
      <c r="F605" s="72"/>
      <c r="G605" s="71"/>
      <c r="H605" s="71"/>
      <c r="I605" s="72"/>
      <c r="J605" s="71"/>
      <c r="K605" s="71"/>
      <c r="L605" s="71"/>
      <c r="M605" s="72"/>
      <c r="N605" s="72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</row>
    <row r="606" ht="12.75" customHeight="1">
      <c r="A606" s="71"/>
      <c r="B606" s="72"/>
      <c r="C606" s="73"/>
      <c r="D606" s="71"/>
      <c r="E606" s="71"/>
      <c r="F606" s="72"/>
      <c r="G606" s="71"/>
      <c r="H606" s="71"/>
      <c r="I606" s="72"/>
      <c r="J606" s="71"/>
      <c r="K606" s="71"/>
      <c r="L606" s="71"/>
      <c r="M606" s="72"/>
      <c r="N606" s="72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</row>
    <row r="607" ht="12.75" customHeight="1">
      <c r="A607" s="71"/>
      <c r="B607" s="72"/>
      <c r="C607" s="73"/>
      <c r="D607" s="71"/>
      <c r="E607" s="71"/>
      <c r="F607" s="72"/>
      <c r="G607" s="71"/>
      <c r="H607" s="71"/>
      <c r="I607" s="72"/>
      <c r="J607" s="71"/>
      <c r="K607" s="71"/>
      <c r="L607" s="71"/>
      <c r="M607" s="72"/>
      <c r="N607" s="72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</row>
    <row r="608" ht="12.75" customHeight="1">
      <c r="A608" s="71"/>
      <c r="B608" s="72"/>
      <c r="C608" s="73"/>
      <c r="D608" s="71"/>
      <c r="E608" s="71"/>
      <c r="F608" s="72"/>
      <c r="G608" s="71"/>
      <c r="H608" s="71"/>
      <c r="I608" s="72"/>
      <c r="J608" s="71"/>
      <c r="K608" s="71"/>
      <c r="L608" s="71"/>
      <c r="M608" s="72"/>
      <c r="N608" s="72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</row>
    <row r="609" ht="12.75" customHeight="1">
      <c r="A609" s="71"/>
      <c r="B609" s="72"/>
      <c r="C609" s="73"/>
      <c r="D609" s="71"/>
      <c r="E609" s="71"/>
      <c r="F609" s="72"/>
      <c r="G609" s="71"/>
      <c r="H609" s="71"/>
      <c r="I609" s="72"/>
      <c r="J609" s="71"/>
      <c r="K609" s="71"/>
      <c r="L609" s="71"/>
      <c r="M609" s="72"/>
      <c r="N609" s="72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</row>
    <row r="610" ht="12.75" customHeight="1">
      <c r="A610" s="71"/>
      <c r="B610" s="72"/>
      <c r="C610" s="73"/>
      <c r="D610" s="71"/>
      <c r="E610" s="71"/>
      <c r="F610" s="72"/>
      <c r="G610" s="71"/>
      <c r="H610" s="71"/>
      <c r="I610" s="72"/>
      <c r="J610" s="71"/>
      <c r="K610" s="71"/>
      <c r="L610" s="71"/>
      <c r="M610" s="72"/>
      <c r="N610" s="72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</row>
    <row r="611" ht="12.75" customHeight="1">
      <c r="A611" s="71"/>
      <c r="B611" s="72"/>
      <c r="C611" s="73"/>
      <c r="D611" s="71"/>
      <c r="E611" s="71"/>
      <c r="F611" s="72"/>
      <c r="G611" s="71"/>
      <c r="H611" s="71"/>
      <c r="I611" s="72"/>
      <c r="J611" s="71"/>
      <c r="K611" s="71"/>
      <c r="L611" s="71"/>
      <c r="M611" s="72"/>
      <c r="N611" s="72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</row>
    <row r="612" ht="12.75" customHeight="1">
      <c r="A612" s="71"/>
      <c r="B612" s="72"/>
      <c r="C612" s="73"/>
      <c r="D612" s="71"/>
      <c r="E612" s="71"/>
      <c r="F612" s="72"/>
      <c r="G612" s="71"/>
      <c r="H612" s="71"/>
      <c r="I612" s="72"/>
      <c r="J612" s="71"/>
      <c r="K612" s="71"/>
      <c r="L612" s="71"/>
      <c r="M612" s="72"/>
      <c r="N612" s="72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</row>
    <row r="613" ht="12.75" customHeight="1">
      <c r="A613" s="71"/>
      <c r="B613" s="72"/>
      <c r="C613" s="73"/>
      <c r="D613" s="71"/>
      <c r="E613" s="71"/>
      <c r="F613" s="72"/>
      <c r="G613" s="71"/>
      <c r="H613" s="71"/>
      <c r="I613" s="72"/>
      <c r="J613" s="71"/>
      <c r="K613" s="71"/>
      <c r="L613" s="71"/>
      <c r="M613" s="72"/>
      <c r="N613" s="72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</row>
    <row r="614" ht="12.75" customHeight="1">
      <c r="A614" s="71"/>
      <c r="B614" s="72"/>
      <c r="C614" s="73"/>
      <c r="D614" s="71"/>
      <c r="E614" s="71"/>
      <c r="F614" s="72"/>
      <c r="G614" s="71"/>
      <c r="H614" s="71"/>
      <c r="I614" s="72"/>
      <c r="J614" s="71"/>
      <c r="K614" s="71"/>
      <c r="L614" s="71"/>
      <c r="M614" s="72"/>
      <c r="N614" s="72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</row>
    <row r="615" ht="12.75" customHeight="1">
      <c r="A615" s="71"/>
      <c r="B615" s="72"/>
      <c r="C615" s="73"/>
      <c r="D615" s="71"/>
      <c r="E615" s="71"/>
      <c r="F615" s="72"/>
      <c r="G615" s="71"/>
      <c r="H615" s="71"/>
      <c r="I615" s="72"/>
      <c r="J615" s="71"/>
      <c r="K615" s="71"/>
      <c r="L615" s="71"/>
      <c r="M615" s="72"/>
      <c r="N615" s="72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</row>
    <row r="616" ht="12.75" customHeight="1">
      <c r="A616" s="71"/>
      <c r="B616" s="72"/>
      <c r="C616" s="73"/>
      <c r="D616" s="71"/>
      <c r="E616" s="71"/>
      <c r="F616" s="72"/>
      <c r="G616" s="71"/>
      <c r="H616" s="71"/>
      <c r="I616" s="72"/>
      <c r="J616" s="71"/>
      <c r="K616" s="71"/>
      <c r="L616" s="71"/>
      <c r="M616" s="72"/>
      <c r="N616" s="72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</row>
    <row r="617" ht="12.75" customHeight="1">
      <c r="A617" s="71"/>
      <c r="B617" s="72"/>
      <c r="C617" s="73"/>
      <c r="D617" s="71"/>
      <c r="E617" s="71"/>
      <c r="F617" s="72"/>
      <c r="G617" s="71"/>
      <c r="H617" s="71"/>
      <c r="I617" s="72"/>
      <c r="J617" s="71"/>
      <c r="K617" s="71"/>
      <c r="L617" s="71"/>
      <c r="M617" s="72"/>
      <c r="N617" s="72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</row>
    <row r="618" ht="12.75" customHeight="1">
      <c r="A618" s="71"/>
      <c r="B618" s="72"/>
      <c r="C618" s="73"/>
      <c r="D618" s="71"/>
      <c r="E618" s="71"/>
      <c r="F618" s="72"/>
      <c r="G618" s="71"/>
      <c r="H618" s="71"/>
      <c r="I618" s="72"/>
      <c r="J618" s="71"/>
      <c r="K618" s="71"/>
      <c r="L618" s="71"/>
      <c r="M618" s="72"/>
      <c r="N618" s="72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</row>
    <row r="619" ht="12.75" customHeight="1">
      <c r="A619" s="71"/>
      <c r="B619" s="72"/>
      <c r="C619" s="73"/>
      <c r="D619" s="71"/>
      <c r="E619" s="71"/>
      <c r="F619" s="72"/>
      <c r="G619" s="71"/>
      <c r="H619" s="71"/>
      <c r="I619" s="72"/>
      <c r="J619" s="71"/>
      <c r="K619" s="71"/>
      <c r="L619" s="71"/>
      <c r="M619" s="72"/>
      <c r="N619" s="72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</row>
    <row r="620" ht="12.75" customHeight="1">
      <c r="A620" s="71"/>
      <c r="B620" s="72"/>
      <c r="C620" s="73"/>
      <c r="D620" s="71"/>
      <c r="E620" s="71"/>
      <c r="F620" s="72"/>
      <c r="G620" s="71"/>
      <c r="H620" s="71"/>
      <c r="I620" s="72"/>
      <c r="J620" s="71"/>
      <c r="K620" s="71"/>
      <c r="L620" s="71"/>
      <c r="M620" s="72"/>
      <c r="N620" s="72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</row>
    <row r="621" ht="12.75" customHeight="1">
      <c r="A621" s="71"/>
      <c r="B621" s="72"/>
      <c r="C621" s="73"/>
      <c r="D621" s="71"/>
      <c r="E621" s="71"/>
      <c r="F621" s="72"/>
      <c r="G621" s="71"/>
      <c r="H621" s="71"/>
      <c r="I621" s="72"/>
      <c r="J621" s="71"/>
      <c r="K621" s="71"/>
      <c r="L621" s="71"/>
      <c r="M621" s="72"/>
      <c r="N621" s="72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</row>
    <row r="622" ht="12.75" customHeight="1">
      <c r="A622" s="71"/>
      <c r="B622" s="72"/>
      <c r="C622" s="73"/>
      <c r="D622" s="71"/>
      <c r="E622" s="71"/>
      <c r="F622" s="72"/>
      <c r="G622" s="71"/>
      <c r="H622" s="71"/>
      <c r="I622" s="72"/>
      <c r="J622" s="71"/>
      <c r="K622" s="71"/>
      <c r="L622" s="71"/>
      <c r="M622" s="72"/>
      <c r="N622" s="72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</row>
    <row r="623" ht="12.75" customHeight="1">
      <c r="A623" s="71"/>
      <c r="B623" s="72"/>
      <c r="C623" s="73"/>
      <c r="D623" s="71"/>
      <c r="E623" s="71"/>
      <c r="F623" s="72"/>
      <c r="G623" s="71"/>
      <c r="H623" s="71"/>
      <c r="I623" s="72"/>
      <c r="J623" s="71"/>
      <c r="K623" s="71"/>
      <c r="L623" s="71"/>
      <c r="M623" s="72"/>
      <c r="N623" s="72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</row>
    <row r="624" ht="12.75" customHeight="1">
      <c r="A624" s="71"/>
      <c r="B624" s="72"/>
      <c r="C624" s="73"/>
      <c r="D624" s="71"/>
      <c r="E624" s="71"/>
      <c r="F624" s="72"/>
      <c r="G624" s="71"/>
      <c r="H624" s="71"/>
      <c r="I624" s="72"/>
      <c r="J624" s="71"/>
      <c r="K624" s="71"/>
      <c r="L624" s="71"/>
      <c r="M624" s="72"/>
      <c r="N624" s="72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</row>
    <row r="625" ht="12.75" customHeight="1">
      <c r="A625" s="71"/>
      <c r="B625" s="72"/>
      <c r="C625" s="73"/>
      <c r="D625" s="71"/>
      <c r="E625" s="71"/>
      <c r="F625" s="72"/>
      <c r="G625" s="71"/>
      <c r="H625" s="71"/>
      <c r="I625" s="72"/>
      <c r="J625" s="71"/>
      <c r="K625" s="71"/>
      <c r="L625" s="71"/>
      <c r="M625" s="72"/>
      <c r="N625" s="72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</row>
    <row r="626" ht="12.75" customHeight="1">
      <c r="A626" s="71"/>
      <c r="B626" s="72"/>
      <c r="C626" s="73"/>
      <c r="D626" s="71"/>
      <c r="E626" s="71"/>
      <c r="F626" s="72"/>
      <c r="G626" s="71"/>
      <c r="H626" s="71"/>
      <c r="I626" s="72"/>
      <c r="J626" s="71"/>
      <c r="K626" s="71"/>
      <c r="L626" s="71"/>
      <c r="M626" s="72"/>
      <c r="N626" s="72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</row>
    <row r="627" ht="12.75" customHeight="1">
      <c r="A627" s="71"/>
      <c r="B627" s="72"/>
      <c r="C627" s="73"/>
      <c r="D627" s="71"/>
      <c r="E627" s="71"/>
      <c r="F627" s="72"/>
      <c r="G627" s="71"/>
      <c r="H627" s="71"/>
      <c r="I627" s="72"/>
      <c r="J627" s="71"/>
      <c r="K627" s="71"/>
      <c r="L627" s="71"/>
      <c r="M627" s="72"/>
      <c r="N627" s="72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</row>
    <row r="628" ht="12.75" customHeight="1">
      <c r="A628" s="71"/>
      <c r="B628" s="72"/>
      <c r="C628" s="73"/>
      <c r="D628" s="71"/>
      <c r="E628" s="71"/>
      <c r="F628" s="72"/>
      <c r="G628" s="71"/>
      <c r="H628" s="71"/>
      <c r="I628" s="72"/>
      <c r="J628" s="71"/>
      <c r="K628" s="71"/>
      <c r="L628" s="71"/>
      <c r="M628" s="72"/>
      <c r="N628" s="72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</row>
    <row r="629" ht="12.75" customHeight="1">
      <c r="A629" s="71"/>
      <c r="B629" s="72"/>
      <c r="C629" s="73"/>
      <c r="D629" s="71"/>
      <c r="E629" s="71"/>
      <c r="F629" s="72"/>
      <c r="G629" s="71"/>
      <c r="H629" s="71"/>
      <c r="I629" s="72"/>
      <c r="J629" s="71"/>
      <c r="K629" s="71"/>
      <c r="L629" s="71"/>
      <c r="M629" s="72"/>
      <c r="N629" s="72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</row>
    <row r="630" ht="12.75" customHeight="1">
      <c r="A630" s="71"/>
      <c r="B630" s="72"/>
      <c r="C630" s="73"/>
      <c r="D630" s="71"/>
      <c r="E630" s="71"/>
      <c r="F630" s="72"/>
      <c r="G630" s="71"/>
      <c r="H630" s="71"/>
      <c r="I630" s="72"/>
      <c r="J630" s="71"/>
      <c r="K630" s="71"/>
      <c r="L630" s="71"/>
      <c r="M630" s="72"/>
      <c r="N630" s="72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</row>
    <row r="631" ht="12.75" customHeight="1">
      <c r="A631" s="71"/>
      <c r="B631" s="72"/>
      <c r="C631" s="73"/>
      <c r="D631" s="71"/>
      <c r="E631" s="71"/>
      <c r="F631" s="72"/>
      <c r="G631" s="71"/>
      <c r="H631" s="71"/>
      <c r="I631" s="72"/>
      <c r="J631" s="71"/>
      <c r="K631" s="71"/>
      <c r="L631" s="71"/>
      <c r="M631" s="72"/>
      <c r="N631" s="72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</row>
    <row r="632" ht="12.75" customHeight="1">
      <c r="A632" s="71"/>
      <c r="B632" s="72"/>
      <c r="C632" s="73"/>
      <c r="D632" s="71"/>
      <c r="E632" s="71"/>
      <c r="F632" s="72"/>
      <c r="G632" s="71"/>
      <c r="H632" s="71"/>
      <c r="I632" s="72"/>
      <c r="J632" s="71"/>
      <c r="K632" s="71"/>
      <c r="L632" s="71"/>
      <c r="M632" s="72"/>
      <c r="N632" s="72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</row>
    <row r="633" ht="12.75" customHeight="1">
      <c r="A633" s="71"/>
      <c r="B633" s="72"/>
      <c r="C633" s="73"/>
      <c r="D633" s="71"/>
      <c r="E633" s="71"/>
      <c r="F633" s="72"/>
      <c r="G633" s="71"/>
      <c r="H633" s="71"/>
      <c r="I633" s="72"/>
      <c r="J633" s="71"/>
      <c r="K633" s="71"/>
      <c r="L633" s="71"/>
      <c r="M633" s="72"/>
      <c r="N633" s="72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</row>
    <row r="634" ht="12.75" customHeight="1">
      <c r="A634" s="71"/>
      <c r="B634" s="72"/>
      <c r="C634" s="73"/>
      <c r="D634" s="71"/>
      <c r="E634" s="71"/>
      <c r="F634" s="72"/>
      <c r="G634" s="71"/>
      <c r="H634" s="71"/>
      <c r="I634" s="72"/>
      <c r="J634" s="71"/>
      <c r="K634" s="71"/>
      <c r="L634" s="71"/>
      <c r="M634" s="72"/>
      <c r="N634" s="72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</row>
    <row r="635" ht="12.75" customHeight="1">
      <c r="A635" s="71"/>
      <c r="B635" s="72"/>
      <c r="C635" s="73"/>
      <c r="D635" s="71"/>
      <c r="E635" s="71"/>
      <c r="F635" s="72"/>
      <c r="G635" s="71"/>
      <c r="H635" s="71"/>
      <c r="I635" s="72"/>
      <c r="J635" s="71"/>
      <c r="K635" s="71"/>
      <c r="L635" s="71"/>
      <c r="M635" s="72"/>
      <c r="N635" s="72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</row>
    <row r="636" ht="12.75" customHeight="1">
      <c r="A636" s="71"/>
      <c r="B636" s="72"/>
      <c r="C636" s="73"/>
      <c r="D636" s="71"/>
      <c r="E636" s="71"/>
      <c r="F636" s="72"/>
      <c r="G636" s="71"/>
      <c r="H636" s="71"/>
      <c r="I636" s="72"/>
      <c r="J636" s="71"/>
      <c r="K636" s="71"/>
      <c r="L636" s="71"/>
      <c r="M636" s="72"/>
      <c r="N636" s="72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</row>
    <row r="637" ht="12.75" customHeight="1">
      <c r="A637" s="71"/>
      <c r="B637" s="72"/>
      <c r="C637" s="73"/>
      <c r="D637" s="71"/>
      <c r="E637" s="71"/>
      <c r="F637" s="72"/>
      <c r="G637" s="71"/>
      <c r="H637" s="71"/>
      <c r="I637" s="72"/>
      <c r="J637" s="71"/>
      <c r="K637" s="71"/>
      <c r="L637" s="71"/>
      <c r="M637" s="72"/>
      <c r="N637" s="72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</row>
    <row r="638" ht="12.75" customHeight="1">
      <c r="A638" s="71"/>
      <c r="B638" s="72"/>
      <c r="C638" s="73"/>
      <c r="D638" s="71"/>
      <c r="E638" s="71"/>
      <c r="F638" s="72"/>
      <c r="G638" s="71"/>
      <c r="H638" s="71"/>
      <c r="I638" s="72"/>
      <c r="J638" s="71"/>
      <c r="K638" s="71"/>
      <c r="L638" s="71"/>
      <c r="M638" s="72"/>
      <c r="N638" s="72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</row>
    <row r="639" ht="12.75" customHeight="1">
      <c r="A639" s="71"/>
      <c r="B639" s="72"/>
      <c r="C639" s="73"/>
      <c r="D639" s="71"/>
      <c r="E639" s="71"/>
      <c r="F639" s="72"/>
      <c r="G639" s="71"/>
      <c r="H639" s="71"/>
      <c r="I639" s="72"/>
      <c r="J639" s="71"/>
      <c r="K639" s="71"/>
      <c r="L639" s="71"/>
      <c r="M639" s="72"/>
      <c r="N639" s="72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</row>
    <row r="640" ht="12.75" customHeight="1">
      <c r="A640" s="71"/>
      <c r="B640" s="72"/>
      <c r="C640" s="73"/>
      <c r="D640" s="71"/>
      <c r="E640" s="71"/>
      <c r="F640" s="72"/>
      <c r="G640" s="71"/>
      <c r="H640" s="71"/>
      <c r="I640" s="72"/>
      <c r="J640" s="71"/>
      <c r="K640" s="71"/>
      <c r="L640" s="71"/>
      <c r="M640" s="72"/>
      <c r="N640" s="72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</row>
    <row r="641" ht="12.75" customHeight="1">
      <c r="A641" s="71"/>
      <c r="B641" s="72"/>
      <c r="C641" s="73"/>
      <c r="D641" s="71"/>
      <c r="E641" s="71"/>
      <c r="F641" s="72"/>
      <c r="G641" s="71"/>
      <c r="H641" s="71"/>
      <c r="I641" s="72"/>
      <c r="J641" s="71"/>
      <c r="K641" s="71"/>
      <c r="L641" s="71"/>
      <c r="M641" s="72"/>
      <c r="N641" s="72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</row>
    <row r="642" ht="12.75" customHeight="1">
      <c r="A642" s="71"/>
      <c r="B642" s="72"/>
      <c r="C642" s="73"/>
      <c r="D642" s="71"/>
      <c r="E642" s="71"/>
      <c r="F642" s="72"/>
      <c r="G642" s="71"/>
      <c r="H642" s="71"/>
      <c r="I642" s="72"/>
      <c r="J642" s="71"/>
      <c r="K642" s="71"/>
      <c r="L642" s="71"/>
      <c r="M642" s="72"/>
      <c r="N642" s="72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</row>
    <row r="643" ht="12.75" customHeight="1">
      <c r="A643" s="71"/>
      <c r="B643" s="72"/>
      <c r="C643" s="73"/>
      <c r="D643" s="71"/>
      <c r="E643" s="71"/>
      <c r="F643" s="72"/>
      <c r="G643" s="71"/>
      <c r="H643" s="71"/>
      <c r="I643" s="72"/>
      <c r="J643" s="71"/>
      <c r="K643" s="71"/>
      <c r="L643" s="71"/>
      <c r="M643" s="72"/>
      <c r="N643" s="72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</row>
    <row r="644" ht="12.75" customHeight="1">
      <c r="A644" s="71"/>
      <c r="B644" s="72"/>
      <c r="C644" s="73"/>
      <c r="D644" s="71"/>
      <c r="E644" s="71"/>
      <c r="F644" s="72"/>
      <c r="G644" s="71"/>
      <c r="H644" s="71"/>
      <c r="I644" s="72"/>
      <c r="J644" s="71"/>
      <c r="K644" s="71"/>
      <c r="L644" s="71"/>
      <c r="M644" s="72"/>
      <c r="N644" s="72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</row>
    <row r="645" ht="12.75" customHeight="1">
      <c r="A645" s="71"/>
      <c r="B645" s="72"/>
      <c r="C645" s="73"/>
      <c r="D645" s="71"/>
      <c r="E645" s="71"/>
      <c r="F645" s="72"/>
      <c r="G645" s="71"/>
      <c r="H645" s="71"/>
      <c r="I645" s="72"/>
      <c r="J645" s="71"/>
      <c r="K645" s="71"/>
      <c r="L645" s="71"/>
      <c r="M645" s="72"/>
      <c r="N645" s="72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</row>
    <row r="646" ht="12.75" customHeight="1">
      <c r="A646" s="71"/>
      <c r="B646" s="72"/>
      <c r="C646" s="73"/>
      <c r="D646" s="71"/>
      <c r="E646" s="71"/>
      <c r="F646" s="72"/>
      <c r="G646" s="71"/>
      <c r="H646" s="71"/>
      <c r="I646" s="72"/>
      <c r="J646" s="71"/>
      <c r="K646" s="71"/>
      <c r="L646" s="71"/>
      <c r="M646" s="72"/>
      <c r="N646" s="72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</row>
    <row r="647" ht="12.75" customHeight="1">
      <c r="A647" s="71"/>
      <c r="B647" s="72"/>
      <c r="C647" s="73"/>
      <c r="D647" s="71"/>
      <c r="E647" s="71"/>
      <c r="F647" s="72"/>
      <c r="G647" s="71"/>
      <c r="H647" s="71"/>
      <c r="I647" s="72"/>
      <c r="J647" s="71"/>
      <c r="K647" s="71"/>
      <c r="L647" s="71"/>
      <c r="M647" s="72"/>
      <c r="N647" s="72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</row>
    <row r="648" ht="12.75" customHeight="1">
      <c r="A648" s="71"/>
      <c r="B648" s="72"/>
      <c r="C648" s="73"/>
      <c r="D648" s="71"/>
      <c r="E648" s="71"/>
      <c r="F648" s="72"/>
      <c r="G648" s="71"/>
      <c r="H648" s="71"/>
      <c r="I648" s="72"/>
      <c r="J648" s="71"/>
      <c r="K648" s="71"/>
      <c r="L648" s="71"/>
      <c r="M648" s="72"/>
      <c r="N648" s="72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</row>
    <row r="649" ht="12.75" customHeight="1">
      <c r="A649" s="71"/>
      <c r="B649" s="72"/>
      <c r="C649" s="73"/>
      <c r="D649" s="71"/>
      <c r="E649" s="71"/>
      <c r="F649" s="72"/>
      <c r="G649" s="71"/>
      <c r="H649" s="71"/>
      <c r="I649" s="72"/>
      <c r="J649" s="71"/>
      <c r="K649" s="71"/>
      <c r="L649" s="71"/>
      <c r="M649" s="72"/>
      <c r="N649" s="72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</row>
    <row r="650" ht="12.75" customHeight="1">
      <c r="A650" s="71"/>
      <c r="B650" s="72"/>
      <c r="C650" s="73"/>
      <c r="D650" s="71"/>
      <c r="E650" s="71"/>
      <c r="F650" s="72"/>
      <c r="G650" s="71"/>
      <c r="H650" s="71"/>
      <c r="I650" s="72"/>
      <c r="J650" s="71"/>
      <c r="K650" s="71"/>
      <c r="L650" s="71"/>
      <c r="M650" s="72"/>
      <c r="N650" s="72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</row>
    <row r="651" ht="12.75" customHeight="1">
      <c r="A651" s="71"/>
      <c r="B651" s="72"/>
      <c r="C651" s="73"/>
      <c r="D651" s="71"/>
      <c r="E651" s="71"/>
      <c r="F651" s="72"/>
      <c r="G651" s="71"/>
      <c r="H651" s="71"/>
      <c r="I651" s="72"/>
      <c r="J651" s="71"/>
      <c r="K651" s="71"/>
      <c r="L651" s="71"/>
      <c r="M651" s="72"/>
      <c r="N651" s="72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</row>
    <row r="652" ht="12.75" customHeight="1">
      <c r="A652" s="71"/>
      <c r="B652" s="72"/>
      <c r="C652" s="73"/>
      <c r="D652" s="71"/>
      <c r="E652" s="71"/>
      <c r="F652" s="72"/>
      <c r="G652" s="71"/>
      <c r="H652" s="71"/>
      <c r="I652" s="72"/>
      <c r="J652" s="71"/>
      <c r="K652" s="71"/>
      <c r="L652" s="71"/>
      <c r="M652" s="72"/>
      <c r="N652" s="72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</row>
    <row r="653" ht="12.75" customHeight="1">
      <c r="A653" s="71"/>
      <c r="B653" s="72"/>
      <c r="C653" s="73"/>
      <c r="D653" s="71"/>
      <c r="E653" s="71"/>
      <c r="F653" s="72"/>
      <c r="G653" s="71"/>
      <c r="H653" s="71"/>
      <c r="I653" s="72"/>
      <c r="J653" s="71"/>
      <c r="K653" s="71"/>
      <c r="L653" s="71"/>
      <c r="M653" s="72"/>
      <c r="N653" s="72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</row>
    <row r="654" ht="12.75" customHeight="1">
      <c r="A654" s="71"/>
      <c r="B654" s="72"/>
      <c r="C654" s="73"/>
      <c r="D654" s="71"/>
      <c r="E654" s="71"/>
      <c r="F654" s="72"/>
      <c r="G654" s="71"/>
      <c r="H654" s="71"/>
      <c r="I654" s="72"/>
      <c r="J654" s="71"/>
      <c r="K654" s="71"/>
      <c r="L654" s="71"/>
      <c r="M654" s="72"/>
      <c r="N654" s="72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</row>
    <row r="655" ht="12.75" customHeight="1">
      <c r="A655" s="71"/>
      <c r="B655" s="72"/>
      <c r="C655" s="73"/>
      <c r="D655" s="71"/>
      <c r="E655" s="71"/>
      <c r="F655" s="72"/>
      <c r="G655" s="71"/>
      <c r="H655" s="71"/>
      <c r="I655" s="72"/>
      <c r="J655" s="71"/>
      <c r="K655" s="71"/>
      <c r="L655" s="71"/>
      <c r="M655" s="72"/>
      <c r="N655" s="72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</row>
    <row r="656" ht="12.75" customHeight="1">
      <c r="A656" s="71"/>
      <c r="B656" s="72"/>
      <c r="C656" s="73"/>
      <c r="D656" s="71"/>
      <c r="E656" s="71"/>
      <c r="F656" s="72"/>
      <c r="G656" s="71"/>
      <c r="H656" s="71"/>
      <c r="I656" s="72"/>
      <c r="J656" s="71"/>
      <c r="K656" s="71"/>
      <c r="L656" s="71"/>
      <c r="M656" s="72"/>
      <c r="N656" s="72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</row>
    <row r="657" ht="12.75" customHeight="1">
      <c r="A657" s="71"/>
      <c r="B657" s="72"/>
      <c r="C657" s="73"/>
      <c r="D657" s="71"/>
      <c r="E657" s="71"/>
      <c r="F657" s="72"/>
      <c r="G657" s="71"/>
      <c r="H657" s="71"/>
      <c r="I657" s="72"/>
      <c r="J657" s="71"/>
      <c r="K657" s="71"/>
      <c r="L657" s="71"/>
      <c r="M657" s="72"/>
      <c r="N657" s="72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</row>
    <row r="658" ht="12.75" customHeight="1">
      <c r="A658" s="71"/>
      <c r="B658" s="72"/>
      <c r="C658" s="73"/>
      <c r="D658" s="71"/>
      <c r="E658" s="71"/>
      <c r="F658" s="72"/>
      <c r="G658" s="71"/>
      <c r="H658" s="71"/>
      <c r="I658" s="72"/>
      <c r="J658" s="71"/>
      <c r="K658" s="71"/>
      <c r="L658" s="71"/>
      <c r="M658" s="72"/>
      <c r="N658" s="72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</row>
    <row r="659" ht="12.75" customHeight="1">
      <c r="A659" s="71"/>
      <c r="B659" s="72"/>
      <c r="C659" s="73"/>
      <c r="D659" s="71"/>
      <c r="E659" s="71"/>
      <c r="F659" s="72"/>
      <c r="G659" s="71"/>
      <c r="H659" s="71"/>
      <c r="I659" s="72"/>
      <c r="J659" s="71"/>
      <c r="K659" s="71"/>
      <c r="L659" s="71"/>
      <c r="M659" s="72"/>
      <c r="N659" s="72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</row>
    <row r="660" ht="12.75" customHeight="1">
      <c r="A660" s="71"/>
      <c r="B660" s="72"/>
      <c r="C660" s="73"/>
      <c r="D660" s="71"/>
      <c r="E660" s="71"/>
      <c r="F660" s="72"/>
      <c r="G660" s="71"/>
      <c r="H660" s="71"/>
      <c r="I660" s="72"/>
      <c r="J660" s="71"/>
      <c r="K660" s="71"/>
      <c r="L660" s="71"/>
      <c r="M660" s="72"/>
      <c r="N660" s="72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</row>
    <row r="661" ht="12.75" customHeight="1">
      <c r="A661" s="71"/>
      <c r="B661" s="72"/>
      <c r="C661" s="73"/>
      <c r="D661" s="71"/>
      <c r="E661" s="71"/>
      <c r="F661" s="72"/>
      <c r="G661" s="71"/>
      <c r="H661" s="71"/>
      <c r="I661" s="72"/>
      <c r="J661" s="71"/>
      <c r="K661" s="71"/>
      <c r="L661" s="71"/>
      <c r="M661" s="72"/>
      <c r="N661" s="72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</row>
    <row r="662" ht="12.75" customHeight="1">
      <c r="A662" s="71"/>
      <c r="B662" s="72"/>
      <c r="C662" s="73"/>
      <c r="D662" s="71"/>
      <c r="E662" s="71"/>
      <c r="F662" s="72"/>
      <c r="G662" s="71"/>
      <c r="H662" s="71"/>
      <c r="I662" s="72"/>
      <c r="J662" s="71"/>
      <c r="K662" s="71"/>
      <c r="L662" s="71"/>
      <c r="M662" s="72"/>
      <c r="N662" s="72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</row>
    <row r="663" ht="12.75" customHeight="1">
      <c r="A663" s="71"/>
      <c r="B663" s="72"/>
      <c r="C663" s="73"/>
      <c r="D663" s="71"/>
      <c r="E663" s="71"/>
      <c r="F663" s="72"/>
      <c r="G663" s="71"/>
      <c r="H663" s="71"/>
      <c r="I663" s="72"/>
      <c r="J663" s="71"/>
      <c r="K663" s="71"/>
      <c r="L663" s="71"/>
      <c r="M663" s="72"/>
      <c r="N663" s="72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</row>
    <row r="664" ht="12.75" customHeight="1">
      <c r="A664" s="71"/>
      <c r="B664" s="72"/>
      <c r="C664" s="73"/>
      <c r="D664" s="71"/>
      <c r="E664" s="71"/>
      <c r="F664" s="72"/>
      <c r="G664" s="71"/>
      <c r="H664" s="71"/>
      <c r="I664" s="72"/>
      <c r="J664" s="71"/>
      <c r="K664" s="71"/>
      <c r="L664" s="71"/>
      <c r="M664" s="72"/>
      <c r="N664" s="72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</row>
    <row r="665" ht="12.75" customHeight="1">
      <c r="A665" s="71"/>
      <c r="B665" s="72"/>
      <c r="C665" s="73"/>
      <c r="D665" s="71"/>
      <c r="E665" s="71"/>
      <c r="F665" s="72"/>
      <c r="G665" s="71"/>
      <c r="H665" s="71"/>
      <c r="I665" s="72"/>
      <c r="J665" s="71"/>
      <c r="K665" s="71"/>
      <c r="L665" s="71"/>
      <c r="M665" s="72"/>
      <c r="N665" s="72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</row>
    <row r="666" ht="12.75" customHeight="1">
      <c r="A666" s="71"/>
      <c r="B666" s="72"/>
      <c r="C666" s="73"/>
      <c r="D666" s="71"/>
      <c r="E666" s="71"/>
      <c r="F666" s="72"/>
      <c r="G666" s="71"/>
      <c r="H666" s="71"/>
      <c r="I666" s="72"/>
      <c r="J666" s="71"/>
      <c r="K666" s="71"/>
      <c r="L666" s="71"/>
      <c r="M666" s="72"/>
      <c r="N666" s="72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</row>
    <row r="667" ht="12.75" customHeight="1">
      <c r="A667" s="71"/>
      <c r="B667" s="72"/>
      <c r="C667" s="73"/>
      <c r="D667" s="71"/>
      <c r="E667" s="71"/>
      <c r="F667" s="72"/>
      <c r="G667" s="71"/>
      <c r="H667" s="71"/>
      <c r="I667" s="72"/>
      <c r="J667" s="71"/>
      <c r="K667" s="71"/>
      <c r="L667" s="71"/>
      <c r="M667" s="72"/>
      <c r="N667" s="72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</row>
    <row r="668" ht="12.75" customHeight="1">
      <c r="A668" s="71"/>
      <c r="B668" s="72"/>
      <c r="C668" s="73"/>
      <c r="D668" s="71"/>
      <c r="E668" s="71"/>
      <c r="F668" s="72"/>
      <c r="G668" s="71"/>
      <c r="H668" s="71"/>
      <c r="I668" s="72"/>
      <c r="J668" s="71"/>
      <c r="K668" s="71"/>
      <c r="L668" s="71"/>
      <c r="M668" s="72"/>
      <c r="N668" s="72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</row>
    <row r="669" ht="12.75" customHeight="1">
      <c r="A669" s="71"/>
      <c r="B669" s="72"/>
      <c r="C669" s="73"/>
      <c r="D669" s="71"/>
      <c r="E669" s="71"/>
      <c r="F669" s="72"/>
      <c r="G669" s="71"/>
      <c r="H669" s="71"/>
      <c r="I669" s="72"/>
      <c r="J669" s="71"/>
      <c r="K669" s="71"/>
      <c r="L669" s="71"/>
      <c r="M669" s="72"/>
      <c r="N669" s="72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</row>
    <row r="670" ht="12.75" customHeight="1">
      <c r="A670" s="71"/>
      <c r="B670" s="72"/>
      <c r="C670" s="73"/>
      <c r="D670" s="71"/>
      <c r="E670" s="71"/>
      <c r="F670" s="72"/>
      <c r="G670" s="71"/>
      <c r="H670" s="71"/>
      <c r="I670" s="72"/>
      <c r="J670" s="71"/>
      <c r="K670" s="71"/>
      <c r="L670" s="71"/>
      <c r="M670" s="72"/>
      <c r="N670" s="72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</row>
    <row r="671" ht="12.75" customHeight="1">
      <c r="A671" s="71"/>
      <c r="B671" s="72"/>
      <c r="C671" s="73"/>
      <c r="D671" s="71"/>
      <c r="E671" s="71"/>
      <c r="F671" s="72"/>
      <c r="G671" s="71"/>
      <c r="H671" s="71"/>
      <c r="I671" s="72"/>
      <c r="J671" s="71"/>
      <c r="K671" s="71"/>
      <c r="L671" s="71"/>
      <c r="M671" s="72"/>
      <c r="N671" s="72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</row>
    <row r="672" ht="12.75" customHeight="1">
      <c r="A672" s="71"/>
      <c r="B672" s="72"/>
      <c r="C672" s="73"/>
      <c r="D672" s="71"/>
      <c r="E672" s="71"/>
      <c r="F672" s="72"/>
      <c r="G672" s="71"/>
      <c r="H672" s="71"/>
      <c r="I672" s="72"/>
      <c r="J672" s="71"/>
      <c r="K672" s="71"/>
      <c r="L672" s="71"/>
      <c r="M672" s="72"/>
      <c r="N672" s="72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</row>
    <row r="673" ht="12.75" customHeight="1">
      <c r="A673" s="71"/>
      <c r="B673" s="72"/>
      <c r="C673" s="73"/>
      <c r="D673" s="71"/>
      <c r="E673" s="71"/>
      <c r="F673" s="72"/>
      <c r="G673" s="71"/>
      <c r="H673" s="71"/>
      <c r="I673" s="72"/>
      <c r="J673" s="71"/>
      <c r="K673" s="71"/>
      <c r="L673" s="71"/>
      <c r="M673" s="72"/>
      <c r="N673" s="72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</row>
    <row r="674" ht="12.75" customHeight="1">
      <c r="A674" s="71"/>
      <c r="B674" s="72"/>
      <c r="C674" s="73"/>
      <c r="D674" s="71"/>
      <c r="E674" s="71"/>
      <c r="F674" s="72"/>
      <c r="G674" s="71"/>
      <c r="H674" s="71"/>
      <c r="I674" s="72"/>
      <c r="J674" s="71"/>
      <c r="K674" s="71"/>
      <c r="L674" s="71"/>
      <c r="M674" s="72"/>
      <c r="N674" s="72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</row>
    <row r="675" ht="12.75" customHeight="1">
      <c r="A675" s="71"/>
      <c r="B675" s="72"/>
      <c r="C675" s="73"/>
      <c r="D675" s="71"/>
      <c r="E675" s="71"/>
      <c r="F675" s="72"/>
      <c r="G675" s="71"/>
      <c r="H675" s="71"/>
      <c r="I675" s="72"/>
      <c r="J675" s="71"/>
      <c r="K675" s="71"/>
      <c r="L675" s="71"/>
      <c r="M675" s="72"/>
      <c r="N675" s="72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</row>
    <row r="676" ht="12.75" customHeight="1">
      <c r="A676" s="71"/>
      <c r="B676" s="72"/>
      <c r="C676" s="73"/>
      <c r="D676" s="71"/>
      <c r="E676" s="71"/>
      <c r="F676" s="72"/>
      <c r="G676" s="71"/>
      <c r="H676" s="71"/>
      <c r="I676" s="72"/>
      <c r="J676" s="71"/>
      <c r="K676" s="71"/>
      <c r="L676" s="71"/>
      <c r="M676" s="72"/>
      <c r="N676" s="72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</row>
    <row r="677" ht="12.75" customHeight="1">
      <c r="A677" s="71"/>
      <c r="B677" s="72"/>
      <c r="C677" s="73"/>
      <c r="D677" s="71"/>
      <c r="E677" s="71"/>
      <c r="F677" s="72"/>
      <c r="G677" s="71"/>
      <c r="H677" s="71"/>
      <c r="I677" s="72"/>
      <c r="J677" s="71"/>
      <c r="K677" s="71"/>
      <c r="L677" s="71"/>
      <c r="M677" s="72"/>
      <c r="N677" s="72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</row>
    <row r="678" ht="12.75" customHeight="1">
      <c r="A678" s="71"/>
      <c r="B678" s="72"/>
      <c r="C678" s="73"/>
      <c r="D678" s="71"/>
      <c r="E678" s="71"/>
      <c r="F678" s="72"/>
      <c r="G678" s="71"/>
      <c r="H678" s="71"/>
      <c r="I678" s="72"/>
      <c r="J678" s="71"/>
      <c r="K678" s="71"/>
      <c r="L678" s="71"/>
      <c r="M678" s="72"/>
      <c r="N678" s="72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</row>
    <row r="679" ht="12.75" customHeight="1">
      <c r="A679" s="71"/>
      <c r="B679" s="72"/>
      <c r="C679" s="73"/>
      <c r="D679" s="71"/>
      <c r="E679" s="71"/>
      <c r="F679" s="72"/>
      <c r="G679" s="71"/>
      <c r="H679" s="71"/>
      <c r="I679" s="72"/>
      <c r="J679" s="71"/>
      <c r="K679" s="71"/>
      <c r="L679" s="71"/>
      <c r="M679" s="72"/>
      <c r="N679" s="72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</row>
    <row r="680" ht="12.75" customHeight="1">
      <c r="A680" s="71"/>
      <c r="B680" s="72"/>
      <c r="C680" s="73"/>
      <c r="D680" s="71"/>
      <c r="E680" s="71"/>
      <c r="F680" s="72"/>
      <c r="G680" s="71"/>
      <c r="H680" s="71"/>
      <c r="I680" s="72"/>
      <c r="J680" s="71"/>
      <c r="K680" s="71"/>
      <c r="L680" s="71"/>
      <c r="M680" s="72"/>
      <c r="N680" s="72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</row>
    <row r="681" ht="12.75" customHeight="1">
      <c r="A681" s="71"/>
      <c r="B681" s="72"/>
      <c r="C681" s="73"/>
      <c r="D681" s="71"/>
      <c r="E681" s="71"/>
      <c r="F681" s="72"/>
      <c r="G681" s="71"/>
      <c r="H681" s="71"/>
      <c r="I681" s="72"/>
      <c r="J681" s="71"/>
      <c r="K681" s="71"/>
      <c r="L681" s="71"/>
      <c r="M681" s="72"/>
      <c r="N681" s="72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</row>
    <row r="682" ht="12.75" customHeight="1">
      <c r="A682" s="71"/>
      <c r="B682" s="72"/>
      <c r="C682" s="73"/>
      <c r="D682" s="71"/>
      <c r="E682" s="71"/>
      <c r="F682" s="72"/>
      <c r="G682" s="71"/>
      <c r="H682" s="71"/>
      <c r="I682" s="72"/>
      <c r="J682" s="71"/>
      <c r="K682" s="71"/>
      <c r="L682" s="71"/>
      <c r="M682" s="72"/>
      <c r="N682" s="72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</row>
    <row r="683" ht="12.75" customHeight="1">
      <c r="A683" s="71"/>
      <c r="B683" s="72"/>
      <c r="C683" s="73"/>
      <c r="D683" s="71"/>
      <c r="E683" s="71"/>
      <c r="F683" s="72"/>
      <c r="G683" s="71"/>
      <c r="H683" s="71"/>
      <c r="I683" s="72"/>
      <c r="J683" s="71"/>
      <c r="K683" s="71"/>
      <c r="L683" s="71"/>
      <c r="M683" s="72"/>
      <c r="N683" s="72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</row>
    <row r="684" ht="12.75" customHeight="1">
      <c r="A684" s="71"/>
      <c r="B684" s="72"/>
      <c r="C684" s="73"/>
      <c r="D684" s="71"/>
      <c r="E684" s="71"/>
      <c r="F684" s="72"/>
      <c r="G684" s="71"/>
      <c r="H684" s="71"/>
      <c r="I684" s="72"/>
      <c r="J684" s="71"/>
      <c r="K684" s="71"/>
      <c r="L684" s="71"/>
      <c r="M684" s="72"/>
      <c r="N684" s="72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</row>
    <row r="685" ht="12.75" customHeight="1">
      <c r="A685" s="71"/>
      <c r="B685" s="72"/>
      <c r="C685" s="73"/>
      <c r="D685" s="71"/>
      <c r="E685" s="71"/>
      <c r="F685" s="72"/>
      <c r="G685" s="71"/>
      <c r="H685" s="71"/>
      <c r="I685" s="72"/>
      <c r="J685" s="71"/>
      <c r="K685" s="71"/>
      <c r="L685" s="71"/>
      <c r="M685" s="72"/>
      <c r="N685" s="72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</row>
    <row r="686" ht="12.75" customHeight="1">
      <c r="A686" s="71"/>
      <c r="B686" s="72"/>
      <c r="C686" s="73"/>
      <c r="D686" s="71"/>
      <c r="E686" s="71"/>
      <c r="F686" s="72"/>
      <c r="G686" s="71"/>
      <c r="H686" s="71"/>
      <c r="I686" s="72"/>
      <c r="J686" s="71"/>
      <c r="K686" s="71"/>
      <c r="L686" s="71"/>
      <c r="M686" s="72"/>
      <c r="N686" s="72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</row>
    <row r="687" ht="12.75" customHeight="1">
      <c r="A687" s="71"/>
      <c r="B687" s="72"/>
      <c r="C687" s="73"/>
      <c r="D687" s="71"/>
      <c r="E687" s="71"/>
      <c r="F687" s="72"/>
      <c r="G687" s="71"/>
      <c r="H687" s="71"/>
      <c r="I687" s="72"/>
      <c r="J687" s="71"/>
      <c r="K687" s="71"/>
      <c r="L687" s="71"/>
      <c r="M687" s="72"/>
      <c r="N687" s="72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</row>
    <row r="688" ht="12.75" customHeight="1">
      <c r="A688" s="71"/>
      <c r="B688" s="72"/>
      <c r="C688" s="73"/>
      <c r="D688" s="71"/>
      <c r="E688" s="71"/>
      <c r="F688" s="72"/>
      <c r="G688" s="71"/>
      <c r="H688" s="71"/>
      <c r="I688" s="72"/>
      <c r="J688" s="71"/>
      <c r="K688" s="71"/>
      <c r="L688" s="71"/>
      <c r="M688" s="72"/>
      <c r="N688" s="72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</row>
    <row r="689" ht="12.75" customHeight="1">
      <c r="A689" s="71"/>
      <c r="B689" s="72"/>
      <c r="C689" s="73"/>
      <c r="D689" s="71"/>
      <c r="E689" s="71"/>
      <c r="F689" s="72"/>
      <c r="G689" s="71"/>
      <c r="H689" s="71"/>
      <c r="I689" s="72"/>
      <c r="J689" s="71"/>
      <c r="K689" s="71"/>
      <c r="L689" s="71"/>
      <c r="M689" s="72"/>
      <c r="N689" s="72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</row>
    <row r="690" ht="12.75" customHeight="1">
      <c r="A690" s="71"/>
      <c r="B690" s="72"/>
      <c r="C690" s="73"/>
      <c r="D690" s="71"/>
      <c r="E690" s="71"/>
      <c r="F690" s="72"/>
      <c r="G690" s="71"/>
      <c r="H690" s="71"/>
      <c r="I690" s="72"/>
      <c r="J690" s="71"/>
      <c r="K690" s="71"/>
      <c r="L690" s="71"/>
      <c r="M690" s="72"/>
      <c r="N690" s="72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</row>
    <row r="691" ht="12.75" customHeight="1">
      <c r="A691" s="71"/>
      <c r="B691" s="72"/>
      <c r="C691" s="73"/>
      <c r="D691" s="71"/>
      <c r="E691" s="71"/>
      <c r="F691" s="72"/>
      <c r="G691" s="71"/>
      <c r="H691" s="71"/>
      <c r="I691" s="72"/>
      <c r="J691" s="71"/>
      <c r="K691" s="71"/>
      <c r="L691" s="71"/>
      <c r="M691" s="72"/>
      <c r="N691" s="72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</row>
    <row r="692" ht="12.75" customHeight="1">
      <c r="A692" s="71"/>
      <c r="B692" s="72"/>
      <c r="C692" s="73"/>
      <c r="D692" s="71"/>
      <c r="E692" s="71"/>
      <c r="F692" s="72"/>
      <c r="G692" s="71"/>
      <c r="H692" s="71"/>
      <c r="I692" s="72"/>
      <c r="J692" s="71"/>
      <c r="K692" s="71"/>
      <c r="L692" s="71"/>
      <c r="M692" s="72"/>
      <c r="N692" s="72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</row>
    <row r="693" ht="12.75" customHeight="1">
      <c r="A693" s="71"/>
      <c r="B693" s="72"/>
      <c r="C693" s="73"/>
      <c r="D693" s="71"/>
      <c r="E693" s="71"/>
      <c r="F693" s="72"/>
      <c r="G693" s="71"/>
      <c r="H693" s="71"/>
      <c r="I693" s="72"/>
      <c r="J693" s="71"/>
      <c r="K693" s="71"/>
      <c r="L693" s="71"/>
      <c r="M693" s="72"/>
      <c r="N693" s="72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</row>
    <row r="694" ht="12.75" customHeight="1">
      <c r="A694" s="71"/>
      <c r="B694" s="72"/>
      <c r="C694" s="73"/>
      <c r="D694" s="71"/>
      <c r="E694" s="71"/>
      <c r="F694" s="72"/>
      <c r="G694" s="71"/>
      <c r="H694" s="71"/>
      <c r="I694" s="72"/>
      <c r="J694" s="71"/>
      <c r="K694" s="71"/>
      <c r="L694" s="71"/>
      <c r="M694" s="72"/>
      <c r="N694" s="72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</row>
    <row r="695" ht="12.75" customHeight="1">
      <c r="A695" s="71"/>
      <c r="B695" s="72"/>
      <c r="C695" s="73"/>
      <c r="D695" s="71"/>
      <c r="E695" s="71"/>
      <c r="F695" s="72"/>
      <c r="G695" s="71"/>
      <c r="H695" s="71"/>
      <c r="I695" s="72"/>
      <c r="J695" s="71"/>
      <c r="K695" s="71"/>
      <c r="L695" s="71"/>
      <c r="M695" s="72"/>
      <c r="N695" s="72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</row>
    <row r="696" ht="12.75" customHeight="1">
      <c r="A696" s="71"/>
      <c r="B696" s="72"/>
      <c r="C696" s="73"/>
      <c r="D696" s="71"/>
      <c r="E696" s="71"/>
      <c r="F696" s="72"/>
      <c r="G696" s="71"/>
      <c r="H696" s="71"/>
      <c r="I696" s="72"/>
      <c r="J696" s="71"/>
      <c r="K696" s="71"/>
      <c r="L696" s="71"/>
      <c r="M696" s="72"/>
      <c r="N696" s="72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</row>
    <row r="697" ht="12.75" customHeight="1">
      <c r="A697" s="71"/>
      <c r="B697" s="72"/>
      <c r="C697" s="73"/>
      <c r="D697" s="71"/>
      <c r="E697" s="71"/>
      <c r="F697" s="72"/>
      <c r="G697" s="71"/>
      <c r="H697" s="71"/>
      <c r="I697" s="72"/>
      <c r="J697" s="71"/>
      <c r="K697" s="71"/>
      <c r="L697" s="71"/>
      <c r="M697" s="72"/>
      <c r="N697" s="72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</row>
    <row r="698" ht="12.75" customHeight="1">
      <c r="A698" s="71"/>
      <c r="B698" s="72"/>
      <c r="C698" s="73"/>
      <c r="D698" s="71"/>
      <c r="E698" s="71"/>
      <c r="F698" s="72"/>
      <c r="G698" s="71"/>
      <c r="H698" s="71"/>
      <c r="I698" s="72"/>
      <c r="J698" s="71"/>
      <c r="K698" s="71"/>
      <c r="L698" s="71"/>
      <c r="M698" s="72"/>
      <c r="N698" s="72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</row>
    <row r="699" ht="12.75" customHeight="1">
      <c r="A699" s="71"/>
      <c r="B699" s="72"/>
      <c r="C699" s="73"/>
      <c r="D699" s="71"/>
      <c r="E699" s="71"/>
      <c r="F699" s="72"/>
      <c r="G699" s="71"/>
      <c r="H699" s="71"/>
      <c r="I699" s="72"/>
      <c r="J699" s="71"/>
      <c r="K699" s="71"/>
      <c r="L699" s="71"/>
      <c r="M699" s="72"/>
      <c r="N699" s="72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</row>
    <row r="700" ht="12.75" customHeight="1">
      <c r="A700" s="71"/>
      <c r="B700" s="72"/>
      <c r="C700" s="73"/>
      <c r="D700" s="71"/>
      <c r="E700" s="71"/>
      <c r="F700" s="72"/>
      <c r="G700" s="71"/>
      <c r="H700" s="71"/>
      <c r="I700" s="72"/>
      <c r="J700" s="71"/>
      <c r="K700" s="71"/>
      <c r="L700" s="71"/>
      <c r="M700" s="72"/>
      <c r="N700" s="72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</row>
    <row r="701" ht="12.75" customHeight="1">
      <c r="A701" s="71"/>
      <c r="B701" s="72"/>
      <c r="C701" s="73"/>
      <c r="D701" s="71"/>
      <c r="E701" s="71"/>
      <c r="F701" s="72"/>
      <c r="G701" s="71"/>
      <c r="H701" s="71"/>
      <c r="I701" s="72"/>
      <c r="J701" s="71"/>
      <c r="K701" s="71"/>
      <c r="L701" s="71"/>
      <c r="M701" s="72"/>
      <c r="N701" s="72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</row>
    <row r="702" ht="12.75" customHeight="1">
      <c r="A702" s="71"/>
      <c r="B702" s="72"/>
      <c r="C702" s="73"/>
      <c r="D702" s="71"/>
      <c r="E702" s="71"/>
      <c r="F702" s="72"/>
      <c r="G702" s="71"/>
      <c r="H702" s="71"/>
      <c r="I702" s="72"/>
      <c r="J702" s="71"/>
      <c r="K702" s="71"/>
      <c r="L702" s="71"/>
      <c r="M702" s="72"/>
      <c r="N702" s="72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</row>
    <row r="703" ht="12.75" customHeight="1">
      <c r="A703" s="71"/>
      <c r="B703" s="72"/>
      <c r="C703" s="73"/>
      <c r="D703" s="71"/>
      <c r="E703" s="71"/>
      <c r="F703" s="72"/>
      <c r="G703" s="71"/>
      <c r="H703" s="71"/>
      <c r="I703" s="72"/>
      <c r="J703" s="71"/>
      <c r="K703" s="71"/>
      <c r="L703" s="71"/>
      <c r="M703" s="72"/>
      <c r="N703" s="72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</row>
    <row r="704" ht="12.75" customHeight="1">
      <c r="A704" s="71"/>
      <c r="B704" s="72"/>
      <c r="C704" s="73"/>
      <c r="D704" s="71"/>
      <c r="E704" s="71"/>
      <c r="F704" s="72"/>
      <c r="G704" s="71"/>
      <c r="H704" s="71"/>
      <c r="I704" s="72"/>
      <c r="J704" s="71"/>
      <c r="K704" s="71"/>
      <c r="L704" s="71"/>
      <c r="M704" s="72"/>
      <c r="N704" s="72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</row>
    <row r="705" ht="12.75" customHeight="1">
      <c r="A705" s="71"/>
      <c r="B705" s="72"/>
      <c r="C705" s="73"/>
      <c r="D705" s="71"/>
      <c r="E705" s="71"/>
      <c r="F705" s="72"/>
      <c r="G705" s="71"/>
      <c r="H705" s="71"/>
      <c r="I705" s="72"/>
      <c r="J705" s="71"/>
      <c r="K705" s="71"/>
      <c r="L705" s="71"/>
      <c r="M705" s="72"/>
      <c r="N705" s="72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</row>
    <row r="706" ht="12.75" customHeight="1">
      <c r="A706" s="71"/>
      <c r="B706" s="72"/>
      <c r="C706" s="73"/>
      <c r="D706" s="71"/>
      <c r="E706" s="71"/>
      <c r="F706" s="72"/>
      <c r="G706" s="71"/>
      <c r="H706" s="71"/>
      <c r="I706" s="72"/>
      <c r="J706" s="71"/>
      <c r="K706" s="71"/>
      <c r="L706" s="71"/>
      <c r="M706" s="72"/>
      <c r="N706" s="72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</row>
    <row r="707" ht="12.75" customHeight="1">
      <c r="A707" s="71"/>
      <c r="B707" s="72"/>
      <c r="C707" s="73"/>
      <c r="D707" s="71"/>
      <c r="E707" s="71"/>
      <c r="F707" s="72"/>
      <c r="G707" s="71"/>
      <c r="H707" s="71"/>
      <c r="I707" s="72"/>
      <c r="J707" s="71"/>
      <c r="K707" s="71"/>
      <c r="L707" s="71"/>
      <c r="M707" s="72"/>
      <c r="N707" s="72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</row>
    <row r="708" ht="12.75" customHeight="1">
      <c r="A708" s="71"/>
      <c r="B708" s="72"/>
      <c r="C708" s="73"/>
      <c r="D708" s="71"/>
      <c r="E708" s="71"/>
      <c r="F708" s="72"/>
      <c r="G708" s="71"/>
      <c r="H708" s="71"/>
      <c r="I708" s="72"/>
      <c r="J708" s="71"/>
      <c r="K708" s="71"/>
      <c r="L708" s="71"/>
      <c r="M708" s="72"/>
      <c r="N708" s="72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</row>
    <row r="709" ht="12.75" customHeight="1">
      <c r="A709" s="71"/>
      <c r="B709" s="72"/>
      <c r="C709" s="73"/>
      <c r="D709" s="71"/>
      <c r="E709" s="71"/>
      <c r="F709" s="72"/>
      <c r="G709" s="71"/>
      <c r="H709" s="71"/>
      <c r="I709" s="72"/>
      <c r="J709" s="71"/>
      <c r="K709" s="71"/>
      <c r="L709" s="71"/>
      <c r="M709" s="72"/>
      <c r="N709" s="72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</row>
    <row r="710" ht="12.75" customHeight="1">
      <c r="A710" s="71"/>
      <c r="B710" s="72"/>
      <c r="C710" s="73"/>
      <c r="D710" s="71"/>
      <c r="E710" s="71"/>
      <c r="F710" s="72"/>
      <c r="G710" s="71"/>
      <c r="H710" s="71"/>
      <c r="I710" s="72"/>
      <c r="J710" s="71"/>
      <c r="K710" s="71"/>
      <c r="L710" s="71"/>
      <c r="M710" s="72"/>
      <c r="N710" s="72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</row>
    <row r="711" ht="12.75" customHeight="1">
      <c r="A711" s="71"/>
      <c r="B711" s="72"/>
      <c r="C711" s="73"/>
      <c r="D711" s="71"/>
      <c r="E711" s="71"/>
      <c r="F711" s="72"/>
      <c r="G711" s="71"/>
      <c r="H711" s="71"/>
      <c r="I711" s="72"/>
      <c r="J711" s="71"/>
      <c r="K711" s="71"/>
      <c r="L711" s="71"/>
      <c r="M711" s="72"/>
      <c r="N711" s="72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</row>
    <row r="712" ht="12.75" customHeight="1">
      <c r="A712" s="71"/>
      <c r="B712" s="72"/>
      <c r="C712" s="73"/>
      <c r="D712" s="71"/>
      <c r="E712" s="71"/>
      <c r="F712" s="72"/>
      <c r="G712" s="71"/>
      <c r="H712" s="71"/>
      <c r="I712" s="72"/>
      <c r="J712" s="71"/>
      <c r="K712" s="71"/>
      <c r="L712" s="71"/>
      <c r="M712" s="72"/>
      <c r="N712" s="72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</row>
    <row r="713" ht="12.75" customHeight="1">
      <c r="A713" s="71"/>
      <c r="B713" s="72"/>
      <c r="C713" s="73"/>
      <c r="D713" s="71"/>
      <c r="E713" s="71"/>
      <c r="F713" s="72"/>
      <c r="G713" s="71"/>
      <c r="H713" s="71"/>
      <c r="I713" s="72"/>
      <c r="J713" s="71"/>
      <c r="K713" s="71"/>
      <c r="L713" s="71"/>
      <c r="M713" s="72"/>
      <c r="N713" s="72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</row>
    <row r="714" ht="12.75" customHeight="1">
      <c r="A714" s="71"/>
      <c r="B714" s="72"/>
      <c r="C714" s="73"/>
      <c r="D714" s="71"/>
      <c r="E714" s="71"/>
      <c r="F714" s="72"/>
      <c r="G714" s="71"/>
      <c r="H714" s="71"/>
      <c r="I714" s="72"/>
      <c r="J714" s="71"/>
      <c r="K714" s="71"/>
      <c r="L714" s="71"/>
      <c r="M714" s="72"/>
      <c r="N714" s="72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</row>
    <row r="715" ht="12.75" customHeight="1">
      <c r="A715" s="71"/>
      <c r="B715" s="72"/>
      <c r="C715" s="73"/>
      <c r="D715" s="71"/>
      <c r="E715" s="71"/>
      <c r="F715" s="72"/>
      <c r="G715" s="71"/>
      <c r="H715" s="71"/>
      <c r="I715" s="72"/>
      <c r="J715" s="71"/>
      <c r="K715" s="71"/>
      <c r="L715" s="71"/>
      <c r="M715" s="72"/>
      <c r="N715" s="72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</row>
    <row r="716" ht="12.75" customHeight="1">
      <c r="A716" s="71"/>
      <c r="B716" s="72"/>
      <c r="C716" s="73"/>
      <c r="D716" s="71"/>
      <c r="E716" s="71"/>
      <c r="F716" s="72"/>
      <c r="G716" s="71"/>
      <c r="H716" s="71"/>
      <c r="I716" s="72"/>
      <c r="J716" s="71"/>
      <c r="K716" s="71"/>
      <c r="L716" s="71"/>
      <c r="M716" s="72"/>
      <c r="N716" s="72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</row>
    <row r="717" ht="12.75" customHeight="1">
      <c r="A717" s="71"/>
      <c r="B717" s="72"/>
      <c r="C717" s="73"/>
      <c r="D717" s="71"/>
      <c r="E717" s="71"/>
      <c r="F717" s="72"/>
      <c r="G717" s="71"/>
      <c r="H717" s="71"/>
      <c r="I717" s="72"/>
      <c r="J717" s="71"/>
      <c r="K717" s="71"/>
      <c r="L717" s="71"/>
      <c r="M717" s="72"/>
      <c r="N717" s="72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</row>
    <row r="718" ht="12.75" customHeight="1">
      <c r="A718" s="71"/>
      <c r="B718" s="72"/>
      <c r="C718" s="73"/>
      <c r="D718" s="71"/>
      <c r="E718" s="71"/>
      <c r="F718" s="72"/>
      <c r="G718" s="71"/>
      <c r="H718" s="71"/>
      <c r="I718" s="72"/>
      <c r="J718" s="71"/>
      <c r="K718" s="71"/>
      <c r="L718" s="71"/>
      <c r="M718" s="72"/>
      <c r="N718" s="72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</row>
    <row r="719" ht="12.75" customHeight="1">
      <c r="A719" s="71"/>
      <c r="B719" s="72"/>
      <c r="C719" s="73"/>
      <c r="D719" s="71"/>
      <c r="E719" s="71"/>
      <c r="F719" s="72"/>
      <c r="G719" s="71"/>
      <c r="H719" s="71"/>
      <c r="I719" s="72"/>
      <c r="J719" s="71"/>
      <c r="K719" s="71"/>
      <c r="L719" s="71"/>
      <c r="M719" s="72"/>
      <c r="N719" s="72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</row>
    <row r="720" ht="12.75" customHeight="1">
      <c r="A720" s="71"/>
      <c r="B720" s="72"/>
      <c r="C720" s="73"/>
      <c r="D720" s="71"/>
      <c r="E720" s="71"/>
      <c r="F720" s="72"/>
      <c r="G720" s="71"/>
      <c r="H720" s="71"/>
      <c r="I720" s="72"/>
      <c r="J720" s="71"/>
      <c r="K720" s="71"/>
      <c r="L720" s="71"/>
      <c r="M720" s="72"/>
      <c r="N720" s="72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</row>
    <row r="721" ht="12.75" customHeight="1">
      <c r="A721" s="71"/>
      <c r="B721" s="72"/>
      <c r="C721" s="73"/>
      <c r="D721" s="71"/>
      <c r="E721" s="71"/>
      <c r="F721" s="72"/>
      <c r="G721" s="71"/>
      <c r="H721" s="71"/>
      <c r="I721" s="72"/>
      <c r="J721" s="71"/>
      <c r="K721" s="71"/>
      <c r="L721" s="71"/>
      <c r="M721" s="72"/>
      <c r="N721" s="72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</row>
    <row r="722" ht="12.75" customHeight="1">
      <c r="A722" s="71"/>
      <c r="B722" s="72"/>
      <c r="C722" s="73"/>
      <c r="D722" s="71"/>
      <c r="E722" s="71"/>
      <c r="F722" s="72"/>
      <c r="G722" s="71"/>
      <c r="H722" s="71"/>
      <c r="I722" s="72"/>
      <c r="J722" s="71"/>
      <c r="K722" s="71"/>
      <c r="L722" s="71"/>
      <c r="M722" s="72"/>
      <c r="N722" s="72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</row>
    <row r="723" ht="12.75" customHeight="1">
      <c r="A723" s="71"/>
      <c r="B723" s="72"/>
      <c r="C723" s="73"/>
      <c r="D723" s="71"/>
      <c r="E723" s="71"/>
      <c r="F723" s="72"/>
      <c r="G723" s="71"/>
      <c r="H723" s="71"/>
      <c r="I723" s="72"/>
      <c r="J723" s="71"/>
      <c r="K723" s="71"/>
      <c r="L723" s="71"/>
      <c r="M723" s="72"/>
      <c r="N723" s="72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</row>
    <row r="724" ht="12.75" customHeight="1">
      <c r="A724" s="71"/>
      <c r="B724" s="72"/>
      <c r="C724" s="73"/>
      <c r="D724" s="71"/>
      <c r="E724" s="71"/>
      <c r="F724" s="72"/>
      <c r="G724" s="71"/>
      <c r="H724" s="71"/>
      <c r="I724" s="72"/>
      <c r="J724" s="71"/>
      <c r="K724" s="71"/>
      <c r="L724" s="71"/>
      <c r="M724" s="72"/>
      <c r="N724" s="72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</row>
    <row r="725" ht="12.75" customHeight="1">
      <c r="A725" s="71"/>
      <c r="B725" s="72"/>
      <c r="C725" s="73"/>
      <c r="D725" s="71"/>
      <c r="E725" s="71"/>
      <c r="F725" s="72"/>
      <c r="G725" s="71"/>
      <c r="H725" s="71"/>
      <c r="I725" s="72"/>
      <c r="J725" s="71"/>
      <c r="K725" s="71"/>
      <c r="L725" s="71"/>
      <c r="M725" s="72"/>
      <c r="N725" s="72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</row>
    <row r="726" ht="12.75" customHeight="1">
      <c r="A726" s="71"/>
      <c r="B726" s="72"/>
      <c r="C726" s="73"/>
      <c r="D726" s="71"/>
      <c r="E726" s="71"/>
      <c r="F726" s="72"/>
      <c r="G726" s="71"/>
      <c r="H726" s="71"/>
      <c r="I726" s="72"/>
      <c r="J726" s="71"/>
      <c r="K726" s="71"/>
      <c r="L726" s="71"/>
      <c r="M726" s="72"/>
      <c r="N726" s="72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</row>
    <row r="727" ht="12.75" customHeight="1">
      <c r="A727" s="71"/>
      <c r="B727" s="72"/>
      <c r="C727" s="73"/>
      <c r="D727" s="71"/>
      <c r="E727" s="71"/>
      <c r="F727" s="72"/>
      <c r="G727" s="71"/>
      <c r="H727" s="71"/>
      <c r="I727" s="72"/>
      <c r="J727" s="71"/>
      <c r="K727" s="71"/>
      <c r="L727" s="71"/>
      <c r="M727" s="72"/>
      <c r="N727" s="72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</row>
    <row r="728" ht="12.75" customHeight="1">
      <c r="A728" s="71"/>
      <c r="B728" s="72"/>
      <c r="C728" s="73"/>
      <c r="D728" s="71"/>
      <c r="E728" s="71"/>
      <c r="F728" s="72"/>
      <c r="G728" s="71"/>
      <c r="H728" s="71"/>
      <c r="I728" s="72"/>
      <c r="J728" s="71"/>
      <c r="K728" s="71"/>
      <c r="L728" s="71"/>
      <c r="M728" s="72"/>
      <c r="N728" s="72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</row>
    <row r="729" ht="12.75" customHeight="1">
      <c r="A729" s="71"/>
      <c r="B729" s="72"/>
      <c r="C729" s="73"/>
      <c r="D729" s="71"/>
      <c r="E729" s="71"/>
      <c r="F729" s="72"/>
      <c r="G729" s="71"/>
      <c r="H729" s="71"/>
      <c r="I729" s="72"/>
      <c r="J729" s="71"/>
      <c r="K729" s="71"/>
      <c r="L729" s="71"/>
      <c r="M729" s="72"/>
      <c r="N729" s="72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</row>
    <row r="730" ht="12.75" customHeight="1">
      <c r="A730" s="71"/>
      <c r="B730" s="72"/>
      <c r="C730" s="73"/>
      <c r="D730" s="71"/>
      <c r="E730" s="71"/>
      <c r="F730" s="72"/>
      <c r="G730" s="71"/>
      <c r="H730" s="71"/>
      <c r="I730" s="72"/>
      <c r="J730" s="71"/>
      <c r="K730" s="71"/>
      <c r="L730" s="71"/>
      <c r="M730" s="72"/>
      <c r="N730" s="72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</row>
    <row r="731" ht="12.75" customHeight="1">
      <c r="A731" s="71"/>
      <c r="B731" s="72"/>
      <c r="C731" s="73"/>
      <c r="D731" s="71"/>
      <c r="E731" s="71"/>
      <c r="F731" s="72"/>
      <c r="G731" s="71"/>
      <c r="H731" s="71"/>
      <c r="I731" s="72"/>
      <c r="J731" s="71"/>
      <c r="K731" s="71"/>
      <c r="L731" s="71"/>
      <c r="M731" s="72"/>
      <c r="N731" s="72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</row>
    <row r="732" ht="12.75" customHeight="1">
      <c r="A732" s="71"/>
      <c r="B732" s="72"/>
      <c r="C732" s="73"/>
      <c r="D732" s="71"/>
      <c r="E732" s="71"/>
      <c r="F732" s="72"/>
      <c r="G732" s="71"/>
      <c r="H732" s="71"/>
      <c r="I732" s="72"/>
      <c r="J732" s="71"/>
      <c r="K732" s="71"/>
      <c r="L732" s="71"/>
      <c r="M732" s="72"/>
      <c r="N732" s="72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</row>
    <row r="733" ht="12.75" customHeight="1">
      <c r="A733" s="71"/>
      <c r="B733" s="72"/>
      <c r="C733" s="73"/>
      <c r="D733" s="71"/>
      <c r="E733" s="71"/>
      <c r="F733" s="72"/>
      <c r="G733" s="71"/>
      <c r="H733" s="71"/>
      <c r="I733" s="72"/>
      <c r="J733" s="71"/>
      <c r="K733" s="71"/>
      <c r="L733" s="71"/>
      <c r="M733" s="72"/>
      <c r="N733" s="72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</row>
    <row r="734" ht="12.75" customHeight="1">
      <c r="A734" s="71"/>
      <c r="B734" s="72"/>
      <c r="C734" s="73"/>
      <c r="D734" s="71"/>
      <c r="E734" s="71"/>
      <c r="F734" s="72"/>
      <c r="G734" s="71"/>
      <c r="H734" s="71"/>
      <c r="I734" s="72"/>
      <c r="J734" s="71"/>
      <c r="K734" s="71"/>
      <c r="L734" s="71"/>
      <c r="M734" s="72"/>
      <c r="N734" s="72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</row>
    <row r="735" ht="12.75" customHeight="1">
      <c r="A735" s="71"/>
      <c r="B735" s="72"/>
      <c r="C735" s="73"/>
      <c r="D735" s="71"/>
      <c r="E735" s="71"/>
      <c r="F735" s="72"/>
      <c r="G735" s="71"/>
      <c r="H735" s="71"/>
      <c r="I735" s="72"/>
      <c r="J735" s="71"/>
      <c r="K735" s="71"/>
      <c r="L735" s="71"/>
      <c r="M735" s="72"/>
      <c r="N735" s="72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</row>
    <row r="736" ht="12.75" customHeight="1">
      <c r="A736" s="71"/>
      <c r="B736" s="72"/>
      <c r="C736" s="73"/>
      <c r="D736" s="71"/>
      <c r="E736" s="71"/>
      <c r="F736" s="72"/>
      <c r="G736" s="71"/>
      <c r="H736" s="71"/>
      <c r="I736" s="72"/>
      <c r="J736" s="71"/>
      <c r="K736" s="71"/>
      <c r="L736" s="71"/>
      <c r="M736" s="72"/>
      <c r="N736" s="72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</row>
    <row r="737" ht="12.75" customHeight="1">
      <c r="A737" s="71"/>
      <c r="B737" s="72"/>
      <c r="C737" s="73"/>
      <c r="D737" s="71"/>
      <c r="E737" s="71"/>
      <c r="F737" s="72"/>
      <c r="G737" s="71"/>
      <c r="H737" s="71"/>
      <c r="I737" s="72"/>
      <c r="J737" s="71"/>
      <c r="K737" s="71"/>
      <c r="L737" s="71"/>
      <c r="M737" s="72"/>
      <c r="N737" s="72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</row>
    <row r="738" ht="12.75" customHeight="1">
      <c r="A738" s="71"/>
      <c r="B738" s="72"/>
      <c r="C738" s="73"/>
      <c r="D738" s="71"/>
      <c r="E738" s="71"/>
      <c r="F738" s="72"/>
      <c r="G738" s="71"/>
      <c r="H738" s="71"/>
      <c r="I738" s="72"/>
      <c r="J738" s="71"/>
      <c r="K738" s="71"/>
      <c r="L738" s="71"/>
      <c r="M738" s="72"/>
      <c r="N738" s="72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</row>
    <row r="739" ht="12.75" customHeight="1">
      <c r="A739" s="71"/>
      <c r="B739" s="72"/>
      <c r="C739" s="73"/>
      <c r="D739" s="71"/>
      <c r="E739" s="71"/>
      <c r="F739" s="72"/>
      <c r="G739" s="71"/>
      <c r="H739" s="71"/>
      <c r="I739" s="72"/>
      <c r="J739" s="71"/>
      <c r="K739" s="71"/>
      <c r="L739" s="71"/>
      <c r="M739" s="72"/>
      <c r="N739" s="72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</row>
    <row r="740" ht="12.75" customHeight="1">
      <c r="A740" s="71"/>
      <c r="B740" s="72"/>
      <c r="C740" s="73"/>
      <c r="D740" s="71"/>
      <c r="E740" s="71"/>
      <c r="F740" s="72"/>
      <c r="G740" s="71"/>
      <c r="H740" s="71"/>
      <c r="I740" s="72"/>
      <c r="J740" s="71"/>
      <c r="K740" s="71"/>
      <c r="L740" s="71"/>
      <c r="M740" s="72"/>
      <c r="N740" s="72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</row>
    <row r="741" ht="12.75" customHeight="1">
      <c r="A741" s="71"/>
      <c r="B741" s="72"/>
      <c r="C741" s="73"/>
      <c r="D741" s="71"/>
      <c r="E741" s="71"/>
      <c r="F741" s="72"/>
      <c r="G741" s="71"/>
      <c r="H741" s="71"/>
      <c r="I741" s="72"/>
      <c r="J741" s="71"/>
      <c r="K741" s="71"/>
      <c r="L741" s="71"/>
      <c r="M741" s="72"/>
      <c r="N741" s="72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</row>
    <row r="742" ht="12.75" customHeight="1">
      <c r="A742" s="71"/>
      <c r="B742" s="72"/>
      <c r="C742" s="73"/>
      <c r="D742" s="71"/>
      <c r="E742" s="71"/>
      <c r="F742" s="72"/>
      <c r="G742" s="71"/>
      <c r="H742" s="71"/>
      <c r="I742" s="72"/>
      <c r="J742" s="71"/>
      <c r="K742" s="71"/>
      <c r="L742" s="71"/>
      <c r="M742" s="72"/>
      <c r="N742" s="72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</row>
    <row r="743" ht="12.75" customHeight="1">
      <c r="A743" s="71"/>
      <c r="B743" s="72"/>
      <c r="C743" s="73"/>
      <c r="D743" s="71"/>
      <c r="E743" s="71"/>
      <c r="F743" s="72"/>
      <c r="G743" s="71"/>
      <c r="H743" s="71"/>
      <c r="I743" s="72"/>
      <c r="J743" s="71"/>
      <c r="K743" s="71"/>
      <c r="L743" s="71"/>
      <c r="M743" s="72"/>
      <c r="N743" s="72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</row>
    <row r="744" ht="12.75" customHeight="1">
      <c r="A744" s="71"/>
      <c r="B744" s="72"/>
      <c r="C744" s="73"/>
      <c r="D744" s="71"/>
      <c r="E744" s="71"/>
      <c r="F744" s="72"/>
      <c r="G744" s="71"/>
      <c r="H744" s="71"/>
      <c r="I744" s="72"/>
      <c r="J744" s="71"/>
      <c r="K744" s="71"/>
      <c r="L744" s="71"/>
      <c r="M744" s="72"/>
      <c r="N744" s="72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</row>
    <row r="745" ht="12.75" customHeight="1">
      <c r="A745" s="71"/>
      <c r="B745" s="72"/>
      <c r="C745" s="73"/>
      <c r="D745" s="71"/>
      <c r="E745" s="71"/>
      <c r="F745" s="72"/>
      <c r="G745" s="71"/>
      <c r="H745" s="71"/>
      <c r="I745" s="72"/>
      <c r="J745" s="71"/>
      <c r="K745" s="71"/>
      <c r="L745" s="71"/>
      <c r="M745" s="72"/>
      <c r="N745" s="72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</row>
    <row r="746" ht="12.75" customHeight="1">
      <c r="A746" s="71"/>
      <c r="B746" s="72"/>
      <c r="C746" s="73"/>
      <c r="D746" s="71"/>
      <c r="E746" s="71"/>
      <c r="F746" s="72"/>
      <c r="G746" s="71"/>
      <c r="H746" s="71"/>
      <c r="I746" s="72"/>
      <c r="J746" s="71"/>
      <c r="K746" s="71"/>
      <c r="L746" s="71"/>
      <c r="M746" s="72"/>
      <c r="N746" s="72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</row>
    <row r="747" ht="12.75" customHeight="1">
      <c r="A747" s="71"/>
      <c r="B747" s="72"/>
      <c r="C747" s="73"/>
      <c r="D747" s="71"/>
      <c r="E747" s="71"/>
      <c r="F747" s="72"/>
      <c r="G747" s="71"/>
      <c r="H747" s="71"/>
      <c r="I747" s="72"/>
      <c r="J747" s="71"/>
      <c r="K747" s="71"/>
      <c r="L747" s="71"/>
      <c r="M747" s="72"/>
      <c r="N747" s="72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</row>
    <row r="748" ht="12.75" customHeight="1">
      <c r="A748" s="71"/>
      <c r="B748" s="72"/>
      <c r="C748" s="73"/>
      <c r="D748" s="71"/>
      <c r="E748" s="71"/>
      <c r="F748" s="72"/>
      <c r="G748" s="71"/>
      <c r="H748" s="71"/>
      <c r="I748" s="72"/>
      <c r="J748" s="71"/>
      <c r="K748" s="71"/>
      <c r="L748" s="71"/>
      <c r="M748" s="72"/>
      <c r="N748" s="72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</row>
    <row r="749" ht="12.75" customHeight="1">
      <c r="A749" s="71"/>
      <c r="B749" s="72"/>
      <c r="C749" s="73"/>
      <c r="D749" s="71"/>
      <c r="E749" s="71"/>
      <c r="F749" s="72"/>
      <c r="G749" s="71"/>
      <c r="H749" s="71"/>
      <c r="I749" s="72"/>
      <c r="J749" s="71"/>
      <c r="K749" s="71"/>
      <c r="L749" s="71"/>
      <c r="M749" s="72"/>
      <c r="N749" s="72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</row>
    <row r="750" ht="12.75" customHeight="1">
      <c r="A750" s="71"/>
      <c r="B750" s="72"/>
      <c r="C750" s="73"/>
      <c r="D750" s="71"/>
      <c r="E750" s="71"/>
      <c r="F750" s="72"/>
      <c r="G750" s="71"/>
      <c r="H750" s="71"/>
      <c r="I750" s="72"/>
      <c r="J750" s="71"/>
      <c r="K750" s="71"/>
      <c r="L750" s="71"/>
      <c r="M750" s="72"/>
      <c r="N750" s="72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</row>
    <row r="751" ht="12.75" customHeight="1">
      <c r="A751" s="71"/>
      <c r="B751" s="72"/>
      <c r="C751" s="73"/>
      <c r="D751" s="71"/>
      <c r="E751" s="71"/>
      <c r="F751" s="72"/>
      <c r="G751" s="71"/>
      <c r="H751" s="71"/>
      <c r="I751" s="72"/>
      <c r="J751" s="71"/>
      <c r="K751" s="71"/>
      <c r="L751" s="71"/>
      <c r="M751" s="72"/>
      <c r="N751" s="72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</row>
    <row r="752" ht="12.75" customHeight="1">
      <c r="A752" s="71"/>
      <c r="B752" s="72"/>
      <c r="C752" s="73"/>
      <c r="D752" s="71"/>
      <c r="E752" s="71"/>
      <c r="F752" s="72"/>
      <c r="G752" s="71"/>
      <c r="H752" s="71"/>
      <c r="I752" s="72"/>
      <c r="J752" s="71"/>
      <c r="K752" s="71"/>
      <c r="L752" s="71"/>
      <c r="M752" s="72"/>
      <c r="N752" s="72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</row>
    <row r="753" ht="12.75" customHeight="1">
      <c r="A753" s="71"/>
      <c r="B753" s="72"/>
      <c r="C753" s="73"/>
      <c r="D753" s="71"/>
      <c r="E753" s="71"/>
      <c r="F753" s="72"/>
      <c r="G753" s="71"/>
      <c r="H753" s="71"/>
      <c r="I753" s="72"/>
      <c r="J753" s="71"/>
      <c r="K753" s="71"/>
      <c r="L753" s="71"/>
      <c r="M753" s="72"/>
      <c r="N753" s="72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</row>
    <row r="754" ht="12.75" customHeight="1">
      <c r="A754" s="71"/>
      <c r="B754" s="72"/>
      <c r="C754" s="73"/>
      <c r="D754" s="71"/>
      <c r="E754" s="71"/>
      <c r="F754" s="72"/>
      <c r="G754" s="71"/>
      <c r="H754" s="71"/>
      <c r="I754" s="72"/>
      <c r="J754" s="71"/>
      <c r="K754" s="71"/>
      <c r="L754" s="71"/>
      <c r="M754" s="72"/>
      <c r="N754" s="72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</row>
    <row r="755" ht="12.75" customHeight="1">
      <c r="A755" s="71"/>
      <c r="B755" s="72"/>
      <c r="C755" s="73"/>
      <c r="D755" s="71"/>
      <c r="E755" s="71"/>
      <c r="F755" s="72"/>
      <c r="G755" s="71"/>
      <c r="H755" s="71"/>
      <c r="I755" s="72"/>
      <c r="J755" s="71"/>
      <c r="K755" s="71"/>
      <c r="L755" s="71"/>
      <c r="M755" s="72"/>
      <c r="N755" s="72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</row>
    <row r="756" ht="12.75" customHeight="1">
      <c r="A756" s="71"/>
      <c r="B756" s="72"/>
      <c r="C756" s="73"/>
      <c r="D756" s="71"/>
      <c r="E756" s="71"/>
      <c r="F756" s="72"/>
      <c r="G756" s="71"/>
      <c r="H756" s="71"/>
      <c r="I756" s="72"/>
      <c r="J756" s="71"/>
      <c r="K756" s="71"/>
      <c r="L756" s="71"/>
      <c r="M756" s="72"/>
      <c r="N756" s="72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</row>
    <row r="757" ht="12.75" customHeight="1">
      <c r="A757" s="71"/>
      <c r="B757" s="72"/>
      <c r="C757" s="73"/>
      <c r="D757" s="71"/>
      <c r="E757" s="71"/>
      <c r="F757" s="72"/>
      <c r="G757" s="71"/>
      <c r="H757" s="71"/>
      <c r="I757" s="72"/>
      <c r="J757" s="71"/>
      <c r="K757" s="71"/>
      <c r="L757" s="71"/>
      <c r="M757" s="72"/>
      <c r="N757" s="72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</row>
    <row r="758" ht="12.75" customHeight="1">
      <c r="A758" s="71"/>
      <c r="B758" s="72"/>
      <c r="C758" s="73"/>
      <c r="D758" s="71"/>
      <c r="E758" s="71"/>
      <c r="F758" s="72"/>
      <c r="G758" s="71"/>
      <c r="H758" s="71"/>
      <c r="I758" s="72"/>
      <c r="J758" s="71"/>
      <c r="K758" s="71"/>
      <c r="L758" s="71"/>
      <c r="M758" s="72"/>
      <c r="N758" s="72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</row>
    <row r="759" ht="12.75" customHeight="1">
      <c r="A759" s="71"/>
      <c r="B759" s="72"/>
      <c r="C759" s="73"/>
      <c r="D759" s="71"/>
      <c r="E759" s="71"/>
      <c r="F759" s="72"/>
      <c r="G759" s="71"/>
      <c r="H759" s="71"/>
      <c r="I759" s="72"/>
      <c r="J759" s="71"/>
      <c r="K759" s="71"/>
      <c r="L759" s="71"/>
      <c r="M759" s="72"/>
      <c r="N759" s="72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</row>
    <row r="760" ht="12.75" customHeight="1">
      <c r="A760" s="71"/>
      <c r="B760" s="72"/>
      <c r="C760" s="73"/>
      <c r="D760" s="71"/>
      <c r="E760" s="71"/>
      <c r="F760" s="72"/>
      <c r="G760" s="71"/>
      <c r="H760" s="71"/>
      <c r="I760" s="72"/>
      <c r="J760" s="71"/>
      <c r="K760" s="71"/>
      <c r="L760" s="71"/>
      <c r="M760" s="72"/>
      <c r="N760" s="72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</row>
    <row r="761" ht="12.75" customHeight="1">
      <c r="A761" s="71"/>
      <c r="B761" s="72"/>
      <c r="C761" s="73"/>
      <c r="D761" s="71"/>
      <c r="E761" s="71"/>
      <c r="F761" s="72"/>
      <c r="G761" s="71"/>
      <c r="H761" s="71"/>
      <c r="I761" s="72"/>
      <c r="J761" s="71"/>
      <c r="K761" s="71"/>
      <c r="L761" s="71"/>
      <c r="M761" s="72"/>
      <c r="N761" s="72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</row>
    <row r="762" ht="12.75" customHeight="1">
      <c r="A762" s="71"/>
      <c r="B762" s="72"/>
      <c r="C762" s="73"/>
      <c r="D762" s="71"/>
      <c r="E762" s="71"/>
      <c r="F762" s="72"/>
      <c r="G762" s="71"/>
      <c r="H762" s="71"/>
      <c r="I762" s="72"/>
      <c r="J762" s="71"/>
      <c r="K762" s="71"/>
      <c r="L762" s="71"/>
      <c r="M762" s="72"/>
      <c r="N762" s="72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</row>
    <row r="763" ht="12.75" customHeight="1">
      <c r="A763" s="71"/>
      <c r="B763" s="72"/>
      <c r="C763" s="73"/>
      <c r="D763" s="71"/>
      <c r="E763" s="71"/>
      <c r="F763" s="72"/>
      <c r="G763" s="71"/>
      <c r="H763" s="71"/>
      <c r="I763" s="72"/>
      <c r="J763" s="71"/>
      <c r="K763" s="71"/>
      <c r="L763" s="71"/>
      <c r="M763" s="72"/>
      <c r="N763" s="72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</row>
    <row r="764" ht="12.75" customHeight="1">
      <c r="A764" s="71"/>
      <c r="B764" s="72"/>
      <c r="C764" s="73"/>
      <c r="D764" s="71"/>
      <c r="E764" s="71"/>
      <c r="F764" s="72"/>
      <c r="G764" s="71"/>
      <c r="H764" s="71"/>
      <c r="I764" s="72"/>
      <c r="J764" s="71"/>
      <c r="K764" s="71"/>
      <c r="L764" s="71"/>
      <c r="M764" s="72"/>
      <c r="N764" s="72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</row>
    <row r="765" ht="12.75" customHeight="1">
      <c r="A765" s="71"/>
      <c r="B765" s="72"/>
      <c r="C765" s="73"/>
      <c r="D765" s="71"/>
      <c r="E765" s="71"/>
      <c r="F765" s="72"/>
      <c r="G765" s="71"/>
      <c r="H765" s="71"/>
      <c r="I765" s="72"/>
      <c r="J765" s="71"/>
      <c r="K765" s="71"/>
      <c r="L765" s="71"/>
      <c r="M765" s="72"/>
      <c r="N765" s="72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</row>
    <row r="766" ht="12.75" customHeight="1">
      <c r="A766" s="71"/>
      <c r="B766" s="72"/>
      <c r="C766" s="73"/>
      <c r="D766" s="71"/>
      <c r="E766" s="71"/>
      <c r="F766" s="72"/>
      <c r="G766" s="71"/>
      <c r="H766" s="71"/>
      <c r="I766" s="72"/>
      <c r="J766" s="71"/>
      <c r="K766" s="71"/>
      <c r="L766" s="71"/>
      <c r="M766" s="72"/>
      <c r="N766" s="72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</row>
    <row r="767" ht="12.75" customHeight="1">
      <c r="A767" s="71"/>
      <c r="B767" s="72"/>
      <c r="C767" s="73"/>
      <c r="D767" s="71"/>
      <c r="E767" s="71"/>
      <c r="F767" s="72"/>
      <c r="G767" s="71"/>
      <c r="H767" s="71"/>
      <c r="I767" s="72"/>
      <c r="J767" s="71"/>
      <c r="K767" s="71"/>
      <c r="L767" s="71"/>
      <c r="M767" s="72"/>
      <c r="N767" s="72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</row>
    <row r="768" ht="12.75" customHeight="1">
      <c r="A768" s="71"/>
      <c r="B768" s="72"/>
      <c r="C768" s="73"/>
      <c r="D768" s="71"/>
      <c r="E768" s="71"/>
      <c r="F768" s="72"/>
      <c r="G768" s="71"/>
      <c r="H768" s="71"/>
      <c r="I768" s="72"/>
      <c r="J768" s="71"/>
      <c r="K768" s="71"/>
      <c r="L768" s="71"/>
      <c r="M768" s="72"/>
      <c r="N768" s="72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</row>
    <row r="769" ht="12.75" customHeight="1">
      <c r="A769" s="71"/>
      <c r="B769" s="72"/>
      <c r="C769" s="73"/>
      <c r="D769" s="71"/>
      <c r="E769" s="71"/>
      <c r="F769" s="72"/>
      <c r="G769" s="71"/>
      <c r="H769" s="71"/>
      <c r="I769" s="72"/>
      <c r="J769" s="71"/>
      <c r="K769" s="71"/>
      <c r="L769" s="71"/>
      <c r="M769" s="72"/>
      <c r="N769" s="72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</row>
    <row r="770" ht="12.75" customHeight="1">
      <c r="A770" s="71"/>
      <c r="B770" s="72"/>
      <c r="C770" s="73"/>
      <c r="D770" s="71"/>
      <c r="E770" s="71"/>
      <c r="F770" s="72"/>
      <c r="G770" s="71"/>
      <c r="H770" s="71"/>
      <c r="I770" s="72"/>
      <c r="J770" s="71"/>
      <c r="K770" s="71"/>
      <c r="L770" s="71"/>
      <c r="M770" s="72"/>
      <c r="N770" s="72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</row>
    <row r="771" ht="12.75" customHeight="1">
      <c r="A771" s="71"/>
      <c r="B771" s="72"/>
      <c r="C771" s="73"/>
      <c r="D771" s="71"/>
      <c r="E771" s="71"/>
      <c r="F771" s="72"/>
      <c r="G771" s="71"/>
      <c r="H771" s="71"/>
      <c r="I771" s="72"/>
      <c r="J771" s="71"/>
      <c r="K771" s="71"/>
      <c r="L771" s="71"/>
      <c r="M771" s="72"/>
      <c r="N771" s="72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</row>
    <row r="772" ht="12.75" customHeight="1">
      <c r="A772" s="71"/>
      <c r="B772" s="72"/>
      <c r="C772" s="73"/>
      <c r="D772" s="71"/>
      <c r="E772" s="71"/>
      <c r="F772" s="72"/>
      <c r="G772" s="71"/>
      <c r="H772" s="71"/>
      <c r="I772" s="72"/>
      <c r="J772" s="71"/>
      <c r="K772" s="71"/>
      <c r="L772" s="71"/>
      <c r="M772" s="72"/>
      <c r="N772" s="72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</row>
    <row r="773" ht="12.75" customHeight="1">
      <c r="A773" s="71"/>
      <c r="B773" s="72"/>
      <c r="C773" s="73"/>
      <c r="D773" s="71"/>
      <c r="E773" s="71"/>
      <c r="F773" s="72"/>
      <c r="G773" s="71"/>
      <c r="H773" s="71"/>
      <c r="I773" s="72"/>
      <c r="J773" s="71"/>
      <c r="K773" s="71"/>
      <c r="L773" s="71"/>
      <c r="M773" s="72"/>
      <c r="N773" s="72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</row>
    <row r="774" ht="12.75" customHeight="1">
      <c r="A774" s="71"/>
      <c r="B774" s="72"/>
      <c r="C774" s="73"/>
      <c r="D774" s="71"/>
      <c r="E774" s="71"/>
      <c r="F774" s="72"/>
      <c r="G774" s="71"/>
      <c r="H774" s="71"/>
      <c r="I774" s="72"/>
      <c r="J774" s="71"/>
      <c r="K774" s="71"/>
      <c r="L774" s="71"/>
      <c r="M774" s="72"/>
      <c r="N774" s="72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</row>
    <row r="775" ht="12.75" customHeight="1">
      <c r="A775" s="71"/>
      <c r="B775" s="72"/>
      <c r="C775" s="73"/>
      <c r="D775" s="71"/>
      <c r="E775" s="71"/>
      <c r="F775" s="72"/>
      <c r="G775" s="71"/>
      <c r="H775" s="71"/>
      <c r="I775" s="72"/>
      <c r="J775" s="71"/>
      <c r="K775" s="71"/>
      <c r="L775" s="71"/>
      <c r="M775" s="72"/>
      <c r="N775" s="72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</row>
    <row r="776" ht="12.75" customHeight="1">
      <c r="A776" s="71"/>
      <c r="B776" s="72"/>
      <c r="C776" s="73"/>
      <c r="D776" s="71"/>
      <c r="E776" s="71"/>
      <c r="F776" s="72"/>
      <c r="G776" s="71"/>
      <c r="H776" s="71"/>
      <c r="I776" s="72"/>
      <c r="J776" s="71"/>
      <c r="K776" s="71"/>
      <c r="L776" s="71"/>
      <c r="M776" s="72"/>
      <c r="N776" s="72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</row>
    <row r="777" ht="12.75" customHeight="1">
      <c r="A777" s="71"/>
      <c r="B777" s="72"/>
      <c r="C777" s="73"/>
      <c r="D777" s="71"/>
      <c r="E777" s="71"/>
      <c r="F777" s="72"/>
      <c r="G777" s="71"/>
      <c r="H777" s="71"/>
      <c r="I777" s="72"/>
      <c r="J777" s="71"/>
      <c r="K777" s="71"/>
      <c r="L777" s="71"/>
      <c r="M777" s="72"/>
      <c r="N777" s="72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</row>
    <row r="778" ht="12.75" customHeight="1">
      <c r="A778" s="71"/>
      <c r="B778" s="72"/>
      <c r="C778" s="73"/>
      <c r="D778" s="71"/>
      <c r="E778" s="71"/>
      <c r="F778" s="72"/>
      <c r="G778" s="71"/>
      <c r="H778" s="71"/>
      <c r="I778" s="72"/>
      <c r="J778" s="71"/>
      <c r="K778" s="71"/>
      <c r="L778" s="71"/>
      <c r="M778" s="72"/>
      <c r="N778" s="72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</row>
    <row r="779" ht="12.75" customHeight="1">
      <c r="A779" s="71"/>
      <c r="B779" s="72"/>
      <c r="C779" s="73"/>
      <c r="D779" s="71"/>
      <c r="E779" s="71"/>
      <c r="F779" s="72"/>
      <c r="G779" s="71"/>
      <c r="H779" s="71"/>
      <c r="I779" s="72"/>
      <c r="J779" s="71"/>
      <c r="K779" s="71"/>
      <c r="L779" s="71"/>
      <c r="M779" s="72"/>
      <c r="N779" s="72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</row>
    <row r="780" ht="12.75" customHeight="1">
      <c r="A780" s="71"/>
      <c r="B780" s="72"/>
      <c r="C780" s="73"/>
      <c r="D780" s="71"/>
      <c r="E780" s="71"/>
      <c r="F780" s="72"/>
      <c r="G780" s="71"/>
      <c r="H780" s="71"/>
      <c r="I780" s="72"/>
      <c r="J780" s="71"/>
      <c r="K780" s="71"/>
      <c r="L780" s="71"/>
      <c r="M780" s="72"/>
      <c r="N780" s="72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</row>
    <row r="781" ht="12.75" customHeight="1">
      <c r="A781" s="71"/>
      <c r="B781" s="72"/>
      <c r="C781" s="73"/>
      <c r="D781" s="71"/>
      <c r="E781" s="71"/>
      <c r="F781" s="72"/>
      <c r="G781" s="71"/>
      <c r="H781" s="71"/>
      <c r="I781" s="72"/>
      <c r="J781" s="71"/>
      <c r="K781" s="71"/>
      <c r="L781" s="71"/>
      <c r="M781" s="72"/>
      <c r="N781" s="72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</row>
    <row r="782" ht="12.75" customHeight="1">
      <c r="A782" s="71"/>
      <c r="B782" s="72"/>
      <c r="C782" s="73"/>
      <c r="D782" s="71"/>
      <c r="E782" s="71"/>
      <c r="F782" s="72"/>
      <c r="G782" s="71"/>
      <c r="H782" s="71"/>
      <c r="I782" s="72"/>
      <c r="J782" s="71"/>
      <c r="K782" s="71"/>
      <c r="L782" s="71"/>
      <c r="M782" s="72"/>
      <c r="N782" s="72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</row>
    <row r="783" ht="12.75" customHeight="1">
      <c r="A783" s="71"/>
      <c r="B783" s="72"/>
      <c r="C783" s="73"/>
      <c r="D783" s="71"/>
      <c r="E783" s="71"/>
      <c r="F783" s="72"/>
      <c r="G783" s="71"/>
      <c r="H783" s="71"/>
      <c r="I783" s="72"/>
      <c r="J783" s="71"/>
      <c r="K783" s="71"/>
      <c r="L783" s="71"/>
      <c r="M783" s="72"/>
      <c r="N783" s="72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</row>
    <row r="784" ht="12.75" customHeight="1">
      <c r="A784" s="71"/>
      <c r="B784" s="72"/>
      <c r="C784" s="73"/>
      <c r="D784" s="71"/>
      <c r="E784" s="71"/>
      <c r="F784" s="72"/>
      <c r="G784" s="71"/>
      <c r="H784" s="71"/>
      <c r="I784" s="72"/>
      <c r="J784" s="71"/>
      <c r="K784" s="71"/>
      <c r="L784" s="71"/>
      <c r="M784" s="72"/>
      <c r="N784" s="72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</row>
    <row r="785" ht="12.75" customHeight="1">
      <c r="A785" s="71"/>
      <c r="B785" s="72"/>
      <c r="C785" s="73"/>
      <c r="D785" s="71"/>
      <c r="E785" s="71"/>
      <c r="F785" s="72"/>
      <c r="G785" s="71"/>
      <c r="H785" s="71"/>
      <c r="I785" s="72"/>
      <c r="J785" s="71"/>
      <c r="K785" s="71"/>
      <c r="L785" s="71"/>
      <c r="M785" s="72"/>
      <c r="N785" s="72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</row>
    <row r="786" ht="12.75" customHeight="1">
      <c r="A786" s="71"/>
      <c r="B786" s="72"/>
      <c r="C786" s="73"/>
      <c r="D786" s="71"/>
      <c r="E786" s="71"/>
      <c r="F786" s="72"/>
      <c r="G786" s="71"/>
      <c r="H786" s="71"/>
      <c r="I786" s="72"/>
      <c r="J786" s="71"/>
      <c r="K786" s="71"/>
      <c r="L786" s="71"/>
      <c r="M786" s="72"/>
      <c r="N786" s="72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</row>
    <row r="787" ht="12.75" customHeight="1">
      <c r="A787" s="71"/>
      <c r="B787" s="72"/>
      <c r="C787" s="73"/>
      <c r="D787" s="71"/>
      <c r="E787" s="71"/>
      <c r="F787" s="72"/>
      <c r="G787" s="71"/>
      <c r="H787" s="71"/>
      <c r="I787" s="72"/>
      <c r="J787" s="71"/>
      <c r="K787" s="71"/>
      <c r="L787" s="71"/>
      <c r="M787" s="72"/>
      <c r="N787" s="72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</row>
    <row r="788" ht="12.75" customHeight="1">
      <c r="A788" s="71"/>
      <c r="B788" s="72"/>
      <c r="C788" s="73"/>
      <c r="D788" s="71"/>
      <c r="E788" s="71"/>
      <c r="F788" s="72"/>
      <c r="G788" s="71"/>
      <c r="H788" s="71"/>
      <c r="I788" s="72"/>
      <c r="J788" s="71"/>
      <c r="K788" s="71"/>
      <c r="L788" s="71"/>
      <c r="M788" s="72"/>
      <c r="N788" s="72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</row>
    <row r="789" ht="12.75" customHeight="1">
      <c r="A789" s="71"/>
      <c r="B789" s="72"/>
      <c r="C789" s="73"/>
      <c r="D789" s="71"/>
      <c r="E789" s="71"/>
      <c r="F789" s="72"/>
      <c r="G789" s="71"/>
      <c r="H789" s="71"/>
      <c r="I789" s="72"/>
      <c r="J789" s="71"/>
      <c r="K789" s="71"/>
      <c r="L789" s="71"/>
      <c r="M789" s="72"/>
      <c r="N789" s="72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</row>
    <row r="790" ht="12.75" customHeight="1">
      <c r="A790" s="71"/>
      <c r="B790" s="72"/>
      <c r="C790" s="73"/>
      <c r="D790" s="71"/>
      <c r="E790" s="71"/>
      <c r="F790" s="72"/>
      <c r="G790" s="71"/>
      <c r="H790" s="71"/>
      <c r="I790" s="72"/>
      <c r="J790" s="71"/>
      <c r="K790" s="71"/>
      <c r="L790" s="71"/>
      <c r="M790" s="72"/>
      <c r="N790" s="72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</row>
    <row r="791" ht="12.75" customHeight="1">
      <c r="A791" s="71"/>
      <c r="B791" s="72"/>
      <c r="C791" s="73"/>
      <c r="D791" s="71"/>
      <c r="E791" s="71"/>
      <c r="F791" s="72"/>
      <c r="G791" s="71"/>
      <c r="H791" s="71"/>
      <c r="I791" s="72"/>
      <c r="J791" s="71"/>
      <c r="K791" s="71"/>
      <c r="L791" s="71"/>
      <c r="M791" s="72"/>
      <c r="N791" s="72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</row>
    <row r="792" ht="12.75" customHeight="1">
      <c r="A792" s="71"/>
      <c r="B792" s="72"/>
      <c r="C792" s="73"/>
      <c r="D792" s="71"/>
      <c r="E792" s="71"/>
      <c r="F792" s="72"/>
      <c r="G792" s="71"/>
      <c r="H792" s="71"/>
      <c r="I792" s="72"/>
      <c r="J792" s="71"/>
      <c r="K792" s="71"/>
      <c r="L792" s="71"/>
      <c r="M792" s="72"/>
      <c r="N792" s="72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</row>
    <row r="793" ht="12.75" customHeight="1">
      <c r="A793" s="71"/>
      <c r="B793" s="72"/>
      <c r="C793" s="73"/>
      <c r="D793" s="71"/>
      <c r="E793" s="71"/>
      <c r="F793" s="72"/>
      <c r="G793" s="71"/>
      <c r="H793" s="71"/>
      <c r="I793" s="72"/>
      <c r="J793" s="71"/>
      <c r="K793" s="71"/>
      <c r="L793" s="71"/>
      <c r="M793" s="72"/>
      <c r="N793" s="72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</row>
    <row r="794" ht="12.75" customHeight="1">
      <c r="A794" s="71"/>
      <c r="B794" s="72"/>
      <c r="C794" s="73"/>
      <c r="D794" s="71"/>
      <c r="E794" s="71"/>
      <c r="F794" s="72"/>
      <c r="G794" s="71"/>
      <c r="H794" s="71"/>
      <c r="I794" s="72"/>
      <c r="J794" s="71"/>
      <c r="K794" s="71"/>
      <c r="L794" s="71"/>
      <c r="M794" s="72"/>
      <c r="N794" s="72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</row>
    <row r="795" ht="12.75" customHeight="1">
      <c r="A795" s="71"/>
      <c r="B795" s="72"/>
      <c r="C795" s="73"/>
      <c r="D795" s="71"/>
      <c r="E795" s="71"/>
      <c r="F795" s="72"/>
      <c r="G795" s="71"/>
      <c r="H795" s="71"/>
      <c r="I795" s="72"/>
      <c r="J795" s="71"/>
      <c r="K795" s="71"/>
      <c r="L795" s="71"/>
      <c r="M795" s="72"/>
      <c r="N795" s="72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</row>
    <row r="796" ht="12.75" customHeight="1">
      <c r="A796" s="71"/>
      <c r="B796" s="72"/>
      <c r="C796" s="73"/>
      <c r="D796" s="71"/>
      <c r="E796" s="71"/>
      <c r="F796" s="72"/>
      <c r="G796" s="71"/>
      <c r="H796" s="71"/>
      <c r="I796" s="72"/>
      <c r="J796" s="71"/>
      <c r="K796" s="71"/>
      <c r="L796" s="71"/>
      <c r="M796" s="72"/>
      <c r="N796" s="72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</row>
    <row r="797" ht="12.75" customHeight="1">
      <c r="A797" s="71"/>
      <c r="B797" s="72"/>
      <c r="C797" s="73"/>
      <c r="D797" s="71"/>
      <c r="E797" s="71"/>
      <c r="F797" s="72"/>
      <c r="G797" s="71"/>
      <c r="H797" s="71"/>
      <c r="I797" s="72"/>
      <c r="J797" s="71"/>
      <c r="K797" s="71"/>
      <c r="L797" s="71"/>
      <c r="M797" s="72"/>
      <c r="N797" s="72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</row>
    <row r="798" ht="12.75" customHeight="1">
      <c r="A798" s="71"/>
      <c r="B798" s="72"/>
      <c r="C798" s="73"/>
      <c r="D798" s="71"/>
      <c r="E798" s="71"/>
      <c r="F798" s="72"/>
      <c r="G798" s="71"/>
      <c r="H798" s="71"/>
      <c r="I798" s="72"/>
      <c r="J798" s="71"/>
      <c r="K798" s="71"/>
      <c r="L798" s="71"/>
      <c r="M798" s="72"/>
      <c r="N798" s="72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</row>
    <row r="799" ht="12.75" customHeight="1">
      <c r="A799" s="71"/>
      <c r="B799" s="72"/>
      <c r="C799" s="73"/>
      <c r="D799" s="71"/>
      <c r="E799" s="71"/>
      <c r="F799" s="72"/>
      <c r="G799" s="71"/>
      <c r="H799" s="71"/>
      <c r="I799" s="72"/>
      <c r="J799" s="71"/>
      <c r="K799" s="71"/>
      <c r="L799" s="71"/>
      <c r="M799" s="72"/>
      <c r="N799" s="72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</row>
    <row r="800" ht="12.75" customHeight="1">
      <c r="A800" s="71"/>
      <c r="B800" s="72"/>
      <c r="C800" s="73"/>
      <c r="D800" s="71"/>
      <c r="E800" s="71"/>
      <c r="F800" s="72"/>
      <c r="G800" s="71"/>
      <c r="H800" s="71"/>
      <c r="I800" s="72"/>
      <c r="J800" s="71"/>
      <c r="K800" s="71"/>
      <c r="L800" s="71"/>
      <c r="M800" s="72"/>
      <c r="N800" s="72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</row>
    <row r="801" ht="12.75" customHeight="1">
      <c r="A801" s="71"/>
      <c r="B801" s="72"/>
      <c r="C801" s="73"/>
      <c r="D801" s="71"/>
      <c r="E801" s="71"/>
      <c r="F801" s="72"/>
      <c r="G801" s="71"/>
      <c r="H801" s="71"/>
      <c r="I801" s="72"/>
      <c r="J801" s="71"/>
      <c r="K801" s="71"/>
      <c r="L801" s="71"/>
      <c r="M801" s="72"/>
      <c r="N801" s="72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</row>
    <row r="802" ht="12.75" customHeight="1">
      <c r="A802" s="71"/>
      <c r="B802" s="72"/>
      <c r="C802" s="73"/>
      <c r="D802" s="71"/>
      <c r="E802" s="71"/>
      <c r="F802" s="72"/>
      <c r="G802" s="71"/>
      <c r="H802" s="71"/>
      <c r="I802" s="72"/>
      <c r="J802" s="71"/>
      <c r="K802" s="71"/>
      <c r="L802" s="71"/>
      <c r="M802" s="72"/>
      <c r="N802" s="72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</row>
    <row r="803" ht="12.75" customHeight="1">
      <c r="A803" s="71"/>
      <c r="B803" s="72"/>
      <c r="C803" s="73"/>
      <c r="D803" s="71"/>
      <c r="E803" s="71"/>
      <c r="F803" s="72"/>
      <c r="G803" s="71"/>
      <c r="H803" s="71"/>
      <c r="I803" s="72"/>
      <c r="J803" s="71"/>
      <c r="K803" s="71"/>
      <c r="L803" s="71"/>
      <c r="M803" s="72"/>
      <c r="N803" s="72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</row>
    <row r="804" ht="12.75" customHeight="1">
      <c r="A804" s="71"/>
      <c r="B804" s="72"/>
      <c r="C804" s="73"/>
      <c r="D804" s="71"/>
      <c r="E804" s="71"/>
      <c r="F804" s="72"/>
      <c r="G804" s="71"/>
      <c r="H804" s="71"/>
      <c r="I804" s="72"/>
      <c r="J804" s="71"/>
      <c r="K804" s="71"/>
      <c r="L804" s="71"/>
      <c r="M804" s="72"/>
      <c r="N804" s="72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</row>
    <row r="805" ht="12.75" customHeight="1">
      <c r="A805" s="71"/>
      <c r="B805" s="72"/>
      <c r="C805" s="73"/>
      <c r="D805" s="71"/>
      <c r="E805" s="71"/>
      <c r="F805" s="72"/>
      <c r="G805" s="71"/>
      <c r="H805" s="71"/>
      <c r="I805" s="72"/>
      <c r="J805" s="71"/>
      <c r="K805" s="71"/>
      <c r="L805" s="71"/>
      <c r="M805" s="72"/>
      <c r="N805" s="72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</row>
    <row r="806" ht="12.75" customHeight="1">
      <c r="A806" s="71"/>
      <c r="B806" s="72"/>
      <c r="C806" s="73"/>
      <c r="D806" s="71"/>
      <c r="E806" s="71"/>
      <c r="F806" s="72"/>
      <c r="G806" s="71"/>
      <c r="H806" s="71"/>
      <c r="I806" s="72"/>
      <c r="J806" s="71"/>
      <c r="K806" s="71"/>
      <c r="L806" s="71"/>
      <c r="M806" s="72"/>
      <c r="N806" s="72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</row>
    <row r="807" ht="12.75" customHeight="1">
      <c r="A807" s="71"/>
      <c r="B807" s="72"/>
      <c r="C807" s="73"/>
      <c r="D807" s="71"/>
      <c r="E807" s="71"/>
      <c r="F807" s="72"/>
      <c r="G807" s="71"/>
      <c r="H807" s="71"/>
      <c r="I807" s="72"/>
      <c r="J807" s="71"/>
      <c r="K807" s="71"/>
      <c r="L807" s="71"/>
      <c r="M807" s="72"/>
      <c r="N807" s="72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</row>
    <row r="808" ht="12.75" customHeight="1">
      <c r="A808" s="71"/>
      <c r="B808" s="72"/>
      <c r="C808" s="73"/>
      <c r="D808" s="71"/>
      <c r="E808" s="71"/>
      <c r="F808" s="72"/>
      <c r="G808" s="71"/>
      <c r="H808" s="71"/>
      <c r="I808" s="72"/>
      <c r="J808" s="71"/>
      <c r="K808" s="71"/>
      <c r="L808" s="71"/>
      <c r="M808" s="72"/>
      <c r="N808" s="72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</row>
    <row r="809" ht="12.75" customHeight="1">
      <c r="A809" s="71"/>
      <c r="B809" s="72"/>
      <c r="C809" s="73"/>
      <c r="D809" s="71"/>
      <c r="E809" s="71"/>
      <c r="F809" s="72"/>
      <c r="G809" s="71"/>
      <c r="H809" s="71"/>
      <c r="I809" s="72"/>
      <c r="J809" s="71"/>
      <c r="K809" s="71"/>
      <c r="L809" s="71"/>
      <c r="M809" s="72"/>
      <c r="N809" s="72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</row>
    <row r="810" ht="12.75" customHeight="1">
      <c r="A810" s="71"/>
      <c r="B810" s="72"/>
      <c r="C810" s="73"/>
      <c r="D810" s="71"/>
      <c r="E810" s="71"/>
      <c r="F810" s="72"/>
      <c r="G810" s="71"/>
      <c r="H810" s="71"/>
      <c r="I810" s="72"/>
      <c r="J810" s="71"/>
      <c r="K810" s="71"/>
      <c r="L810" s="71"/>
      <c r="M810" s="72"/>
      <c r="N810" s="72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</row>
    <row r="811" ht="12.75" customHeight="1">
      <c r="A811" s="71"/>
      <c r="B811" s="72"/>
      <c r="C811" s="73"/>
      <c r="D811" s="71"/>
      <c r="E811" s="71"/>
      <c r="F811" s="72"/>
      <c r="G811" s="71"/>
      <c r="H811" s="71"/>
      <c r="I811" s="72"/>
      <c r="J811" s="71"/>
      <c r="K811" s="71"/>
      <c r="L811" s="71"/>
      <c r="M811" s="72"/>
      <c r="N811" s="72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</row>
    <row r="812" ht="12.75" customHeight="1">
      <c r="A812" s="71"/>
      <c r="B812" s="72"/>
      <c r="C812" s="73"/>
      <c r="D812" s="71"/>
      <c r="E812" s="71"/>
      <c r="F812" s="72"/>
      <c r="G812" s="71"/>
      <c r="H812" s="71"/>
      <c r="I812" s="72"/>
      <c r="J812" s="71"/>
      <c r="K812" s="71"/>
      <c r="L812" s="71"/>
      <c r="M812" s="72"/>
      <c r="N812" s="72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</row>
    <row r="813" ht="12.75" customHeight="1">
      <c r="A813" s="71"/>
      <c r="B813" s="72"/>
      <c r="C813" s="73"/>
      <c r="D813" s="71"/>
      <c r="E813" s="71"/>
      <c r="F813" s="72"/>
      <c r="G813" s="71"/>
      <c r="H813" s="71"/>
      <c r="I813" s="72"/>
      <c r="J813" s="71"/>
      <c r="K813" s="71"/>
      <c r="L813" s="71"/>
      <c r="M813" s="72"/>
      <c r="N813" s="72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</row>
    <row r="814" ht="12.75" customHeight="1">
      <c r="A814" s="71"/>
      <c r="B814" s="72"/>
      <c r="C814" s="73"/>
      <c r="D814" s="71"/>
      <c r="E814" s="71"/>
      <c r="F814" s="72"/>
      <c r="G814" s="71"/>
      <c r="H814" s="71"/>
      <c r="I814" s="72"/>
      <c r="J814" s="71"/>
      <c r="K814" s="71"/>
      <c r="L814" s="71"/>
      <c r="M814" s="72"/>
      <c r="N814" s="72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</row>
    <row r="815" ht="12.75" customHeight="1">
      <c r="A815" s="71"/>
      <c r="B815" s="72"/>
      <c r="C815" s="73"/>
      <c r="D815" s="71"/>
      <c r="E815" s="71"/>
      <c r="F815" s="72"/>
      <c r="G815" s="71"/>
      <c r="H815" s="71"/>
      <c r="I815" s="72"/>
      <c r="J815" s="71"/>
      <c r="K815" s="71"/>
      <c r="L815" s="71"/>
      <c r="M815" s="72"/>
      <c r="N815" s="72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</row>
    <row r="816" ht="12.75" customHeight="1">
      <c r="A816" s="71"/>
      <c r="B816" s="72"/>
      <c r="C816" s="73"/>
      <c r="D816" s="71"/>
      <c r="E816" s="71"/>
      <c r="F816" s="72"/>
      <c r="G816" s="71"/>
      <c r="H816" s="71"/>
      <c r="I816" s="72"/>
      <c r="J816" s="71"/>
      <c r="K816" s="71"/>
      <c r="L816" s="71"/>
      <c r="M816" s="72"/>
      <c r="N816" s="72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</row>
    <row r="817" ht="12.75" customHeight="1">
      <c r="A817" s="71"/>
      <c r="B817" s="72"/>
      <c r="C817" s="73"/>
      <c r="D817" s="71"/>
      <c r="E817" s="71"/>
      <c r="F817" s="72"/>
      <c r="G817" s="71"/>
      <c r="H817" s="71"/>
      <c r="I817" s="72"/>
      <c r="J817" s="71"/>
      <c r="K817" s="71"/>
      <c r="L817" s="71"/>
      <c r="M817" s="72"/>
      <c r="N817" s="72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</row>
    <row r="818" ht="12.75" customHeight="1">
      <c r="A818" s="71"/>
      <c r="B818" s="72"/>
      <c r="C818" s="73"/>
      <c r="D818" s="71"/>
      <c r="E818" s="71"/>
      <c r="F818" s="72"/>
      <c r="G818" s="71"/>
      <c r="H818" s="71"/>
      <c r="I818" s="72"/>
      <c r="J818" s="71"/>
      <c r="K818" s="71"/>
      <c r="L818" s="71"/>
      <c r="M818" s="72"/>
      <c r="N818" s="72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</row>
    <row r="819" ht="12.75" customHeight="1">
      <c r="A819" s="71"/>
      <c r="B819" s="72"/>
      <c r="C819" s="73"/>
      <c r="D819" s="71"/>
      <c r="E819" s="71"/>
      <c r="F819" s="72"/>
      <c r="G819" s="71"/>
      <c r="H819" s="71"/>
      <c r="I819" s="72"/>
      <c r="J819" s="71"/>
      <c r="K819" s="71"/>
      <c r="L819" s="71"/>
      <c r="M819" s="72"/>
      <c r="N819" s="72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</row>
    <row r="820" ht="12.75" customHeight="1">
      <c r="A820" s="71"/>
      <c r="B820" s="72"/>
      <c r="C820" s="73"/>
      <c r="D820" s="71"/>
      <c r="E820" s="71"/>
      <c r="F820" s="72"/>
      <c r="G820" s="71"/>
      <c r="H820" s="71"/>
      <c r="I820" s="72"/>
      <c r="J820" s="71"/>
      <c r="K820" s="71"/>
      <c r="L820" s="71"/>
      <c r="M820" s="72"/>
      <c r="N820" s="72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</row>
    <row r="821" ht="12.75" customHeight="1">
      <c r="A821" s="71"/>
      <c r="B821" s="72"/>
      <c r="C821" s="73"/>
      <c r="D821" s="71"/>
      <c r="E821" s="71"/>
      <c r="F821" s="72"/>
      <c r="G821" s="71"/>
      <c r="H821" s="71"/>
      <c r="I821" s="72"/>
      <c r="J821" s="71"/>
      <c r="K821" s="71"/>
      <c r="L821" s="71"/>
      <c r="M821" s="72"/>
      <c r="N821" s="72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</row>
    <row r="822" ht="12.75" customHeight="1">
      <c r="A822" s="71"/>
      <c r="B822" s="72"/>
      <c r="C822" s="73"/>
      <c r="D822" s="71"/>
      <c r="E822" s="71"/>
      <c r="F822" s="72"/>
      <c r="G822" s="71"/>
      <c r="H822" s="71"/>
      <c r="I822" s="72"/>
      <c r="J822" s="71"/>
      <c r="K822" s="71"/>
      <c r="L822" s="71"/>
      <c r="M822" s="72"/>
      <c r="N822" s="72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</row>
    <row r="823" ht="12.75" customHeight="1">
      <c r="A823" s="71"/>
      <c r="B823" s="72"/>
      <c r="C823" s="73"/>
      <c r="D823" s="71"/>
      <c r="E823" s="71"/>
      <c r="F823" s="72"/>
      <c r="G823" s="71"/>
      <c r="H823" s="71"/>
      <c r="I823" s="72"/>
      <c r="J823" s="71"/>
      <c r="K823" s="71"/>
      <c r="L823" s="71"/>
      <c r="M823" s="72"/>
      <c r="N823" s="72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</row>
    <row r="824" ht="12.75" customHeight="1">
      <c r="A824" s="71"/>
      <c r="B824" s="72"/>
      <c r="C824" s="73"/>
      <c r="D824" s="71"/>
      <c r="E824" s="71"/>
      <c r="F824" s="72"/>
      <c r="G824" s="71"/>
      <c r="H824" s="71"/>
      <c r="I824" s="72"/>
      <c r="J824" s="71"/>
      <c r="K824" s="71"/>
      <c r="L824" s="71"/>
      <c r="M824" s="72"/>
      <c r="N824" s="72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</row>
    <row r="825" ht="12.75" customHeight="1">
      <c r="A825" s="71"/>
      <c r="B825" s="72"/>
      <c r="C825" s="73"/>
      <c r="D825" s="71"/>
      <c r="E825" s="71"/>
      <c r="F825" s="72"/>
      <c r="G825" s="71"/>
      <c r="H825" s="71"/>
      <c r="I825" s="72"/>
      <c r="J825" s="71"/>
      <c r="K825" s="71"/>
      <c r="L825" s="71"/>
      <c r="M825" s="72"/>
      <c r="N825" s="72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</row>
    <row r="826" ht="12.75" customHeight="1">
      <c r="A826" s="71"/>
      <c r="B826" s="72"/>
      <c r="C826" s="73"/>
      <c r="D826" s="71"/>
      <c r="E826" s="71"/>
      <c r="F826" s="72"/>
      <c r="G826" s="71"/>
      <c r="H826" s="71"/>
      <c r="I826" s="72"/>
      <c r="J826" s="71"/>
      <c r="K826" s="71"/>
      <c r="L826" s="71"/>
      <c r="M826" s="72"/>
      <c r="N826" s="72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</row>
    <row r="827" ht="12.75" customHeight="1">
      <c r="A827" s="71"/>
      <c r="B827" s="72"/>
      <c r="C827" s="73"/>
      <c r="D827" s="71"/>
      <c r="E827" s="71"/>
      <c r="F827" s="72"/>
      <c r="G827" s="71"/>
      <c r="H827" s="71"/>
      <c r="I827" s="72"/>
      <c r="J827" s="71"/>
      <c r="K827" s="71"/>
      <c r="L827" s="71"/>
      <c r="M827" s="72"/>
      <c r="N827" s="72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</row>
    <row r="828" ht="12.75" customHeight="1">
      <c r="A828" s="71"/>
      <c r="B828" s="72"/>
      <c r="C828" s="73"/>
      <c r="D828" s="71"/>
      <c r="E828" s="71"/>
      <c r="F828" s="72"/>
      <c r="G828" s="71"/>
      <c r="H828" s="71"/>
      <c r="I828" s="72"/>
      <c r="J828" s="71"/>
      <c r="K828" s="71"/>
      <c r="L828" s="71"/>
      <c r="M828" s="72"/>
      <c r="N828" s="72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</row>
    <row r="829" ht="12.75" customHeight="1">
      <c r="A829" s="71"/>
      <c r="B829" s="72"/>
      <c r="C829" s="73"/>
      <c r="D829" s="71"/>
      <c r="E829" s="71"/>
      <c r="F829" s="72"/>
      <c r="G829" s="71"/>
      <c r="H829" s="71"/>
      <c r="I829" s="72"/>
      <c r="J829" s="71"/>
      <c r="K829" s="71"/>
      <c r="L829" s="71"/>
      <c r="M829" s="72"/>
      <c r="N829" s="72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</row>
    <row r="830" ht="12.75" customHeight="1">
      <c r="A830" s="71"/>
      <c r="B830" s="72"/>
      <c r="C830" s="73"/>
      <c r="D830" s="71"/>
      <c r="E830" s="71"/>
      <c r="F830" s="72"/>
      <c r="G830" s="71"/>
      <c r="H830" s="71"/>
      <c r="I830" s="72"/>
      <c r="J830" s="71"/>
      <c r="K830" s="71"/>
      <c r="L830" s="71"/>
      <c r="M830" s="72"/>
      <c r="N830" s="72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</row>
    <row r="831" ht="12.75" customHeight="1">
      <c r="A831" s="71"/>
      <c r="B831" s="72"/>
      <c r="C831" s="73"/>
      <c r="D831" s="71"/>
      <c r="E831" s="71"/>
      <c r="F831" s="72"/>
      <c r="G831" s="71"/>
      <c r="H831" s="71"/>
      <c r="I831" s="72"/>
      <c r="J831" s="71"/>
      <c r="K831" s="71"/>
      <c r="L831" s="71"/>
      <c r="M831" s="72"/>
      <c r="N831" s="72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</row>
    <row r="832" ht="12.75" customHeight="1">
      <c r="A832" s="71"/>
      <c r="B832" s="72"/>
      <c r="C832" s="73"/>
      <c r="D832" s="71"/>
      <c r="E832" s="71"/>
      <c r="F832" s="72"/>
      <c r="G832" s="71"/>
      <c r="H832" s="71"/>
      <c r="I832" s="72"/>
      <c r="J832" s="71"/>
      <c r="K832" s="71"/>
      <c r="L832" s="71"/>
      <c r="M832" s="72"/>
      <c r="N832" s="72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</row>
    <row r="833" ht="12.75" customHeight="1">
      <c r="A833" s="71"/>
      <c r="B833" s="72"/>
      <c r="C833" s="73"/>
      <c r="D833" s="71"/>
      <c r="E833" s="71"/>
      <c r="F833" s="72"/>
      <c r="G833" s="71"/>
      <c r="H833" s="71"/>
      <c r="I833" s="72"/>
      <c r="J833" s="71"/>
      <c r="K833" s="71"/>
      <c r="L833" s="71"/>
      <c r="M833" s="72"/>
      <c r="N833" s="72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</row>
    <row r="834" ht="12.75" customHeight="1">
      <c r="A834" s="71"/>
      <c r="B834" s="72"/>
      <c r="C834" s="73"/>
      <c r="D834" s="71"/>
      <c r="E834" s="71"/>
      <c r="F834" s="72"/>
      <c r="G834" s="71"/>
      <c r="H834" s="71"/>
      <c r="I834" s="72"/>
      <c r="J834" s="71"/>
      <c r="K834" s="71"/>
      <c r="L834" s="71"/>
      <c r="M834" s="72"/>
      <c r="N834" s="72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</row>
    <row r="835" ht="12.75" customHeight="1">
      <c r="A835" s="71"/>
      <c r="B835" s="72"/>
      <c r="C835" s="73"/>
      <c r="D835" s="71"/>
      <c r="E835" s="71"/>
      <c r="F835" s="72"/>
      <c r="G835" s="71"/>
      <c r="H835" s="71"/>
      <c r="I835" s="72"/>
      <c r="J835" s="71"/>
      <c r="K835" s="71"/>
      <c r="L835" s="71"/>
      <c r="M835" s="72"/>
      <c r="N835" s="72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</row>
    <row r="836" ht="12.75" customHeight="1">
      <c r="A836" s="71"/>
      <c r="B836" s="72"/>
      <c r="C836" s="73"/>
      <c r="D836" s="71"/>
      <c r="E836" s="71"/>
      <c r="F836" s="72"/>
      <c r="G836" s="71"/>
      <c r="H836" s="71"/>
      <c r="I836" s="72"/>
      <c r="J836" s="71"/>
      <c r="K836" s="71"/>
      <c r="L836" s="71"/>
      <c r="M836" s="72"/>
      <c r="N836" s="72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</row>
    <row r="837" ht="12.75" customHeight="1">
      <c r="A837" s="71"/>
      <c r="B837" s="72"/>
      <c r="C837" s="73"/>
      <c r="D837" s="71"/>
      <c r="E837" s="71"/>
      <c r="F837" s="72"/>
      <c r="G837" s="71"/>
      <c r="H837" s="71"/>
      <c r="I837" s="72"/>
      <c r="J837" s="71"/>
      <c r="K837" s="71"/>
      <c r="L837" s="71"/>
      <c r="M837" s="72"/>
      <c r="N837" s="72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</row>
    <row r="838" ht="12.75" customHeight="1">
      <c r="A838" s="71"/>
      <c r="B838" s="72"/>
      <c r="C838" s="73"/>
      <c r="D838" s="71"/>
      <c r="E838" s="71"/>
      <c r="F838" s="72"/>
      <c r="G838" s="71"/>
      <c r="H838" s="71"/>
      <c r="I838" s="72"/>
      <c r="J838" s="71"/>
      <c r="K838" s="71"/>
      <c r="L838" s="71"/>
      <c r="M838" s="72"/>
      <c r="N838" s="72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</row>
    <row r="839" ht="12.75" customHeight="1">
      <c r="A839" s="71"/>
      <c r="B839" s="72"/>
      <c r="C839" s="73"/>
      <c r="D839" s="71"/>
      <c r="E839" s="71"/>
      <c r="F839" s="72"/>
      <c r="G839" s="71"/>
      <c r="H839" s="71"/>
      <c r="I839" s="72"/>
      <c r="J839" s="71"/>
      <c r="K839" s="71"/>
      <c r="L839" s="71"/>
      <c r="M839" s="72"/>
      <c r="N839" s="72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</row>
    <row r="840" ht="12.75" customHeight="1">
      <c r="A840" s="71"/>
      <c r="B840" s="72"/>
      <c r="C840" s="73"/>
      <c r="D840" s="71"/>
      <c r="E840" s="71"/>
      <c r="F840" s="72"/>
      <c r="G840" s="71"/>
      <c r="H840" s="71"/>
      <c r="I840" s="72"/>
      <c r="J840" s="71"/>
      <c r="K840" s="71"/>
      <c r="L840" s="71"/>
      <c r="M840" s="72"/>
      <c r="N840" s="72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</row>
    <row r="841" ht="12.75" customHeight="1">
      <c r="A841" s="71"/>
      <c r="B841" s="72"/>
      <c r="C841" s="73"/>
      <c r="D841" s="71"/>
      <c r="E841" s="71"/>
      <c r="F841" s="72"/>
      <c r="G841" s="71"/>
      <c r="H841" s="71"/>
      <c r="I841" s="72"/>
      <c r="J841" s="71"/>
      <c r="K841" s="71"/>
      <c r="L841" s="71"/>
      <c r="M841" s="72"/>
      <c r="N841" s="72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</row>
    <row r="842" ht="12.75" customHeight="1">
      <c r="A842" s="71"/>
      <c r="B842" s="72"/>
      <c r="C842" s="73"/>
      <c r="D842" s="71"/>
      <c r="E842" s="71"/>
      <c r="F842" s="72"/>
      <c r="G842" s="71"/>
      <c r="H842" s="71"/>
      <c r="I842" s="72"/>
      <c r="J842" s="71"/>
      <c r="K842" s="71"/>
      <c r="L842" s="71"/>
      <c r="M842" s="72"/>
      <c r="N842" s="72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</row>
    <row r="843" ht="12.75" customHeight="1">
      <c r="A843" s="71"/>
      <c r="B843" s="72"/>
      <c r="C843" s="73"/>
      <c r="D843" s="71"/>
      <c r="E843" s="71"/>
      <c r="F843" s="72"/>
      <c r="G843" s="71"/>
      <c r="H843" s="71"/>
      <c r="I843" s="72"/>
      <c r="J843" s="71"/>
      <c r="K843" s="71"/>
      <c r="L843" s="71"/>
      <c r="M843" s="72"/>
      <c r="N843" s="72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</row>
    <row r="844" ht="12.75" customHeight="1">
      <c r="A844" s="71"/>
      <c r="B844" s="72"/>
      <c r="C844" s="73"/>
      <c r="D844" s="71"/>
      <c r="E844" s="71"/>
      <c r="F844" s="72"/>
      <c r="G844" s="71"/>
      <c r="H844" s="71"/>
      <c r="I844" s="72"/>
      <c r="J844" s="71"/>
      <c r="K844" s="71"/>
      <c r="L844" s="71"/>
      <c r="M844" s="72"/>
      <c r="N844" s="72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</row>
    <row r="845" ht="12.75" customHeight="1">
      <c r="A845" s="71"/>
      <c r="B845" s="72"/>
      <c r="C845" s="73"/>
      <c r="D845" s="71"/>
      <c r="E845" s="71"/>
      <c r="F845" s="72"/>
      <c r="G845" s="71"/>
      <c r="H845" s="71"/>
      <c r="I845" s="72"/>
      <c r="J845" s="71"/>
      <c r="K845" s="71"/>
      <c r="L845" s="71"/>
      <c r="M845" s="72"/>
      <c r="N845" s="72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</row>
    <row r="846" ht="12.75" customHeight="1">
      <c r="A846" s="71"/>
      <c r="B846" s="72"/>
      <c r="C846" s="73"/>
      <c r="D846" s="71"/>
      <c r="E846" s="71"/>
      <c r="F846" s="72"/>
      <c r="G846" s="71"/>
      <c r="H846" s="71"/>
      <c r="I846" s="72"/>
      <c r="J846" s="71"/>
      <c r="K846" s="71"/>
      <c r="L846" s="71"/>
      <c r="M846" s="72"/>
      <c r="N846" s="72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</row>
    <row r="847" ht="12.75" customHeight="1">
      <c r="A847" s="71"/>
      <c r="B847" s="72"/>
      <c r="C847" s="73"/>
      <c r="D847" s="71"/>
      <c r="E847" s="71"/>
      <c r="F847" s="72"/>
      <c r="G847" s="71"/>
      <c r="H847" s="71"/>
      <c r="I847" s="72"/>
      <c r="J847" s="71"/>
      <c r="K847" s="71"/>
      <c r="L847" s="71"/>
      <c r="M847" s="72"/>
      <c r="N847" s="72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</row>
    <row r="848" ht="12.75" customHeight="1">
      <c r="A848" s="71"/>
      <c r="B848" s="72"/>
      <c r="C848" s="73"/>
      <c r="D848" s="71"/>
      <c r="E848" s="71"/>
      <c r="F848" s="72"/>
      <c r="G848" s="71"/>
      <c r="H848" s="71"/>
      <c r="I848" s="72"/>
      <c r="J848" s="71"/>
      <c r="K848" s="71"/>
      <c r="L848" s="71"/>
      <c r="M848" s="72"/>
      <c r="N848" s="72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</row>
    <row r="849" ht="12.75" customHeight="1">
      <c r="A849" s="71"/>
      <c r="B849" s="72"/>
      <c r="C849" s="73"/>
      <c r="D849" s="71"/>
      <c r="E849" s="71"/>
      <c r="F849" s="72"/>
      <c r="G849" s="71"/>
      <c r="H849" s="71"/>
      <c r="I849" s="72"/>
      <c r="J849" s="71"/>
      <c r="K849" s="71"/>
      <c r="L849" s="71"/>
      <c r="M849" s="72"/>
      <c r="N849" s="72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</row>
    <row r="850" ht="12.75" customHeight="1">
      <c r="A850" s="71"/>
      <c r="B850" s="72"/>
      <c r="C850" s="73"/>
      <c r="D850" s="71"/>
      <c r="E850" s="71"/>
      <c r="F850" s="72"/>
      <c r="G850" s="71"/>
      <c r="H850" s="71"/>
      <c r="I850" s="72"/>
      <c r="J850" s="71"/>
      <c r="K850" s="71"/>
      <c r="L850" s="71"/>
      <c r="M850" s="72"/>
      <c r="N850" s="72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</row>
    <row r="851" ht="12.75" customHeight="1">
      <c r="A851" s="71"/>
      <c r="B851" s="72"/>
      <c r="C851" s="73"/>
      <c r="D851" s="71"/>
      <c r="E851" s="71"/>
      <c r="F851" s="72"/>
      <c r="G851" s="71"/>
      <c r="H851" s="71"/>
      <c r="I851" s="72"/>
      <c r="J851" s="71"/>
      <c r="K851" s="71"/>
      <c r="L851" s="71"/>
      <c r="M851" s="72"/>
      <c r="N851" s="72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</row>
    <row r="852" ht="12.75" customHeight="1">
      <c r="A852" s="71"/>
      <c r="B852" s="72"/>
      <c r="C852" s="73"/>
      <c r="D852" s="71"/>
      <c r="E852" s="71"/>
      <c r="F852" s="72"/>
      <c r="G852" s="71"/>
      <c r="H852" s="71"/>
      <c r="I852" s="72"/>
      <c r="J852" s="71"/>
      <c r="K852" s="71"/>
      <c r="L852" s="71"/>
      <c r="M852" s="72"/>
      <c r="N852" s="72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</row>
    <row r="853" ht="12.75" customHeight="1">
      <c r="A853" s="71"/>
      <c r="B853" s="72"/>
      <c r="C853" s="73"/>
      <c r="D853" s="71"/>
      <c r="E853" s="71"/>
      <c r="F853" s="72"/>
      <c r="G853" s="71"/>
      <c r="H853" s="71"/>
      <c r="I853" s="72"/>
      <c r="J853" s="71"/>
      <c r="K853" s="71"/>
      <c r="L853" s="71"/>
      <c r="M853" s="72"/>
      <c r="N853" s="72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</row>
    <row r="854" ht="12.75" customHeight="1">
      <c r="A854" s="71"/>
      <c r="B854" s="72"/>
      <c r="C854" s="73"/>
      <c r="D854" s="71"/>
      <c r="E854" s="71"/>
      <c r="F854" s="72"/>
      <c r="G854" s="71"/>
      <c r="H854" s="71"/>
      <c r="I854" s="72"/>
      <c r="J854" s="71"/>
      <c r="K854" s="71"/>
      <c r="L854" s="71"/>
      <c r="M854" s="72"/>
      <c r="N854" s="72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</row>
    <row r="855" ht="12.75" customHeight="1">
      <c r="A855" s="71"/>
      <c r="B855" s="72"/>
      <c r="C855" s="73"/>
      <c r="D855" s="71"/>
      <c r="E855" s="71"/>
      <c r="F855" s="72"/>
      <c r="G855" s="71"/>
      <c r="H855" s="71"/>
      <c r="I855" s="72"/>
      <c r="J855" s="71"/>
      <c r="K855" s="71"/>
      <c r="L855" s="71"/>
      <c r="M855" s="72"/>
      <c r="N855" s="72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</row>
    <row r="856" ht="12.75" customHeight="1">
      <c r="A856" s="71"/>
      <c r="B856" s="72"/>
      <c r="C856" s="73"/>
      <c r="D856" s="71"/>
      <c r="E856" s="71"/>
      <c r="F856" s="72"/>
      <c r="G856" s="71"/>
      <c r="H856" s="71"/>
      <c r="I856" s="72"/>
      <c r="J856" s="71"/>
      <c r="K856" s="71"/>
      <c r="L856" s="71"/>
      <c r="M856" s="72"/>
      <c r="N856" s="72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</row>
    <row r="857" ht="12.75" customHeight="1">
      <c r="A857" s="71"/>
      <c r="B857" s="72"/>
      <c r="C857" s="73"/>
      <c r="D857" s="71"/>
      <c r="E857" s="71"/>
      <c r="F857" s="72"/>
      <c r="G857" s="71"/>
      <c r="H857" s="71"/>
      <c r="I857" s="72"/>
      <c r="J857" s="71"/>
      <c r="K857" s="71"/>
      <c r="L857" s="71"/>
      <c r="M857" s="72"/>
      <c r="N857" s="72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</row>
    <row r="858" ht="12.75" customHeight="1">
      <c r="A858" s="71"/>
      <c r="B858" s="72"/>
      <c r="C858" s="73"/>
      <c r="D858" s="71"/>
      <c r="E858" s="71"/>
      <c r="F858" s="72"/>
      <c r="G858" s="71"/>
      <c r="H858" s="71"/>
      <c r="I858" s="72"/>
      <c r="J858" s="71"/>
      <c r="K858" s="71"/>
      <c r="L858" s="71"/>
      <c r="M858" s="72"/>
      <c r="N858" s="72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</row>
    <row r="859" ht="12.75" customHeight="1">
      <c r="A859" s="71"/>
      <c r="B859" s="72"/>
      <c r="C859" s="73"/>
      <c r="D859" s="71"/>
      <c r="E859" s="71"/>
      <c r="F859" s="72"/>
      <c r="G859" s="71"/>
      <c r="H859" s="71"/>
      <c r="I859" s="72"/>
      <c r="J859" s="71"/>
      <c r="K859" s="71"/>
      <c r="L859" s="71"/>
      <c r="M859" s="72"/>
      <c r="N859" s="72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</row>
    <row r="860" ht="12.75" customHeight="1">
      <c r="A860" s="71"/>
      <c r="B860" s="72"/>
      <c r="C860" s="73"/>
      <c r="D860" s="71"/>
      <c r="E860" s="71"/>
      <c r="F860" s="72"/>
      <c r="G860" s="71"/>
      <c r="H860" s="71"/>
      <c r="I860" s="72"/>
      <c r="J860" s="71"/>
      <c r="K860" s="71"/>
      <c r="L860" s="71"/>
      <c r="M860" s="72"/>
      <c r="N860" s="72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</row>
    <row r="861" ht="12.75" customHeight="1">
      <c r="A861" s="71"/>
      <c r="B861" s="72"/>
      <c r="C861" s="73"/>
      <c r="D861" s="71"/>
      <c r="E861" s="71"/>
      <c r="F861" s="72"/>
      <c r="G861" s="71"/>
      <c r="H861" s="71"/>
      <c r="I861" s="72"/>
      <c r="J861" s="71"/>
      <c r="K861" s="71"/>
      <c r="L861" s="71"/>
      <c r="M861" s="72"/>
      <c r="N861" s="72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</row>
    <row r="862" ht="12.75" customHeight="1">
      <c r="A862" s="71"/>
      <c r="B862" s="72"/>
      <c r="C862" s="73"/>
      <c r="D862" s="71"/>
      <c r="E862" s="71"/>
      <c r="F862" s="72"/>
      <c r="G862" s="71"/>
      <c r="H862" s="71"/>
      <c r="I862" s="72"/>
      <c r="J862" s="71"/>
      <c r="K862" s="71"/>
      <c r="L862" s="71"/>
      <c r="M862" s="72"/>
      <c r="N862" s="72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</row>
    <row r="863" ht="12.75" customHeight="1">
      <c r="A863" s="71"/>
      <c r="B863" s="72"/>
      <c r="C863" s="73"/>
      <c r="D863" s="71"/>
      <c r="E863" s="71"/>
      <c r="F863" s="72"/>
      <c r="G863" s="71"/>
      <c r="H863" s="71"/>
      <c r="I863" s="72"/>
      <c r="J863" s="71"/>
      <c r="K863" s="71"/>
      <c r="L863" s="71"/>
      <c r="M863" s="72"/>
      <c r="N863" s="72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</row>
    <row r="864" ht="12.75" customHeight="1">
      <c r="A864" s="71"/>
      <c r="B864" s="72"/>
      <c r="C864" s="73"/>
      <c r="D864" s="71"/>
      <c r="E864" s="71"/>
      <c r="F864" s="72"/>
      <c r="G864" s="71"/>
      <c r="H864" s="71"/>
      <c r="I864" s="72"/>
      <c r="J864" s="71"/>
      <c r="K864" s="71"/>
      <c r="L864" s="71"/>
      <c r="M864" s="72"/>
      <c r="N864" s="72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</row>
    <row r="865" ht="12.75" customHeight="1">
      <c r="A865" s="71"/>
      <c r="B865" s="72"/>
      <c r="C865" s="73"/>
      <c r="D865" s="71"/>
      <c r="E865" s="71"/>
      <c r="F865" s="72"/>
      <c r="G865" s="71"/>
      <c r="H865" s="71"/>
      <c r="I865" s="72"/>
      <c r="J865" s="71"/>
      <c r="K865" s="71"/>
      <c r="L865" s="71"/>
      <c r="M865" s="72"/>
      <c r="N865" s="72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</row>
    <row r="866" ht="12.75" customHeight="1">
      <c r="A866" s="71"/>
      <c r="B866" s="72"/>
      <c r="C866" s="73"/>
      <c r="D866" s="71"/>
      <c r="E866" s="71"/>
      <c r="F866" s="72"/>
      <c r="G866" s="71"/>
      <c r="H866" s="71"/>
      <c r="I866" s="72"/>
      <c r="J866" s="71"/>
      <c r="K866" s="71"/>
      <c r="L866" s="71"/>
      <c r="M866" s="72"/>
      <c r="N866" s="72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</row>
    <row r="867" ht="12.75" customHeight="1">
      <c r="A867" s="71"/>
      <c r="B867" s="72"/>
      <c r="C867" s="73"/>
      <c r="D867" s="71"/>
      <c r="E867" s="71"/>
      <c r="F867" s="72"/>
      <c r="G867" s="71"/>
      <c r="H867" s="71"/>
      <c r="I867" s="72"/>
      <c r="J867" s="71"/>
      <c r="K867" s="71"/>
      <c r="L867" s="71"/>
      <c r="M867" s="72"/>
      <c r="N867" s="72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</row>
    <row r="868" ht="12.75" customHeight="1">
      <c r="A868" s="71"/>
      <c r="B868" s="72"/>
      <c r="C868" s="73"/>
      <c r="D868" s="71"/>
      <c r="E868" s="71"/>
      <c r="F868" s="72"/>
      <c r="G868" s="71"/>
      <c r="H868" s="71"/>
      <c r="I868" s="72"/>
      <c r="J868" s="71"/>
      <c r="K868" s="71"/>
      <c r="L868" s="71"/>
      <c r="M868" s="72"/>
      <c r="N868" s="72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</row>
    <row r="869" ht="12.75" customHeight="1">
      <c r="A869" s="71"/>
      <c r="B869" s="72"/>
      <c r="C869" s="73"/>
      <c r="D869" s="71"/>
      <c r="E869" s="71"/>
      <c r="F869" s="72"/>
      <c r="G869" s="71"/>
      <c r="H869" s="71"/>
      <c r="I869" s="72"/>
      <c r="J869" s="71"/>
      <c r="K869" s="71"/>
      <c r="L869" s="71"/>
      <c r="M869" s="72"/>
      <c r="N869" s="72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</row>
    <row r="870" ht="12.75" customHeight="1">
      <c r="A870" s="71"/>
      <c r="B870" s="72"/>
      <c r="C870" s="73"/>
      <c r="D870" s="71"/>
      <c r="E870" s="71"/>
      <c r="F870" s="72"/>
      <c r="G870" s="71"/>
      <c r="H870" s="71"/>
      <c r="I870" s="72"/>
      <c r="J870" s="71"/>
      <c r="K870" s="71"/>
      <c r="L870" s="71"/>
      <c r="M870" s="72"/>
      <c r="N870" s="72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</row>
    <row r="871" ht="12.75" customHeight="1">
      <c r="A871" s="71"/>
      <c r="B871" s="72"/>
      <c r="C871" s="73"/>
      <c r="D871" s="71"/>
      <c r="E871" s="71"/>
      <c r="F871" s="72"/>
      <c r="G871" s="71"/>
      <c r="H871" s="71"/>
      <c r="I871" s="72"/>
      <c r="J871" s="71"/>
      <c r="K871" s="71"/>
      <c r="L871" s="71"/>
      <c r="M871" s="72"/>
      <c r="N871" s="72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</row>
    <row r="872" ht="12.75" customHeight="1">
      <c r="A872" s="71"/>
      <c r="B872" s="72"/>
      <c r="C872" s="73"/>
      <c r="D872" s="71"/>
      <c r="E872" s="71"/>
      <c r="F872" s="72"/>
      <c r="G872" s="71"/>
      <c r="H872" s="71"/>
      <c r="I872" s="72"/>
      <c r="J872" s="71"/>
      <c r="K872" s="71"/>
      <c r="L872" s="71"/>
      <c r="M872" s="72"/>
      <c r="N872" s="72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</row>
    <row r="873" ht="12.75" customHeight="1">
      <c r="A873" s="71"/>
      <c r="B873" s="72"/>
      <c r="C873" s="73"/>
      <c r="D873" s="71"/>
      <c r="E873" s="71"/>
      <c r="F873" s="72"/>
      <c r="G873" s="71"/>
      <c r="H873" s="71"/>
      <c r="I873" s="72"/>
      <c r="J873" s="71"/>
      <c r="K873" s="71"/>
      <c r="L873" s="71"/>
      <c r="M873" s="72"/>
      <c r="N873" s="72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</row>
    <row r="874" ht="12.75" customHeight="1">
      <c r="A874" s="71"/>
      <c r="B874" s="72"/>
      <c r="C874" s="73"/>
      <c r="D874" s="71"/>
      <c r="E874" s="71"/>
      <c r="F874" s="72"/>
      <c r="G874" s="71"/>
      <c r="H874" s="71"/>
      <c r="I874" s="72"/>
      <c r="J874" s="71"/>
      <c r="K874" s="71"/>
      <c r="L874" s="71"/>
      <c r="M874" s="72"/>
      <c r="N874" s="72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</row>
    <row r="875" ht="12.75" customHeight="1">
      <c r="A875" s="71"/>
      <c r="B875" s="72"/>
      <c r="C875" s="73"/>
      <c r="D875" s="71"/>
      <c r="E875" s="71"/>
      <c r="F875" s="72"/>
      <c r="G875" s="71"/>
      <c r="H875" s="71"/>
      <c r="I875" s="72"/>
      <c r="J875" s="71"/>
      <c r="K875" s="71"/>
      <c r="L875" s="71"/>
      <c r="M875" s="72"/>
      <c r="N875" s="72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</row>
    <row r="876" ht="12.75" customHeight="1">
      <c r="A876" s="71"/>
      <c r="B876" s="72"/>
      <c r="C876" s="73"/>
      <c r="D876" s="71"/>
      <c r="E876" s="71"/>
      <c r="F876" s="72"/>
      <c r="G876" s="71"/>
      <c r="H876" s="71"/>
      <c r="I876" s="72"/>
      <c r="J876" s="71"/>
      <c r="K876" s="71"/>
      <c r="L876" s="71"/>
      <c r="M876" s="72"/>
      <c r="N876" s="72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</row>
    <row r="877" ht="12.75" customHeight="1">
      <c r="A877" s="71"/>
      <c r="B877" s="72"/>
      <c r="C877" s="73"/>
      <c r="D877" s="71"/>
      <c r="E877" s="71"/>
      <c r="F877" s="72"/>
      <c r="G877" s="71"/>
      <c r="H877" s="71"/>
      <c r="I877" s="72"/>
      <c r="J877" s="71"/>
      <c r="K877" s="71"/>
      <c r="L877" s="71"/>
      <c r="M877" s="72"/>
      <c r="N877" s="72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</row>
    <row r="878" ht="12.75" customHeight="1">
      <c r="A878" s="71"/>
      <c r="B878" s="72"/>
      <c r="C878" s="73"/>
      <c r="D878" s="71"/>
      <c r="E878" s="71"/>
      <c r="F878" s="72"/>
      <c r="G878" s="71"/>
      <c r="H878" s="71"/>
      <c r="I878" s="72"/>
      <c r="J878" s="71"/>
      <c r="K878" s="71"/>
      <c r="L878" s="71"/>
      <c r="M878" s="72"/>
      <c r="N878" s="72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</row>
    <row r="879" ht="12.75" customHeight="1">
      <c r="A879" s="71"/>
      <c r="B879" s="72"/>
      <c r="C879" s="73"/>
      <c r="D879" s="71"/>
      <c r="E879" s="71"/>
      <c r="F879" s="72"/>
      <c r="G879" s="71"/>
      <c r="H879" s="71"/>
      <c r="I879" s="72"/>
      <c r="J879" s="71"/>
      <c r="K879" s="71"/>
      <c r="L879" s="71"/>
      <c r="M879" s="72"/>
      <c r="N879" s="72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</row>
    <row r="880" ht="12.75" customHeight="1">
      <c r="A880" s="71"/>
      <c r="B880" s="72"/>
      <c r="C880" s="73"/>
      <c r="D880" s="71"/>
      <c r="E880" s="71"/>
      <c r="F880" s="72"/>
      <c r="G880" s="71"/>
      <c r="H880" s="71"/>
      <c r="I880" s="72"/>
      <c r="J880" s="71"/>
      <c r="K880" s="71"/>
      <c r="L880" s="71"/>
      <c r="M880" s="72"/>
      <c r="N880" s="72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</row>
    <row r="881" ht="12.75" customHeight="1">
      <c r="A881" s="71"/>
      <c r="B881" s="72"/>
      <c r="C881" s="73"/>
      <c r="D881" s="71"/>
      <c r="E881" s="71"/>
      <c r="F881" s="72"/>
      <c r="G881" s="71"/>
      <c r="H881" s="71"/>
      <c r="I881" s="72"/>
      <c r="J881" s="71"/>
      <c r="K881" s="71"/>
      <c r="L881" s="71"/>
      <c r="M881" s="72"/>
      <c r="N881" s="72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</row>
    <row r="882" ht="12.75" customHeight="1">
      <c r="A882" s="71"/>
      <c r="B882" s="72"/>
      <c r="C882" s="73"/>
      <c r="D882" s="71"/>
      <c r="E882" s="71"/>
      <c r="F882" s="72"/>
      <c r="G882" s="71"/>
      <c r="H882" s="71"/>
      <c r="I882" s="72"/>
      <c r="J882" s="71"/>
      <c r="K882" s="71"/>
      <c r="L882" s="71"/>
      <c r="M882" s="72"/>
      <c r="N882" s="72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</row>
    <row r="883" ht="12.75" customHeight="1">
      <c r="A883" s="71"/>
      <c r="B883" s="72"/>
      <c r="C883" s="73"/>
      <c r="D883" s="71"/>
      <c r="E883" s="71"/>
      <c r="F883" s="72"/>
      <c r="G883" s="71"/>
      <c r="H883" s="71"/>
      <c r="I883" s="72"/>
      <c r="J883" s="71"/>
      <c r="K883" s="71"/>
      <c r="L883" s="71"/>
      <c r="M883" s="72"/>
      <c r="N883" s="72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</row>
    <row r="884" ht="12.75" customHeight="1">
      <c r="A884" s="71"/>
      <c r="B884" s="72"/>
      <c r="C884" s="73"/>
      <c r="D884" s="71"/>
      <c r="E884" s="71"/>
      <c r="F884" s="72"/>
      <c r="G884" s="71"/>
      <c r="H884" s="71"/>
      <c r="I884" s="72"/>
      <c r="J884" s="71"/>
      <c r="K884" s="71"/>
      <c r="L884" s="71"/>
      <c r="M884" s="72"/>
      <c r="N884" s="72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</row>
    <row r="885" ht="12.75" customHeight="1">
      <c r="A885" s="71"/>
      <c r="B885" s="72"/>
      <c r="C885" s="73"/>
      <c r="D885" s="71"/>
      <c r="E885" s="71"/>
      <c r="F885" s="72"/>
      <c r="G885" s="71"/>
      <c r="H885" s="71"/>
      <c r="I885" s="72"/>
      <c r="J885" s="71"/>
      <c r="K885" s="71"/>
      <c r="L885" s="71"/>
      <c r="M885" s="72"/>
      <c r="N885" s="72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</row>
    <row r="886" ht="12.75" customHeight="1">
      <c r="A886" s="71"/>
      <c r="B886" s="72"/>
      <c r="C886" s="73"/>
      <c r="D886" s="71"/>
      <c r="E886" s="71"/>
      <c r="F886" s="72"/>
      <c r="G886" s="71"/>
      <c r="H886" s="71"/>
      <c r="I886" s="72"/>
      <c r="J886" s="71"/>
      <c r="K886" s="71"/>
      <c r="L886" s="71"/>
      <c r="M886" s="72"/>
      <c r="N886" s="72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</row>
    <row r="887" ht="12.75" customHeight="1">
      <c r="A887" s="71"/>
      <c r="B887" s="72"/>
      <c r="C887" s="73"/>
      <c r="D887" s="71"/>
      <c r="E887" s="71"/>
      <c r="F887" s="72"/>
      <c r="G887" s="71"/>
      <c r="H887" s="71"/>
      <c r="I887" s="72"/>
      <c r="J887" s="71"/>
      <c r="K887" s="71"/>
      <c r="L887" s="71"/>
      <c r="M887" s="72"/>
      <c r="N887" s="72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</row>
    <row r="888" ht="12.75" customHeight="1">
      <c r="A888" s="71"/>
      <c r="B888" s="72"/>
      <c r="C888" s="73"/>
      <c r="D888" s="71"/>
      <c r="E888" s="71"/>
      <c r="F888" s="72"/>
      <c r="G888" s="71"/>
      <c r="H888" s="71"/>
      <c r="I888" s="72"/>
      <c r="J888" s="71"/>
      <c r="K888" s="71"/>
      <c r="L888" s="71"/>
      <c r="M888" s="72"/>
      <c r="N888" s="72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</row>
    <row r="889" ht="12.75" customHeight="1">
      <c r="A889" s="71"/>
      <c r="B889" s="72"/>
      <c r="C889" s="73"/>
      <c r="D889" s="71"/>
      <c r="E889" s="71"/>
      <c r="F889" s="72"/>
      <c r="G889" s="71"/>
      <c r="H889" s="71"/>
      <c r="I889" s="72"/>
      <c r="J889" s="71"/>
      <c r="K889" s="71"/>
      <c r="L889" s="71"/>
      <c r="M889" s="72"/>
      <c r="N889" s="72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</row>
    <row r="890" ht="12.75" customHeight="1">
      <c r="A890" s="71"/>
      <c r="B890" s="72"/>
      <c r="C890" s="73"/>
      <c r="D890" s="71"/>
      <c r="E890" s="71"/>
      <c r="F890" s="72"/>
      <c r="G890" s="71"/>
      <c r="H890" s="71"/>
      <c r="I890" s="72"/>
      <c r="J890" s="71"/>
      <c r="K890" s="71"/>
      <c r="L890" s="71"/>
      <c r="M890" s="72"/>
      <c r="N890" s="72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</row>
    <row r="891" ht="12.75" customHeight="1">
      <c r="A891" s="71"/>
      <c r="B891" s="72"/>
      <c r="C891" s="73"/>
      <c r="D891" s="71"/>
      <c r="E891" s="71"/>
      <c r="F891" s="72"/>
      <c r="G891" s="71"/>
      <c r="H891" s="71"/>
      <c r="I891" s="72"/>
      <c r="J891" s="71"/>
      <c r="K891" s="71"/>
      <c r="L891" s="71"/>
      <c r="M891" s="72"/>
      <c r="N891" s="72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</row>
    <row r="892" ht="12.75" customHeight="1">
      <c r="A892" s="71"/>
      <c r="B892" s="72"/>
      <c r="C892" s="73"/>
      <c r="D892" s="71"/>
      <c r="E892" s="71"/>
      <c r="F892" s="72"/>
      <c r="G892" s="71"/>
      <c r="H892" s="71"/>
      <c r="I892" s="72"/>
      <c r="J892" s="71"/>
      <c r="K892" s="71"/>
      <c r="L892" s="71"/>
      <c r="M892" s="72"/>
      <c r="N892" s="72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</row>
    <row r="893" ht="12.75" customHeight="1">
      <c r="A893" s="71"/>
      <c r="B893" s="72"/>
      <c r="C893" s="73"/>
      <c r="D893" s="71"/>
      <c r="E893" s="71"/>
      <c r="F893" s="72"/>
      <c r="G893" s="71"/>
      <c r="H893" s="71"/>
      <c r="I893" s="72"/>
      <c r="J893" s="71"/>
      <c r="K893" s="71"/>
      <c r="L893" s="71"/>
      <c r="M893" s="72"/>
      <c r="N893" s="72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</row>
    <row r="894" ht="12.75" customHeight="1">
      <c r="A894" s="71"/>
      <c r="B894" s="72"/>
      <c r="C894" s="73"/>
      <c r="D894" s="71"/>
      <c r="E894" s="71"/>
      <c r="F894" s="72"/>
      <c r="G894" s="71"/>
      <c r="H894" s="71"/>
      <c r="I894" s="72"/>
      <c r="J894" s="71"/>
      <c r="K894" s="71"/>
      <c r="L894" s="71"/>
      <c r="M894" s="72"/>
      <c r="N894" s="72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</row>
    <row r="895" ht="12.75" customHeight="1">
      <c r="A895" s="71"/>
      <c r="B895" s="72"/>
      <c r="C895" s="73"/>
      <c r="D895" s="71"/>
      <c r="E895" s="71"/>
      <c r="F895" s="72"/>
      <c r="G895" s="71"/>
      <c r="H895" s="71"/>
      <c r="I895" s="72"/>
      <c r="J895" s="71"/>
      <c r="K895" s="71"/>
      <c r="L895" s="71"/>
      <c r="M895" s="72"/>
      <c r="N895" s="72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</row>
    <row r="896" ht="12.75" customHeight="1">
      <c r="A896" s="71"/>
      <c r="B896" s="72"/>
      <c r="C896" s="73"/>
      <c r="D896" s="71"/>
      <c r="E896" s="71"/>
      <c r="F896" s="72"/>
      <c r="G896" s="71"/>
      <c r="H896" s="71"/>
      <c r="I896" s="72"/>
      <c r="J896" s="71"/>
      <c r="K896" s="71"/>
      <c r="L896" s="71"/>
      <c r="M896" s="72"/>
      <c r="N896" s="72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</row>
    <row r="897" ht="12.75" customHeight="1">
      <c r="A897" s="71"/>
      <c r="B897" s="72"/>
      <c r="C897" s="73"/>
      <c r="D897" s="71"/>
      <c r="E897" s="71"/>
      <c r="F897" s="72"/>
      <c r="G897" s="71"/>
      <c r="H897" s="71"/>
      <c r="I897" s="72"/>
      <c r="J897" s="71"/>
      <c r="K897" s="71"/>
      <c r="L897" s="71"/>
      <c r="M897" s="72"/>
      <c r="N897" s="72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</row>
    <row r="898" ht="12.75" customHeight="1">
      <c r="A898" s="71"/>
      <c r="B898" s="72"/>
      <c r="C898" s="73"/>
      <c r="D898" s="71"/>
      <c r="E898" s="71"/>
      <c r="F898" s="72"/>
      <c r="G898" s="71"/>
      <c r="H898" s="71"/>
      <c r="I898" s="72"/>
      <c r="J898" s="71"/>
      <c r="K898" s="71"/>
      <c r="L898" s="71"/>
      <c r="M898" s="72"/>
      <c r="N898" s="72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</row>
    <row r="899" ht="12.75" customHeight="1">
      <c r="A899" s="71"/>
      <c r="B899" s="72"/>
      <c r="C899" s="73"/>
      <c r="D899" s="71"/>
      <c r="E899" s="71"/>
      <c r="F899" s="72"/>
      <c r="G899" s="71"/>
      <c r="H899" s="71"/>
      <c r="I899" s="72"/>
      <c r="J899" s="71"/>
      <c r="K899" s="71"/>
      <c r="L899" s="71"/>
      <c r="M899" s="72"/>
      <c r="N899" s="72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</row>
    <row r="900" ht="12.75" customHeight="1">
      <c r="A900" s="71"/>
      <c r="B900" s="72"/>
      <c r="C900" s="73"/>
      <c r="D900" s="71"/>
      <c r="E900" s="71"/>
      <c r="F900" s="72"/>
      <c r="G900" s="71"/>
      <c r="H900" s="71"/>
      <c r="I900" s="72"/>
      <c r="J900" s="71"/>
      <c r="K900" s="71"/>
      <c r="L900" s="71"/>
      <c r="M900" s="72"/>
      <c r="N900" s="72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</row>
    <row r="901" ht="12.75" customHeight="1">
      <c r="A901" s="71"/>
      <c r="B901" s="72"/>
      <c r="C901" s="73"/>
      <c r="D901" s="71"/>
      <c r="E901" s="71"/>
      <c r="F901" s="72"/>
      <c r="G901" s="71"/>
      <c r="H901" s="71"/>
      <c r="I901" s="72"/>
      <c r="J901" s="71"/>
      <c r="K901" s="71"/>
      <c r="L901" s="71"/>
      <c r="M901" s="72"/>
      <c r="N901" s="72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</row>
    <row r="902" ht="12.75" customHeight="1">
      <c r="A902" s="71"/>
      <c r="B902" s="72"/>
      <c r="C902" s="73"/>
      <c r="D902" s="71"/>
      <c r="E902" s="71"/>
      <c r="F902" s="72"/>
      <c r="G902" s="71"/>
      <c r="H902" s="71"/>
      <c r="I902" s="72"/>
      <c r="J902" s="71"/>
      <c r="K902" s="71"/>
      <c r="L902" s="71"/>
      <c r="M902" s="72"/>
      <c r="N902" s="72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</row>
    <row r="903" ht="12.75" customHeight="1">
      <c r="A903" s="71"/>
      <c r="B903" s="72"/>
      <c r="C903" s="73"/>
      <c r="D903" s="71"/>
      <c r="E903" s="71"/>
      <c r="F903" s="72"/>
      <c r="G903" s="71"/>
      <c r="H903" s="71"/>
      <c r="I903" s="72"/>
      <c r="J903" s="71"/>
      <c r="K903" s="71"/>
      <c r="L903" s="71"/>
      <c r="M903" s="72"/>
      <c r="N903" s="72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</row>
    <row r="904" ht="12.75" customHeight="1">
      <c r="A904" s="71"/>
      <c r="B904" s="72"/>
      <c r="C904" s="73"/>
      <c r="D904" s="71"/>
      <c r="E904" s="71"/>
      <c r="F904" s="72"/>
      <c r="G904" s="71"/>
      <c r="H904" s="71"/>
      <c r="I904" s="72"/>
      <c r="J904" s="71"/>
      <c r="K904" s="71"/>
      <c r="L904" s="71"/>
      <c r="M904" s="72"/>
      <c r="N904" s="72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</row>
    <row r="905" ht="12.75" customHeight="1">
      <c r="A905" s="71"/>
      <c r="B905" s="72"/>
      <c r="C905" s="73"/>
      <c r="D905" s="71"/>
      <c r="E905" s="71"/>
      <c r="F905" s="72"/>
      <c r="G905" s="71"/>
      <c r="H905" s="71"/>
      <c r="I905" s="72"/>
      <c r="J905" s="71"/>
      <c r="K905" s="71"/>
      <c r="L905" s="71"/>
      <c r="M905" s="72"/>
      <c r="N905" s="72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</row>
    <row r="906" ht="12.75" customHeight="1">
      <c r="A906" s="71"/>
      <c r="B906" s="72"/>
      <c r="C906" s="73"/>
      <c r="D906" s="71"/>
      <c r="E906" s="71"/>
      <c r="F906" s="72"/>
      <c r="G906" s="71"/>
      <c r="H906" s="71"/>
      <c r="I906" s="72"/>
      <c r="J906" s="71"/>
      <c r="K906" s="71"/>
      <c r="L906" s="71"/>
      <c r="M906" s="72"/>
      <c r="N906" s="72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</row>
    <row r="907" ht="12.75" customHeight="1">
      <c r="A907" s="71"/>
      <c r="B907" s="72"/>
      <c r="C907" s="73"/>
      <c r="D907" s="71"/>
      <c r="E907" s="71"/>
      <c r="F907" s="72"/>
      <c r="G907" s="71"/>
      <c r="H907" s="71"/>
      <c r="I907" s="72"/>
      <c r="J907" s="71"/>
      <c r="K907" s="71"/>
      <c r="L907" s="71"/>
      <c r="M907" s="72"/>
      <c r="N907" s="72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</row>
    <row r="908" ht="12.75" customHeight="1">
      <c r="A908" s="71"/>
      <c r="B908" s="72"/>
      <c r="C908" s="73"/>
      <c r="D908" s="71"/>
      <c r="E908" s="71"/>
      <c r="F908" s="72"/>
      <c r="G908" s="71"/>
      <c r="H908" s="71"/>
      <c r="I908" s="72"/>
      <c r="J908" s="71"/>
      <c r="K908" s="71"/>
      <c r="L908" s="71"/>
      <c r="M908" s="72"/>
      <c r="N908" s="72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</row>
    <row r="909" ht="12.75" customHeight="1">
      <c r="A909" s="71"/>
      <c r="B909" s="72"/>
      <c r="C909" s="73"/>
      <c r="D909" s="71"/>
      <c r="E909" s="71"/>
      <c r="F909" s="72"/>
      <c r="G909" s="71"/>
      <c r="H909" s="71"/>
      <c r="I909" s="72"/>
      <c r="J909" s="71"/>
      <c r="K909" s="71"/>
      <c r="L909" s="71"/>
      <c r="M909" s="72"/>
      <c r="N909" s="72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</row>
    <row r="910" ht="12.75" customHeight="1">
      <c r="A910" s="71"/>
      <c r="B910" s="72"/>
      <c r="C910" s="73"/>
      <c r="D910" s="71"/>
      <c r="E910" s="71"/>
      <c r="F910" s="72"/>
      <c r="G910" s="71"/>
      <c r="H910" s="71"/>
      <c r="I910" s="72"/>
      <c r="J910" s="71"/>
      <c r="K910" s="71"/>
      <c r="L910" s="71"/>
      <c r="M910" s="72"/>
      <c r="N910" s="72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</row>
    <row r="911" ht="12.75" customHeight="1">
      <c r="A911" s="71"/>
      <c r="B911" s="72"/>
      <c r="C911" s="73"/>
      <c r="D911" s="71"/>
      <c r="E911" s="71"/>
      <c r="F911" s="72"/>
      <c r="G911" s="71"/>
      <c r="H911" s="71"/>
      <c r="I911" s="72"/>
      <c r="J911" s="71"/>
      <c r="K911" s="71"/>
      <c r="L911" s="71"/>
      <c r="M911" s="72"/>
      <c r="N911" s="72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</row>
    <row r="912" ht="12.75" customHeight="1">
      <c r="A912" s="71"/>
      <c r="B912" s="72"/>
      <c r="C912" s="73"/>
      <c r="D912" s="71"/>
      <c r="E912" s="71"/>
      <c r="F912" s="72"/>
      <c r="G912" s="71"/>
      <c r="H912" s="71"/>
      <c r="I912" s="72"/>
      <c r="J912" s="71"/>
      <c r="K912" s="71"/>
      <c r="L912" s="71"/>
      <c r="M912" s="72"/>
      <c r="N912" s="72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</row>
    <row r="913" ht="12.75" customHeight="1">
      <c r="A913" s="71"/>
      <c r="B913" s="72"/>
      <c r="C913" s="73"/>
      <c r="D913" s="71"/>
      <c r="E913" s="71"/>
      <c r="F913" s="72"/>
      <c r="G913" s="71"/>
      <c r="H913" s="71"/>
      <c r="I913" s="72"/>
      <c r="J913" s="71"/>
      <c r="K913" s="71"/>
      <c r="L913" s="71"/>
      <c r="M913" s="72"/>
      <c r="N913" s="72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</row>
    <row r="914" ht="12.75" customHeight="1">
      <c r="A914" s="71"/>
      <c r="B914" s="72"/>
      <c r="C914" s="73"/>
      <c r="D914" s="71"/>
      <c r="E914" s="71"/>
      <c r="F914" s="72"/>
      <c r="G914" s="71"/>
      <c r="H914" s="71"/>
      <c r="I914" s="72"/>
      <c r="J914" s="71"/>
      <c r="K914" s="71"/>
      <c r="L914" s="71"/>
      <c r="M914" s="72"/>
      <c r="N914" s="72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</row>
    <row r="915" ht="12.75" customHeight="1">
      <c r="A915" s="71"/>
      <c r="B915" s="72"/>
      <c r="C915" s="73"/>
      <c r="D915" s="71"/>
      <c r="E915" s="71"/>
      <c r="F915" s="72"/>
      <c r="G915" s="71"/>
      <c r="H915" s="71"/>
      <c r="I915" s="72"/>
      <c r="J915" s="71"/>
      <c r="K915" s="71"/>
      <c r="L915" s="71"/>
      <c r="M915" s="72"/>
      <c r="N915" s="72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</row>
    <row r="916" ht="12.75" customHeight="1">
      <c r="A916" s="71"/>
      <c r="B916" s="72"/>
      <c r="C916" s="73"/>
      <c r="D916" s="71"/>
      <c r="E916" s="71"/>
      <c r="F916" s="72"/>
      <c r="G916" s="71"/>
      <c r="H916" s="71"/>
      <c r="I916" s="72"/>
      <c r="J916" s="71"/>
      <c r="K916" s="71"/>
      <c r="L916" s="71"/>
      <c r="M916" s="72"/>
      <c r="N916" s="72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</row>
    <row r="917" ht="12.75" customHeight="1">
      <c r="A917" s="71"/>
      <c r="B917" s="72"/>
      <c r="C917" s="73"/>
      <c r="D917" s="71"/>
      <c r="E917" s="71"/>
      <c r="F917" s="72"/>
      <c r="G917" s="71"/>
      <c r="H917" s="71"/>
      <c r="I917" s="72"/>
      <c r="J917" s="71"/>
      <c r="K917" s="71"/>
      <c r="L917" s="71"/>
      <c r="M917" s="72"/>
      <c r="N917" s="72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</row>
    <row r="918" ht="12.75" customHeight="1">
      <c r="A918" s="71"/>
      <c r="B918" s="72"/>
      <c r="C918" s="73"/>
      <c r="D918" s="71"/>
      <c r="E918" s="71"/>
      <c r="F918" s="72"/>
      <c r="G918" s="71"/>
      <c r="H918" s="71"/>
      <c r="I918" s="72"/>
      <c r="J918" s="71"/>
      <c r="K918" s="71"/>
      <c r="L918" s="71"/>
      <c r="M918" s="72"/>
      <c r="N918" s="72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</row>
    <row r="919" ht="12.75" customHeight="1">
      <c r="A919" s="71"/>
      <c r="B919" s="72"/>
      <c r="C919" s="73"/>
      <c r="D919" s="71"/>
      <c r="E919" s="71"/>
      <c r="F919" s="72"/>
      <c r="G919" s="71"/>
      <c r="H919" s="71"/>
      <c r="I919" s="72"/>
      <c r="J919" s="71"/>
      <c r="K919" s="71"/>
      <c r="L919" s="71"/>
      <c r="M919" s="72"/>
      <c r="N919" s="72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</row>
    <row r="920" ht="12.75" customHeight="1">
      <c r="A920" s="71"/>
      <c r="B920" s="72"/>
      <c r="C920" s="73"/>
      <c r="D920" s="71"/>
      <c r="E920" s="71"/>
      <c r="F920" s="72"/>
      <c r="G920" s="71"/>
      <c r="H920" s="71"/>
      <c r="I920" s="72"/>
      <c r="J920" s="71"/>
      <c r="K920" s="71"/>
      <c r="L920" s="71"/>
      <c r="M920" s="72"/>
      <c r="N920" s="72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</row>
    <row r="921" ht="12.75" customHeight="1">
      <c r="A921" s="71"/>
      <c r="B921" s="72"/>
      <c r="C921" s="73"/>
      <c r="D921" s="71"/>
      <c r="E921" s="71"/>
      <c r="F921" s="72"/>
      <c r="G921" s="71"/>
      <c r="H921" s="71"/>
      <c r="I921" s="72"/>
      <c r="J921" s="71"/>
      <c r="K921" s="71"/>
      <c r="L921" s="71"/>
      <c r="M921" s="72"/>
      <c r="N921" s="72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</row>
    <row r="922" ht="12.75" customHeight="1">
      <c r="A922" s="71"/>
      <c r="B922" s="72"/>
      <c r="C922" s="73"/>
      <c r="D922" s="71"/>
      <c r="E922" s="71"/>
      <c r="F922" s="72"/>
      <c r="G922" s="71"/>
      <c r="H922" s="71"/>
      <c r="I922" s="72"/>
      <c r="J922" s="71"/>
      <c r="K922" s="71"/>
      <c r="L922" s="71"/>
      <c r="M922" s="72"/>
      <c r="N922" s="72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</row>
    <row r="923" ht="12.75" customHeight="1">
      <c r="A923" s="71"/>
      <c r="B923" s="72"/>
      <c r="C923" s="73"/>
      <c r="D923" s="71"/>
      <c r="E923" s="71"/>
      <c r="F923" s="72"/>
      <c r="G923" s="71"/>
      <c r="H923" s="71"/>
      <c r="I923" s="72"/>
      <c r="J923" s="71"/>
      <c r="K923" s="71"/>
      <c r="L923" s="71"/>
      <c r="M923" s="72"/>
      <c r="N923" s="72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</row>
    <row r="924" ht="12.75" customHeight="1">
      <c r="A924" s="71"/>
      <c r="B924" s="72"/>
      <c r="C924" s="73"/>
      <c r="D924" s="71"/>
      <c r="E924" s="71"/>
      <c r="F924" s="72"/>
      <c r="G924" s="71"/>
      <c r="H924" s="71"/>
      <c r="I924" s="72"/>
      <c r="J924" s="71"/>
      <c r="K924" s="71"/>
      <c r="L924" s="71"/>
      <c r="M924" s="72"/>
      <c r="N924" s="72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</row>
    <row r="925" ht="12.75" customHeight="1">
      <c r="A925" s="71"/>
      <c r="B925" s="72"/>
      <c r="C925" s="73"/>
      <c r="D925" s="71"/>
      <c r="E925" s="71"/>
      <c r="F925" s="72"/>
      <c r="G925" s="71"/>
      <c r="H925" s="71"/>
      <c r="I925" s="72"/>
      <c r="J925" s="71"/>
      <c r="K925" s="71"/>
      <c r="L925" s="71"/>
      <c r="M925" s="72"/>
      <c r="N925" s="72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</row>
    <row r="926" ht="12.75" customHeight="1">
      <c r="A926" s="71"/>
      <c r="B926" s="72"/>
      <c r="C926" s="73"/>
      <c r="D926" s="71"/>
      <c r="E926" s="71"/>
      <c r="F926" s="72"/>
      <c r="G926" s="71"/>
      <c r="H926" s="71"/>
      <c r="I926" s="72"/>
      <c r="J926" s="71"/>
      <c r="K926" s="71"/>
      <c r="L926" s="71"/>
      <c r="M926" s="72"/>
      <c r="N926" s="72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</row>
    <row r="927" ht="12.75" customHeight="1">
      <c r="A927" s="71"/>
      <c r="B927" s="72"/>
      <c r="C927" s="73"/>
      <c r="D927" s="71"/>
      <c r="E927" s="71"/>
      <c r="F927" s="72"/>
      <c r="G927" s="71"/>
      <c r="H927" s="71"/>
      <c r="I927" s="72"/>
      <c r="J927" s="71"/>
      <c r="K927" s="71"/>
      <c r="L927" s="71"/>
      <c r="M927" s="72"/>
      <c r="N927" s="72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</row>
    <row r="928" ht="12.75" customHeight="1">
      <c r="A928" s="71"/>
      <c r="B928" s="72"/>
      <c r="C928" s="73"/>
      <c r="D928" s="71"/>
      <c r="E928" s="71"/>
      <c r="F928" s="72"/>
      <c r="G928" s="71"/>
      <c r="H928" s="71"/>
      <c r="I928" s="72"/>
      <c r="J928" s="71"/>
      <c r="K928" s="71"/>
      <c r="L928" s="71"/>
      <c r="M928" s="72"/>
      <c r="N928" s="72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</row>
    <row r="929" ht="12.75" customHeight="1">
      <c r="A929" s="71"/>
      <c r="B929" s="72"/>
      <c r="C929" s="73"/>
      <c r="D929" s="71"/>
      <c r="E929" s="71"/>
      <c r="F929" s="72"/>
      <c r="G929" s="71"/>
      <c r="H929" s="71"/>
      <c r="I929" s="72"/>
      <c r="J929" s="71"/>
      <c r="K929" s="71"/>
      <c r="L929" s="71"/>
      <c r="M929" s="72"/>
      <c r="N929" s="72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</row>
    <row r="930" ht="12.75" customHeight="1">
      <c r="A930" s="71"/>
      <c r="B930" s="72"/>
      <c r="C930" s="73"/>
      <c r="D930" s="71"/>
      <c r="E930" s="71"/>
      <c r="F930" s="72"/>
      <c r="G930" s="71"/>
      <c r="H930" s="71"/>
      <c r="I930" s="72"/>
      <c r="J930" s="71"/>
      <c r="K930" s="71"/>
      <c r="L930" s="71"/>
      <c r="M930" s="72"/>
      <c r="N930" s="72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</row>
    <row r="931" ht="12.75" customHeight="1">
      <c r="A931" s="71"/>
      <c r="B931" s="72"/>
      <c r="C931" s="73"/>
      <c r="D931" s="71"/>
      <c r="E931" s="71"/>
      <c r="F931" s="72"/>
      <c r="G931" s="71"/>
      <c r="H931" s="71"/>
      <c r="I931" s="72"/>
      <c r="J931" s="71"/>
      <c r="K931" s="71"/>
      <c r="L931" s="71"/>
      <c r="M931" s="72"/>
      <c r="N931" s="72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</row>
    <row r="932" ht="12.75" customHeight="1">
      <c r="A932" s="71"/>
      <c r="B932" s="72"/>
      <c r="C932" s="73"/>
      <c r="D932" s="71"/>
      <c r="E932" s="71"/>
      <c r="F932" s="72"/>
      <c r="G932" s="71"/>
      <c r="H932" s="71"/>
      <c r="I932" s="72"/>
      <c r="J932" s="71"/>
      <c r="K932" s="71"/>
      <c r="L932" s="71"/>
      <c r="M932" s="72"/>
      <c r="N932" s="72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</row>
    <row r="933" ht="12.75" customHeight="1">
      <c r="A933" s="71"/>
      <c r="B933" s="72"/>
      <c r="C933" s="73"/>
      <c r="D933" s="71"/>
      <c r="E933" s="71"/>
      <c r="F933" s="72"/>
      <c r="G933" s="71"/>
      <c r="H933" s="71"/>
      <c r="I933" s="72"/>
      <c r="J933" s="71"/>
      <c r="K933" s="71"/>
      <c r="L933" s="71"/>
      <c r="M933" s="72"/>
      <c r="N933" s="72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</row>
    <row r="934" ht="12.75" customHeight="1">
      <c r="A934" s="71"/>
      <c r="B934" s="72"/>
      <c r="C934" s="73"/>
      <c r="D934" s="71"/>
      <c r="E934" s="71"/>
      <c r="F934" s="72"/>
      <c r="G934" s="71"/>
      <c r="H934" s="71"/>
      <c r="I934" s="72"/>
      <c r="J934" s="71"/>
      <c r="K934" s="71"/>
      <c r="L934" s="71"/>
      <c r="M934" s="72"/>
      <c r="N934" s="72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</row>
    <row r="935" ht="12.75" customHeight="1">
      <c r="A935" s="71"/>
      <c r="B935" s="72"/>
      <c r="C935" s="73"/>
      <c r="D935" s="71"/>
      <c r="E935" s="71"/>
      <c r="F935" s="72"/>
      <c r="G935" s="71"/>
      <c r="H935" s="71"/>
      <c r="I935" s="72"/>
      <c r="J935" s="71"/>
      <c r="K935" s="71"/>
      <c r="L935" s="71"/>
      <c r="M935" s="72"/>
      <c r="N935" s="72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</row>
    <row r="936" ht="12.75" customHeight="1">
      <c r="A936" s="71"/>
      <c r="B936" s="72"/>
      <c r="C936" s="73"/>
      <c r="D936" s="71"/>
      <c r="E936" s="71"/>
      <c r="F936" s="72"/>
      <c r="G936" s="71"/>
      <c r="H936" s="71"/>
      <c r="I936" s="72"/>
      <c r="J936" s="71"/>
      <c r="K936" s="71"/>
      <c r="L936" s="71"/>
      <c r="M936" s="72"/>
      <c r="N936" s="72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</row>
    <row r="937" ht="12.75" customHeight="1">
      <c r="A937" s="71"/>
      <c r="B937" s="72"/>
      <c r="C937" s="73"/>
      <c r="D937" s="71"/>
      <c r="E937" s="71"/>
      <c r="F937" s="72"/>
      <c r="G937" s="71"/>
      <c r="H937" s="71"/>
      <c r="I937" s="72"/>
      <c r="J937" s="71"/>
      <c r="K937" s="71"/>
      <c r="L937" s="71"/>
      <c r="M937" s="72"/>
      <c r="N937" s="72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</row>
    <row r="938" ht="12.75" customHeight="1">
      <c r="A938" s="71"/>
      <c r="B938" s="72"/>
      <c r="C938" s="73"/>
      <c r="D938" s="71"/>
      <c r="E938" s="71"/>
      <c r="F938" s="72"/>
      <c r="G938" s="71"/>
      <c r="H938" s="71"/>
      <c r="I938" s="72"/>
      <c r="J938" s="71"/>
      <c r="K938" s="71"/>
      <c r="L938" s="71"/>
      <c r="M938" s="72"/>
      <c r="N938" s="72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</row>
    <row r="939" ht="12.75" customHeight="1">
      <c r="A939" s="71"/>
      <c r="B939" s="72"/>
      <c r="C939" s="73"/>
      <c r="D939" s="71"/>
      <c r="E939" s="71"/>
      <c r="F939" s="72"/>
      <c r="G939" s="71"/>
      <c r="H939" s="71"/>
      <c r="I939" s="72"/>
      <c r="J939" s="71"/>
      <c r="K939" s="71"/>
      <c r="L939" s="71"/>
      <c r="M939" s="72"/>
      <c r="N939" s="72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</row>
    <row r="940" ht="12.75" customHeight="1">
      <c r="A940" s="71"/>
      <c r="B940" s="72"/>
      <c r="C940" s="73"/>
      <c r="D940" s="71"/>
      <c r="E940" s="71"/>
      <c r="F940" s="72"/>
      <c r="G940" s="71"/>
      <c r="H940" s="71"/>
      <c r="I940" s="72"/>
      <c r="J940" s="71"/>
      <c r="K940" s="71"/>
      <c r="L940" s="71"/>
      <c r="M940" s="72"/>
      <c r="N940" s="72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</row>
    <row r="941" ht="12.75" customHeight="1">
      <c r="A941" s="71"/>
      <c r="B941" s="72"/>
      <c r="C941" s="73"/>
      <c r="D941" s="71"/>
      <c r="E941" s="71"/>
      <c r="F941" s="72"/>
      <c r="G941" s="71"/>
      <c r="H941" s="71"/>
      <c r="I941" s="72"/>
      <c r="J941" s="71"/>
      <c r="K941" s="71"/>
      <c r="L941" s="71"/>
      <c r="M941" s="72"/>
      <c r="N941" s="72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</row>
    <row r="942" ht="12.75" customHeight="1">
      <c r="A942" s="71"/>
      <c r="B942" s="72"/>
      <c r="C942" s="73"/>
      <c r="D942" s="71"/>
      <c r="E942" s="71"/>
      <c r="F942" s="72"/>
      <c r="G942" s="71"/>
      <c r="H942" s="71"/>
      <c r="I942" s="72"/>
      <c r="J942" s="71"/>
      <c r="K942" s="71"/>
      <c r="L942" s="71"/>
      <c r="M942" s="72"/>
      <c r="N942" s="72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</row>
    <row r="943" ht="12.75" customHeight="1">
      <c r="A943" s="71"/>
      <c r="B943" s="72"/>
      <c r="C943" s="73"/>
      <c r="D943" s="71"/>
      <c r="E943" s="71"/>
      <c r="F943" s="72"/>
      <c r="G943" s="71"/>
      <c r="H943" s="71"/>
      <c r="I943" s="72"/>
      <c r="J943" s="71"/>
      <c r="K943" s="71"/>
      <c r="L943" s="71"/>
      <c r="M943" s="72"/>
      <c r="N943" s="72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</row>
    <row r="944" ht="12.75" customHeight="1">
      <c r="A944" s="71"/>
      <c r="B944" s="72"/>
      <c r="C944" s="73"/>
      <c r="D944" s="71"/>
      <c r="E944" s="71"/>
      <c r="F944" s="72"/>
      <c r="G944" s="71"/>
      <c r="H944" s="71"/>
      <c r="I944" s="72"/>
      <c r="J944" s="71"/>
      <c r="K944" s="71"/>
      <c r="L944" s="71"/>
      <c r="M944" s="72"/>
      <c r="N944" s="72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</row>
    <row r="945" ht="12.75" customHeight="1">
      <c r="A945" s="71"/>
      <c r="B945" s="72"/>
      <c r="C945" s="73"/>
      <c r="D945" s="71"/>
      <c r="E945" s="71"/>
      <c r="F945" s="72"/>
      <c r="G945" s="71"/>
      <c r="H945" s="71"/>
      <c r="I945" s="72"/>
      <c r="J945" s="71"/>
      <c r="K945" s="71"/>
      <c r="L945" s="71"/>
      <c r="M945" s="72"/>
      <c r="N945" s="72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</row>
    <row r="946" ht="12.75" customHeight="1">
      <c r="A946" s="71"/>
      <c r="B946" s="72"/>
      <c r="C946" s="73"/>
      <c r="D946" s="71"/>
      <c r="E946" s="71"/>
      <c r="F946" s="72"/>
      <c r="G946" s="71"/>
      <c r="H946" s="71"/>
      <c r="I946" s="72"/>
      <c r="J946" s="71"/>
      <c r="K946" s="71"/>
      <c r="L946" s="71"/>
      <c r="M946" s="72"/>
      <c r="N946" s="72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</row>
    <row r="947" ht="12.75" customHeight="1">
      <c r="A947" s="71"/>
      <c r="B947" s="72"/>
      <c r="C947" s="73"/>
      <c r="D947" s="71"/>
      <c r="E947" s="71"/>
      <c r="F947" s="72"/>
      <c r="G947" s="71"/>
      <c r="H947" s="71"/>
      <c r="I947" s="72"/>
      <c r="J947" s="71"/>
      <c r="K947" s="71"/>
      <c r="L947" s="71"/>
      <c r="M947" s="72"/>
      <c r="N947" s="72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</row>
    <row r="948" ht="12.75" customHeight="1">
      <c r="A948" s="71"/>
      <c r="B948" s="72"/>
      <c r="C948" s="73"/>
      <c r="D948" s="71"/>
      <c r="E948" s="71"/>
      <c r="F948" s="72"/>
      <c r="G948" s="71"/>
      <c r="H948" s="71"/>
      <c r="I948" s="72"/>
      <c r="J948" s="71"/>
      <c r="K948" s="71"/>
      <c r="L948" s="71"/>
      <c r="M948" s="72"/>
      <c r="N948" s="72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</row>
    <row r="949" ht="12.75" customHeight="1">
      <c r="A949" s="71"/>
      <c r="B949" s="72"/>
      <c r="C949" s="73"/>
      <c r="D949" s="71"/>
      <c r="E949" s="71"/>
      <c r="F949" s="72"/>
      <c r="G949" s="71"/>
      <c r="H949" s="71"/>
      <c r="I949" s="72"/>
      <c r="J949" s="71"/>
      <c r="K949" s="71"/>
      <c r="L949" s="71"/>
      <c r="M949" s="72"/>
      <c r="N949" s="72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</row>
    <row r="950" ht="12.75" customHeight="1">
      <c r="A950" s="71"/>
      <c r="B950" s="72"/>
      <c r="C950" s="73"/>
      <c r="D950" s="71"/>
      <c r="E950" s="71"/>
      <c r="F950" s="72"/>
      <c r="G950" s="71"/>
      <c r="H950" s="71"/>
      <c r="I950" s="72"/>
      <c r="J950" s="71"/>
      <c r="K950" s="71"/>
      <c r="L950" s="71"/>
      <c r="M950" s="72"/>
      <c r="N950" s="72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</row>
    <row r="951" ht="12.75" customHeight="1">
      <c r="A951" s="71"/>
      <c r="B951" s="72"/>
      <c r="C951" s="73"/>
      <c r="D951" s="71"/>
      <c r="E951" s="71"/>
      <c r="F951" s="72"/>
      <c r="G951" s="71"/>
      <c r="H951" s="71"/>
      <c r="I951" s="72"/>
      <c r="J951" s="71"/>
      <c r="K951" s="71"/>
      <c r="L951" s="71"/>
      <c r="M951" s="72"/>
      <c r="N951" s="72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</row>
    <row r="952" ht="12.75" customHeight="1">
      <c r="A952" s="71"/>
      <c r="B952" s="72"/>
      <c r="C952" s="73"/>
      <c r="D952" s="71"/>
      <c r="E952" s="71"/>
      <c r="F952" s="72"/>
      <c r="G952" s="71"/>
      <c r="H952" s="71"/>
      <c r="I952" s="72"/>
      <c r="J952" s="71"/>
      <c r="K952" s="71"/>
      <c r="L952" s="71"/>
      <c r="M952" s="72"/>
      <c r="N952" s="72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</row>
    <row r="953" ht="12.75" customHeight="1">
      <c r="A953" s="71"/>
      <c r="B953" s="72"/>
      <c r="C953" s="73"/>
      <c r="D953" s="71"/>
      <c r="E953" s="71"/>
      <c r="F953" s="72"/>
      <c r="G953" s="71"/>
      <c r="H953" s="71"/>
      <c r="I953" s="72"/>
      <c r="J953" s="71"/>
      <c r="K953" s="71"/>
      <c r="L953" s="71"/>
      <c r="M953" s="72"/>
      <c r="N953" s="72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</row>
    <row r="954" ht="12.75" customHeight="1">
      <c r="A954" s="71"/>
      <c r="B954" s="72"/>
      <c r="C954" s="73"/>
      <c r="D954" s="71"/>
      <c r="E954" s="71"/>
      <c r="F954" s="72"/>
      <c r="G954" s="71"/>
      <c r="H954" s="71"/>
      <c r="I954" s="72"/>
      <c r="J954" s="71"/>
      <c r="K954" s="71"/>
      <c r="L954" s="71"/>
      <c r="M954" s="72"/>
      <c r="N954" s="72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</row>
    <row r="955" ht="12.75" customHeight="1">
      <c r="A955" s="71"/>
      <c r="B955" s="72"/>
      <c r="C955" s="73"/>
      <c r="D955" s="71"/>
      <c r="E955" s="71"/>
      <c r="F955" s="72"/>
      <c r="G955" s="71"/>
      <c r="H955" s="71"/>
      <c r="I955" s="72"/>
      <c r="J955" s="71"/>
      <c r="K955" s="71"/>
      <c r="L955" s="71"/>
      <c r="M955" s="72"/>
      <c r="N955" s="72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</row>
    <row r="956" ht="12.75" customHeight="1">
      <c r="A956" s="71"/>
      <c r="B956" s="72"/>
      <c r="C956" s="73"/>
      <c r="D956" s="71"/>
      <c r="E956" s="71"/>
      <c r="F956" s="72"/>
      <c r="G956" s="71"/>
      <c r="H956" s="71"/>
      <c r="I956" s="72"/>
      <c r="J956" s="71"/>
      <c r="K956" s="71"/>
      <c r="L956" s="71"/>
      <c r="M956" s="72"/>
      <c r="N956" s="72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</row>
    <row r="957" ht="12.75" customHeight="1">
      <c r="A957" s="71"/>
      <c r="B957" s="72"/>
      <c r="C957" s="73"/>
      <c r="D957" s="71"/>
      <c r="E957" s="71"/>
      <c r="F957" s="72"/>
      <c r="G957" s="71"/>
      <c r="H957" s="71"/>
      <c r="I957" s="72"/>
      <c r="J957" s="71"/>
      <c r="K957" s="71"/>
      <c r="L957" s="71"/>
      <c r="M957" s="72"/>
      <c r="N957" s="72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</row>
    <row r="958" ht="12.75" customHeight="1">
      <c r="A958" s="71"/>
      <c r="B958" s="72"/>
      <c r="C958" s="73"/>
      <c r="D958" s="71"/>
      <c r="E958" s="71"/>
      <c r="F958" s="72"/>
      <c r="G958" s="71"/>
      <c r="H958" s="71"/>
      <c r="I958" s="72"/>
      <c r="J958" s="71"/>
      <c r="K958" s="71"/>
      <c r="L958" s="71"/>
      <c r="M958" s="72"/>
      <c r="N958" s="72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</row>
    <row r="959" ht="12.75" customHeight="1">
      <c r="A959" s="71"/>
      <c r="B959" s="72"/>
      <c r="C959" s="73"/>
      <c r="D959" s="71"/>
      <c r="E959" s="71"/>
      <c r="F959" s="72"/>
      <c r="G959" s="71"/>
      <c r="H959" s="71"/>
      <c r="I959" s="72"/>
      <c r="J959" s="71"/>
      <c r="K959" s="71"/>
      <c r="L959" s="71"/>
      <c r="M959" s="72"/>
      <c r="N959" s="72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</row>
    <row r="960" ht="12.75" customHeight="1">
      <c r="A960" s="71"/>
      <c r="B960" s="72"/>
      <c r="C960" s="73"/>
      <c r="D960" s="71"/>
      <c r="E960" s="71"/>
      <c r="F960" s="72"/>
      <c r="G960" s="71"/>
      <c r="H960" s="71"/>
      <c r="I960" s="72"/>
      <c r="J960" s="71"/>
      <c r="K960" s="71"/>
      <c r="L960" s="71"/>
      <c r="M960" s="72"/>
      <c r="N960" s="72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</row>
    <row r="961" ht="12.75" customHeight="1">
      <c r="A961" s="71"/>
      <c r="B961" s="72"/>
      <c r="C961" s="73"/>
      <c r="D961" s="71"/>
      <c r="E961" s="71"/>
      <c r="F961" s="72"/>
      <c r="G961" s="71"/>
      <c r="H961" s="71"/>
      <c r="I961" s="72"/>
      <c r="J961" s="71"/>
      <c r="K961" s="71"/>
      <c r="L961" s="71"/>
      <c r="M961" s="72"/>
      <c r="N961" s="72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</row>
    <row r="962" ht="12.75" customHeight="1">
      <c r="A962" s="71"/>
      <c r="B962" s="72"/>
      <c r="C962" s="73"/>
      <c r="D962" s="71"/>
      <c r="E962" s="71"/>
      <c r="F962" s="72"/>
      <c r="G962" s="71"/>
      <c r="H962" s="71"/>
      <c r="I962" s="72"/>
      <c r="J962" s="71"/>
      <c r="K962" s="71"/>
      <c r="L962" s="71"/>
      <c r="M962" s="72"/>
      <c r="N962" s="72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</row>
    <row r="963" ht="12.75" customHeight="1">
      <c r="A963" s="71"/>
      <c r="B963" s="72"/>
      <c r="C963" s="73"/>
      <c r="D963" s="71"/>
      <c r="E963" s="71"/>
      <c r="F963" s="72"/>
      <c r="G963" s="71"/>
      <c r="H963" s="71"/>
      <c r="I963" s="72"/>
      <c r="J963" s="71"/>
      <c r="K963" s="71"/>
      <c r="L963" s="71"/>
      <c r="M963" s="72"/>
      <c r="N963" s="72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</row>
    <row r="964" ht="12.75" customHeight="1">
      <c r="A964" s="71"/>
      <c r="B964" s="72"/>
      <c r="C964" s="73"/>
      <c r="D964" s="71"/>
      <c r="E964" s="71"/>
      <c r="F964" s="72"/>
      <c r="G964" s="71"/>
      <c r="H964" s="71"/>
      <c r="I964" s="72"/>
      <c r="J964" s="71"/>
      <c r="K964" s="71"/>
      <c r="L964" s="71"/>
      <c r="M964" s="72"/>
      <c r="N964" s="72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</row>
    <row r="965" ht="12.75" customHeight="1">
      <c r="A965" s="71"/>
      <c r="B965" s="72"/>
      <c r="C965" s="73"/>
      <c r="D965" s="71"/>
      <c r="E965" s="71"/>
      <c r="F965" s="72"/>
      <c r="G965" s="71"/>
      <c r="H965" s="71"/>
      <c r="I965" s="72"/>
      <c r="J965" s="71"/>
      <c r="K965" s="71"/>
      <c r="L965" s="71"/>
      <c r="M965" s="72"/>
      <c r="N965" s="72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</row>
    <row r="966" ht="12.75" customHeight="1">
      <c r="A966" s="71"/>
      <c r="B966" s="72"/>
      <c r="C966" s="73"/>
      <c r="D966" s="71"/>
      <c r="E966" s="71"/>
      <c r="F966" s="72"/>
      <c r="G966" s="71"/>
      <c r="H966" s="71"/>
      <c r="I966" s="72"/>
      <c r="J966" s="71"/>
      <c r="K966" s="71"/>
      <c r="L966" s="71"/>
      <c r="M966" s="72"/>
      <c r="N966" s="72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</row>
    <row r="967" ht="12.75" customHeight="1">
      <c r="A967" s="71"/>
      <c r="B967" s="72"/>
      <c r="C967" s="73"/>
      <c r="D967" s="71"/>
      <c r="E967" s="71"/>
      <c r="F967" s="72"/>
      <c r="G967" s="71"/>
      <c r="H967" s="71"/>
      <c r="I967" s="72"/>
      <c r="J967" s="71"/>
      <c r="K967" s="71"/>
      <c r="L967" s="71"/>
      <c r="M967" s="72"/>
      <c r="N967" s="72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</row>
    <row r="968" ht="12.75" customHeight="1">
      <c r="A968" s="71"/>
      <c r="B968" s="72"/>
      <c r="C968" s="73"/>
      <c r="D968" s="71"/>
      <c r="E968" s="71"/>
      <c r="F968" s="72"/>
      <c r="G968" s="71"/>
      <c r="H968" s="71"/>
      <c r="I968" s="72"/>
      <c r="J968" s="71"/>
      <c r="K968" s="71"/>
      <c r="L968" s="71"/>
      <c r="M968" s="72"/>
      <c r="N968" s="72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</row>
    <row r="969" ht="12.75" customHeight="1">
      <c r="A969" s="71"/>
      <c r="B969" s="72"/>
      <c r="C969" s="73"/>
      <c r="D969" s="71"/>
      <c r="E969" s="71"/>
      <c r="F969" s="72"/>
      <c r="G969" s="71"/>
      <c r="H969" s="71"/>
      <c r="I969" s="72"/>
      <c r="J969" s="71"/>
      <c r="K969" s="71"/>
      <c r="L969" s="71"/>
      <c r="M969" s="72"/>
      <c r="N969" s="72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</row>
    <row r="970" ht="12.75" customHeight="1">
      <c r="A970" s="71"/>
      <c r="B970" s="72"/>
      <c r="C970" s="73"/>
      <c r="D970" s="71"/>
      <c r="E970" s="71"/>
      <c r="F970" s="72"/>
      <c r="G970" s="71"/>
      <c r="H970" s="71"/>
      <c r="I970" s="72"/>
      <c r="J970" s="71"/>
      <c r="K970" s="71"/>
      <c r="L970" s="71"/>
      <c r="M970" s="72"/>
      <c r="N970" s="72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</row>
    <row r="971" ht="12.75" customHeight="1">
      <c r="A971" s="71"/>
      <c r="B971" s="72"/>
      <c r="C971" s="73"/>
      <c r="D971" s="71"/>
      <c r="E971" s="71"/>
      <c r="F971" s="72"/>
      <c r="G971" s="71"/>
      <c r="H971" s="71"/>
      <c r="I971" s="72"/>
      <c r="J971" s="71"/>
      <c r="K971" s="71"/>
      <c r="L971" s="71"/>
      <c r="M971" s="72"/>
      <c r="N971" s="72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</row>
    <row r="972" ht="12.75" customHeight="1">
      <c r="A972" s="71"/>
      <c r="B972" s="72"/>
      <c r="C972" s="73"/>
      <c r="D972" s="71"/>
      <c r="E972" s="71"/>
      <c r="F972" s="72"/>
      <c r="G972" s="71"/>
      <c r="H972" s="71"/>
      <c r="I972" s="72"/>
      <c r="J972" s="71"/>
      <c r="K972" s="71"/>
      <c r="L972" s="71"/>
      <c r="M972" s="72"/>
      <c r="N972" s="72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</row>
    <row r="973" ht="12.75" customHeight="1">
      <c r="A973" s="71"/>
      <c r="B973" s="72"/>
      <c r="C973" s="73"/>
      <c r="D973" s="71"/>
      <c r="E973" s="71"/>
      <c r="F973" s="72"/>
      <c r="G973" s="71"/>
      <c r="H973" s="71"/>
      <c r="I973" s="72"/>
      <c r="J973" s="71"/>
      <c r="K973" s="71"/>
      <c r="L973" s="71"/>
      <c r="M973" s="72"/>
      <c r="N973" s="72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</row>
    <row r="974" ht="12.75" customHeight="1">
      <c r="A974" s="71"/>
      <c r="B974" s="72"/>
      <c r="C974" s="73"/>
      <c r="D974" s="71"/>
      <c r="E974" s="71"/>
      <c r="F974" s="72"/>
      <c r="G974" s="71"/>
      <c r="H974" s="71"/>
      <c r="I974" s="72"/>
      <c r="J974" s="71"/>
      <c r="K974" s="71"/>
      <c r="L974" s="71"/>
      <c r="M974" s="72"/>
      <c r="N974" s="72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</row>
    <row r="975" ht="12.75" customHeight="1">
      <c r="A975" s="71"/>
      <c r="B975" s="72"/>
      <c r="C975" s="73"/>
      <c r="D975" s="71"/>
      <c r="E975" s="71"/>
      <c r="F975" s="72"/>
      <c r="G975" s="71"/>
      <c r="H975" s="71"/>
      <c r="I975" s="72"/>
      <c r="J975" s="71"/>
      <c r="K975" s="71"/>
      <c r="L975" s="71"/>
      <c r="M975" s="72"/>
      <c r="N975" s="72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</row>
    <row r="976" ht="12.75" customHeight="1">
      <c r="A976" s="71"/>
      <c r="B976" s="72"/>
      <c r="C976" s="73"/>
      <c r="D976" s="71"/>
      <c r="E976" s="71"/>
      <c r="F976" s="72"/>
      <c r="G976" s="71"/>
      <c r="H976" s="71"/>
      <c r="I976" s="72"/>
      <c r="J976" s="71"/>
      <c r="K976" s="71"/>
      <c r="L976" s="71"/>
      <c r="M976" s="72"/>
      <c r="N976" s="72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</row>
    <row r="977" ht="12.75" customHeight="1">
      <c r="A977" s="71"/>
      <c r="B977" s="72"/>
      <c r="C977" s="73"/>
      <c r="D977" s="71"/>
      <c r="E977" s="71"/>
      <c r="F977" s="72"/>
      <c r="G977" s="71"/>
      <c r="H977" s="71"/>
      <c r="I977" s="72"/>
      <c r="J977" s="71"/>
      <c r="K977" s="71"/>
      <c r="L977" s="71"/>
      <c r="M977" s="72"/>
      <c r="N977" s="72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</row>
    <row r="978" ht="12.75" customHeight="1">
      <c r="A978" s="71"/>
      <c r="B978" s="72"/>
      <c r="C978" s="73"/>
      <c r="D978" s="71"/>
      <c r="E978" s="71"/>
      <c r="F978" s="72"/>
      <c r="G978" s="71"/>
      <c r="H978" s="71"/>
      <c r="I978" s="72"/>
      <c r="J978" s="71"/>
      <c r="K978" s="71"/>
      <c r="L978" s="71"/>
      <c r="M978" s="72"/>
      <c r="N978" s="72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</row>
    <row r="979" ht="12.75" customHeight="1">
      <c r="A979" s="71"/>
      <c r="B979" s="72"/>
      <c r="C979" s="73"/>
      <c r="D979" s="71"/>
      <c r="E979" s="71"/>
      <c r="F979" s="72"/>
      <c r="G979" s="71"/>
      <c r="H979" s="71"/>
      <c r="I979" s="72"/>
      <c r="J979" s="71"/>
      <c r="K979" s="71"/>
      <c r="L979" s="71"/>
      <c r="M979" s="72"/>
      <c r="N979" s="72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</row>
    <row r="980" ht="12.75" customHeight="1">
      <c r="A980" s="71"/>
      <c r="B980" s="72"/>
      <c r="C980" s="73"/>
      <c r="D980" s="71"/>
      <c r="E980" s="71"/>
      <c r="F980" s="72"/>
      <c r="G980" s="71"/>
      <c r="H980" s="71"/>
      <c r="I980" s="72"/>
      <c r="J980" s="71"/>
      <c r="K980" s="71"/>
      <c r="L980" s="71"/>
      <c r="M980" s="72"/>
      <c r="N980" s="72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</row>
    <row r="981" ht="12.75" customHeight="1">
      <c r="A981" s="71"/>
      <c r="B981" s="72"/>
      <c r="C981" s="73"/>
      <c r="D981" s="71"/>
      <c r="E981" s="71"/>
      <c r="F981" s="72"/>
      <c r="G981" s="71"/>
      <c r="H981" s="71"/>
      <c r="I981" s="72"/>
      <c r="J981" s="71"/>
      <c r="K981" s="71"/>
      <c r="L981" s="71"/>
      <c r="M981" s="72"/>
      <c r="N981" s="72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</row>
    <row r="982" ht="12.75" customHeight="1">
      <c r="A982" s="71"/>
      <c r="B982" s="72"/>
      <c r="C982" s="73"/>
      <c r="D982" s="71"/>
      <c r="E982" s="71"/>
      <c r="F982" s="72"/>
      <c r="G982" s="71"/>
      <c r="H982" s="71"/>
      <c r="I982" s="72"/>
      <c r="J982" s="71"/>
      <c r="K982" s="71"/>
      <c r="L982" s="71"/>
      <c r="M982" s="72"/>
      <c r="N982" s="72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</row>
    <row r="983" ht="12.75" customHeight="1">
      <c r="A983" s="71"/>
      <c r="B983" s="72"/>
      <c r="C983" s="73"/>
      <c r="D983" s="71"/>
      <c r="E983" s="71"/>
      <c r="F983" s="72"/>
      <c r="G983" s="71"/>
      <c r="H983" s="71"/>
      <c r="I983" s="72"/>
      <c r="J983" s="71"/>
      <c r="K983" s="71"/>
      <c r="L983" s="71"/>
      <c r="M983" s="72"/>
      <c r="N983" s="72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</row>
    <row r="984" ht="12.75" customHeight="1">
      <c r="A984" s="71"/>
      <c r="B984" s="72"/>
      <c r="C984" s="73"/>
      <c r="D984" s="71"/>
      <c r="E984" s="71"/>
      <c r="F984" s="72"/>
      <c r="G984" s="71"/>
      <c r="H984" s="71"/>
      <c r="I984" s="72"/>
      <c r="J984" s="71"/>
      <c r="K984" s="71"/>
      <c r="L984" s="71"/>
      <c r="M984" s="72"/>
      <c r="N984" s="72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</row>
    <row r="985" ht="12.75" customHeight="1">
      <c r="A985" s="71"/>
      <c r="B985" s="72"/>
      <c r="C985" s="73"/>
      <c r="D985" s="71"/>
      <c r="E985" s="71"/>
      <c r="F985" s="72"/>
      <c r="G985" s="71"/>
      <c r="H985" s="71"/>
      <c r="I985" s="72"/>
      <c r="J985" s="71"/>
      <c r="K985" s="71"/>
      <c r="L985" s="71"/>
      <c r="M985" s="72"/>
      <c r="N985" s="72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</row>
    <row r="986" ht="12.75" customHeight="1">
      <c r="A986" s="71"/>
      <c r="B986" s="72"/>
      <c r="C986" s="73"/>
      <c r="D986" s="71"/>
      <c r="E986" s="71"/>
      <c r="F986" s="72"/>
      <c r="G986" s="71"/>
      <c r="H986" s="71"/>
      <c r="I986" s="72"/>
      <c r="J986" s="71"/>
      <c r="K986" s="71"/>
      <c r="L986" s="71"/>
      <c r="M986" s="72"/>
      <c r="N986" s="72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</row>
    <row r="987" ht="12.75" customHeight="1">
      <c r="A987" s="71"/>
      <c r="B987" s="72"/>
      <c r="C987" s="73"/>
      <c r="D987" s="71"/>
      <c r="E987" s="71"/>
      <c r="F987" s="72"/>
      <c r="G987" s="71"/>
      <c r="H987" s="71"/>
      <c r="I987" s="72"/>
      <c r="J987" s="71"/>
      <c r="K987" s="71"/>
      <c r="L987" s="71"/>
      <c r="M987" s="72"/>
      <c r="N987" s="72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</row>
    <row r="988" ht="12.75" customHeight="1">
      <c r="A988" s="71"/>
      <c r="B988" s="72"/>
      <c r="C988" s="73"/>
      <c r="D988" s="71"/>
      <c r="E988" s="71"/>
      <c r="F988" s="72"/>
      <c r="G988" s="71"/>
      <c r="H988" s="71"/>
      <c r="I988" s="72"/>
      <c r="J988" s="71"/>
      <c r="K988" s="71"/>
      <c r="L988" s="71"/>
      <c r="M988" s="72"/>
      <c r="N988" s="72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</row>
    <row r="989" ht="12.75" customHeight="1">
      <c r="A989" s="71"/>
      <c r="B989" s="72"/>
      <c r="C989" s="73"/>
      <c r="D989" s="71"/>
      <c r="E989" s="71"/>
      <c r="F989" s="72"/>
      <c r="G989" s="71"/>
      <c r="H989" s="71"/>
      <c r="I989" s="72"/>
      <c r="J989" s="71"/>
      <c r="K989" s="71"/>
      <c r="L989" s="71"/>
      <c r="M989" s="72"/>
      <c r="N989" s="72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</row>
    <row r="990" ht="12.75" customHeight="1">
      <c r="A990" s="71"/>
      <c r="B990" s="72"/>
      <c r="C990" s="73"/>
      <c r="D990" s="71"/>
      <c r="E990" s="71"/>
      <c r="F990" s="72"/>
      <c r="G990" s="71"/>
      <c r="H990" s="71"/>
      <c r="I990" s="72"/>
      <c r="J990" s="71"/>
      <c r="K990" s="71"/>
      <c r="L990" s="71"/>
      <c r="M990" s="72"/>
      <c r="N990" s="72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</row>
    <row r="991" ht="12.75" customHeight="1">
      <c r="A991" s="71"/>
      <c r="B991" s="72"/>
      <c r="C991" s="73"/>
      <c r="D991" s="71"/>
      <c r="E991" s="71"/>
      <c r="F991" s="72"/>
      <c r="G991" s="71"/>
      <c r="H991" s="71"/>
      <c r="I991" s="72"/>
      <c r="J991" s="71"/>
      <c r="K991" s="71"/>
      <c r="L991" s="71"/>
      <c r="M991" s="72"/>
      <c r="N991" s="72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</row>
    <row r="992" ht="12.75" customHeight="1">
      <c r="A992" s="71"/>
      <c r="B992" s="72"/>
      <c r="C992" s="73"/>
      <c r="D992" s="71"/>
      <c r="E992" s="71"/>
      <c r="F992" s="72"/>
      <c r="G992" s="71"/>
      <c r="H992" s="71"/>
      <c r="I992" s="72"/>
      <c r="J992" s="71"/>
      <c r="K992" s="71"/>
      <c r="L992" s="71"/>
      <c r="M992" s="72"/>
      <c r="N992" s="72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</row>
    <row r="993" ht="12.75" customHeight="1">
      <c r="A993" s="71"/>
      <c r="B993" s="72"/>
      <c r="C993" s="73"/>
      <c r="D993" s="71"/>
      <c r="E993" s="71"/>
      <c r="F993" s="72"/>
      <c r="G993" s="71"/>
      <c r="H993" s="71"/>
      <c r="I993" s="72"/>
      <c r="J993" s="71"/>
      <c r="K993" s="71"/>
      <c r="L993" s="71"/>
      <c r="M993" s="72"/>
      <c r="N993" s="72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</row>
    <row r="994" ht="12.75" customHeight="1">
      <c r="A994" s="71"/>
      <c r="B994" s="72"/>
      <c r="C994" s="73"/>
      <c r="D994" s="71"/>
      <c r="E994" s="71"/>
      <c r="F994" s="72"/>
      <c r="G994" s="71"/>
      <c r="H994" s="71"/>
      <c r="I994" s="72"/>
      <c r="J994" s="71"/>
      <c r="K994" s="71"/>
      <c r="L994" s="71"/>
      <c r="M994" s="72"/>
      <c r="N994" s="72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</row>
    <row r="995" ht="12.75" customHeight="1">
      <c r="A995" s="71"/>
      <c r="B995" s="72"/>
      <c r="C995" s="73"/>
      <c r="D995" s="71"/>
      <c r="E995" s="71"/>
      <c r="F995" s="72"/>
      <c r="G995" s="71"/>
      <c r="H995" s="71"/>
      <c r="I995" s="72"/>
      <c r="J995" s="71"/>
      <c r="K995" s="71"/>
      <c r="L995" s="71"/>
      <c r="M995" s="72"/>
      <c r="N995" s="72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</row>
    <row r="996" ht="12.75" customHeight="1">
      <c r="A996" s="71"/>
      <c r="B996" s="72"/>
      <c r="C996" s="73"/>
      <c r="D996" s="71"/>
      <c r="E996" s="71"/>
      <c r="F996" s="72"/>
      <c r="G996" s="71"/>
      <c r="H996" s="71"/>
      <c r="I996" s="72"/>
      <c r="J996" s="71"/>
      <c r="K996" s="71"/>
      <c r="L996" s="71"/>
      <c r="M996" s="72"/>
      <c r="N996" s="72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</row>
    <row r="997" ht="12.75" customHeight="1">
      <c r="A997" s="71"/>
      <c r="B997" s="72"/>
      <c r="C997" s="73"/>
      <c r="D997" s="71"/>
      <c r="E997" s="71"/>
      <c r="F997" s="72"/>
      <c r="G997" s="71"/>
      <c r="H997" s="71"/>
      <c r="I997" s="72"/>
      <c r="J997" s="71"/>
      <c r="K997" s="71"/>
      <c r="L997" s="71"/>
      <c r="M997" s="72"/>
      <c r="N997" s="72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</row>
    <row r="998" ht="12.75" customHeight="1">
      <c r="A998" s="71"/>
      <c r="B998" s="72"/>
      <c r="C998" s="73"/>
      <c r="D998" s="71"/>
      <c r="E998" s="71"/>
      <c r="F998" s="72"/>
      <c r="G998" s="71"/>
      <c r="H998" s="71"/>
      <c r="I998" s="72"/>
      <c r="J998" s="71"/>
      <c r="K998" s="71"/>
      <c r="L998" s="71"/>
      <c r="M998" s="72"/>
      <c r="N998" s="72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</row>
    <row r="999" ht="12.75" customHeight="1">
      <c r="A999" s="71"/>
      <c r="B999" s="72"/>
      <c r="C999" s="73"/>
      <c r="D999" s="71"/>
      <c r="E999" s="71"/>
      <c r="F999" s="72"/>
      <c r="G999" s="71"/>
      <c r="H999" s="71"/>
      <c r="I999" s="72"/>
      <c r="J999" s="71"/>
      <c r="K999" s="71"/>
      <c r="L999" s="71"/>
      <c r="M999" s="72"/>
      <c r="N999" s="72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</row>
    <row r="1000" ht="12.75" customHeight="1">
      <c r="A1000" s="71"/>
      <c r="B1000" s="72"/>
      <c r="C1000" s="73"/>
      <c r="D1000" s="71"/>
      <c r="E1000" s="71"/>
      <c r="F1000" s="72"/>
      <c r="G1000" s="71"/>
      <c r="H1000" s="71"/>
      <c r="I1000" s="72"/>
      <c r="J1000" s="71"/>
      <c r="K1000" s="71"/>
      <c r="L1000" s="71"/>
      <c r="M1000" s="72"/>
      <c r="N1000" s="72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</row>
  </sheetData>
  <conditionalFormatting sqref="J1:J1000">
    <cfRule type="containsText" dxfId="6" priority="1" stopIfTrue="1" operator="containsText" text="Delinquent">
      <formula>NOT(ISERROR(SEARCH(("Delinquent"),(J1))))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