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cratis/Documents/Graduate/MathStat/КТ3/"/>
    </mc:Choice>
  </mc:AlternateContent>
  <xr:revisionPtr revIDLastSave="0" documentId="13_ncr:1_{B156E1BC-8037-8842-B443-9EED189404E3}" xr6:coauthVersionLast="47" xr6:coauthVersionMax="47" xr10:uidLastSave="{00000000-0000-0000-0000-000000000000}"/>
  <bookViews>
    <workbookView xWindow="0" yWindow="500" windowWidth="28800" windowHeight="15740" activeTab="3" xr2:uid="{8BA55D95-CF42-CE43-90AB-17471BF06C59}"/>
  </bookViews>
  <sheets>
    <sheet name="Задание №1" sheetId="1" r:id="rId1"/>
    <sheet name="Задание №2" sheetId="2" r:id="rId2"/>
    <sheet name="Задание №3" sheetId="3" r:id="rId3"/>
    <sheet name="Задание №4" sheetId="4" r:id="rId4"/>
    <sheet name="Задание №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4" l="1"/>
  <c r="N18" i="4"/>
  <c r="L12" i="4"/>
  <c r="L11" i="4"/>
  <c r="L10" i="4"/>
  <c r="L18" i="4"/>
  <c r="L17" i="4"/>
  <c r="N10" i="4"/>
  <c r="L13" i="4"/>
  <c r="L14" i="4"/>
  <c r="L15" i="4"/>
  <c r="L16" i="4"/>
  <c r="I6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" i="3"/>
  <c r="M17" i="4"/>
  <c r="N17" i="4" s="1"/>
  <c r="M11" i="4"/>
  <c r="N11" i="4" s="1"/>
  <c r="M12" i="4"/>
  <c r="N12" i="4" s="1"/>
  <c r="M16" i="4"/>
  <c r="N16" i="4" s="1"/>
  <c r="M14" i="4"/>
  <c r="N14" i="4" s="1"/>
  <c r="M15" i="4"/>
  <c r="N15" i="4" s="1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M13" i="4"/>
  <c r="N13" i="4" s="1"/>
  <c r="F10" i="4"/>
  <c r="R10" i="4"/>
  <c r="T7" i="4"/>
  <c r="T5" i="4"/>
  <c r="R4" i="4"/>
  <c r="R3" i="4"/>
  <c r="R2" i="4"/>
  <c r="R1" i="4"/>
  <c r="I17" i="4"/>
  <c r="I16" i="4"/>
  <c r="I15" i="4"/>
  <c r="I14" i="4"/>
  <c r="I13" i="4"/>
  <c r="I12" i="4"/>
  <c r="J12" i="4" s="1"/>
  <c r="K12" i="4" s="1"/>
  <c r="I11" i="4"/>
  <c r="J11" i="4" s="1"/>
  <c r="K11" i="4" s="1"/>
  <c r="I10" i="4"/>
  <c r="I18" i="4" s="1"/>
  <c r="N5" i="4"/>
  <c r="K4" i="4"/>
  <c r="H3" i="4"/>
  <c r="H2" i="4"/>
  <c r="O3" i="5"/>
  <c r="P1" i="5"/>
  <c r="H2" i="5"/>
  <c r="L5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2" i="5"/>
  <c r="H25" i="5"/>
  <c r="H10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T7" i="2"/>
  <c r="T5" i="2"/>
  <c r="R4" i="2"/>
  <c r="R3" i="2"/>
  <c r="R2" i="2"/>
  <c r="R1" i="2"/>
  <c r="I17" i="2"/>
  <c r="I16" i="2"/>
  <c r="I15" i="2"/>
  <c r="I14" i="2"/>
  <c r="I13" i="2"/>
  <c r="I12" i="2"/>
  <c r="I11" i="2"/>
  <c r="I10" i="2"/>
  <c r="I18" i="2" s="1"/>
  <c r="N5" i="2"/>
  <c r="H3" i="2"/>
  <c r="H2" i="2"/>
  <c r="F1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H1" i="1" s="1"/>
  <c r="K4" i="1" s="1"/>
  <c r="G10" i="4" l="1"/>
  <c r="H10" i="4" s="1"/>
  <c r="J14" i="4"/>
  <c r="K14" i="4" s="1"/>
  <c r="J15" i="4"/>
  <c r="K15" i="4" s="1"/>
  <c r="J16" i="4"/>
  <c r="K16" i="4" s="1"/>
  <c r="J13" i="4"/>
  <c r="K13" i="4" s="1"/>
  <c r="J17" i="4"/>
  <c r="K17" i="4" s="1"/>
  <c r="J10" i="4"/>
  <c r="L1" i="5"/>
  <c r="H1" i="5"/>
  <c r="J13" i="2"/>
  <c r="J17" i="2"/>
  <c r="K17" i="2" s="1"/>
  <c r="J11" i="2"/>
  <c r="K11" i="2" s="1"/>
  <c r="J15" i="2"/>
  <c r="J12" i="2"/>
  <c r="K12" i="2" s="1"/>
  <c r="J16" i="2"/>
  <c r="K16" i="2" s="1"/>
  <c r="J14" i="2"/>
  <c r="G10" i="2"/>
  <c r="F11" i="2" s="1"/>
  <c r="J10" i="2"/>
  <c r="K4" i="2"/>
  <c r="I6" i="2" s="1"/>
  <c r="F11" i="4" l="1"/>
  <c r="J18" i="4"/>
  <c r="K10" i="4"/>
  <c r="G11" i="4"/>
  <c r="K10" i="2"/>
  <c r="J18" i="2"/>
  <c r="G11" i="2"/>
  <c r="F12" i="2" s="1"/>
  <c r="H10" i="2"/>
  <c r="K14" i="2"/>
  <c r="K15" i="2"/>
  <c r="K13" i="2"/>
  <c r="F12" i="4" l="1"/>
  <c r="H11" i="4"/>
  <c r="G12" i="4"/>
  <c r="H11" i="2"/>
  <c r="G12" i="2"/>
  <c r="F13" i="2" s="1"/>
  <c r="F13" i="4" l="1"/>
  <c r="G13" i="4" s="1"/>
  <c r="H12" i="4"/>
  <c r="G13" i="2"/>
  <c r="F14" i="2" s="1"/>
  <c r="H13" i="2"/>
  <c r="H12" i="2"/>
  <c r="H13" i="4" l="1"/>
  <c r="F14" i="4"/>
  <c r="G14" i="4" s="1"/>
  <c r="G14" i="2"/>
  <c r="F15" i="2" s="1"/>
  <c r="H14" i="2"/>
  <c r="F15" i="4" l="1"/>
  <c r="G15" i="4"/>
  <c r="H14" i="4"/>
  <c r="G15" i="2"/>
  <c r="F16" i="2" s="1"/>
  <c r="H15" i="2"/>
  <c r="F16" i="4" l="1"/>
  <c r="G16" i="4" s="1"/>
  <c r="H15" i="4"/>
  <c r="G16" i="2"/>
  <c r="F17" i="2" s="1"/>
  <c r="H16" i="2"/>
  <c r="F17" i="4" l="1"/>
  <c r="H16" i="4"/>
  <c r="G17" i="2"/>
  <c r="H17" i="2"/>
  <c r="G17" i="4" l="1"/>
  <c r="H17" i="4" s="1"/>
</calcChain>
</file>

<file path=xl/sharedStrings.xml><?xml version="1.0" encoding="utf-8"?>
<sst xmlns="http://schemas.openxmlformats.org/spreadsheetml/2006/main" count="265" uniqueCount="230">
  <si>
    <t>Вар2</t>
  </si>
  <si>
    <t>№1</t>
  </si>
  <si>
    <t>η_i</t>
  </si>
  <si>
    <t>η_1</t>
  </si>
  <si>
    <t>η_2</t>
  </si>
  <si>
    <t>η_3</t>
  </si>
  <si>
    <t>η_4</t>
  </si>
  <si>
    <t>η_5</t>
  </si>
  <si>
    <t>η_6</t>
  </si>
  <si>
    <t>η_7</t>
  </si>
  <si>
    <t>η_8</t>
  </si>
  <si>
    <t>η_9</t>
  </si>
  <si>
    <t>η_10</t>
  </si>
  <si>
    <t>η_11</t>
  </si>
  <si>
    <t>η_12</t>
  </si>
  <si>
    <t>η_13</t>
  </si>
  <si>
    <t>η_14</t>
  </si>
  <si>
    <t>η_15</t>
  </si>
  <si>
    <t>η_16</t>
  </si>
  <si>
    <t>η_17</t>
  </si>
  <si>
    <t>η_18</t>
  </si>
  <si>
    <t>η_19</t>
  </si>
  <si>
    <t>η_20</t>
  </si>
  <si>
    <t>η_21</t>
  </si>
  <si>
    <t>η_22</t>
  </si>
  <si>
    <t>η_23</t>
  </si>
  <si>
    <t>η_24</t>
  </si>
  <si>
    <t>η_25</t>
  </si>
  <si>
    <t>η_26</t>
  </si>
  <si>
    <t>η_27</t>
  </si>
  <si>
    <t>η_28</t>
  </si>
  <si>
    <t>η_29</t>
  </si>
  <si>
    <t>η_30</t>
  </si>
  <si>
    <t>η_31</t>
  </si>
  <si>
    <t>η_32</t>
  </si>
  <si>
    <t>η_33</t>
  </si>
  <si>
    <t>η_34</t>
  </si>
  <si>
    <t>η_35</t>
  </si>
  <si>
    <t>η_36</t>
  </si>
  <si>
    <t>η_37</t>
  </si>
  <si>
    <t>η_38</t>
  </si>
  <si>
    <t>η_39</t>
  </si>
  <si>
    <t>η_40</t>
  </si>
  <si>
    <t>η_41</t>
  </si>
  <si>
    <t>η_42</t>
  </si>
  <si>
    <t>η_43</t>
  </si>
  <si>
    <t>η_44</t>
  </si>
  <si>
    <t>η_45</t>
  </si>
  <si>
    <t>η_46</t>
  </si>
  <si>
    <t>η_47</t>
  </si>
  <si>
    <t>η_48</t>
  </si>
  <si>
    <t>η_49</t>
  </si>
  <si>
    <t>η_50</t>
  </si>
  <si>
    <t>η_51</t>
  </si>
  <si>
    <t>η_52</t>
  </si>
  <si>
    <t>η_53</t>
  </si>
  <si>
    <t>η_54</t>
  </si>
  <si>
    <t>η_55</t>
  </si>
  <si>
    <t>η_56</t>
  </si>
  <si>
    <t>η_57</t>
  </si>
  <si>
    <t>η_58</t>
  </si>
  <si>
    <t>η_59</t>
  </si>
  <si>
    <t>η_60</t>
  </si>
  <si>
    <t>η_61</t>
  </si>
  <si>
    <t>η_62</t>
  </si>
  <si>
    <t>η_63</t>
  </si>
  <si>
    <t>η_64</t>
  </si>
  <si>
    <t>η_65</t>
  </si>
  <si>
    <t>η_66</t>
  </si>
  <si>
    <t>η_67</t>
  </si>
  <si>
    <t>η_68</t>
  </si>
  <si>
    <t>η_69</t>
  </si>
  <si>
    <t>η_70</t>
  </si>
  <si>
    <t>η_71</t>
  </si>
  <si>
    <t>η_72</t>
  </si>
  <si>
    <t>η_73</t>
  </si>
  <si>
    <t>η_74</t>
  </si>
  <si>
    <t>η_75</t>
  </si>
  <si>
    <t>η_76</t>
  </si>
  <si>
    <t>η_77</t>
  </si>
  <si>
    <t>η_78</t>
  </si>
  <si>
    <t>η_79</t>
  </si>
  <si>
    <t>η_80</t>
  </si>
  <si>
    <t>η_81</t>
  </si>
  <si>
    <t>η_82</t>
  </si>
  <si>
    <t>η_83</t>
  </si>
  <si>
    <t>η_84</t>
  </si>
  <si>
    <t>η_85</t>
  </si>
  <si>
    <t>η_86</t>
  </si>
  <si>
    <t>η_87</t>
  </si>
  <si>
    <t>η_88</t>
  </si>
  <si>
    <t>η_89</t>
  </si>
  <si>
    <t>η_90</t>
  </si>
  <si>
    <t>η_91</t>
  </si>
  <si>
    <t>η_92</t>
  </si>
  <si>
    <t>η_93</t>
  </si>
  <si>
    <t>η_94</t>
  </si>
  <si>
    <t>η_95</t>
  </si>
  <si>
    <t>η_96</t>
  </si>
  <si>
    <t>η_97</t>
  </si>
  <si>
    <t>η_98</t>
  </si>
  <si>
    <t>η_99</t>
  </si>
  <si>
    <t>η_100</t>
  </si>
  <si>
    <t>η_101</t>
  </si>
  <si>
    <t>η_102</t>
  </si>
  <si>
    <t>η_103</t>
  </si>
  <si>
    <t>η_104</t>
  </si>
  <si>
    <t>η_105</t>
  </si>
  <si>
    <t>η_106</t>
  </si>
  <si>
    <t>η_107</t>
  </si>
  <si>
    <t>η_108</t>
  </si>
  <si>
    <t>η_109</t>
  </si>
  <si>
    <t>η_110</t>
  </si>
  <si>
    <t>η_111</t>
  </si>
  <si>
    <t>η_112</t>
  </si>
  <si>
    <t>η_113</t>
  </si>
  <si>
    <t>η_114</t>
  </si>
  <si>
    <t>η_115</t>
  </si>
  <si>
    <t>η_116</t>
  </si>
  <si>
    <t>η_117</t>
  </si>
  <si>
    <t>η_118</t>
  </si>
  <si>
    <t>η_119</t>
  </si>
  <si>
    <t>η_120</t>
  </si>
  <si>
    <t>η_121</t>
  </si>
  <si>
    <t>η_122</t>
  </si>
  <si>
    <t>η_123</t>
  </si>
  <si>
    <t>η_124</t>
  </si>
  <si>
    <t>η_125</t>
  </si>
  <si>
    <t>η_126</t>
  </si>
  <si>
    <t>η_127</t>
  </si>
  <si>
    <t>η_128</t>
  </si>
  <si>
    <t>η_129</t>
  </si>
  <si>
    <t>η_130</t>
  </si>
  <si>
    <t>η_131</t>
  </si>
  <si>
    <t>η_132</t>
  </si>
  <si>
    <t>η_133</t>
  </si>
  <si>
    <t>η_134</t>
  </si>
  <si>
    <t>η_135</t>
  </si>
  <si>
    <t>η_136</t>
  </si>
  <si>
    <t>η_137</t>
  </si>
  <si>
    <t>η_138</t>
  </si>
  <si>
    <t>η_139</t>
  </si>
  <si>
    <t>η_140</t>
  </si>
  <si>
    <t>η_141</t>
  </si>
  <si>
    <t>η_142</t>
  </si>
  <si>
    <t>η_143</t>
  </si>
  <si>
    <t>η_144</t>
  </si>
  <si>
    <t>η_145</t>
  </si>
  <si>
    <t>η_146</t>
  </si>
  <si>
    <t>η_147</t>
  </si>
  <si>
    <t>η_148</t>
  </si>
  <si>
    <t>η_149</t>
  </si>
  <si>
    <t>η_150</t>
  </si>
  <si>
    <t>η_151</t>
  </si>
  <si>
    <t>η_152</t>
  </si>
  <si>
    <t>η_153</t>
  </si>
  <si>
    <t>η_154</t>
  </si>
  <si>
    <t>η_155</t>
  </si>
  <si>
    <t>η_156</t>
  </si>
  <si>
    <t>η_157</t>
  </si>
  <si>
    <t>η_158</t>
  </si>
  <si>
    <t>η_159</t>
  </si>
  <si>
    <t>η_160</t>
  </si>
  <si>
    <t>η_161</t>
  </si>
  <si>
    <t>η_162</t>
  </si>
  <si>
    <t>η_163</t>
  </si>
  <si>
    <t>η_164</t>
  </si>
  <si>
    <t>η_165</t>
  </si>
  <si>
    <t>η_166</t>
  </si>
  <si>
    <t>η_167</t>
  </si>
  <si>
    <t>η_168</t>
  </si>
  <si>
    <t>η_169</t>
  </si>
  <si>
    <t>η_170</t>
  </si>
  <si>
    <t>η_171</t>
  </si>
  <si>
    <t>η_172</t>
  </si>
  <si>
    <t>η_173</t>
  </si>
  <si>
    <t>η_174</t>
  </si>
  <si>
    <t>η_175</t>
  </si>
  <si>
    <t>η_176</t>
  </si>
  <si>
    <t>η_177</t>
  </si>
  <si>
    <t>η_178</t>
  </si>
  <si>
    <t>η_179</t>
  </si>
  <si>
    <t>η_180</t>
  </si>
  <si>
    <t>η_181</t>
  </si>
  <si>
    <t>η_182</t>
  </si>
  <si>
    <t>η_183</t>
  </si>
  <si>
    <t>η_184</t>
  </si>
  <si>
    <t>η_185</t>
  </si>
  <si>
    <t>η_186</t>
  </si>
  <si>
    <t>η_187</t>
  </si>
  <si>
    <t>η_188</t>
  </si>
  <si>
    <t>η_189</t>
  </si>
  <si>
    <t>η_190</t>
  </si>
  <si>
    <t>η_191</t>
  </si>
  <si>
    <t>η_192</t>
  </si>
  <si>
    <t>η_193</t>
  </si>
  <si>
    <t>η_194</t>
  </si>
  <si>
    <t>η_195</t>
  </si>
  <si>
    <t>η_196</t>
  </si>
  <si>
    <t>η_197</t>
  </si>
  <si>
    <t>η_198</t>
  </si>
  <si>
    <t>η_199</t>
  </si>
  <si>
    <t>=&gt;</t>
  </si>
  <si>
    <t>η =</t>
  </si>
  <si>
    <t xml:space="preserve">n = </t>
  </si>
  <si>
    <t>=</t>
  </si>
  <si>
    <t>&lt;</t>
  </si>
  <si>
    <t>см. опис. часть</t>
  </si>
  <si>
    <t>№2</t>
  </si>
  <si>
    <t>Мин. Знач</t>
  </si>
  <si>
    <t>Макс. Знач</t>
  </si>
  <si>
    <t>Размах вариации</t>
  </si>
  <si>
    <t>Оптимальное количество интервалов</t>
  </si>
  <si>
    <t>Интервалы</t>
  </si>
  <si>
    <t>Суммы:</t>
  </si>
  <si>
    <t>Длина интервала h</t>
  </si>
  <si>
    <t>Дисперсия:</t>
  </si>
  <si>
    <t>Среднее:</t>
  </si>
  <si>
    <t>Вар. Ряд</t>
  </si>
  <si>
    <t>Мода:</t>
  </si>
  <si>
    <t xml:space="preserve">Медиана: </t>
  </si>
  <si>
    <t>Ассиметрия:</t>
  </si>
  <si>
    <t>Эксцесс:</t>
  </si>
  <si>
    <t>X</t>
  </si>
  <si>
    <t>Y</t>
  </si>
  <si>
    <t>U_1</t>
  </si>
  <si>
    <t>U_2</t>
  </si>
  <si>
    <t>U</t>
  </si>
  <si>
    <t>Ст. Откл:</t>
  </si>
  <si>
    <t>Квадраты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</si>
</sst>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2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mbria Math"/>
      <family val="1"/>
    </font>
    <font>
      <sz val="8"/>
      <name val="Calibri"/>
      <family val="2"/>
      <charset val="204"/>
      <scheme val="minor"/>
    </font>
    <font>
      <b/>
      <sz val="11"/>
      <color theme="1"/>
      <name val="Cambria Math"/>
      <family val="1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quotePrefix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2" fontId="9" fillId="0" borderId="2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2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'Задание №2'!$F$10:$F$17</c:f>
              <c:numCache>
                <c:formatCode>0.00</c:formatCode>
                <c:ptCount val="8"/>
                <c:pt idx="0">
                  <c:v>0.5</c:v>
                </c:pt>
                <c:pt idx="1">
                  <c:v>1.0425</c:v>
                </c:pt>
                <c:pt idx="2">
                  <c:v>1.585</c:v>
                </c:pt>
                <c:pt idx="3">
                  <c:v>2.1274999999999999</c:v>
                </c:pt>
                <c:pt idx="4">
                  <c:v>2.67</c:v>
                </c:pt>
                <c:pt idx="5">
                  <c:v>3.2124999999999999</c:v>
                </c:pt>
                <c:pt idx="6">
                  <c:v>3.7549999999999999</c:v>
                </c:pt>
                <c:pt idx="7">
                  <c:v>4.2974999999999994</c:v>
                </c:pt>
              </c:numCache>
            </c:numRef>
          </c:cat>
          <c:val>
            <c:numRef>
              <c:f>'Задание №2'!$K$10:$K$17</c:f>
              <c:numCache>
                <c:formatCode>0.00</c:formatCode>
                <c:ptCount val="8"/>
                <c:pt idx="0">
                  <c:v>0.73732718894009219</c:v>
                </c:pt>
                <c:pt idx="1">
                  <c:v>0.47004608294930877</c:v>
                </c:pt>
                <c:pt idx="2">
                  <c:v>0.24884792626728114</c:v>
                </c:pt>
                <c:pt idx="3">
                  <c:v>0.19354838709677419</c:v>
                </c:pt>
                <c:pt idx="4">
                  <c:v>5.5299539170506909E-2</c:v>
                </c:pt>
                <c:pt idx="5">
                  <c:v>6.4516129032258077E-2</c:v>
                </c:pt>
                <c:pt idx="6">
                  <c:v>2.7649769585253454E-2</c:v>
                </c:pt>
                <c:pt idx="7">
                  <c:v>4.6082949308755762E-2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2-944A-A66F-4F1FFAEF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32222911"/>
        <c:axId val="155036159"/>
      </c:barChart>
      <c:catAx>
        <c:axId val="2322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FR"/>
          </a:p>
        </c:txPr>
        <c:crossAx val="155036159"/>
        <c:crosses val="autoZero"/>
        <c:auto val="1"/>
        <c:lblAlgn val="ctr"/>
        <c:lblOffset val="100"/>
        <c:noMultiLvlLbl val="0"/>
      </c:catAx>
      <c:valAx>
        <c:axId val="15503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(w_i)/h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FR"/>
          </a:p>
        </c:txPr>
        <c:crossAx val="2322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'Задание №2'!$F$10:$F$17</c:f>
              <c:numCache>
                <c:formatCode>0.00</c:formatCode>
                <c:ptCount val="8"/>
                <c:pt idx="0">
                  <c:v>0.5</c:v>
                </c:pt>
                <c:pt idx="1">
                  <c:v>1.0425</c:v>
                </c:pt>
                <c:pt idx="2">
                  <c:v>1.585</c:v>
                </c:pt>
                <c:pt idx="3">
                  <c:v>2.1274999999999999</c:v>
                </c:pt>
                <c:pt idx="4">
                  <c:v>2.67</c:v>
                </c:pt>
                <c:pt idx="5">
                  <c:v>3.2124999999999999</c:v>
                </c:pt>
                <c:pt idx="6">
                  <c:v>3.7549999999999999</c:v>
                </c:pt>
                <c:pt idx="7">
                  <c:v>4.2974999999999994</c:v>
                </c:pt>
              </c:numCache>
            </c:numRef>
          </c:cat>
          <c:val>
            <c:numRef>
              <c:f>'Задание №2'!$K$10:$K$17</c:f>
              <c:numCache>
                <c:formatCode>0.00</c:formatCode>
                <c:ptCount val="8"/>
                <c:pt idx="0">
                  <c:v>0.73732718894009219</c:v>
                </c:pt>
                <c:pt idx="1">
                  <c:v>0.47004608294930877</c:v>
                </c:pt>
                <c:pt idx="2">
                  <c:v>0.24884792626728114</c:v>
                </c:pt>
                <c:pt idx="3">
                  <c:v>0.19354838709677419</c:v>
                </c:pt>
                <c:pt idx="4">
                  <c:v>5.5299539170506909E-2</c:v>
                </c:pt>
                <c:pt idx="5">
                  <c:v>6.4516129032258077E-2</c:v>
                </c:pt>
                <c:pt idx="6">
                  <c:v>2.7649769585253454E-2</c:v>
                </c:pt>
                <c:pt idx="7">
                  <c:v>4.6082949308755762E-2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6545-BC56-9883B58D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32222911"/>
        <c:axId val="155036159"/>
      </c:barChart>
      <c:catAx>
        <c:axId val="2322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FR"/>
          </a:p>
        </c:txPr>
        <c:crossAx val="155036159"/>
        <c:crosses val="autoZero"/>
        <c:auto val="1"/>
        <c:lblAlgn val="ctr"/>
        <c:lblOffset val="100"/>
        <c:noMultiLvlLbl val="0"/>
      </c:catAx>
      <c:valAx>
        <c:axId val="15503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(w_i)/h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FR"/>
          </a:p>
        </c:txPr>
        <c:crossAx val="2322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ru-FR"/>
        </a:p>
      </c:txPr>
    </c:title>
    <c:autoTitleDeleted val="0"/>
    <c:plotArea>
      <c:layout>
        <c:manualLayout>
          <c:layoutTarget val="inner"/>
          <c:xMode val="edge"/>
          <c:yMode val="edge"/>
          <c:x val="3.7847537780244432E-2"/>
          <c:y val="8.607361963190184E-2"/>
          <c:w val="0.92696520864407372"/>
          <c:h val="0.87671110896414017"/>
        </c:manualLayout>
      </c:layout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№3'!$E$2:$E$201</c:f>
              <c:numCache>
                <c:formatCode>0.00</c:formatCode>
                <c:ptCount val="20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0.59</c:v>
                </c:pt>
                <c:pt idx="17">
                  <c:v>0.59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0.63</c:v>
                </c:pt>
                <c:pt idx="27">
                  <c:v>0.63</c:v>
                </c:pt>
                <c:pt idx="28">
                  <c:v>0.65</c:v>
                </c:pt>
                <c:pt idx="29">
                  <c:v>0.65</c:v>
                </c:pt>
                <c:pt idx="30">
                  <c:v>0.66</c:v>
                </c:pt>
                <c:pt idx="31">
                  <c:v>0.66</c:v>
                </c:pt>
                <c:pt idx="32">
                  <c:v>0.67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0.72</c:v>
                </c:pt>
                <c:pt idx="41">
                  <c:v>0.74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0.77</c:v>
                </c:pt>
                <c:pt idx="47">
                  <c:v>0.77</c:v>
                </c:pt>
                <c:pt idx="48">
                  <c:v>0.78</c:v>
                </c:pt>
                <c:pt idx="49">
                  <c:v>0.78</c:v>
                </c:pt>
                <c:pt idx="50">
                  <c:v>0.78</c:v>
                </c:pt>
                <c:pt idx="51">
                  <c:v>0.79</c:v>
                </c:pt>
                <c:pt idx="52">
                  <c:v>0.79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0.82</c:v>
                </c:pt>
                <c:pt idx="57">
                  <c:v>0.82</c:v>
                </c:pt>
                <c:pt idx="58">
                  <c:v>0.84</c:v>
                </c:pt>
                <c:pt idx="59">
                  <c:v>0.84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0.87</c:v>
                </c:pt>
                <c:pt idx="64">
                  <c:v>0.87</c:v>
                </c:pt>
                <c:pt idx="65">
                  <c:v>0.88</c:v>
                </c:pt>
                <c:pt idx="66">
                  <c:v>0.88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0.92</c:v>
                </c:pt>
                <c:pt idx="74">
                  <c:v>1</c:v>
                </c:pt>
                <c:pt idx="75">
                  <c:v>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1.02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1.06</c:v>
                </c:pt>
                <c:pt idx="87">
                  <c:v>1.06</c:v>
                </c:pt>
                <c:pt idx="88">
                  <c:v>1.07</c:v>
                </c:pt>
                <c:pt idx="89">
                  <c:v>1.0900000000000001</c:v>
                </c:pt>
                <c:pt idx="90">
                  <c:v>1.0900000000000001</c:v>
                </c:pt>
                <c:pt idx="91">
                  <c:v>1.1000000000000001</c:v>
                </c:pt>
                <c:pt idx="92">
                  <c:v>1.1299999999999999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1.1399999999999999</c:v>
                </c:pt>
                <c:pt idx="96">
                  <c:v>1.17</c:v>
                </c:pt>
                <c:pt idx="97">
                  <c:v>1.2</c:v>
                </c:pt>
                <c:pt idx="98">
                  <c:v>1.21</c:v>
                </c:pt>
                <c:pt idx="99">
                  <c:v>1.21</c:v>
                </c:pt>
                <c:pt idx="100">
                  <c:v>1.21</c:v>
                </c:pt>
                <c:pt idx="101">
                  <c:v>1.22</c:v>
                </c:pt>
                <c:pt idx="102">
                  <c:v>1.22</c:v>
                </c:pt>
                <c:pt idx="103">
                  <c:v>1.23</c:v>
                </c:pt>
                <c:pt idx="104">
                  <c:v>1.25</c:v>
                </c:pt>
                <c:pt idx="105">
                  <c:v>1.27</c:v>
                </c:pt>
                <c:pt idx="106">
                  <c:v>1.28</c:v>
                </c:pt>
                <c:pt idx="107">
                  <c:v>1.28</c:v>
                </c:pt>
                <c:pt idx="108">
                  <c:v>1.29</c:v>
                </c:pt>
                <c:pt idx="109">
                  <c:v>1.32</c:v>
                </c:pt>
                <c:pt idx="110">
                  <c:v>1.33</c:v>
                </c:pt>
                <c:pt idx="111">
                  <c:v>1.36</c:v>
                </c:pt>
                <c:pt idx="112">
                  <c:v>1.36</c:v>
                </c:pt>
                <c:pt idx="113">
                  <c:v>1.38</c:v>
                </c:pt>
                <c:pt idx="114">
                  <c:v>1.39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1.45</c:v>
                </c:pt>
                <c:pt idx="120">
                  <c:v>1.45</c:v>
                </c:pt>
                <c:pt idx="121">
                  <c:v>1.48</c:v>
                </c:pt>
                <c:pt idx="122">
                  <c:v>1.51</c:v>
                </c:pt>
                <c:pt idx="123">
                  <c:v>1.51</c:v>
                </c:pt>
                <c:pt idx="124">
                  <c:v>1.51</c:v>
                </c:pt>
                <c:pt idx="125">
                  <c:v>1.53</c:v>
                </c:pt>
                <c:pt idx="126">
                  <c:v>1.53</c:v>
                </c:pt>
                <c:pt idx="127">
                  <c:v>1.56</c:v>
                </c:pt>
                <c:pt idx="128">
                  <c:v>1.56</c:v>
                </c:pt>
                <c:pt idx="129">
                  <c:v>1.56</c:v>
                </c:pt>
                <c:pt idx="130">
                  <c:v>1.57</c:v>
                </c:pt>
                <c:pt idx="131">
                  <c:v>1.6</c:v>
                </c:pt>
                <c:pt idx="132">
                  <c:v>1.6</c:v>
                </c:pt>
                <c:pt idx="133">
                  <c:v>1.62</c:v>
                </c:pt>
                <c:pt idx="134">
                  <c:v>1.63</c:v>
                </c:pt>
                <c:pt idx="135">
                  <c:v>1.68</c:v>
                </c:pt>
                <c:pt idx="136">
                  <c:v>1.69</c:v>
                </c:pt>
                <c:pt idx="137">
                  <c:v>1.73</c:v>
                </c:pt>
                <c:pt idx="138">
                  <c:v>1.76</c:v>
                </c:pt>
                <c:pt idx="139">
                  <c:v>1.78</c:v>
                </c:pt>
                <c:pt idx="140">
                  <c:v>1.86</c:v>
                </c:pt>
                <c:pt idx="141">
                  <c:v>1.89</c:v>
                </c:pt>
                <c:pt idx="142">
                  <c:v>1.9</c:v>
                </c:pt>
                <c:pt idx="143">
                  <c:v>1.91</c:v>
                </c:pt>
                <c:pt idx="144">
                  <c:v>1.91</c:v>
                </c:pt>
                <c:pt idx="145">
                  <c:v>1.93</c:v>
                </c:pt>
                <c:pt idx="146">
                  <c:v>1.95</c:v>
                </c:pt>
                <c:pt idx="147">
                  <c:v>1.97</c:v>
                </c:pt>
                <c:pt idx="148">
                  <c:v>1.97</c:v>
                </c:pt>
                <c:pt idx="149">
                  <c:v>1.97</c:v>
                </c:pt>
                <c:pt idx="150">
                  <c:v>1.97</c:v>
                </c:pt>
                <c:pt idx="151">
                  <c:v>1.98</c:v>
                </c:pt>
                <c:pt idx="152">
                  <c:v>1.99</c:v>
                </c:pt>
                <c:pt idx="153">
                  <c:v>1.99</c:v>
                </c:pt>
                <c:pt idx="154">
                  <c:v>2.0299999999999998</c:v>
                </c:pt>
                <c:pt idx="155">
                  <c:v>2.0499999999999998</c:v>
                </c:pt>
                <c:pt idx="156">
                  <c:v>2.1</c:v>
                </c:pt>
                <c:pt idx="157">
                  <c:v>2.12</c:v>
                </c:pt>
                <c:pt idx="158">
                  <c:v>2.14</c:v>
                </c:pt>
                <c:pt idx="159">
                  <c:v>2.17</c:v>
                </c:pt>
                <c:pt idx="160">
                  <c:v>2.17</c:v>
                </c:pt>
                <c:pt idx="161">
                  <c:v>2.1800000000000002</c:v>
                </c:pt>
                <c:pt idx="162">
                  <c:v>2.23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2.34</c:v>
                </c:pt>
                <c:pt idx="166">
                  <c:v>2.38</c:v>
                </c:pt>
                <c:pt idx="167">
                  <c:v>2.38</c:v>
                </c:pt>
                <c:pt idx="168">
                  <c:v>2.39</c:v>
                </c:pt>
                <c:pt idx="169">
                  <c:v>2.4</c:v>
                </c:pt>
                <c:pt idx="170">
                  <c:v>2.44</c:v>
                </c:pt>
                <c:pt idx="171">
                  <c:v>2.4700000000000002</c:v>
                </c:pt>
                <c:pt idx="172">
                  <c:v>2.4700000000000002</c:v>
                </c:pt>
                <c:pt idx="173">
                  <c:v>2.48</c:v>
                </c:pt>
                <c:pt idx="174">
                  <c:v>2.5</c:v>
                </c:pt>
                <c:pt idx="175">
                  <c:v>2.52</c:v>
                </c:pt>
                <c:pt idx="176">
                  <c:v>2.5299999999999998</c:v>
                </c:pt>
                <c:pt idx="177">
                  <c:v>2.5299999999999998</c:v>
                </c:pt>
                <c:pt idx="178">
                  <c:v>2.5499999999999998</c:v>
                </c:pt>
                <c:pt idx="179">
                  <c:v>2.96</c:v>
                </c:pt>
                <c:pt idx="180">
                  <c:v>3.01</c:v>
                </c:pt>
                <c:pt idx="181">
                  <c:v>3.03</c:v>
                </c:pt>
                <c:pt idx="182">
                  <c:v>3.08</c:v>
                </c:pt>
                <c:pt idx="183">
                  <c:v>3.14</c:v>
                </c:pt>
                <c:pt idx="184">
                  <c:v>3.19</c:v>
                </c:pt>
                <c:pt idx="185">
                  <c:v>3.25</c:v>
                </c:pt>
                <c:pt idx="186">
                  <c:v>3.37</c:v>
                </c:pt>
                <c:pt idx="187">
                  <c:v>3.39</c:v>
                </c:pt>
                <c:pt idx="188">
                  <c:v>3.4</c:v>
                </c:pt>
                <c:pt idx="189">
                  <c:v>3.48</c:v>
                </c:pt>
                <c:pt idx="190">
                  <c:v>3.49</c:v>
                </c:pt>
                <c:pt idx="191">
                  <c:v>3.71</c:v>
                </c:pt>
                <c:pt idx="192">
                  <c:v>3.97</c:v>
                </c:pt>
                <c:pt idx="193">
                  <c:v>4.13</c:v>
                </c:pt>
                <c:pt idx="194">
                  <c:v>4.2</c:v>
                </c:pt>
                <c:pt idx="195">
                  <c:v>4.3099999999999996</c:v>
                </c:pt>
                <c:pt idx="196">
                  <c:v>4.3600000000000003</c:v>
                </c:pt>
                <c:pt idx="197">
                  <c:v>4.8099999999999996</c:v>
                </c:pt>
                <c:pt idx="198">
                  <c:v>4.83</c:v>
                </c:pt>
                <c:pt idx="199">
                  <c:v>4.84</c:v>
                </c:pt>
              </c:numCache>
            </c:numRef>
          </c:xVal>
          <c:yVal>
            <c:numRef>
              <c:f>'Задание №3'!$F$2:$F$201</c:f>
              <c:numCache>
                <c:formatCode>0.00</c:formatCode>
                <c:ptCount val="200"/>
                <c:pt idx="0">
                  <c:v>0.28858890108158425</c:v>
                </c:pt>
                <c:pt idx="1">
                  <c:v>0.29343454970707916</c:v>
                </c:pt>
                <c:pt idx="2">
                  <c:v>0.29822824046924562</c:v>
                </c:pt>
                <c:pt idx="3">
                  <c:v>0.29822824046924562</c:v>
                </c:pt>
                <c:pt idx="4">
                  <c:v>0.29822824046924562</c:v>
                </c:pt>
                <c:pt idx="5">
                  <c:v>0.30296924415953153</c:v>
                </c:pt>
                <c:pt idx="6">
                  <c:v>0.30765684706048363</c:v>
                </c:pt>
                <c:pt idx="7">
                  <c:v>0.31229035111738696</c:v>
                </c:pt>
                <c:pt idx="8">
                  <c:v>0.31229035111738696</c:v>
                </c:pt>
                <c:pt idx="9">
                  <c:v>0.31686907410348364</c:v>
                </c:pt>
                <c:pt idx="10">
                  <c:v>0.31686907410348364</c:v>
                </c:pt>
                <c:pt idx="11">
                  <c:v>0.321392349778719</c:v>
                </c:pt>
                <c:pt idx="12">
                  <c:v>0.321392349778719</c:v>
                </c:pt>
                <c:pt idx="13">
                  <c:v>0.32585952804197099</c:v>
                </c:pt>
                <c:pt idx="14">
                  <c:v>0.32585952804197099</c:v>
                </c:pt>
                <c:pt idx="15">
                  <c:v>0.32585952804197099</c:v>
                </c:pt>
                <c:pt idx="16">
                  <c:v>0.33026997507671513</c:v>
                </c:pt>
                <c:pt idx="17">
                  <c:v>0.33026997507671513</c:v>
                </c:pt>
                <c:pt idx="18">
                  <c:v>0.33462307349008796</c:v>
                </c:pt>
                <c:pt idx="19">
                  <c:v>0.33462307349008796</c:v>
                </c:pt>
                <c:pt idx="20">
                  <c:v>0.33891822244530972</c:v>
                </c:pt>
                <c:pt idx="21">
                  <c:v>0.33891822244530972</c:v>
                </c:pt>
                <c:pt idx="22">
                  <c:v>0.33891822244530972</c:v>
                </c:pt>
                <c:pt idx="23">
                  <c:v>0.34315483778743439</c:v>
                </c:pt>
                <c:pt idx="24">
                  <c:v>0.34315483778743439</c:v>
                </c:pt>
                <c:pt idx="25">
                  <c:v>0.34315483778743439</c:v>
                </c:pt>
                <c:pt idx="26">
                  <c:v>0.34733235216239533</c:v>
                </c:pt>
                <c:pt idx="27">
                  <c:v>0.34733235216239533</c:v>
                </c:pt>
                <c:pt idx="28">
                  <c:v>0.35550789326609938</c:v>
                </c:pt>
                <c:pt idx="29">
                  <c:v>0.35550789326609938</c:v>
                </c:pt>
                <c:pt idx="30">
                  <c:v>0.35950487026816375</c:v>
                </c:pt>
                <c:pt idx="31">
                  <c:v>0.35950487026816375</c:v>
                </c:pt>
                <c:pt idx="32">
                  <c:v>0.36344064704049633</c:v>
                </c:pt>
                <c:pt idx="33">
                  <c:v>0.36731474178282475</c:v>
                </c:pt>
                <c:pt idx="34">
                  <c:v>0.36731474178282475</c:v>
                </c:pt>
                <c:pt idx="35">
                  <c:v>0.36731474178282475</c:v>
                </c:pt>
                <c:pt idx="36">
                  <c:v>0.37112669006800825</c:v>
                </c:pt>
                <c:pt idx="37">
                  <c:v>0.37487604491360688</c:v>
                </c:pt>
                <c:pt idx="38">
                  <c:v>0.37487604491360688</c:v>
                </c:pt>
                <c:pt idx="39">
                  <c:v>0.37487604491360688</c:v>
                </c:pt>
                <c:pt idx="40">
                  <c:v>0.38218527396146584</c:v>
                </c:pt>
                <c:pt idx="41">
                  <c:v>0.38923920425090325</c:v>
                </c:pt>
                <c:pt idx="42">
                  <c:v>0.39603489365686412</c:v>
                </c:pt>
                <c:pt idx="43">
                  <c:v>0.39603489365686412</c:v>
                </c:pt>
                <c:pt idx="44">
                  <c:v>0.39603489365686412</c:v>
                </c:pt>
                <c:pt idx="45">
                  <c:v>0.39603489365686412</c:v>
                </c:pt>
                <c:pt idx="46">
                  <c:v>0.39933505615199189</c:v>
                </c:pt>
                <c:pt idx="47">
                  <c:v>0.39933505615199189</c:v>
                </c:pt>
                <c:pt idx="48">
                  <c:v>0.40256968369683022</c:v>
                </c:pt>
                <c:pt idx="49">
                  <c:v>0.40256968369683022</c:v>
                </c:pt>
                <c:pt idx="50">
                  <c:v>0.40256968369683022</c:v>
                </c:pt>
                <c:pt idx="51">
                  <c:v>0.40573848840837301</c:v>
                </c:pt>
                <c:pt idx="52">
                  <c:v>0.40573848840837301</c:v>
                </c:pt>
                <c:pt idx="53">
                  <c:v>0.40884120019015258</c:v>
                </c:pt>
                <c:pt idx="54">
                  <c:v>0.40884120019015258</c:v>
                </c:pt>
                <c:pt idx="55">
                  <c:v>0.40884120019015258</c:v>
                </c:pt>
                <c:pt idx="56">
                  <c:v>0.4148473534875089</c:v>
                </c:pt>
                <c:pt idx="57">
                  <c:v>0.4148473534875089</c:v>
                </c:pt>
                <c:pt idx="58">
                  <c:v>0.42058633827419645</c:v>
                </c:pt>
                <c:pt idx="59">
                  <c:v>0.42058633827419645</c:v>
                </c:pt>
                <c:pt idx="60">
                  <c:v>0.42605663295178453</c:v>
                </c:pt>
                <c:pt idx="61">
                  <c:v>0.42605663295178453</c:v>
                </c:pt>
                <c:pt idx="62">
                  <c:v>0.42605663295178453</c:v>
                </c:pt>
                <c:pt idx="63">
                  <c:v>0.42869062333263985</c:v>
                </c:pt>
                <c:pt idx="64">
                  <c:v>0.42869062333263985</c:v>
                </c:pt>
                <c:pt idx="65">
                  <c:v>0.4312569986034393</c:v>
                </c:pt>
                <c:pt idx="66">
                  <c:v>0.4312569986034393</c:v>
                </c:pt>
                <c:pt idx="67">
                  <c:v>0.43375564783150128</c:v>
                </c:pt>
                <c:pt idx="68">
                  <c:v>0.43375564783150128</c:v>
                </c:pt>
                <c:pt idx="69">
                  <c:v>0.43375564783150128</c:v>
                </c:pt>
                <c:pt idx="70">
                  <c:v>0.43618647754901069</c:v>
                </c:pt>
                <c:pt idx="71">
                  <c:v>0.4385494116859186</c:v>
                </c:pt>
                <c:pt idx="72">
                  <c:v>0.44084439149671867</c:v>
                </c:pt>
                <c:pt idx="73">
                  <c:v>0.44084439149671867</c:v>
                </c:pt>
                <c:pt idx="74">
                  <c:v>0.45675647361446708</c:v>
                </c:pt>
                <c:pt idx="75">
                  <c:v>0.45675647361446708</c:v>
                </c:pt>
                <c:pt idx="76">
                  <c:v>0.45844003557223939</c:v>
                </c:pt>
                <c:pt idx="77">
                  <c:v>0.45844003557223939</c:v>
                </c:pt>
                <c:pt idx="78">
                  <c:v>0.45844003557223939</c:v>
                </c:pt>
                <c:pt idx="79">
                  <c:v>0.46005598825092375</c:v>
                </c:pt>
                <c:pt idx="80">
                  <c:v>0.46308558301188862</c:v>
                </c:pt>
                <c:pt idx="81">
                  <c:v>0.46308558301188862</c:v>
                </c:pt>
                <c:pt idx="82">
                  <c:v>0.46308558301188862</c:v>
                </c:pt>
                <c:pt idx="83">
                  <c:v>0.4644995235556113</c:v>
                </c:pt>
                <c:pt idx="84">
                  <c:v>0.4644995235556113</c:v>
                </c:pt>
                <c:pt idx="85">
                  <c:v>0.4644995235556113</c:v>
                </c:pt>
                <c:pt idx="86">
                  <c:v>0.46584645144631359</c:v>
                </c:pt>
                <c:pt idx="87">
                  <c:v>0.46584645144631359</c:v>
                </c:pt>
                <c:pt idx="88">
                  <c:v>0.46712655507927481</c:v>
                </c:pt>
                <c:pt idx="89">
                  <c:v>0.46948711989591274</c:v>
                </c:pt>
                <c:pt idx="90">
                  <c:v>0.46948711989591274</c:v>
                </c:pt>
                <c:pt idx="91">
                  <c:v>0.47056803411266235</c:v>
                </c:pt>
                <c:pt idx="92">
                  <c:v>0.47341633448193077</c:v>
                </c:pt>
                <c:pt idx="93">
                  <c:v>0.47423521404536556</c:v>
                </c:pt>
                <c:pt idx="94">
                  <c:v>0.47423521404536556</c:v>
                </c:pt>
                <c:pt idx="95">
                  <c:v>0.47423521404536556</c:v>
                </c:pt>
                <c:pt idx="96">
                  <c:v>0.47630448170510087</c:v>
                </c:pt>
                <c:pt idx="97">
                  <c:v>0.47779985201182834</c:v>
                </c:pt>
                <c:pt idx="98">
                  <c:v>0.47817249135778556</c:v>
                </c:pt>
                <c:pt idx="99">
                  <c:v>0.47817249135778556</c:v>
                </c:pt>
                <c:pt idx="100">
                  <c:v>0.47817249135778556</c:v>
                </c:pt>
                <c:pt idx="101">
                  <c:v>0.47848287776837878</c:v>
                </c:pt>
                <c:pt idx="102">
                  <c:v>0.47848287776837878</c:v>
                </c:pt>
                <c:pt idx="103">
                  <c:v>0.47873142354810838</c:v>
                </c:pt>
                <c:pt idx="104">
                  <c:v>0.4790447034545155</c:v>
                </c:pt>
                <c:pt idx="105">
                  <c:v>0.47911587042680481</c:v>
                </c:pt>
                <c:pt idx="106">
                  <c:v>0.47906181840704093</c:v>
                </c:pt>
                <c:pt idx="107">
                  <c:v>0.47906181840704093</c:v>
                </c:pt>
                <c:pt idx="108">
                  <c:v>0.47894864884281774</c:v>
                </c:pt>
                <c:pt idx="109">
                  <c:v>0.47825942001436372</c:v>
                </c:pt>
                <c:pt idx="110">
                  <c:v>0.47791481752827703</c:v>
                </c:pt>
                <c:pt idx="111">
                  <c:v>0.47654390912649486</c:v>
                </c:pt>
                <c:pt idx="112">
                  <c:v>0.47654390912649486</c:v>
                </c:pt>
                <c:pt idx="113">
                  <c:v>0.47535460746319935</c:v>
                </c:pt>
                <c:pt idx="114">
                  <c:v>0.47467906142332666</c:v>
                </c:pt>
                <c:pt idx="115">
                  <c:v>0.47467906142332666</c:v>
                </c:pt>
                <c:pt idx="116">
                  <c:v>0.47316912028568103</c:v>
                </c:pt>
                <c:pt idx="117">
                  <c:v>0.47233592595923446</c:v>
                </c:pt>
                <c:pt idx="118">
                  <c:v>0.47145139583801621</c:v>
                </c:pt>
                <c:pt idx="119">
                  <c:v>0.46953081249015349</c:v>
                </c:pt>
                <c:pt idx="120">
                  <c:v>0.46953081249015349</c:v>
                </c:pt>
                <c:pt idx="121">
                  <c:v>0.4662806267244875</c:v>
                </c:pt>
                <c:pt idx="122">
                  <c:v>0.46260280771246176</c:v>
                </c:pt>
                <c:pt idx="123">
                  <c:v>0.46260280771246176</c:v>
                </c:pt>
                <c:pt idx="124">
                  <c:v>0.46260280771246176</c:v>
                </c:pt>
                <c:pt idx="125">
                  <c:v>0.45992218115679401</c:v>
                </c:pt>
                <c:pt idx="126">
                  <c:v>0.45992218115679401</c:v>
                </c:pt>
                <c:pt idx="127">
                  <c:v>0.45557164345364715</c:v>
                </c:pt>
                <c:pt idx="128">
                  <c:v>0.45557164345364715</c:v>
                </c:pt>
                <c:pt idx="129">
                  <c:v>0.45557164345364715</c:v>
                </c:pt>
                <c:pt idx="130">
                  <c:v>0.4540363167709508</c:v>
                </c:pt>
                <c:pt idx="131">
                  <c:v>0.44918462628117922</c:v>
                </c:pt>
                <c:pt idx="132">
                  <c:v>0.44918462628117922</c:v>
                </c:pt>
                <c:pt idx="133">
                  <c:v>0.4457524341896586</c:v>
                </c:pt>
                <c:pt idx="134">
                  <c:v>0.44397914170556529</c:v>
                </c:pt>
                <c:pt idx="135">
                  <c:v>0.4345692722423326</c:v>
                </c:pt>
                <c:pt idx="136">
                  <c:v>0.43258364101490571</c:v>
                </c:pt>
                <c:pt idx="137">
                  <c:v>0.42431961358114789</c:v>
                </c:pt>
                <c:pt idx="138">
                  <c:v>0.41780423162392566</c:v>
                </c:pt>
                <c:pt idx="139">
                  <c:v>0.41332033947112551</c:v>
                </c:pt>
                <c:pt idx="140">
                  <c:v>0.39438660378708634</c:v>
                </c:pt>
                <c:pt idx="141">
                  <c:v>0.38692543399163443</c:v>
                </c:pt>
                <c:pt idx="142">
                  <c:v>0.38440022197018542</c:v>
                </c:pt>
                <c:pt idx="143">
                  <c:v>0.38185708303707266</c:v>
                </c:pt>
                <c:pt idx="144">
                  <c:v>0.38185708303707266</c:v>
                </c:pt>
                <c:pt idx="145">
                  <c:v>0.37671976091507553</c:v>
                </c:pt>
                <c:pt idx="146">
                  <c:v>0.37151890120728276</c:v>
                </c:pt>
                <c:pt idx="147">
                  <c:v>0.36625987085913564</c:v>
                </c:pt>
                <c:pt idx="148">
                  <c:v>0.36625987085913564</c:v>
                </c:pt>
                <c:pt idx="149">
                  <c:v>0.36625987085913564</c:v>
                </c:pt>
                <c:pt idx="150">
                  <c:v>0.36625987085913564</c:v>
                </c:pt>
                <c:pt idx="151">
                  <c:v>0.36361019940394829</c:v>
                </c:pt>
                <c:pt idx="152">
                  <c:v>0.36094796515756744</c:v>
                </c:pt>
                <c:pt idx="153">
                  <c:v>0.36094796515756744</c:v>
                </c:pt>
                <c:pt idx="154">
                  <c:v>0.35018632200541688</c:v>
                </c:pt>
                <c:pt idx="155">
                  <c:v>0.34474677482585941</c:v>
                </c:pt>
                <c:pt idx="156">
                  <c:v>0.33101633118876517</c:v>
                </c:pt>
                <c:pt idx="157">
                  <c:v>0.32548411449188391</c:v>
                </c:pt>
                <c:pt idx="158">
                  <c:v>0.31993600691448337</c:v>
                </c:pt>
                <c:pt idx="159">
                  <c:v>0.31159389953161098</c:v>
                </c:pt>
                <c:pt idx="160">
                  <c:v>0.31159389953161098</c:v>
                </c:pt>
                <c:pt idx="161">
                  <c:v>0.30881007538807959</c:v>
                </c:pt>
                <c:pt idx="162">
                  <c:v>0.29489140025755761</c:v>
                </c:pt>
                <c:pt idx="163">
                  <c:v>0.28655886618210336</c:v>
                </c:pt>
                <c:pt idx="164">
                  <c:v>0.28101976679778073</c:v>
                </c:pt>
                <c:pt idx="165">
                  <c:v>0.26451926858537628</c:v>
                </c:pt>
                <c:pt idx="166">
                  <c:v>0.25365068283689357</c:v>
                </c:pt>
                <c:pt idx="167">
                  <c:v>0.25365068283689357</c:v>
                </c:pt>
                <c:pt idx="168">
                  <c:v>0.25095371865782923</c:v>
                </c:pt>
                <c:pt idx="169">
                  <c:v>0.2482655912841979</c:v>
                </c:pt>
                <c:pt idx="170">
                  <c:v>0.23760870111552235</c:v>
                </c:pt>
                <c:pt idx="171">
                  <c:v>0.22972609754191953</c:v>
                </c:pt>
                <c:pt idx="172">
                  <c:v>0.22972609754191953</c:v>
                </c:pt>
                <c:pt idx="173">
                  <c:v>0.22712127559617173</c:v>
                </c:pt>
                <c:pt idx="174">
                  <c:v>0.22194755167496122</c:v>
                </c:pt>
                <c:pt idx="175">
                  <c:v>0.21682367592363758</c:v>
                </c:pt>
                <c:pt idx="176">
                  <c:v>0.21428113570760138</c:v>
                </c:pt>
                <c:pt idx="177">
                  <c:v>0.21428113570760138</c:v>
                </c:pt>
                <c:pt idx="178">
                  <c:v>0.20923619375759528</c:v>
                </c:pt>
                <c:pt idx="179">
                  <c:v>0.12002744640909598</c:v>
                </c:pt>
                <c:pt idx="180">
                  <c:v>0.11120098582725667</c:v>
                </c:pt>
                <c:pt idx="181">
                  <c:v>0.10779941027263729</c:v>
                </c:pt>
                <c:pt idx="182">
                  <c:v>9.9616036967077423E-2</c:v>
                </c:pt>
                <c:pt idx="183">
                  <c:v>9.0394006759263346E-2</c:v>
                </c:pt>
                <c:pt idx="184">
                  <c:v>8.3198397362041876E-2</c:v>
                </c:pt>
                <c:pt idx="185">
                  <c:v>7.5136417753226215E-2</c:v>
                </c:pt>
                <c:pt idx="186">
                  <c:v>6.0807328286311274E-2</c:v>
                </c:pt>
                <c:pt idx="187">
                  <c:v>5.8641643830273968E-2</c:v>
                </c:pt>
                <c:pt idx="188">
                  <c:v>5.7581757069424831E-2</c:v>
                </c:pt>
                <c:pt idx="189">
                  <c:v>4.9637066452999729E-2</c:v>
                </c:pt>
                <c:pt idx="190">
                  <c:v>4.8708858093423381E-2</c:v>
                </c:pt>
                <c:pt idx="191">
                  <c:v>3.1588181421569342E-2</c:v>
                </c:pt>
                <c:pt idx="192">
                  <c:v>1.8129050707264539E-2</c:v>
                </c:pt>
                <c:pt idx="193">
                  <c:v>1.2587131409381348E-2</c:v>
                </c:pt>
                <c:pt idx="194">
                  <c:v>1.0671267973776211E-2</c:v>
                </c:pt>
                <c:pt idx="195">
                  <c:v>8.1771613935377203E-3</c:v>
                </c:pt>
                <c:pt idx="196">
                  <c:v>7.2255779633786281E-3</c:v>
                </c:pt>
                <c:pt idx="197">
                  <c:v>2.1998391685493172E-3</c:v>
                </c:pt>
                <c:pt idx="198">
                  <c:v>2.0800252561803535E-3</c:v>
                </c:pt>
                <c:pt idx="199">
                  <c:v>2.0223857707016499E-3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1-9942-978A-9EE9B2CD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08655"/>
        <c:axId val="551976399"/>
      </c:scatterChart>
      <c:valAx>
        <c:axId val="5520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ru-FR"/>
          </a:p>
        </c:txPr>
        <c:crossAx val="551976399"/>
        <c:crosses val="autoZero"/>
        <c:crossBetween val="midCat"/>
      </c:valAx>
      <c:valAx>
        <c:axId val="5519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ru-FR"/>
          </a:p>
        </c:txPr>
        <c:crossAx val="552008655"/>
        <c:crosses val="autoZero"/>
        <c:crossBetween val="midCat"/>
      </c:valAx>
      <c:spPr>
        <a:noFill/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solidFill>
        <a:schemeClr val="bg1">
          <a:alpha val="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ru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'Задание №2'!$F$10:$F$17</c:f>
              <c:numCache>
                <c:formatCode>0.00</c:formatCode>
                <c:ptCount val="8"/>
                <c:pt idx="0">
                  <c:v>0.5</c:v>
                </c:pt>
                <c:pt idx="1">
                  <c:v>1.0425</c:v>
                </c:pt>
                <c:pt idx="2">
                  <c:v>1.585</c:v>
                </c:pt>
                <c:pt idx="3">
                  <c:v>2.1274999999999999</c:v>
                </c:pt>
                <c:pt idx="4">
                  <c:v>2.67</c:v>
                </c:pt>
                <c:pt idx="5">
                  <c:v>3.2124999999999999</c:v>
                </c:pt>
                <c:pt idx="6">
                  <c:v>3.7549999999999999</c:v>
                </c:pt>
                <c:pt idx="7">
                  <c:v>4.2974999999999994</c:v>
                </c:pt>
              </c:numCache>
            </c:numRef>
          </c:cat>
          <c:val>
            <c:numRef>
              <c:f>'Задание №2'!$K$10:$K$17</c:f>
              <c:numCache>
                <c:formatCode>0.00</c:formatCode>
                <c:ptCount val="8"/>
                <c:pt idx="0">
                  <c:v>0.73732718894009219</c:v>
                </c:pt>
                <c:pt idx="1">
                  <c:v>0.47004608294930877</c:v>
                </c:pt>
                <c:pt idx="2">
                  <c:v>0.24884792626728114</c:v>
                </c:pt>
                <c:pt idx="3">
                  <c:v>0.19354838709677419</c:v>
                </c:pt>
                <c:pt idx="4">
                  <c:v>5.5299539170506909E-2</c:v>
                </c:pt>
                <c:pt idx="5">
                  <c:v>6.4516129032258077E-2</c:v>
                </c:pt>
                <c:pt idx="6">
                  <c:v>2.7649769585253454E-2</c:v>
                </c:pt>
                <c:pt idx="7">
                  <c:v>4.6082949308755762E-2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A-2445-9CB9-719CD48D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32222911"/>
        <c:axId val="155036159"/>
      </c:barChart>
      <c:catAx>
        <c:axId val="2322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FR"/>
          </a:p>
        </c:txPr>
        <c:crossAx val="155036159"/>
        <c:crosses val="autoZero"/>
        <c:auto val="1"/>
        <c:lblAlgn val="ctr"/>
        <c:lblOffset val="100"/>
        <c:noMultiLvlLbl val="0"/>
      </c:catAx>
      <c:valAx>
        <c:axId val="15503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(w_i)/h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FR"/>
          </a:p>
        </c:txPr>
        <c:crossAx val="2322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20</xdr:row>
      <xdr:rowOff>88900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A8B0FC-3ADD-409E-52DB-2667267F8187}"/>
            </a:ext>
          </a:extLst>
        </xdr:cNvPr>
        <xdr:cNvSpPr txBox="1"/>
      </xdr:nvSpPr>
      <xdr:spPr>
        <a:xfrm>
          <a:off x="9766300" y="4178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114300</xdr:colOff>
      <xdr:row>2</xdr:row>
      <xdr:rowOff>177800</xdr:rowOff>
    </xdr:from>
    <xdr:ext cx="2253950" cy="450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C75770-B62B-2D04-6693-796DE681FB98}"/>
                </a:ext>
              </a:extLst>
            </xdr:cNvPr>
            <xdr:cNvSpPr txBox="1"/>
          </xdr:nvSpPr>
          <xdr:spPr>
            <a:xfrm>
              <a:off x="4889500" y="609600"/>
              <a:ext cx="2253950" cy="450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набл</m:t>
                        </m:r>
                      </m:sub>
                    </m:sSub>
                    <m:r>
                      <a:rPr lang="ru-RU" sz="14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|"/>
                        <m:endChr m:val="|"/>
                        <m:ctrlPr>
                          <a:rPr lang="ru-RU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l-GR" sz="1400" b="0" i="1"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 − </m:t>
                        </m:r>
                        <m:f>
                          <m:fPr>
                            <m:ctrlPr>
                              <a:rPr lang="ru-RU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num>
                          <m:den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</m:e>
                    </m:d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C75770-B62B-2D04-6693-796DE681FB98}"/>
                </a:ext>
              </a:extLst>
            </xdr:cNvPr>
            <xdr:cNvSpPr txBox="1"/>
          </xdr:nvSpPr>
          <xdr:spPr>
            <a:xfrm>
              <a:off x="4889500" y="609600"/>
              <a:ext cx="2253950" cy="450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𝑇</a:t>
              </a:r>
              <a:r>
                <a:rPr lang="ru-RU" sz="1400" b="0" i="0">
                  <a:latin typeface="Cambria Math" panose="02040503050406030204" pitchFamily="18" charset="0"/>
                </a:rPr>
                <a:t>_набл= |</a:t>
              </a:r>
              <a:r>
                <a:rPr lang="el-GR" sz="1400" b="0" i="0">
                  <a:latin typeface="Cambria Math" panose="02040503050406030204" pitchFamily="18" charset="0"/>
                </a:rPr>
                <a:t>𝜂</a:t>
              </a:r>
              <a:r>
                <a:rPr lang="ru-RU" sz="1400" b="0" i="0">
                  <a:latin typeface="Cambria Math" panose="02040503050406030204" pitchFamily="18" charset="0"/>
                </a:rPr>
                <a:t> − (</a:t>
              </a:r>
              <a:r>
                <a:rPr lang="en-US" sz="1400" b="0" i="0">
                  <a:latin typeface="Cambria Math" panose="02040503050406030204" pitchFamily="18" charset="0"/>
                </a:rPr>
                <a:t>𝑛(𝑛−1)</a:t>
              </a:r>
              <a:r>
                <a:rPr lang="ru-RU" sz="1400" b="0" i="0">
                  <a:latin typeface="Cambria Math" panose="02040503050406030204" pitchFamily="18" charset="0"/>
                </a:rPr>
                <a:t>)/4| </a:t>
              </a:r>
              <a:r>
                <a:rPr lang="en-US" sz="1400" b="0" i="0">
                  <a:latin typeface="Cambria Math" panose="02040503050406030204" pitchFamily="18" charset="0"/>
                </a:rPr>
                <a:t> 6</a:t>
              </a:r>
              <a:r>
                <a:rPr lang="ru-RU" sz="1400" b="0" i="0">
                  <a:latin typeface="Cambria Math" panose="02040503050406030204" pitchFamily="18" charset="0"/>
                </a:rPr>
                <a:t>/√(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3</a:t>
              </a:r>
              <a:r>
                <a:rPr lang="ru-RU" sz="1400" b="0" i="0">
                  <a:latin typeface="Cambria Math" panose="02040503050406030204" pitchFamily="18" charset="0"/>
                </a:rPr>
                <a:t> )</a:t>
              </a:r>
              <a:r>
                <a:rPr lang="en-US" sz="1400" b="0" i="0">
                  <a:latin typeface="Cambria Math" panose="02040503050406030204" pitchFamily="18" charset="0"/>
                </a:rPr>
                <a:t> 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63500</xdr:colOff>
      <xdr:row>6</xdr:row>
      <xdr:rowOff>76200</xdr:rowOff>
    </xdr:from>
    <xdr:ext cx="1595309" cy="3120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A5DFFA8-1C79-9341-AF6D-3E83BEF3107C}"/>
                </a:ext>
              </a:extLst>
            </xdr:cNvPr>
            <xdr:cNvSpPr txBox="1"/>
          </xdr:nvSpPr>
          <xdr:spPr>
            <a:xfrm>
              <a:off x="4838700" y="1320800"/>
              <a:ext cx="1595309" cy="312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0;1</m:t>
                            </m:r>
                          </m:e>
                        </m:d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A5DFFA8-1C79-9341-AF6D-3E83BEF3107C}"/>
                </a:ext>
              </a:extLst>
            </xdr:cNvPr>
            <xdr:cNvSpPr txBox="1"/>
          </xdr:nvSpPr>
          <xdr:spPr>
            <a:xfrm>
              <a:off x="4838700" y="1320800"/>
              <a:ext cx="1595309" cy="312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𝑇</a:t>
              </a:r>
              <a:r>
                <a:rPr lang="ru-RU" sz="1400" b="0" i="0">
                  <a:latin typeface="Cambria Math" panose="02040503050406030204" pitchFamily="18" charset="0"/>
                </a:rPr>
                <a:t>_кр=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1−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 [𝑁(0;1)] 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114300</xdr:colOff>
      <xdr:row>9</xdr:row>
      <xdr:rowOff>101600</xdr:rowOff>
    </xdr:from>
    <xdr:ext cx="614720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75613BC-C936-6544-A1D2-5A06C8361376}"/>
                </a:ext>
              </a:extLst>
            </xdr:cNvPr>
            <xdr:cNvSpPr txBox="1"/>
          </xdr:nvSpPr>
          <xdr:spPr>
            <a:xfrm>
              <a:off x="4889500" y="1955800"/>
              <a:ext cx="61472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набл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ru-RU" sz="1400"/>
                          <m:t> </m:t>
                        </m: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75613BC-C936-6544-A1D2-5A06C8361376}"/>
                </a:ext>
              </a:extLst>
            </xdr:cNvPr>
            <xdr:cNvSpPr txBox="1"/>
          </xdr:nvSpPr>
          <xdr:spPr>
            <a:xfrm>
              <a:off x="4889500" y="1955800"/>
              <a:ext cx="61472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</a:rPr>
                <a:t>𝑇</a:t>
              </a:r>
              <a:r>
                <a:rPr lang="ru-RU" sz="1400" b="0" i="0">
                  <a:latin typeface="Cambria Math" panose="02040503050406030204" pitchFamily="18" charset="0"/>
                </a:rPr>
                <a:t>_набл</a:t>
              </a:r>
              <a:r>
                <a:rPr lang="en-US" sz="1400" b="0" i="0">
                  <a:latin typeface="Cambria Math" panose="02040503050406030204" pitchFamily="18" charset="0"/>
                </a:rPr>
                <a:t>  </a:t>
              </a:r>
              <a:r>
                <a:rPr lang="ru-RU" sz="1400" b="0" i="0">
                  <a:latin typeface="Cambria Math" panose="02040503050406030204" pitchFamily="18" charset="0"/>
                </a:rPr>
                <a:t>"</a:t>
              </a:r>
              <a:r>
                <a:rPr lang="ru-RU" sz="1400" i="0"/>
                <a:t> </a:t>
              </a:r>
              <a:r>
                <a:rPr lang="ru-RU" sz="1400" i="0">
                  <a:latin typeface="Cambria Math" panose="02040503050406030204" pitchFamily="18" charset="0"/>
                </a:rPr>
                <a:t>" |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266700</xdr:colOff>
      <xdr:row>9</xdr:row>
      <xdr:rowOff>101600</xdr:rowOff>
    </xdr:from>
    <xdr:ext cx="313612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6DD8E4-02C6-E748-BEF6-4AEB94B33944}"/>
                </a:ext>
              </a:extLst>
            </xdr:cNvPr>
            <xdr:cNvSpPr txBox="1"/>
          </xdr:nvSpPr>
          <xdr:spPr>
            <a:xfrm>
              <a:off x="6692900" y="1955800"/>
              <a:ext cx="31361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6DD8E4-02C6-E748-BEF6-4AEB94B33944}"/>
                </a:ext>
              </a:extLst>
            </xdr:cNvPr>
            <xdr:cNvSpPr txBox="1"/>
          </xdr:nvSpPr>
          <xdr:spPr>
            <a:xfrm>
              <a:off x="6692900" y="1955800"/>
              <a:ext cx="31361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𝑇</a:t>
              </a:r>
              <a:r>
                <a:rPr lang="ru-RU" sz="1400" b="0" i="0">
                  <a:latin typeface="Cambria Math" panose="02040503050406030204" pitchFamily="18" charset="0"/>
                </a:rPr>
                <a:t>_кр</a:t>
              </a:r>
              <a:r>
                <a:rPr lang="en-US" sz="1400" b="0" i="0">
                  <a:latin typeface="Cambria Math" panose="02040503050406030204" pitchFamily="18" charset="0"/>
                </a:rPr>
                <a:t>  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0</xdr:row>
      <xdr:rowOff>203200</xdr:rowOff>
    </xdr:from>
    <xdr:ext cx="527709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6D2474-D1AF-86BC-A56B-28D2D3C4171C}"/>
                </a:ext>
              </a:extLst>
            </xdr:cNvPr>
            <xdr:cNvSpPr txBox="1"/>
          </xdr:nvSpPr>
          <xdr:spPr>
            <a:xfrm>
              <a:off x="4946650" y="203200"/>
              <a:ext cx="527709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</m:oMath>
              </a14:m>
              <a:r>
                <a:rPr lang="en-US" sz="1400"/>
                <a:t> = </a:t>
              </a:r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6D2474-D1AF-86BC-A56B-28D2D3C4171C}"/>
                </a:ext>
              </a:extLst>
            </xdr:cNvPr>
            <xdr:cNvSpPr txBox="1"/>
          </xdr:nvSpPr>
          <xdr:spPr>
            <a:xfrm>
              <a:off x="4946650" y="203200"/>
              <a:ext cx="527709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𝑚𝑖𝑛</a:t>
              </a:r>
              <a:r>
                <a:rPr lang="en-US" sz="1400"/>
                <a:t> 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158750</xdr:colOff>
      <xdr:row>1</xdr:row>
      <xdr:rowOff>190500</xdr:rowOff>
    </xdr:from>
    <xdr:ext cx="55720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B07A350-7B68-394A-810D-64D2089A3D9F}"/>
                </a:ext>
              </a:extLst>
            </xdr:cNvPr>
            <xdr:cNvSpPr txBox="1"/>
          </xdr:nvSpPr>
          <xdr:spPr>
            <a:xfrm>
              <a:off x="4933950" y="419100"/>
              <a:ext cx="55720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400"/>
                <a:t> = </a:t>
              </a:r>
              <a:endParaRPr lang="ru-RU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B07A350-7B68-394A-810D-64D2089A3D9F}"/>
                </a:ext>
              </a:extLst>
            </xdr:cNvPr>
            <xdr:cNvSpPr txBox="1"/>
          </xdr:nvSpPr>
          <xdr:spPr>
            <a:xfrm>
              <a:off x="4933950" y="419100"/>
              <a:ext cx="55720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r>
                <a:rPr lang="en-US" sz="1400"/>
                <a:t> 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82550</xdr:colOff>
      <xdr:row>3</xdr:row>
      <xdr:rowOff>0</xdr:rowOff>
    </xdr:from>
    <xdr:ext cx="147040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1F18F07-1735-84C5-8764-2E31858CF9EC}"/>
                </a:ext>
              </a:extLst>
            </xdr:cNvPr>
            <xdr:cNvSpPr txBox="1"/>
          </xdr:nvSpPr>
          <xdr:spPr>
            <a:xfrm>
              <a:off x="5683250" y="635000"/>
              <a:ext cx="147040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1F18F07-1735-84C5-8764-2E31858CF9EC}"/>
                </a:ext>
              </a:extLst>
            </xdr:cNvPr>
            <xdr:cNvSpPr txBox="1"/>
          </xdr:nvSpPr>
          <xdr:spPr>
            <a:xfrm>
              <a:off x="5683250" y="635000"/>
              <a:ext cx="147040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𝑅= 𝑥_𝑚𝑎𝑥  − 𝑥_𝑚𝑖𝑛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285750</xdr:colOff>
      <xdr:row>4</xdr:row>
      <xdr:rowOff>38100</xdr:rowOff>
    </xdr:from>
    <xdr:ext cx="101591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1EB26E-2C47-E395-9588-927535A854C2}"/>
                </a:ext>
              </a:extLst>
            </xdr:cNvPr>
            <xdr:cNvSpPr txBox="1"/>
          </xdr:nvSpPr>
          <xdr:spPr>
            <a:xfrm>
              <a:off x="8362950" y="876300"/>
              <a:ext cx="101591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1EB26E-2C47-E395-9588-927535A854C2}"/>
                </a:ext>
              </a:extLst>
            </xdr:cNvPr>
            <xdr:cNvSpPr txBox="1"/>
          </xdr:nvSpPr>
          <xdr:spPr>
            <a:xfrm>
              <a:off x="8362950" y="876300"/>
              <a:ext cx="101591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𝑘=1+[〖𝑙𝑜𝑔〗_2 𝑁]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317500</xdr:colOff>
      <xdr:row>7</xdr:row>
      <xdr:rowOff>101600</xdr:rowOff>
    </xdr:from>
    <xdr:ext cx="19229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92B205-78E3-8613-FBD8-C9BF7669931A}"/>
                </a:ext>
              </a:extLst>
            </xdr:cNvPr>
            <xdr:cNvSpPr txBox="1"/>
          </xdr:nvSpPr>
          <xdr:spPr>
            <a:xfrm>
              <a:off x="5918200" y="1549400"/>
              <a:ext cx="19229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92B205-78E3-8613-FBD8-C9BF7669931A}"/>
                </a:ext>
              </a:extLst>
            </xdr:cNvPr>
            <xdr:cNvSpPr txBox="1"/>
          </xdr:nvSpPr>
          <xdr:spPr>
            <a:xfrm>
              <a:off x="5918200" y="1549400"/>
              <a:ext cx="19229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342900</xdr:colOff>
      <xdr:row>7</xdr:row>
      <xdr:rowOff>101600</xdr:rowOff>
    </xdr:from>
    <xdr:ext cx="20146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9AE864-25B1-DC40-B73D-6EFDFE77EF08}"/>
                </a:ext>
              </a:extLst>
            </xdr:cNvPr>
            <xdr:cNvSpPr txBox="1"/>
          </xdr:nvSpPr>
          <xdr:spPr>
            <a:xfrm>
              <a:off x="6769100" y="1549400"/>
              <a:ext cx="20146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9AE864-25B1-DC40-B73D-6EFDFE77EF08}"/>
                </a:ext>
              </a:extLst>
            </xdr:cNvPr>
            <xdr:cNvSpPr txBox="1"/>
          </xdr:nvSpPr>
          <xdr:spPr>
            <a:xfrm>
              <a:off x="6769100" y="1549400"/>
              <a:ext cx="20146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330200</xdr:colOff>
      <xdr:row>7</xdr:row>
      <xdr:rowOff>101600</xdr:rowOff>
    </xdr:from>
    <xdr:ext cx="225190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49B09F7-DF26-1F40-896A-3607B31DB0FC}"/>
                </a:ext>
              </a:extLst>
            </xdr:cNvPr>
            <xdr:cNvSpPr txBox="1"/>
          </xdr:nvSpPr>
          <xdr:spPr>
            <a:xfrm>
              <a:off x="7581900" y="1549400"/>
              <a:ext cx="22519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49B09F7-DF26-1F40-896A-3607B31DB0FC}"/>
                </a:ext>
              </a:extLst>
            </xdr:cNvPr>
            <xdr:cNvSpPr txBox="1"/>
          </xdr:nvSpPr>
          <xdr:spPr>
            <a:xfrm>
              <a:off x="7581900" y="1549400"/>
              <a:ext cx="22519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𝑤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304800</xdr:colOff>
      <xdr:row>7</xdr:row>
      <xdr:rowOff>38100</xdr:rowOff>
    </xdr:from>
    <xdr:ext cx="225190" cy="366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A985D9D-43F6-7F49-A899-FB02BD98D527}"/>
                </a:ext>
              </a:extLst>
            </xdr:cNvPr>
            <xdr:cNvSpPr txBox="1"/>
          </xdr:nvSpPr>
          <xdr:spPr>
            <a:xfrm>
              <a:off x="8382000" y="1485900"/>
              <a:ext cx="225190" cy="366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A985D9D-43F6-7F49-A899-FB02BD98D527}"/>
                </a:ext>
              </a:extLst>
            </xdr:cNvPr>
            <xdr:cNvSpPr txBox="1"/>
          </xdr:nvSpPr>
          <xdr:spPr>
            <a:xfrm>
              <a:off x="8382000" y="1485900"/>
              <a:ext cx="225190" cy="366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𝑤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ℎ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5</xdr:col>
      <xdr:colOff>12700</xdr:colOff>
      <xdr:row>18</xdr:row>
      <xdr:rowOff>190500</xdr:rowOff>
    </xdr:from>
    <xdr:to>
      <xdr:col>15</xdr:col>
      <xdr:colOff>381000</xdr:colOff>
      <xdr:row>49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E78D8B42-0592-1034-628E-54DB20F17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400050</xdr:colOff>
      <xdr:row>4</xdr:row>
      <xdr:rowOff>38100</xdr:rowOff>
    </xdr:from>
    <xdr:ext cx="887102" cy="316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0CA09FB-C054-FC48-B3CB-1D4E33A6A64C}"/>
                </a:ext>
              </a:extLst>
            </xdr:cNvPr>
            <xdr:cNvSpPr txBox="1"/>
          </xdr:nvSpPr>
          <xdr:spPr>
            <a:xfrm>
              <a:off x="17621250" y="469900"/>
              <a:ext cx="887102" cy="316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  <m:sub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num>
                    <m:den>
                      <m:sSubSup>
                        <m:sSubSup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ru-RU" sz="14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bSup>
                    </m:den>
                  </m:f>
                  <m:r>
                    <a:rPr lang="en-US" sz="14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400"/>
                <a:t> </a:t>
              </a:r>
              <a:endParaRPr lang="ru-RU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0CA09FB-C054-FC48-B3CB-1D4E33A6A64C}"/>
                </a:ext>
              </a:extLst>
            </xdr:cNvPr>
            <xdr:cNvSpPr txBox="1"/>
          </xdr:nvSpPr>
          <xdr:spPr>
            <a:xfrm>
              <a:off x="17621250" y="469900"/>
              <a:ext cx="887102" cy="316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𝐴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3=  𝑚_3/(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400" b="0" i="0">
                  <a:latin typeface="Cambria Math" panose="02040503050406030204" pitchFamily="18" charset="0"/>
                </a:rPr>
                <a:t>в^</a:t>
              </a:r>
              <a:r>
                <a:rPr lang="en-US" sz="1400" b="0" i="0">
                  <a:latin typeface="Cambria Math" panose="02040503050406030204" pitchFamily="18" charset="0"/>
                </a:rPr>
                <a:t>3 )=</a:t>
              </a:r>
              <a:r>
                <a:rPr lang="en-US" sz="1400"/>
                <a:t>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17</xdr:col>
      <xdr:colOff>171450</xdr:colOff>
      <xdr:row>6</xdr:row>
      <xdr:rowOff>38100</xdr:rowOff>
    </xdr:from>
    <xdr:ext cx="1198726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867AC0E-CA94-3447-B756-1E9ECCC57DCF}"/>
                </a:ext>
              </a:extLst>
            </xdr:cNvPr>
            <xdr:cNvSpPr txBox="1"/>
          </xdr:nvSpPr>
          <xdr:spPr>
            <a:xfrm>
              <a:off x="17392650" y="2095500"/>
              <a:ext cx="1198726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sub>
                          <m:sup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den>
                    </m:f>
                    <m:r>
                      <a:rPr lang="ru-RU" sz="1400" b="0" i="1">
                        <a:latin typeface="Cambria Math" panose="02040503050406030204" pitchFamily="18" charset="0"/>
                      </a:rPr>
                      <m:t>−3=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867AC0E-CA94-3447-B756-1E9ECCC57DCF}"/>
                </a:ext>
              </a:extLst>
            </xdr:cNvPr>
            <xdr:cNvSpPr txBox="1"/>
          </xdr:nvSpPr>
          <xdr:spPr>
            <a:xfrm>
              <a:off x="17392650" y="2095500"/>
              <a:ext cx="1198726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𝐸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𝑘=𝑚_4/(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400" b="0" i="0">
                  <a:latin typeface="Cambria Math" panose="02040503050406030204" pitchFamily="18" charset="0"/>
                </a:rPr>
                <a:t>в^4 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ru-RU" sz="1400" b="0" i="0">
                  <a:latin typeface="Cambria Math" panose="02040503050406030204" pitchFamily="18" charset="0"/>
                </a:rPr>
                <a:t>−3=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63500</xdr:colOff>
      <xdr:row>1</xdr:row>
      <xdr:rowOff>12700</xdr:rowOff>
    </xdr:from>
    <xdr:ext cx="681212" cy="605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DB52F5-964C-DBC8-DB73-8DD1DA72B677}"/>
                </a:ext>
              </a:extLst>
            </xdr:cNvPr>
            <xdr:cNvSpPr txBox="1"/>
          </xdr:nvSpPr>
          <xdr:spPr>
            <a:xfrm>
              <a:off x="1536700" y="241300"/>
              <a:ext cx="681212" cy="605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200</m:t>
                        </m:r>
                      </m:sup>
                      <m:e>
                        <m:sSubSup>
                          <m:sSubSup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DB52F5-964C-DBC8-DB73-8DD1DA72B677}"/>
                </a:ext>
              </a:extLst>
            </xdr:cNvPr>
            <xdr:cNvSpPr txBox="1"/>
          </xdr:nvSpPr>
          <xdr:spPr>
            <a:xfrm>
              <a:off x="1536700" y="241300"/>
              <a:ext cx="681212" cy="605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ru-RU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200</a:t>
              </a:r>
              <a:r>
                <a:rPr lang="ru-RU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2=</a:t>
              </a:r>
              <a:r>
                <a:rPr lang="ru-RU" sz="1400" b="0" i="0">
                  <a:latin typeface="Cambria Math" panose="02040503050406030204" pitchFamily="18" charset="0"/>
                </a:rPr>
                <a:t>〗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9</xdr:col>
      <xdr:colOff>0</xdr:colOff>
      <xdr:row>13</xdr:row>
      <xdr:rowOff>0</xdr:rowOff>
    </xdr:from>
    <xdr:to>
      <xdr:col>19</xdr:col>
      <xdr:colOff>368300</xdr:colOff>
      <xdr:row>43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FF0F5A-3C55-3945-97BB-146ED1ED9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63500</xdr:colOff>
      <xdr:row>0</xdr:row>
      <xdr:rowOff>0</xdr:rowOff>
    </xdr:from>
    <xdr:ext cx="1064394" cy="1989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0D90022-7795-DAE4-C5F8-3B01BEF2EBDC}"/>
                </a:ext>
              </a:extLst>
            </xdr:cNvPr>
            <xdr:cNvSpPr txBox="1"/>
          </xdr:nvSpPr>
          <xdr:spPr>
            <a:xfrm>
              <a:off x="4013200" y="0"/>
              <a:ext cx="1064394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0D90022-7795-DAE4-C5F8-3B01BEF2EBDC}"/>
                </a:ext>
              </a:extLst>
            </xdr:cNvPr>
            <xdr:cNvSpPr txBox="1"/>
          </xdr:nvSpPr>
          <xdr:spPr>
            <a:xfrm>
              <a:off x="4013200" y="0"/>
              <a:ext cx="1064394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𝜆𝑥𝑒^(−𝜆𝑥^2 )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609600</xdr:colOff>
      <xdr:row>10</xdr:row>
      <xdr:rowOff>88900</xdr:rowOff>
    </xdr:from>
    <xdr:to>
      <xdr:col>19</xdr:col>
      <xdr:colOff>177800</xdr:colOff>
      <xdr:row>41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CD69365-4BB7-BBDF-5A37-4F48DB43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0</xdr:row>
      <xdr:rowOff>203200</xdr:rowOff>
    </xdr:from>
    <xdr:ext cx="527709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B97704-E9F9-C945-8207-CD2C66863924}"/>
                </a:ext>
              </a:extLst>
            </xdr:cNvPr>
            <xdr:cNvSpPr txBox="1"/>
          </xdr:nvSpPr>
          <xdr:spPr>
            <a:xfrm>
              <a:off x="4946650" y="203200"/>
              <a:ext cx="527709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</m:oMath>
              </a14:m>
              <a:r>
                <a:rPr lang="en-US" sz="1400"/>
                <a:t> = </a:t>
              </a:r>
              <a:endParaRPr lang="ru-RU" sz="14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B97704-E9F9-C945-8207-CD2C66863924}"/>
                </a:ext>
              </a:extLst>
            </xdr:cNvPr>
            <xdr:cNvSpPr txBox="1"/>
          </xdr:nvSpPr>
          <xdr:spPr>
            <a:xfrm>
              <a:off x="4946650" y="203200"/>
              <a:ext cx="527709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𝑚𝑖𝑛</a:t>
              </a:r>
              <a:r>
                <a:rPr lang="en-US" sz="1400"/>
                <a:t> 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158750</xdr:colOff>
      <xdr:row>1</xdr:row>
      <xdr:rowOff>190500</xdr:rowOff>
    </xdr:from>
    <xdr:ext cx="55720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434927A-1089-B147-A94E-18D0D76458CF}"/>
                </a:ext>
              </a:extLst>
            </xdr:cNvPr>
            <xdr:cNvSpPr txBox="1"/>
          </xdr:nvSpPr>
          <xdr:spPr>
            <a:xfrm>
              <a:off x="4933950" y="419100"/>
              <a:ext cx="55720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400"/>
                <a:t> = </a:t>
              </a:r>
              <a:endParaRPr lang="ru-RU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434927A-1089-B147-A94E-18D0D76458CF}"/>
                </a:ext>
              </a:extLst>
            </xdr:cNvPr>
            <xdr:cNvSpPr txBox="1"/>
          </xdr:nvSpPr>
          <xdr:spPr>
            <a:xfrm>
              <a:off x="4933950" y="419100"/>
              <a:ext cx="55720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r>
                <a:rPr lang="en-US" sz="1400"/>
                <a:t> 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82550</xdr:colOff>
      <xdr:row>3</xdr:row>
      <xdr:rowOff>0</xdr:rowOff>
    </xdr:from>
    <xdr:ext cx="147040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FF92020-BC6D-A94B-88F9-DCECDFF51CB9}"/>
                </a:ext>
              </a:extLst>
            </xdr:cNvPr>
            <xdr:cNvSpPr txBox="1"/>
          </xdr:nvSpPr>
          <xdr:spPr>
            <a:xfrm>
              <a:off x="5683250" y="635000"/>
              <a:ext cx="147040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FF92020-BC6D-A94B-88F9-DCECDFF51CB9}"/>
                </a:ext>
              </a:extLst>
            </xdr:cNvPr>
            <xdr:cNvSpPr txBox="1"/>
          </xdr:nvSpPr>
          <xdr:spPr>
            <a:xfrm>
              <a:off x="5683250" y="635000"/>
              <a:ext cx="147040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𝑅= 𝑥_𝑚𝑎𝑥  − 𝑥_𝑚𝑖𝑛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285750</xdr:colOff>
      <xdr:row>4</xdr:row>
      <xdr:rowOff>38100</xdr:rowOff>
    </xdr:from>
    <xdr:ext cx="101591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32AC143-B910-F947-9900-7277072B2ADE}"/>
                </a:ext>
              </a:extLst>
            </xdr:cNvPr>
            <xdr:cNvSpPr txBox="1"/>
          </xdr:nvSpPr>
          <xdr:spPr>
            <a:xfrm>
              <a:off x="8362950" y="876300"/>
              <a:ext cx="101591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32AC143-B910-F947-9900-7277072B2ADE}"/>
                </a:ext>
              </a:extLst>
            </xdr:cNvPr>
            <xdr:cNvSpPr txBox="1"/>
          </xdr:nvSpPr>
          <xdr:spPr>
            <a:xfrm>
              <a:off x="8362950" y="876300"/>
              <a:ext cx="101591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𝑘=1+[〖𝑙𝑜𝑔〗_2 𝑁]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317500</xdr:colOff>
      <xdr:row>7</xdr:row>
      <xdr:rowOff>101600</xdr:rowOff>
    </xdr:from>
    <xdr:ext cx="19229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41114BE-BE35-3C47-9F0B-63E144BA1599}"/>
                </a:ext>
              </a:extLst>
            </xdr:cNvPr>
            <xdr:cNvSpPr txBox="1"/>
          </xdr:nvSpPr>
          <xdr:spPr>
            <a:xfrm>
              <a:off x="5918200" y="1549400"/>
              <a:ext cx="19229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41114BE-BE35-3C47-9F0B-63E144BA1599}"/>
                </a:ext>
              </a:extLst>
            </xdr:cNvPr>
            <xdr:cNvSpPr txBox="1"/>
          </xdr:nvSpPr>
          <xdr:spPr>
            <a:xfrm>
              <a:off x="5918200" y="1549400"/>
              <a:ext cx="19229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342900</xdr:colOff>
      <xdr:row>7</xdr:row>
      <xdr:rowOff>101600</xdr:rowOff>
    </xdr:from>
    <xdr:ext cx="20146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8A112CD-BACF-B241-BF0D-B271E0C9F8BD}"/>
                </a:ext>
              </a:extLst>
            </xdr:cNvPr>
            <xdr:cNvSpPr txBox="1"/>
          </xdr:nvSpPr>
          <xdr:spPr>
            <a:xfrm>
              <a:off x="6769100" y="1549400"/>
              <a:ext cx="20146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8A112CD-BACF-B241-BF0D-B271E0C9F8BD}"/>
                </a:ext>
              </a:extLst>
            </xdr:cNvPr>
            <xdr:cNvSpPr txBox="1"/>
          </xdr:nvSpPr>
          <xdr:spPr>
            <a:xfrm>
              <a:off x="6769100" y="1549400"/>
              <a:ext cx="20146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330200</xdr:colOff>
      <xdr:row>7</xdr:row>
      <xdr:rowOff>101600</xdr:rowOff>
    </xdr:from>
    <xdr:ext cx="225190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E391147-EFD6-EA40-B840-6CD3389FDA97}"/>
                </a:ext>
              </a:extLst>
            </xdr:cNvPr>
            <xdr:cNvSpPr txBox="1"/>
          </xdr:nvSpPr>
          <xdr:spPr>
            <a:xfrm>
              <a:off x="7581900" y="1549400"/>
              <a:ext cx="22519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E391147-EFD6-EA40-B840-6CD3389FDA97}"/>
                </a:ext>
              </a:extLst>
            </xdr:cNvPr>
            <xdr:cNvSpPr txBox="1"/>
          </xdr:nvSpPr>
          <xdr:spPr>
            <a:xfrm>
              <a:off x="7581900" y="1549400"/>
              <a:ext cx="22519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𝑤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304800</xdr:colOff>
      <xdr:row>7</xdr:row>
      <xdr:rowOff>38100</xdr:rowOff>
    </xdr:from>
    <xdr:ext cx="225190" cy="366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4A28007-07B3-A248-AB38-9F8087029198}"/>
                </a:ext>
              </a:extLst>
            </xdr:cNvPr>
            <xdr:cNvSpPr txBox="1"/>
          </xdr:nvSpPr>
          <xdr:spPr>
            <a:xfrm>
              <a:off x="8382000" y="1485900"/>
              <a:ext cx="225190" cy="366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4A28007-07B3-A248-AB38-9F8087029198}"/>
                </a:ext>
              </a:extLst>
            </xdr:cNvPr>
            <xdr:cNvSpPr txBox="1"/>
          </xdr:nvSpPr>
          <xdr:spPr>
            <a:xfrm>
              <a:off x="8382000" y="1485900"/>
              <a:ext cx="225190" cy="366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𝑤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ℎ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171450</xdr:colOff>
      <xdr:row>0</xdr:row>
      <xdr:rowOff>203200</xdr:rowOff>
    </xdr:from>
    <xdr:ext cx="527709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73C42DD-572C-4243-858E-48E43ABCD6C7}"/>
                </a:ext>
              </a:extLst>
            </xdr:cNvPr>
            <xdr:cNvSpPr txBox="1"/>
          </xdr:nvSpPr>
          <xdr:spPr>
            <a:xfrm>
              <a:off x="4946650" y="203200"/>
              <a:ext cx="527709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</m:oMath>
              </a14:m>
              <a:r>
                <a:rPr lang="en-US" sz="1400"/>
                <a:t> = </a:t>
              </a:r>
              <a:endParaRPr lang="ru-RU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73C42DD-572C-4243-858E-48E43ABCD6C7}"/>
                </a:ext>
              </a:extLst>
            </xdr:cNvPr>
            <xdr:cNvSpPr txBox="1"/>
          </xdr:nvSpPr>
          <xdr:spPr>
            <a:xfrm>
              <a:off x="4946650" y="203200"/>
              <a:ext cx="527709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𝑚𝑖𝑛</a:t>
              </a:r>
              <a:r>
                <a:rPr lang="en-US" sz="1400"/>
                <a:t> 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158750</xdr:colOff>
      <xdr:row>1</xdr:row>
      <xdr:rowOff>190500</xdr:rowOff>
    </xdr:from>
    <xdr:ext cx="55720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AE25ED8-3968-9C4D-9D54-CD30E6902312}"/>
                </a:ext>
              </a:extLst>
            </xdr:cNvPr>
            <xdr:cNvSpPr txBox="1"/>
          </xdr:nvSpPr>
          <xdr:spPr>
            <a:xfrm>
              <a:off x="4933950" y="419100"/>
              <a:ext cx="55720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400"/>
                <a:t> = </a:t>
              </a:r>
              <a:endParaRPr lang="ru-RU" sz="14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AE25ED8-3968-9C4D-9D54-CD30E6902312}"/>
                </a:ext>
              </a:extLst>
            </xdr:cNvPr>
            <xdr:cNvSpPr txBox="1"/>
          </xdr:nvSpPr>
          <xdr:spPr>
            <a:xfrm>
              <a:off x="4933950" y="419100"/>
              <a:ext cx="55720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𝑚𝑎𝑥</a:t>
              </a:r>
              <a:r>
                <a:rPr lang="en-US" sz="1400"/>
                <a:t> =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82550</xdr:colOff>
      <xdr:row>3</xdr:row>
      <xdr:rowOff>0</xdr:rowOff>
    </xdr:from>
    <xdr:ext cx="147040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071E48C-8BA0-2248-9386-CB13DF9DC82B}"/>
                </a:ext>
              </a:extLst>
            </xdr:cNvPr>
            <xdr:cNvSpPr txBox="1"/>
          </xdr:nvSpPr>
          <xdr:spPr>
            <a:xfrm>
              <a:off x="5683250" y="635000"/>
              <a:ext cx="147040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071E48C-8BA0-2248-9386-CB13DF9DC82B}"/>
                </a:ext>
              </a:extLst>
            </xdr:cNvPr>
            <xdr:cNvSpPr txBox="1"/>
          </xdr:nvSpPr>
          <xdr:spPr>
            <a:xfrm>
              <a:off x="5683250" y="635000"/>
              <a:ext cx="147040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𝑅= 𝑥_𝑚𝑎𝑥  − 𝑥_𝑚𝑖𝑛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285750</xdr:colOff>
      <xdr:row>4</xdr:row>
      <xdr:rowOff>38100</xdr:rowOff>
    </xdr:from>
    <xdr:ext cx="101591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8153C6C-4810-C842-998B-4ADB51E2AAA3}"/>
                </a:ext>
              </a:extLst>
            </xdr:cNvPr>
            <xdr:cNvSpPr txBox="1"/>
          </xdr:nvSpPr>
          <xdr:spPr>
            <a:xfrm>
              <a:off x="8362950" y="876300"/>
              <a:ext cx="101591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=1+[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8153C6C-4810-C842-998B-4ADB51E2AAA3}"/>
                </a:ext>
              </a:extLst>
            </xdr:cNvPr>
            <xdr:cNvSpPr txBox="1"/>
          </xdr:nvSpPr>
          <xdr:spPr>
            <a:xfrm>
              <a:off x="8362950" y="876300"/>
              <a:ext cx="101591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𝑘=1+[〖𝑙𝑜𝑔〗_2 𝑁]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317500</xdr:colOff>
      <xdr:row>7</xdr:row>
      <xdr:rowOff>101600</xdr:rowOff>
    </xdr:from>
    <xdr:ext cx="19229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6E3E839-94E6-0F43-86AF-7651E326E67C}"/>
                </a:ext>
              </a:extLst>
            </xdr:cNvPr>
            <xdr:cNvSpPr txBox="1"/>
          </xdr:nvSpPr>
          <xdr:spPr>
            <a:xfrm>
              <a:off x="5918200" y="1549400"/>
              <a:ext cx="19229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6E3E839-94E6-0F43-86AF-7651E326E67C}"/>
                </a:ext>
              </a:extLst>
            </xdr:cNvPr>
            <xdr:cNvSpPr txBox="1"/>
          </xdr:nvSpPr>
          <xdr:spPr>
            <a:xfrm>
              <a:off x="5918200" y="1549400"/>
              <a:ext cx="19229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342900</xdr:colOff>
      <xdr:row>7</xdr:row>
      <xdr:rowOff>101600</xdr:rowOff>
    </xdr:from>
    <xdr:ext cx="201465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82211A4-BB06-854B-B8FD-34C0B6B69644}"/>
                </a:ext>
              </a:extLst>
            </xdr:cNvPr>
            <xdr:cNvSpPr txBox="1"/>
          </xdr:nvSpPr>
          <xdr:spPr>
            <a:xfrm>
              <a:off x="6769100" y="1549400"/>
              <a:ext cx="20146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82211A4-BB06-854B-B8FD-34C0B6B69644}"/>
                </a:ext>
              </a:extLst>
            </xdr:cNvPr>
            <xdr:cNvSpPr txBox="1"/>
          </xdr:nvSpPr>
          <xdr:spPr>
            <a:xfrm>
              <a:off x="6769100" y="1549400"/>
              <a:ext cx="201465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330200</xdr:colOff>
      <xdr:row>7</xdr:row>
      <xdr:rowOff>101600</xdr:rowOff>
    </xdr:from>
    <xdr:ext cx="225190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0505489-3422-2542-AE5B-FC0D91EC139F}"/>
                </a:ext>
              </a:extLst>
            </xdr:cNvPr>
            <xdr:cNvSpPr txBox="1"/>
          </xdr:nvSpPr>
          <xdr:spPr>
            <a:xfrm>
              <a:off x="7581900" y="1549400"/>
              <a:ext cx="22519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0505489-3422-2542-AE5B-FC0D91EC139F}"/>
                </a:ext>
              </a:extLst>
            </xdr:cNvPr>
            <xdr:cNvSpPr txBox="1"/>
          </xdr:nvSpPr>
          <xdr:spPr>
            <a:xfrm>
              <a:off x="7581900" y="1549400"/>
              <a:ext cx="225190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𝑤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304800</xdr:colOff>
      <xdr:row>7</xdr:row>
      <xdr:rowOff>38100</xdr:rowOff>
    </xdr:from>
    <xdr:ext cx="225190" cy="366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3202B37-8B9F-7F45-8182-0046D3667C61}"/>
                </a:ext>
              </a:extLst>
            </xdr:cNvPr>
            <xdr:cNvSpPr txBox="1"/>
          </xdr:nvSpPr>
          <xdr:spPr>
            <a:xfrm>
              <a:off x="8382000" y="1485900"/>
              <a:ext cx="225190" cy="366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3202B37-8B9F-7F45-8182-0046D3667C61}"/>
                </a:ext>
              </a:extLst>
            </xdr:cNvPr>
            <xdr:cNvSpPr txBox="1"/>
          </xdr:nvSpPr>
          <xdr:spPr>
            <a:xfrm>
              <a:off x="8382000" y="1485900"/>
              <a:ext cx="225190" cy="366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𝑤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ru-RU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ℎ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5</xdr:col>
      <xdr:colOff>12700</xdr:colOff>
      <xdr:row>19</xdr:row>
      <xdr:rowOff>0</xdr:rowOff>
    </xdr:from>
    <xdr:to>
      <xdr:col>15</xdr:col>
      <xdr:colOff>381000</xdr:colOff>
      <xdr:row>49</xdr:row>
      <xdr:rowOff>88900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F1146E5D-AC19-B341-B1E8-1508D00AA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400050</xdr:colOff>
      <xdr:row>4</xdr:row>
      <xdr:rowOff>38100</xdr:rowOff>
    </xdr:from>
    <xdr:ext cx="887102" cy="316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049EDFE-5C93-7743-BAF1-8179FC18341E}"/>
                </a:ext>
              </a:extLst>
            </xdr:cNvPr>
            <xdr:cNvSpPr txBox="1"/>
          </xdr:nvSpPr>
          <xdr:spPr>
            <a:xfrm>
              <a:off x="14255750" y="876300"/>
              <a:ext cx="887102" cy="316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  <m:sub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num>
                    <m:den>
                      <m:sSubSup>
                        <m:sSubSup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ru-RU" sz="14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bSup>
                    </m:den>
                  </m:f>
                  <m:r>
                    <a:rPr lang="en-US" sz="14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400"/>
                <a:t> </a:t>
              </a:r>
              <a:endParaRPr lang="ru-RU" sz="14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049EDFE-5C93-7743-BAF1-8179FC18341E}"/>
                </a:ext>
              </a:extLst>
            </xdr:cNvPr>
            <xdr:cNvSpPr txBox="1"/>
          </xdr:nvSpPr>
          <xdr:spPr>
            <a:xfrm>
              <a:off x="14255750" y="876300"/>
              <a:ext cx="887102" cy="316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𝐴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3=  𝑚_3/(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400" b="0" i="0">
                  <a:latin typeface="Cambria Math" panose="02040503050406030204" pitchFamily="18" charset="0"/>
                </a:rPr>
                <a:t>в^</a:t>
              </a:r>
              <a:r>
                <a:rPr lang="en-US" sz="1400" b="0" i="0">
                  <a:latin typeface="Cambria Math" panose="02040503050406030204" pitchFamily="18" charset="0"/>
                </a:rPr>
                <a:t>3 )=</a:t>
              </a:r>
              <a:r>
                <a:rPr lang="en-US" sz="1400"/>
                <a:t>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17</xdr:col>
      <xdr:colOff>171450</xdr:colOff>
      <xdr:row>6</xdr:row>
      <xdr:rowOff>38100</xdr:rowOff>
    </xdr:from>
    <xdr:ext cx="1198726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44EA431-6C77-9C4E-88F6-7C346EEDC9CA}"/>
                </a:ext>
              </a:extLst>
            </xdr:cNvPr>
            <xdr:cNvSpPr txBox="1"/>
          </xdr:nvSpPr>
          <xdr:spPr>
            <a:xfrm>
              <a:off x="14027150" y="1282700"/>
              <a:ext cx="1198726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sub>
                          <m:sup>
                            <m:r>
                              <a:rPr lang="ru-RU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den>
                    </m:f>
                    <m:r>
                      <a:rPr lang="ru-RU" sz="1400" b="0" i="1">
                        <a:latin typeface="Cambria Math" panose="02040503050406030204" pitchFamily="18" charset="0"/>
                      </a:rPr>
                      <m:t>−3=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44EA431-6C77-9C4E-88F6-7C346EEDC9CA}"/>
                </a:ext>
              </a:extLst>
            </xdr:cNvPr>
            <xdr:cNvSpPr txBox="1"/>
          </xdr:nvSpPr>
          <xdr:spPr>
            <a:xfrm>
              <a:off x="14027150" y="1282700"/>
              <a:ext cx="1198726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𝐸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𝑘=𝑚_4/(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ru-RU" sz="1400" b="0" i="0">
                  <a:latin typeface="Cambria Math" panose="02040503050406030204" pitchFamily="18" charset="0"/>
                </a:rPr>
                <a:t>в^4 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ru-RU" sz="1400" b="0" i="0">
                  <a:latin typeface="Cambria Math" panose="02040503050406030204" pitchFamily="18" charset="0"/>
                </a:rPr>
                <a:t>−3=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317500</xdr:colOff>
      <xdr:row>7</xdr:row>
      <xdr:rowOff>63500</xdr:rowOff>
    </xdr:from>
    <xdr:ext cx="192873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BB524E63-8F00-17CE-8DF6-D22731577CD0}"/>
                </a:ext>
              </a:extLst>
            </xdr:cNvPr>
            <xdr:cNvSpPr txBox="1"/>
          </xdr:nvSpPr>
          <xdr:spPr>
            <a:xfrm>
              <a:off x="9220200" y="1511300"/>
              <a:ext cx="19287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BB524E63-8F00-17CE-8DF6-D22731577CD0}"/>
                </a:ext>
              </a:extLst>
            </xdr:cNvPr>
            <xdr:cNvSpPr txBox="1"/>
          </xdr:nvSpPr>
          <xdr:spPr>
            <a:xfrm>
              <a:off x="9220200" y="1511300"/>
              <a:ext cx="192873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𝑝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254000</xdr:colOff>
      <xdr:row>9</xdr:row>
      <xdr:rowOff>0</xdr:rowOff>
    </xdr:from>
    <xdr:ext cx="120033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2CCFF21-A720-340D-BA99-AADDB3581D64}"/>
                </a:ext>
              </a:extLst>
            </xdr:cNvPr>
            <xdr:cNvSpPr txBox="1"/>
          </xdr:nvSpPr>
          <xdr:spPr>
            <a:xfrm>
              <a:off x="4218609" y="1822174"/>
              <a:ext cx="1200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ru-RU" sz="12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62CCFF21-A720-340D-BA99-AADDB3581D64}"/>
                </a:ext>
              </a:extLst>
            </xdr:cNvPr>
            <xdr:cNvSpPr txBox="1"/>
          </xdr:nvSpPr>
          <xdr:spPr>
            <a:xfrm>
              <a:off x="4218609" y="1822174"/>
              <a:ext cx="12003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0</a:t>
              </a:r>
              <a:endParaRPr lang="ru-RU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266700</xdr:colOff>
      <xdr:row>16</xdr:row>
      <xdr:rowOff>0</xdr:rowOff>
    </xdr:from>
    <xdr:ext cx="280654" cy="187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C8ECA64-F6A2-2646-B460-8F4B3773BE39}"/>
                </a:ext>
              </a:extLst>
            </xdr:cNvPr>
            <xdr:cNvSpPr txBox="1"/>
          </xdr:nvSpPr>
          <xdr:spPr>
            <a:xfrm>
              <a:off x="5041900" y="3276600"/>
              <a:ext cx="280654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2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ru-RU" sz="12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ru-RU" sz="12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C8ECA64-F6A2-2646-B460-8F4B3773BE39}"/>
                </a:ext>
              </a:extLst>
            </xdr:cNvPr>
            <xdr:cNvSpPr txBox="1"/>
          </xdr:nvSpPr>
          <xdr:spPr>
            <a:xfrm>
              <a:off x="5041900" y="3276600"/>
              <a:ext cx="280654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2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ru-RU" sz="12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ru-RU" sz="12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190500</xdr:colOff>
      <xdr:row>7</xdr:row>
      <xdr:rowOff>76200</xdr:rowOff>
    </xdr:from>
    <xdr:ext cx="465384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1312C36-AB57-D3FC-A98E-5E7D06ECCD9A}"/>
                </a:ext>
              </a:extLst>
            </xdr:cNvPr>
            <xdr:cNvSpPr txBox="1"/>
          </xdr:nvSpPr>
          <xdr:spPr>
            <a:xfrm>
              <a:off x="9918700" y="1524000"/>
              <a:ext cx="46538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1312C36-AB57-D3FC-A98E-5E7D06ECCD9A}"/>
                </a:ext>
              </a:extLst>
            </xdr:cNvPr>
            <xdr:cNvSpPr txBox="1"/>
          </xdr:nvSpPr>
          <xdr:spPr>
            <a:xfrm>
              <a:off x="9918700" y="1524000"/>
              <a:ext cx="465384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𝑛∗𝑝_𝑖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13</xdr:col>
      <xdr:colOff>38100</xdr:colOff>
      <xdr:row>7</xdr:row>
      <xdr:rowOff>63500</xdr:rowOff>
    </xdr:from>
    <xdr:ext cx="765979" cy="334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687E1CB7-42C3-F8AC-4209-D3309E8A9128}"/>
                </a:ext>
              </a:extLst>
            </xdr:cNvPr>
            <xdr:cNvSpPr txBox="1"/>
          </xdr:nvSpPr>
          <xdr:spPr>
            <a:xfrm>
              <a:off x="10591800" y="1511300"/>
              <a:ext cx="765979" cy="334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687E1CB7-42C3-F8AC-4209-D3309E8A9128}"/>
                </a:ext>
              </a:extLst>
            </xdr:cNvPr>
            <xdr:cNvSpPr txBox="1"/>
          </xdr:nvSpPr>
          <xdr:spPr>
            <a:xfrm>
              <a:off x="10591800" y="1511300"/>
              <a:ext cx="765979" cy="334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000" i="0">
                  <a:latin typeface="Cambria Math" panose="02040503050406030204" pitchFamily="18" charset="0"/>
                </a:rPr>
                <a:t>〖</a:t>
              </a:r>
              <a:r>
                <a:rPr lang="en-US" sz="1000" b="0" i="0">
                  <a:latin typeface="Cambria Math" panose="02040503050406030204" pitchFamily="18" charset="0"/>
                </a:rPr>
                <a:t>(𝑛_𝑖−𝑛∗𝑝_𝑖)</a:t>
              </a:r>
              <a:r>
                <a:rPr lang="ru-RU" sz="1000" b="0" i="0">
                  <a:latin typeface="Cambria Math" panose="02040503050406030204" pitchFamily="18" charset="0"/>
                </a:rPr>
                <a:t>〗^</a:t>
              </a:r>
              <a:r>
                <a:rPr lang="en-US" sz="1000" b="0" i="0">
                  <a:latin typeface="Cambria Math" panose="02040503050406030204" pitchFamily="18" charset="0"/>
                </a:rPr>
                <a:t>2</a:t>
              </a:r>
              <a:r>
                <a:rPr lang="ru-RU" sz="1000" b="0" i="0">
                  <a:latin typeface="Cambria Math" panose="02040503050406030204" pitchFamily="18" charset="0"/>
                </a:rPr>
                <a:t>/(</a:t>
              </a:r>
              <a:r>
                <a:rPr lang="en-US" sz="1000" b="0" i="0">
                  <a:latin typeface="Cambria Math" panose="02040503050406030204" pitchFamily="18" charset="0"/>
                </a:rPr>
                <a:t>𝑛∗𝑝_𝑖</a:t>
              </a:r>
              <a:r>
                <a:rPr lang="ru-RU" sz="1000" b="0" i="0">
                  <a:latin typeface="Cambria Math" panose="02040503050406030204" pitchFamily="18" charset="0"/>
                </a:rPr>
                <a:t> )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15</xdr:col>
      <xdr:colOff>165100</xdr:colOff>
      <xdr:row>16</xdr:row>
      <xdr:rowOff>63500</xdr:rowOff>
    </xdr:from>
    <xdr:ext cx="5207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F709B06-FDE3-CA60-7B47-9F25911D7EFB}"/>
                </a:ext>
              </a:extLst>
            </xdr:cNvPr>
            <xdr:cNvSpPr txBox="1"/>
          </xdr:nvSpPr>
          <xdr:spPr>
            <a:xfrm>
              <a:off x="12369800" y="3340100"/>
              <a:ext cx="520700" cy="330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выб</m:t>
                        </m:r>
                      </m:sub>
                      <m:sup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F709B06-FDE3-CA60-7B47-9F25911D7EFB}"/>
                </a:ext>
              </a:extLst>
            </xdr:cNvPr>
            <xdr:cNvSpPr txBox="1"/>
          </xdr:nvSpPr>
          <xdr:spPr>
            <a:xfrm>
              <a:off x="12369800" y="3340100"/>
              <a:ext cx="520700" cy="330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600" b="0" i="0">
                  <a:latin typeface="Cambria Math" panose="02040503050406030204" pitchFamily="18" charset="0"/>
                </a:rPr>
                <a:t>выб^2</a:t>
              </a:r>
              <a:endParaRPr lang="ru-RU" sz="16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139700</xdr:colOff>
      <xdr:row>2</xdr:row>
      <xdr:rowOff>88900</xdr:rowOff>
    </xdr:from>
    <xdr:ext cx="663387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57D66C-D62A-DAAE-C87A-12D665C01274}"/>
                </a:ext>
              </a:extLst>
            </xdr:cNvPr>
            <xdr:cNvSpPr txBox="1"/>
          </xdr:nvSpPr>
          <xdr:spPr>
            <a:xfrm>
              <a:off x="10693400" y="533400"/>
              <a:ext cx="66338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latin typeface="Cambria Math" panose="02040503050406030204" pitchFamily="18" charset="0"/>
                          </a:rPr>
                          <m:t>набл</m:t>
                        </m:r>
                      </m:sub>
                    </m:sSub>
                    <m:r>
                      <a:rPr lang="ru-RU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57D66C-D62A-DAAE-C87A-12D665C01274}"/>
                </a:ext>
              </a:extLst>
            </xdr:cNvPr>
            <xdr:cNvSpPr txBox="1"/>
          </xdr:nvSpPr>
          <xdr:spPr>
            <a:xfrm>
              <a:off x="10693400" y="533400"/>
              <a:ext cx="66338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b="0" i="0">
                  <a:latin typeface="Cambria Math" panose="02040503050406030204" pitchFamily="18" charset="0"/>
                </a:rPr>
                <a:t>Т_набл= </a:t>
              </a:r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707-3D9E-AB42-A06B-3CE876E083CE}">
  <dimension ref="A1:K202"/>
  <sheetViews>
    <sheetView workbookViewId="0">
      <selection sqref="A1:A1048576"/>
    </sheetView>
  </sheetViews>
  <sheetFormatPr baseColWidth="10" defaultRowHeight="18" x14ac:dyDescent="0.2"/>
  <cols>
    <col min="1" max="1" width="8.5" style="5" customWidth="1"/>
    <col min="10" max="10" width="11.6640625" bestFit="1" customWidth="1"/>
  </cols>
  <sheetData>
    <row r="1" spans="1:11" thickTop="1" x14ac:dyDescent="0.2">
      <c r="A1" s="1" t="s">
        <v>0</v>
      </c>
      <c r="C1" s="7" t="s">
        <v>1</v>
      </c>
      <c r="D1" s="13"/>
      <c r="E1" s="14" t="s">
        <v>2</v>
      </c>
      <c r="F1" s="18" t="s">
        <v>202</v>
      </c>
      <c r="G1" s="15" t="s">
        <v>203</v>
      </c>
      <c r="H1" s="15">
        <f>SUM(E1:E200)</f>
        <v>9765</v>
      </c>
      <c r="K1" s="17"/>
    </row>
    <row r="2" spans="1:11" ht="16" x14ac:dyDescent="0.2">
      <c r="A2" s="2">
        <v>2.96</v>
      </c>
      <c r="C2" s="9"/>
      <c r="D2" s="13" t="s">
        <v>3</v>
      </c>
      <c r="E2" s="15">
        <f>COUNTIF(A3:$A$201,"&lt;"&amp;A2)</f>
        <v>179</v>
      </c>
      <c r="F2" s="19"/>
      <c r="G2" s="12" t="s">
        <v>204</v>
      </c>
      <c r="H2" s="12">
        <v>200</v>
      </c>
      <c r="K2" s="17"/>
    </row>
    <row r="3" spans="1:11" ht="16" x14ac:dyDescent="0.2">
      <c r="A3" s="2">
        <v>2.5299999999999998</v>
      </c>
      <c r="D3" s="13" t="s">
        <v>4</v>
      </c>
      <c r="E3" s="15">
        <f>COUNTIF(A4:$A$201,"&lt;"&amp;A3)</f>
        <v>176</v>
      </c>
      <c r="F3" s="19"/>
      <c r="G3" s="12"/>
      <c r="H3" s="12"/>
      <c r="K3" s="17"/>
    </row>
    <row r="4" spans="1:11" ht="16" x14ac:dyDescent="0.2">
      <c r="A4" s="2">
        <v>2.17</v>
      </c>
      <c r="D4" s="13" t="s">
        <v>5</v>
      </c>
      <c r="E4" s="15">
        <f>COUNTIF(A5:$A$201,"&lt;"&amp;A4)</f>
        <v>159</v>
      </c>
      <c r="F4" s="19"/>
      <c r="G4" s="53"/>
      <c r="H4" s="53"/>
      <c r="I4" s="53"/>
      <c r="J4" s="54" t="s">
        <v>205</v>
      </c>
      <c r="K4" s="55">
        <f>ABS(H1-H2*(H2-1)/4)*6/SQRT(POWER(H2,3))</f>
        <v>0.39244426355853385</v>
      </c>
    </row>
    <row r="5" spans="1:11" ht="16" x14ac:dyDescent="0.2">
      <c r="A5" s="2">
        <v>0.69</v>
      </c>
      <c r="D5" s="13" t="s">
        <v>6</v>
      </c>
      <c r="E5" s="15">
        <f>COUNTIF(A6:$A$201,"&lt;"&amp;A5)</f>
        <v>36</v>
      </c>
      <c r="F5" s="19"/>
      <c r="G5" s="53"/>
      <c r="H5" s="53"/>
      <c r="I5" s="53"/>
      <c r="J5" s="54"/>
      <c r="K5" s="55"/>
    </row>
    <row r="6" spans="1:11" ht="16" x14ac:dyDescent="0.2">
      <c r="A6" s="2">
        <v>0.51</v>
      </c>
      <c r="D6" s="13" t="s">
        <v>7</v>
      </c>
      <c r="E6" s="15">
        <f>COUNTIF(A7:$A$201,"&lt;"&amp;A6)</f>
        <v>1</v>
      </c>
      <c r="F6" s="19"/>
      <c r="K6" s="17"/>
    </row>
    <row r="7" spans="1:11" ht="16" x14ac:dyDescent="0.2">
      <c r="A7" s="2">
        <v>2.0299999999999998</v>
      </c>
      <c r="D7" s="13" t="s">
        <v>8</v>
      </c>
      <c r="E7" s="15">
        <f>COUNTIF(A8:$A$201,"&lt;"&amp;A7)</f>
        <v>152</v>
      </c>
      <c r="F7" s="19"/>
      <c r="G7" s="53"/>
      <c r="H7" s="53"/>
      <c r="I7" s="56" t="s">
        <v>205</v>
      </c>
      <c r="J7" s="56">
        <v>1.96</v>
      </c>
      <c r="K7" s="17"/>
    </row>
    <row r="8" spans="1:11" ht="16" x14ac:dyDescent="0.2">
      <c r="A8" s="2">
        <v>0.65</v>
      </c>
      <c r="D8" s="13" t="s">
        <v>9</v>
      </c>
      <c r="E8" s="15">
        <f>COUNTIF(A9:$A$201,"&lt;"&amp;A8)</f>
        <v>27</v>
      </c>
      <c r="F8" s="19"/>
      <c r="G8" s="53"/>
      <c r="H8" s="53"/>
      <c r="I8" s="56"/>
      <c r="J8" s="56"/>
      <c r="K8" s="17"/>
    </row>
    <row r="9" spans="1:11" ht="16" x14ac:dyDescent="0.2">
      <c r="A9" s="2">
        <v>0.91</v>
      </c>
      <c r="D9" s="13" t="s">
        <v>10</v>
      </c>
      <c r="E9" s="15">
        <f>COUNTIF(A10:$A$201,"&lt;"&amp;A9)</f>
        <v>68</v>
      </c>
      <c r="F9" s="19"/>
      <c r="K9" s="17"/>
    </row>
    <row r="10" spans="1:11" ht="16" x14ac:dyDescent="0.2">
      <c r="A10" s="2">
        <v>0.92</v>
      </c>
      <c r="D10" s="13" t="s">
        <v>11</v>
      </c>
      <c r="E10" s="15">
        <f>COUNTIF(A11:$A$201,"&lt;"&amp;A10)</f>
        <v>68</v>
      </c>
      <c r="F10" s="19"/>
      <c r="G10" s="53"/>
      <c r="H10" s="56" t="s">
        <v>206</v>
      </c>
      <c r="I10" s="53"/>
      <c r="J10" s="59" t="s">
        <v>202</v>
      </c>
      <c r="K10" s="60" t="s">
        <v>207</v>
      </c>
    </row>
    <row r="11" spans="1:11" ht="16" x14ac:dyDescent="0.2">
      <c r="A11" s="2">
        <v>1.06</v>
      </c>
      <c r="D11" s="13" t="s">
        <v>12</v>
      </c>
      <c r="E11" s="15">
        <f>COUNTIF(A12:$A$201,"&lt;"&amp;A11)</f>
        <v>81</v>
      </c>
      <c r="F11" s="20"/>
      <c r="G11" s="57"/>
      <c r="H11" s="58"/>
      <c r="I11" s="57"/>
      <c r="J11" s="58"/>
      <c r="K11" s="61"/>
    </row>
    <row r="12" spans="1:11" ht="16" x14ac:dyDescent="0.2">
      <c r="A12" s="2">
        <v>1.21</v>
      </c>
      <c r="D12" s="13" t="s">
        <v>13</v>
      </c>
      <c r="E12" s="15">
        <f>COUNTIF(A13:$A$201,"&lt;"&amp;A12)</f>
        <v>92</v>
      </c>
    </row>
    <row r="13" spans="1:11" ht="16" x14ac:dyDescent="0.2">
      <c r="A13" s="2">
        <v>1.27</v>
      </c>
      <c r="D13" s="13" t="s">
        <v>14</v>
      </c>
      <c r="E13" s="15">
        <f>COUNTIF(A14:$A$201,"&lt;"&amp;A13)</f>
        <v>98</v>
      </c>
    </row>
    <row r="14" spans="1:11" ht="16" x14ac:dyDescent="0.2">
      <c r="A14" s="2">
        <v>1.97</v>
      </c>
      <c r="D14" s="13" t="s">
        <v>15</v>
      </c>
      <c r="E14" s="15">
        <f>COUNTIF(A15:$A$201,"&lt;"&amp;A14)</f>
        <v>139</v>
      </c>
    </row>
    <row r="15" spans="1:11" ht="16" x14ac:dyDescent="0.2">
      <c r="A15" s="2">
        <v>3.97</v>
      </c>
      <c r="D15" s="13" t="s">
        <v>16</v>
      </c>
      <c r="E15" s="15">
        <f>COUNTIF(A16:$A$201,"&lt;"&amp;A15)</f>
        <v>179</v>
      </c>
    </row>
    <row r="16" spans="1:11" ht="16" x14ac:dyDescent="0.2">
      <c r="A16" s="2">
        <v>2.1800000000000002</v>
      </c>
      <c r="D16" s="13" t="s">
        <v>17</v>
      </c>
      <c r="E16" s="15">
        <f>COUNTIF(A17:$A$201,"&lt;"&amp;A16)</f>
        <v>150</v>
      </c>
    </row>
    <row r="17" spans="1:5" ht="16" x14ac:dyDescent="0.2">
      <c r="A17" s="2">
        <v>1.28</v>
      </c>
      <c r="D17" s="13" t="s">
        <v>18</v>
      </c>
      <c r="E17" s="15">
        <f>COUNTIF(A18:$A$201,"&lt;"&amp;A17)</f>
        <v>98</v>
      </c>
    </row>
    <row r="18" spans="1:5" ht="16" x14ac:dyDescent="0.2">
      <c r="A18" s="2">
        <v>0.68</v>
      </c>
      <c r="D18" s="13" t="s">
        <v>19</v>
      </c>
      <c r="E18" s="15">
        <f>COUNTIF(A19:$A$201,"&lt;"&amp;A18)</f>
        <v>31</v>
      </c>
    </row>
    <row r="19" spans="1:5" ht="16" x14ac:dyDescent="0.2">
      <c r="A19" s="2">
        <v>1.43</v>
      </c>
      <c r="D19" s="13" t="s">
        <v>20</v>
      </c>
      <c r="E19" s="15">
        <f>COUNTIF(A20:$A$201,"&lt;"&amp;A19)</f>
        <v>108</v>
      </c>
    </row>
    <row r="20" spans="1:5" ht="16" x14ac:dyDescent="0.2">
      <c r="A20" s="2">
        <v>1.51</v>
      </c>
      <c r="D20" s="13" t="s">
        <v>21</v>
      </c>
      <c r="E20" s="15">
        <f>COUNTIF(A21:$A$201,"&lt;"&amp;A20)</f>
        <v>111</v>
      </c>
    </row>
    <row r="21" spans="1:5" ht="16" x14ac:dyDescent="0.2">
      <c r="A21" s="2">
        <v>1.57</v>
      </c>
      <c r="D21" s="13" t="s">
        <v>22</v>
      </c>
      <c r="E21" s="15">
        <f>COUNTIF(A22:$A$201,"&lt;"&amp;A21)</f>
        <v>118</v>
      </c>
    </row>
    <row r="22" spans="1:5" ht="16" x14ac:dyDescent="0.2">
      <c r="A22" s="2">
        <v>0.9</v>
      </c>
      <c r="D22" s="13" t="s">
        <v>23</v>
      </c>
      <c r="E22" s="15">
        <f>COUNTIF(A23:$A$201,"&lt;"&amp;A22)</f>
        <v>66</v>
      </c>
    </row>
    <row r="23" spans="1:5" ht="16" x14ac:dyDescent="0.2">
      <c r="A23" s="2">
        <v>1.95</v>
      </c>
      <c r="D23" s="13" t="s">
        <v>24</v>
      </c>
      <c r="E23" s="15">
        <f>COUNTIF(A24:$A$201,"&lt;"&amp;A23)</f>
        <v>132</v>
      </c>
    </row>
    <row r="24" spans="1:5" ht="16" x14ac:dyDescent="0.2">
      <c r="A24" s="2">
        <v>1.45</v>
      </c>
      <c r="D24" s="13" t="s">
        <v>25</v>
      </c>
      <c r="E24" s="15">
        <f>COUNTIF(A25:$A$201,"&lt;"&amp;A24)</f>
        <v>107</v>
      </c>
    </row>
    <row r="25" spans="1:5" ht="16" x14ac:dyDescent="0.2">
      <c r="A25" s="3">
        <v>0.72</v>
      </c>
      <c r="D25" s="13" t="s">
        <v>26</v>
      </c>
      <c r="E25" s="15">
        <f>COUNTIF(A26:$A$201,"&lt;"&amp;A25)</f>
        <v>36</v>
      </c>
    </row>
    <row r="26" spans="1:5" ht="16" x14ac:dyDescent="0.2">
      <c r="A26" s="3">
        <v>1.97</v>
      </c>
      <c r="D26" s="13" t="s">
        <v>27</v>
      </c>
      <c r="E26" s="15">
        <f>COUNTIF(A27:$A$201,"&lt;"&amp;A26)</f>
        <v>130</v>
      </c>
    </row>
    <row r="27" spans="1:5" ht="16" x14ac:dyDescent="0.2">
      <c r="A27" s="3">
        <v>1</v>
      </c>
      <c r="D27" s="13" t="s">
        <v>28</v>
      </c>
      <c r="E27" s="15">
        <f>COUNTIF(A28:$A$201,"&lt;"&amp;A27)</f>
        <v>66</v>
      </c>
    </row>
    <row r="28" spans="1:5" ht="16" x14ac:dyDescent="0.2">
      <c r="A28" s="3">
        <v>0.89</v>
      </c>
      <c r="D28" s="13" t="s">
        <v>29</v>
      </c>
      <c r="E28" s="15">
        <f>COUNTIF(A29:$A$201,"&lt;"&amp;A28)</f>
        <v>62</v>
      </c>
    </row>
    <row r="29" spans="1:5" ht="16" x14ac:dyDescent="0.2">
      <c r="A29" s="3">
        <v>0.61</v>
      </c>
      <c r="D29" s="13" t="s">
        <v>30</v>
      </c>
      <c r="E29" s="15">
        <f>COUNTIF(A30:$A$201,"&lt;"&amp;A29)</f>
        <v>19</v>
      </c>
    </row>
    <row r="30" spans="1:5" ht="16" x14ac:dyDescent="0.2">
      <c r="A30" s="3">
        <v>0.52</v>
      </c>
      <c r="D30" s="13" t="s">
        <v>31</v>
      </c>
      <c r="E30" s="15">
        <f>COUNTIF(A31:$A$201,"&lt;"&amp;A30)</f>
        <v>1</v>
      </c>
    </row>
    <row r="31" spans="1:5" ht="16" x14ac:dyDescent="0.2">
      <c r="A31" s="3">
        <v>1.86</v>
      </c>
      <c r="D31" s="13" t="s">
        <v>32</v>
      </c>
      <c r="E31" s="15">
        <f>COUNTIF(A32:$A$201,"&lt;"&amp;A31)</f>
        <v>120</v>
      </c>
    </row>
    <row r="32" spans="1:5" ht="16" x14ac:dyDescent="0.2">
      <c r="A32" s="3">
        <v>0.76</v>
      </c>
      <c r="D32" s="13" t="s">
        <v>33</v>
      </c>
      <c r="E32" s="15">
        <f>COUNTIF(A33:$A$201,"&lt;"&amp;A32)</f>
        <v>35</v>
      </c>
    </row>
    <row r="33" spans="1:5" ht="16" x14ac:dyDescent="0.2">
      <c r="A33" s="3">
        <v>0.84</v>
      </c>
      <c r="D33" s="13" t="s">
        <v>34</v>
      </c>
      <c r="E33" s="15">
        <f>COUNTIF(A34:$A$201,"&lt;"&amp;A33)</f>
        <v>50</v>
      </c>
    </row>
    <row r="34" spans="1:5" ht="16" x14ac:dyDescent="0.2">
      <c r="A34" s="3">
        <v>4.2</v>
      </c>
      <c r="D34" s="13" t="s">
        <v>35</v>
      </c>
      <c r="E34" s="15">
        <f>COUNTIF(A35:$A$201,"&lt;"&amp;A34)</f>
        <v>162</v>
      </c>
    </row>
    <row r="35" spans="1:5" ht="16" x14ac:dyDescent="0.2">
      <c r="A35" s="3">
        <v>3.01</v>
      </c>
      <c r="D35" s="13" t="s">
        <v>36</v>
      </c>
      <c r="E35" s="15">
        <f>COUNTIF(A36:$A$201,"&lt;"&amp;A35)</f>
        <v>149</v>
      </c>
    </row>
    <row r="36" spans="1:5" ht="16" x14ac:dyDescent="0.2">
      <c r="A36" s="3">
        <v>2.17</v>
      </c>
      <c r="D36" s="13" t="s">
        <v>37</v>
      </c>
      <c r="E36" s="15">
        <f>COUNTIF(A37:$A$201,"&lt;"&amp;A36)</f>
        <v>132</v>
      </c>
    </row>
    <row r="37" spans="1:5" ht="16" x14ac:dyDescent="0.2">
      <c r="A37" s="3">
        <v>3.03</v>
      </c>
      <c r="D37" s="13" t="s">
        <v>38</v>
      </c>
      <c r="E37" s="15">
        <f>COUNTIF(A38:$A$201,"&lt;"&amp;A37)</f>
        <v>148</v>
      </c>
    </row>
    <row r="38" spans="1:5" ht="16" x14ac:dyDescent="0.2">
      <c r="A38" s="3">
        <v>1.1399999999999999</v>
      </c>
      <c r="D38" s="13" t="s">
        <v>39</v>
      </c>
      <c r="E38" s="15">
        <f>COUNTIF(A39:$A$201,"&lt;"&amp;A38)</f>
        <v>78</v>
      </c>
    </row>
    <row r="39" spans="1:5" ht="16" x14ac:dyDescent="0.2">
      <c r="A39" s="3">
        <v>3.25</v>
      </c>
      <c r="D39" s="13" t="s">
        <v>40</v>
      </c>
      <c r="E39" s="15">
        <f>COUNTIF(A40:$A$201,"&lt;"&amp;A39)</f>
        <v>150</v>
      </c>
    </row>
    <row r="40" spans="1:5" ht="16" x14ac:dyDescent="0.2">
      <c r="A40" s="3">
        <v>1.51</v>
      </c>
      <c r="D40" s="13" t="s">
        <v>41</v>
      </c>
      <c r="E40" s="15">
        <f>COUNTIF(A41:$A$201,"&lt;"&amp;A40)</f>
        <v>101</v>
      </c>
    </row>
    <row r="41" spans="1:5" ht="16" x14ac:dyDescent="0.2">
      <c r="A41" s="3">
        <v>0.92</v>
      </c>
      <c r="D41" s="13" t="s">
        <v>42</v>
      </c>
      <c r="E41" s="15">
        <f>COUNTIF(A42:$A$201,"&lt;"&amp;A41)</f>
        <v>60</v>
      </c>
    </row>
    <row r="42" spans="1:5" ht="16" x14ac:dyDescent="0.2">
      <c r="A42" s="3">
        <v>3.37</v>
      </c>
      <c r="D42" s="13" t="s">
        <v>43</v>
      </c>
      <c r="E42" s="15">
        <f>COUNTIF(A43:$A$201,"&lt;"&amp;A42)</f>
        <v>148</v>
      </c>
    </row>
    <row r="43" spans="1:5" ht="16" x14ac:dyDescent="0.2">
      <c r="A43" s="3">
        <v>0.76</v>
      </c>
      <c r="D43" s="13" t="s">
        <v>44</v>
      </c>
      <c r="E43" s="15">
        <f>COUNTIF(A44:$A$201,"&lt;"&amp;A43)</f>
        <v>35</v>
      </c>
    </row>
    <row r="44" spans="1:5" ht="16" x14ac:dyDescent="0.2">
      <c r="A44" s="3">
        <v>0.87</v>
      </c>
      <c r="D44" s="13" t="s">
        <v>45</v>
      </c>
      <c r="E44" s="15">
        <f>COUNTIF(A45:$A$201,"&lt;"&amp;A44)</f>
        <v>53</v>
      </c>
    </row>
    <row r="45" spans="1:5" ht="16" x14ac:dyDescent="0.2">
      <c r="A45" s="3">
        <v>0.6</v>
      </c>
      <c r="D45" s="13" t="s">
        <v>46</v>
      </c>
      <c r="E45" s="15">
        <f>COUNTIF(A46:$A$201,"&lt;"&amp;A45)</f>
        <v>16</v>
      </c>
    </row>
    <row r="46" spans="1:5" ht="16" x14ac:dyDescent="0.2">
      <c r="A46" s="3">
        <v>1.91</v>
      </c>
      <c r="D46" s="13" t="s">
        <v>47</v>
      </c>
      <c r="E46" s="15">
        <f>COUNTIF(A47:$A$201,"&lt;"&amp;A46)</f>
        <v>114</v>
      </c>
    </row>
    <row r="47" spans="1:5" ht="16" x14ac:dyDescent="0.2">
      <c r="A47" s="3">
        <v>1.28</v>
      </c>
      <c r="D47" s="13" t="s">
        <v>48</v>
      </c>
      <c r="E47" s="15">
        <f>COUNTIF(A48:$A$201,"&lt;"&amp;A47)</f>
        <v>84</v>
      </c>
    </row>
    <row r="48" spans="1:5" ht="16" x14ac:dyDescent="0.2">
      <c r="A48" s="3">
        <v>0.86</v>
      </c>
      <c r="D48" s="13" t="s">
        <v>49</v>
      </c>
      <c r="E48" s="15">
        <f>COUNTIF(A49:$A$201,"&lt;"&amp;A48)</f>
        <v>49</v>
      </c>
    </row>
    <row r="49" spans="1:5" ht="16" x14ac:dyDescent="0.2">
      <c r="A49" s="3">
        <v>2.44</v>
      </c>
      <c r="D49" s="13" t="s">
        <v>50</v>
      </c>
      <c r="E49" s="15">
        <f>COUNTIF(A50:$A$201,"&lt;"&amp;A49)</f>
        <v>131</v>
      </c>
    </row>
    <row r="50" spans="1:5" ht="16" x14ac:dyDescent="0.2">
      <c r="A50" s="3">
        <v>1.78</v>
      </c>
      <c r="D50" s="13" t="s">
        <v>51</v>
      </c>
      <c r="E50" s="15">
        <f>COUNTIF(A51:$A$201,"&lt;"&amp;A50)</f>
        <v>109</v>
      </c>
    </row>
    <row r="51" spans="1:5" ht="16" x14ac:dyDescent="0.2">
      <c r="A51" s="3">
        <v>2.48</v>
      </c>
      <c r="D51" s="13" t="s">
        <v>52</v>
      </c>
      <c r="E51" s="15">
        <f>COUNTIF(A52:$A$201,"&lt;"&amp;A51)</f>
        <v>132</v>
      </c>
    </row>
    <row r="52" spans="1:5" ht="16" x14ac:dyDescent="0.2">
      <c r="A52" s="3">
        <v>0.8</v>
      </c>
      <c r="D52" s="13" t="s">
        <v>53</v>
      </c>
      <c r="E52" s="15">
        <f>COUNTIF(A53:$A$201,"&lt;"&amp;A52)</f>
        <v>43</v>
      </c>
    </row>
    <row r="53" spans="1:5" ht="16" x14ac:dyDescent="0.2">
      <c r="A53" s="3">
        <v>1.22</v>
      </c>
      <c r="D53" s="13" t="s">
        <v>54</v>
      </c>
      <c r="E53" s="15">
        <f>COUNTIF(A54:$A$201,"&lt;"&amp;A53)</f>
        <v>78</v>
      </c>
    </row>
    <row r="54" spans="1:5" ht="16" x14ac:dyDescent="0.2">
      <c r="A54" s="3">
        <v>1.02</v>
      </c>
      <c r="D54" s="13" t="s">
        <v>55</v>
      </c>
      <c r="E54" s="15">
        <f>COUNTIF(A55:$A$201,"&lt;"&amp;A54)</f>
        <v>59</v>
      </c>
    </row>
    <row r="55" spans="1:5" ht="16" x14ac:dyDescent="0.2">
      <c r="A55" s="3">
        <v>0.88</v>
      </c>
      <c r="D55" s="13" t="s">
        <v>56</v>
      </c>
      <c r="E55" s="15">
        <f>COUNTIF(A56:$A$201,"&lt;"&amp;A55)</f>
        <v>51</v>
      </c>
    </row>
    <row r="56" spans="1:5" ht="16" x14ac:dyDescent="0.2">
      <c r="A56" s="3">
        <v>1.04</v>
      </c>
      <c r="D56" s="13" t="s">
        <v>57</v>
      </c>
      <c r="E56" s="15">
        <f>COUNTIF(A57:$A$201,"&lt;"&amp;A56)</f>
        <v>58</v>
      </c>
    </row>
    <row r="57" spans="1:5" ht="16" x14ac:dyDescent="0.2">
      <c r="A57" s="3">
        <v>3.49</v>
      </c>
      <c r="D57" s="13" t="s">
        <v>58</v>
      </c>
      <c r="E57" s="15">
        <f>COUNTIF(A58:$A$201,"&lt;"&amp;A57)</f>
        <v>137</v>
      </c>
    </row>
    <row r="58" spans="1:5" ht="16" x14ac:dyDescent="0.2">
      <c r="A58" s="3">
        <v>3.14</v>
      </c>
      <c r="D58" s="13" t="s">
        <v>59</v>
      </c>
      <c r="E58" s="15">
        <f>COUNTIF(A59:$A$201,"&lt;"&amp;A58)</f>
        <v>132</v>
      </c>
    </row>
    <row r="59" spans="1:5" ht="16" x14ac:dyDescent="0.2">
      <c r="A59" s="3">
        <v>0.86</v>
      </c>
      <c r="D59" s="13" t="s">
        <v>60</v>
      </c>
      <c r="E59" s="15">
        <f>COUNTIF(A60:$A$201,"&lt;"&amp;A59)</f>
        <v>48</v>
      </c>
    </row>
    <row r="60" spans="1:5" ht="16" x14ac:dyDescent="0.2">
      <c r="A60" s="3">
        <v>1.1299999999999999</v>
      </c>
      <c r="D60" s="13" t="s">
        <v>61</v>
      </c>
      <c r="E60" s="15">
        <f>COUNTIF(A61:$A$201,"&lt;"&amp;A60)</f>
        <v>67</v>
      </c>
    </row>
    <row r="61" spans="1:5" ht="16" x14ac:dyDescent="0.2">
      <c r="A61" s="3">
        <v>2.4700000000000002</v>
      </c>
      <c r="D61" s="13" t="s">
        <v>62</v>
      </c>
      <c r="E61" s="15">
        <f>COUNTIF(A62:$A$201,"&lt;"&amp;A61)</f>
        <v>123</v>
      </c>
    </row>
    <row r="62" spans="1:5" ht="16" x14ac:dyDescent="0.2">
      <c r="A62" s="3">
        <v>0.78</v>
      </c>
      <c r="D62" s="13" t="s">
        <v>63</v>
      </c>
      <c r="E62" s="15">
        <f>COUNTIF(A63:$A$201,"&lt;"&amp;A62)</f>
        <v>38</v>
      </c>
    </row>
    <row r="63" spans="1:5" ht="16" x14ac:dyDescent="0.2">
      <c r="A63" s="3">
        <v>3.19</v>
      </c>
      <c r="D63" s="13" t="s">
        <v>64</v>
      </c>
      <c r="E63" s="15">
        <f>COUNTIF(A64:$A$201,"&lt;"&amp;A63)</f>
        <v>128</v>
      </c>
    </row>
    <row r="64" spans="1:5" ht="16" x14ac:dyDescent="0.2">
      <c r="A64" s="3">
        <v>1.62</v>
      </c>
      <c r="D64" s="13" t="s">
        <v>65</v>
      </c>
      <c r="E64" s="15">
        <f>COUNTIF(A65:$A$201,"&lt;"&amp;A64)</f>
        <v>95</v>
      </c>
    </row>
    <row r="65" spans="1:5" ht="16" x14ac:dyDescent="0.2">
      <c r="A65" s="3">
        <v>0.8</v>
      </c>
      <c r="D65" s="13" t="s">
        <v>66</v>
      </c>
      <c r="E65" s="15">
        <f>COUNTIF(A66:$A$201,"&lt;"&amp;A65)</f>
        <v>42</v>
      </c>
    </row>
    <row r="66" spans="1:5" ht="16" x14ac:dyDescent="0.2">
      <c r="A66" s="3">
        <v>0.52</v>
      </c>
      <c r="D66" s="13" t="s">
        <v>67</v>
      </c>
      <c r="E66" s="15">
        <f>COUNTIF(A67:$A$201,"&lt;"&amp;A66)</f>
        <v>1</v>
      </c>
    </row>
    <row r="67" spans="1:5" ht="16" x14ac:dyDescent="0.2">
      <c r="A67" s="3">
        <v>1.32</v>
      </c>
      <c r="D67" s="13" t="s">
        <v>68</v>
      </c>
      <c r="E67" s="15">
        <f>COUNTIF(A68:$A$201,"&lt;"&amp;A67)</f>
        <v>74</v>
      </c>
    </row>
    <row r="68" spans="1:5" ht="16" x14ac:dyDescent="0.2">
      <c r="A68" s="3">
        <v>1.38</v>
      </c>
      <c r="D68" s="13" t="s">
        <v>69</v>
      </c>
      <c r="E68" s="15">
        <f>COUNTIF(A69:$A$201,"&lt;"&amp;A68)</f>
        <v>77</v>
      </c>
    </row>
    <row r="69" spans="1:5" ht="16" x14ac:dyDescent="0.2">
      <c r="A69" s="3">
        <v>0.89</v>
      </c>
      <c r="D69" s="13" t="s">
        <v>70</v>
      </c>
      <c r="E69" s="15">
        <f>COUNTIF(A70:$A$201,"&lt;"&amp;A69)</f>
        <v>48</v>
      </c>
    </row>
    <row r="70" spans="1:5" ht="16" x14ac:dyDescent="0.2">
      <c r="A70" s="3">
        <v>1.1000000000000001</v>
      </c>
      <c r="D70" s="13" t="s">
        <v>71</v>
      </c>
      <c r="E70" s="15">
        <f>COUNTIF(A71:$A$201,"&lt;"&amp;A70)</f>
        <v>62</v>
      </c>
    </row>
    <row r="71" spans="1:5" ht="16" x14ac:dyDescent="0.2">
      <c r="A71" s="3">
        <v>0.59</v>
      </c>
      <c r="D71" s="13" t="s">
        <v>72</v>
      </c>
      <c r="E71" s="15">
        <f>COUNTIF(A72:$A$201,"&lt;"&amp;A71)</f>
        <v>13</v>
      </c>
    </row>
    <row r="72" spans="1:5" ht="16" x14ac:dyDescent="0.2">
      <c r="A72" s="3">
        <v>1.9</v>
      </c>
      <c r="D72" s="13" t="s">
        <v>73</v>
      </c>
      <c r="E72" s="15">
        <f>COUNTIF(A73:$A$201,"&lt;"&amp;A72)</f>
        <v>94</v>
      </c>
    </row>
    <row r="73" spans="1:5" ht="16" x14ac:dyDescent="0.2">
      <c r="A73" s="3">
        <v>1.99</v>
      </c>
      <c r="D73" s="13" t="s">
        <v>74</v>
      </c>
      <c r="E73" s="15">
        <f>COUNTIF(A74:$A$201,"&lt;"&amp;A73)</f>
        <v>99</v>
      </c>
    </row>
    <row r="74" spans="1:5" ht="16" x14ac:dyDescent="0.2">
      <c r="A74" s="3">
        <v>0.74</v>
      </c>
      <c r="D74" s="13" t="s">
        <v>75</v>
      </c>
      <c r="E74" s="15">
        <f>COUNTIF(A75:$A$201,"&lt;"&amp;A74)</f>
        <v>31</v>
      </c>
    </row>
    <row r="75" spans="1:5" ht="16" x14ac:dyDescent="0.2">
      <c r="A75" s="3">
        <v>0.8</v>
      </c>
      <c r="D75" s="13" t="s">
        <v>76</v>
      </c>
      <c r="E75" s="15">
        <f>COUNTIF(A76:$A$201,"&lt;"&amp;A75)</f>
        <v>39</v>
      </c>
    </row>
    <row r="76" spans="1:5" ht="16" x14ac:dyDescent="0.2">
      <c r="A76" s="3">
        <v>1.45</v>
      </c>
      <c r="D76" s="13" t="s">
        <v>77</v>
      </c>
      <c r="E76" s="15">
        <f>COUNTIF(A77:$A$201,"&lt;"&amp;A76)</f>
        <v>76</v>
      </c>
    </row>
    <row r="77" spans="1:5" ht="16" x14ac:dyDescent="0.2">
      <c r="A77" s="3">
        <v>0.7</v>
      </c>
      <c r="D77" s="13" t="s">
        <v>78</v>
      </c>
      <c r="E77" s="15">
        <f>COUNTIF(A78:$A$201,"&lt;"&amp;A77)</f>
        <v>28</v>
      </c>
    </row>
    <row r="78" spans="1:5" ht="16" x14ac:dyDescent="0.2">
      <c r="A78" s="3">
        <v>0.86</v>
      </c>
      <c r="D78" s="13" t="s">
        <v>79</v>
      </c>
      <c r="E78" s="15">
        <f>COUNTIF(A79:$A$201,"&lt;"&amp;A78)</f>
        <v>41</v>
      </c>
    </row>
    <row r="79" spans="1:5" ht="16" x14ac:dyDescent="0.2">
      <c r="A79" s="3">
        <v>0.62</v>
      </c>
      <c r="D79" s="13" t="s">
        <v>80</v>
      </c>
      <c r="E79" s="15">
        <f>COUNTIF(A80:$A$201,"&lt;"&amp;A79)</f>
        <v>17</v>
      </c>
    </row>
    <row r="80" spans="1:5" ht="16" x14ac:dyDescent="0.2">
      <c r="A80" s="3">
        <v>0.57999999999999996</v>
      </c>
      <c r="D80" s="13" t="s">
        <v>81</v>
      </c>
      <c r="E80" s="15">
        <f>COUNTIF(A81:$A$201,"&lt;"&amp;A80)</f>
        <v>10</v>
      </c>
    </row>
    <row r="81" spans="1:5" ht="16" x14ac:dyDescent="0.2">
      <c r="A81" s="3">
        <v>0.76</v>
      </c>
      <c r="D81" s="13" t="s">
        <v>82</v>
      </c>
      <c r="E81" s="15">
        <f>COUNTIF(A82:$A$201,"&lt;"&amp;A81)</f>
        <v>28</v>
      </c>
    </row>
    <row r="82" spans="1:5" ht="16" x14ac:dyDescent="0.2">
      <c r="A82" s="3">
        <v>0.84</v>
      </c>
      <c r="D82" s="13" t="s">
        <v>83</v>
      </c>
      <c r="E82" s="15">
        <f>COUNTIF(A83:$A$201,"&lt;"&amp;A82)</f>
        <v>37</v>
      </c>
    </row>
    <row r="83" spans="1:5" ht="16" x14ac:dyDescent="0.2">
      <c r="A83" s="3">
        <v>1.22</v>
      </c>
      <c r="D83" s="13" t="s">
        <v>84</v>
      </c>
      <c r="E83" s="15">
        <f>COUNTIF(A84:$A$201,"&lt;"&amp;A83)</f>
        <v>59</v>
      </c>
    </row>
    <row r="84" spans="1:5" ht="16" x14ac:dyDescent="0.2">
      <c r="A84" s="3">
        <v>4.3099999999999996</v>
      </c>
      <c r="D84" s="13" t="s">
        <v>85</v>
      </c>
      <c r="E84" s="15">
        <f>COUNTIF(A85:$A$201,"&lt;"&amp;A84)</f>
        <v>113</v>
      </c>
    </row>
    <row r="85" spans="1:5" ht="16" x14ac:dyDescent="0.2">
      <c r="A85" s="3">
        <v>0.7</v>
      </c>
      <c r="D85" s="13" t="s">
        <v>86</v>
      </c>
      <c r="E85" s="15">
        <f>COUNTIF(A86:$A$201,"&lt;"&amp;A85)</f>
        <v>26</v>
      </c>
    </row>
    <row r="86" spans="1:5" ht="16" x14ac:dyDescent="0.2">
      <c r="A86" s="3">
        <v>0.62</v>
      </c>
      <c r="D86" s="13" t="s">
        <v>87</v>
      </c>
      <c r="E86" s="15">
        <f>COUNTIF(A87:$A$201,"&lt;"&amp;A86)</f>
        <v>16</v>
      </c>
    </row>
    <row r="87" spans="1:5" ht="16" x14ac:dyDescent="0.2">
      <c r="A87" s="3">
        <v>1.56</v>
      </c>
      <c r="D87" s="13" t="s">
        <v>88</v>
      </c>
      <c r="E87" s="15">
        <f>COUNTIF(A88:$A$201,"&lt;"&amp;A87)</f>
        <v>71</v>
      </c>
    </row>
    <row r="88" spans="1:5" ht="16" x14ac:dyDescent="0.2">
      <c r="A88" s="3">
        <v>1.39</v>
      </c>
      <c r="D88" s="13" t="s">
        <v>89</v>
      </c>
      <c r="E88" s="15">
        <f>COUNTIF(A89:$A$201,"&lt;"&amp;A88)</f>
        <v>63</v>
      </c>
    </row>
    <row r="89" spans="1:5" ht="16" x14ac:dyDescent="0.2">
      <c r="A89" s="3">
        <v>0.61</v>
      </c>
      <c r="D89" s="13" t="s">
        <v>90</v>
      </c>
      <c r="E89" s="15">
        <f>COUNTIF(A90:$A$201,"&lt;"&amp;A89)</f>
        <v>14</v>
      </c>
    </row>
    <row r="90" spans="1:5" ht="16" x14ac:dyDescent="0.2">
      <c r="A90" s="3">
        <v>2.2599999999999998</v>
      </c>
      <c r="D90" s="13" t="s">
        <v>91</v>
      </c>
      <c r="E90" s="15">
        <f>COUNTIF(A91:$A$201,"&lt;"&amp;A90)</f>
        <v>90</v>
      </c>
    </row>
    <row r="91" spans="1:5" ht="16" x14ac:dyDescent="0.2">
      <c r="A91" s="3">
        <v>0.57999999999999996</v>
      </c>
      <c r="D91" s="13" t="s">
        <v>92</v>
      </c>
      <c r="E91" s="15">
        <f>COUNTIF(A92:$A$201,"&lt;"&amp;A91)</f>
        <v>10</v>
      </c>
    </row>
    <row r="92" spans="1:5" ht="16" x14ac:dyDescent="0.2">
      <c r="A92" s="3">
        <v>0.67</v>
      </c>
      <c r="D92" s="13" t="s">
        <v>93</v>
      </c>
      <c r="E92" s="15">
        <f>COUNTIF(A93:$A$201,"&lt;"&amp;A92)</f>
        <v>20</v>
      </c>
    </row>
    <row r="93" spans="1:5" ht="16" x14ac:dyDescent="0.2">
      <c r="A93" s="3">
        <v>0.54</v>
      </c>
      <c r="D93" s="13" t="s">
        <v>94</v>
      </c>
      <c r="E93" s="15">
        <f>COUNTIF(A94:$A$201,"&lt;"&amp;A93)</f>
        <v>3</v>
      </c>
    </row>
    <row r="94" spans="1:5" ht="16" x14ac:dyDescent="0.2">
      <c r="A94" s="3">
        <v>0.62</v>
      </c>
      <c r="D94" s="13" t="s">
        <v>95</v>
      </c>
      <c r="E94" s="15">
        <f>COUNTIF(A95:$A$201,"&lt;"&amp;A94)</f>
        <v>13</v>
      </c>
    </row>
    <row r="95" spans="1:5" ht="16" x14ac:dyDescent="0.2">
      <c r="A95" s="3">
        <v>1.53</v>
      </c>
      <c r="D95" s="13" t="s">
        <v>96</v>
      </c>
      <c r="E95" s="15">
        <f>COUNTIF(A96:$A$201,"&lt;"&amp;A95)</f>
        <v>63</v>
      </c>
    </row>
    <row r="96" spans="1:5" ht="16" x14ac:dyDescent="0.2">
      <c r="A96" s="3">
        <v>1.29</v>
      </c>
      <c r="D96" s="13" t="s">
        <v>97</v>
      </c>
      <c r="E96" s="15">
        <f>COUNTIF(A97:$A$201,"&lt;"&amp;A96)</f>
        <v>54</v>
      </c>
    </row>
    <row r="97" spans="1:5" ht="16" x14ac:dyDescent="0.2">
      <c r="A97" s="3">
        <v>0.87</v>
      </c>
      <c r="D97" s="13" t="s">
        <v>98</v>
      </c>
      <c r="E97" s="15">
        <f>COUNTIF(A98:$A$201,"&lt;"&amp;A97)</f>
        <v>30</v>
      </c>
    </row>
    <row r="98" spans="1:5" ht="16" x14ac:dyDescent="0.2">
      <c r="A98" s="3">
        <v>0.56999999999999995</v>
      </c>
      <c r="D98" s="13" t="s">
        <v>99</v>
      </c>
      <c r="E98" s="15">
        <f>COUNTIF(A99:$A$201,"&lt;"&amp;A98)</f>
        <v>7</v>
      </c>
    </row>
    <row r="99" spans="1:5" ht="16" x14ac:dyDescent="0.2">
      <c r="A99" s="3">
        <v>1.25</v>
      </c>
      <c r="D99" s="13" t="s">
        <v>100</v>
      </c>
      <c r="E99" s="15">
        <f>COUNTIF(A100:$A$201,"&lt;"&amp;A99)</f>
        <v>51</v>
      </c>
    </row>
    <row r="100" spans="1:5" ht="16" x14ac:dyDescent="0.2">
      <c r="A100" s="3">
        <v>1.41</v>
      </c>
      <c r="D100" s="13" t="s">
        <v>101</v>
      </c>
      <c r="E100" s="15">
        <f>COUNTIF(A101:$A$201,"&lt;"&amp;A100)</f>
        <v>55</v>
      </c>
    </row>
    <row r="101" spans="1:5" ht="16" x14ac:dyDescent="0.2">
      <c r="A101" s="3">
        <v>0.78</v>
      </c>
      <c r="D101" s="13" t="s">
        <v>102</v>
      </c>
      <c r="E101" s="15">
        <f>COUNTIF(A102:$A$201,"&lt;"&amp;A101)</f>
        <v>23</v>
      </c>
    </row>
    <row r="102" spans="1:5" ht="16" x14ac:dyDescent="0.2">
      <c r="A102" s="3">
        <v>1.01</v>
      </c>
      <c r="D102" s="13" t="s">
        <v>103</v>
      </c>
      <c r="E102" s="15">
        <f>COUNTIF(A103:$A$201,"&lt;"&amp;A102)</f>
        <v>31</v>
      </c>
    </row>
    <row r="103" spans="1:5" ht="16" x14ac:dyDescent="0.2">
      <c r="A103" s="3">
        <v>1.48</v>
      </c>
      <c r="D103" s="13" t="s">
        <v>104</v>
      </c>
      <c r="E103" s="15">
        <f>COUNTIF(A104:$A$201,"&lt;"&amp;A103)</f>
        <v>54</v>
      </c>
    </row>
    <row r="104" spans="1:5" ht="16" x14ac:dyDescent="0.2">
      <c r="A104" s="3">
        <v>1.0900000000000001</v>
      </c>
      <c r="D104" s="13" t="s">
        <v>105</v>
      </c>
      <c r="E104" s="15">
        <f>COUNTIF(A105:$A$201,"&lt;"&amp;A104)</f>
        <v>40</v>
      </c>
    </row>
    <row r="105" spans="1:5" ht="16" x14ac:dyDescent="0.2">
      <c r="A105" s="3">
        <v>2.2799999999999998</v>
      </c>
      <c r="D105" s="13" t="s">
        <v>106</v>
      </c>
      <c r="E105" s="15">
        <f>COUNTIF(A106:$A$201,"&lt;"&amp;A105)</f>
        <v>76</v>
      </c>
    </row>
    <row r="106" spans="1:5" ht="16" x14ac:dyDescent="0.2">
      <c r="A106" s="3">
        <v>0.55000000000000004</v>
      </c>
      <c r="D106" s="13" t="s">
        <v>107</v>
      </c>
      <c r="E106" s="15">
        <f>COUNTIF(A107:$A$201,"&lt;"&amp;A106)</f>
        <v>3</v>
      </c>
    </row>
    <row r="107" spans="1:5" ht="16" x14ac:dyDescent="0.2">
      <c r="A107" s="3">
        <v>3.48</v>
      </c>
      <c r="D107" s="13" t="s">
        <v>108</v>
      </c>
      <c r="E107" s="15">
        <f>COUNTIF(A108:$A$201,"&lt;"&amp;A107)</f>
        <v>88</v>
      </c>
    </row>
    <row r="108" spans="1:5" ht="16" x14ac:dyDescent="0.2">
      <c r="A108" s="3">
        <v>0.82</v>
      </c>
      <c r="D108" s="13" t="s">
        <v>109</v>
      </c>
      <c r="E108" s="15">
        <f>COUNTIF(A109:$A$201,"&lt;"&amp;A108)</f>
        <v>25</v>
      </c>
    </row>
    <row r="109" spans="1:5" ht="16" x14ac:dyDescent="0.2">
      <c r="A109" s="3">
        <v>1.21</v>
      </c>
      <c r="D109" s="13" t="s">
        <v>110</v>
      </c>
      <c r="E109" s="15">
        <f>COUNTIF(A110:$A$201,"&lt;"&amp;A109)</f>
        <v>43</v>
      </c>
    </row>
    <row r="110" spans="1:5" ht="16" x14ac:dyDescent="0.2">
      <c r="A110" s="3">
        <v>0.77</v>
      </c>
      <c r="D110" s="13" t="s">
        <v>111</v>
      </c>
      <c r="E110" s="15">
        <f>COUNTIF(A111:$A$201,"&lt;"&amp;A110)</f>
        <v>20</v>
      </c>
    </row>
    <row r="111" spans="1:5" ht="16" x14ac:dyDescent="0.2">
      <c r="A111" s="3">
        <v>0.6</v>
      </c>
      <c r="D111" s="13" t="s">
        <v>112</v>
      </c>
      <c r="E111" s="15">
        <f>COUNTIF(A112:$A$201,"&lt;"&amp;A111)</f>
        <v>9</v>
      </c>
    </row>
    <row r="112" spans="1:5" ht="16" x14ac:dyDescent="0.2">
      <c r="A112" s="3">
        <v>3.4</v>
      </c>
      <c r="D112" s="13" t="s">
        <v>113</v>
      </c>
      <c r="E112" s="15">
        <f>COUNTIF(A113:$A$201,"&lt;"&amp;A112)</f>
        <v>83</v>
      </c>
    </row>
    <row r="113" spans="1:5" ht="16" x14ac:dyDescent="0.2">
      <c r="A113" s="3">
        <v>2.23</v>
      </c>
      <c r="D113" s="13" t="s">
        <v>114</v>
      </c>
      <c r="E113" s="15">
        <f>COUNTIF(A114:$A$201,"&lt;"&amp;A113)</f>
        <v>70</v>
      </c>
    </row>
    <row r="114" spans="1:5" ht="16" x14ac:dyDescent="0.2">
      <c r="A114" s="3">
        <v>2.5</v>
      </c>
      <c r="D114" s="13" t="s">
        <v>115</v>
      </c>
      <c r="E114" s="15">
        <f>COUNTIF(A115:$A$201,"&lt;"&amp;A114)</f>
        <v>76</v>
      </c>
    </row>
    <row r="115" spans="1:5" ht="16" x14ac:dyDescent="0.2">
      <c r="A115" s="3">
        <v>1.68</v>
      </c>
      <c r="D115" s="13" t="s">
        <v>116</v>
      </c>
      <c r="E115" s="15">
        <f>COUNTIF(A116:$A$201,"&lt;"&amp;A115)</f>
        <v>55</v>
      </c>
    </row>
    <row r="116" spans="1:5" ht="16" x14ac:dyDescent="0.2">
      <c r="A116" s="3">
        <v>4.83</v>
      </c>
      <c r="D116" s="13" t="s">
        <v>117</v>
      </c>
      <c r="E116" s="15">
        <f>COUNTIF(A117:$A$201,"&lt;"&amp;A116)</f>
        <v>84</v>
      </c>
    </row>
    <row r="117" spans="1:5" ht="16" x14ac:dyDescent="0.2">
      <c r="A117" s="3">
        <v>3.39</v>
      </c>
      <c r="D117" s="13" t="s">
        <v>118</v>
      </c>
      <c r="E117" s="15">
        <f>COUNTIF(A118:$A$201,"&lt;"&amp;A117)</f>
        <v>79</v>
      </c>
    </row>
    <row r="118" spans="1:5" ht="16" x14ac:dyDescent="0.2">
      <c r="A118" s="3">
        <v>0.56000000000000005</v>
      </c>
      <c r="D118" s="13" t="s">
        <v>119</v>
      </c>
      <c r="E118" s="15">
        <f>COUNTIF(A119:$A$201,"&lt;"&amp;A118)</f>
        <v>4</v>
      </c>
    </row>
    <row r="119" spans="1:5" ht="16" x14ac:dyDescent="0.2">
      <c r="A119" s="3">
        <v>2.38</v>
      </c>
      <c r="D119" s="13" t="s">
        <v>120</v>
      </c>
      <c r="E119" s="15">
        <f>COUNTIF(A120:$A$201,"&lt;"&amp;A119)</f>
        <v>69</v>
      </c>
    </row>
    <row r="120" spans="1:5" ht="16" x14ac:dyDescent="0.2">
      <c r="A120" s="3">
        <v>1.98</v>
      </c>
      <c r="D120" s="13" t="s">
        <v>121</v>
      </c>
      <c r="E120" s="15">
        <f>COUNTIF(A121:$A$201,"&lt;"&amp;A120)</f>
        <v>62</v>
      </c>
    </row>
    <row r="121" spans="1:5" ht="16" x14ac:dyDescent="0.2">
      <c r="A121" s="3">
        <v>0.63</v>
      </c>
      <c r="D121" s="13" t="s">
        <v>122</v>
      </c>
      <c r="E121" s="15">
        <f>COUNTIF(A122:$A$201,"&lt;"&amp;A121)</f>
        <v>9</v>
      </c>
    </row>
    <row r="122" spans="1:5" ht="16" x14ac:dyDescent="0.2">
      <c r="A122" s="3">
        <v>1.36</v>
      </c>
      <c r="D122" s="13" t="s">
        <v>123</v>
      </c>
      <c r="E122" s="15">
        <f>COUNTIF(A123:$A$201,"&lt;"&amp;A122)</f>
        <v>42</v>
      </c>
    </row>
    <row r="123" spans="1:5" ht="16" x14ac:dyDescent="0.2">
      <c r="A123" s="3">
        <v>1.2</v>
      </c>
      <c r="D123" s="13" t="s">
        <v>124</v>
      </c>
      <c r="E123" s="15">
        <f>COUNTIF(A124:$A$201,"&lt;"&amp;A123)</f>
        <v>38</v>
      </c>
    </row>
    <row r="124" spans="1:5" ht="16" x14ac:dyDescent="0.2">
      <c r="A124" s="3">
        <v>0.82</v>
      </c>
      <c r="D124" s="13" t="s">
        <v>125</v>
      </c>
      <c r="E124" s="15">
        <f>COUNTIF(A125:$A$201,"&lt;"&amp;A124)</f>
        <v>21</v>
      </c>
    </row>
    <row r="125" spans="1:5" ht="16" x14ac:dyDescent="0.2">
      <c r="A125" s="3">
        <v>1</v>
      </c>
      <c r="D125" s="13" t="s">
        <v>126</v>
      </c>
      <c r="E125" s="15">
        <f>COUNTIF(A126:$A$201,"&lt;"&amp;A125)</f>
        <v>23</v>
      </c>
    </row>
    <row r="126" spans="1:5" ht="16" x14ac:dyDescent="0.2">
      <c r="A126" s="3">
        <v>0.7</v>
      </c>
      <c r="D126" s="13" t="s">
        <v>127</v>
      </c>
      <c r="E126" s="15">
        <f>COUNTIF(A127:$A$201,"&lt;"&amp;A126)</f>
        <v>15</v>
      </c>
    </row>
    <row r="127" spans="1:5" ht="16" x14ac:dyDescent="0.2">
      <c r="A127" s="3">
        <v>0.68</v>
      </c>
      <c r="D127" s="13" t="s">
        <v>128</v>
      </c>
      <c r="E127" s="15">
        <f>COUNTIF(A128:$A$201,"&lt;"&amp;A127)</f>
        <v>13</v>
      </c>
    </row>
    <row r="128" spans="1:5" ht="16" x14ac:dyDescent="0.2">
      <c r="A128" s="3">
        <v>1.73</v>
      </c>
      <c r="D128" s="13" t="s">
        <v>129</v>
      </c>
      <c r="E128" s="15">
        <f>COUNTIF(A129:$A$201,"&lt;"&amp;A128)</f>
        <v>48</v>
      </c>
    </row>
    <row r="129" spans="1:5" ht="16" x14ac:dyDescent="0.2">
      <c r="A129" s="3">
        <v>1.33</v>
      </c>
      <c r="D129" s="13" t="s">
        <v>130</v>
      </c>
      <c r="E129" s="15">
        <f>COUNTIF(A130:$A$201,"&lt;"&amp;A129)</f>
        <v>36</v>
      </c>
    </row>
    <row r="130" spans="1:5" ht="16" x14ac:dyDescent="0.2">
      <c r="A130" s="3">
        <v>1.04</v>
      </c>
      <c r="D130" s="13" t="s">
        <v>131</v>
      </c>
      <c r="E130" s="15">
        <f>COUNTIF(A131:$A$201,"&lt;"&amp;A130)</f>
        <v>23</v>
      </c>
    </row>
    <row r="131" spans="1:5" ht="16" x14ac:dyDescent="0.2">
      <c r="A131" s="3">
        <v>1.51</v>
      </c>
      <c r="D131" s="13" t="s">
        <v>132</v>
      </c>
      <c r="E131" s="15">
        <f>COUNTIF(A132:$A$201,"&lt;"&amp;A131)</f>
        <v>38</v>
      </c>
    </row>
    <row r="132" spans="1:5" ht="16" x14ac:dyDescent="0.2">
      <c r="A132" s="3">
        <v>1.23</v>
      </c>
      <c r="D132" s="13" t="s">
        <v>133</v>
      </c>
      <c r="E132" s="15">
        <f>COUNTIF(A133:$A$201,"&lt;"&amp;A132)</f>
        <v>34</v>
      </c>
    </row>
    <row r="133" spans="1:5" ht="16" x14ac:dyDescent="0.2">
      <c r="A133" s="3">
        <v>1.36</v>
      </c>
      <c r="D133" s="13" t="s">
        <v>134</v>
      </c>
      <c r="E133" s="15">
        <f>COUNTIF(A134:$A$201,"&lt;"&amp;A133)</f>
        <v>34</v>
      </c>
    </row>
    <row r="134" spans="1:5" ht="16" x14ac:dyDescent="0.2">
      <c r="A134" s="3">
        <v>0.57999999999999996</v>
      </c>
      <c r="D134" s="13" t="s">
        <v>135</v>
      </c>
      <c r="E134" s="15">
        <f>COUNTIF(A135:$A$201,"&lt;"&amp;A134)</f>
        <v>6</v>
      </c>
    </row>
    <row r="135" spans="1:5" ht="16" x14ac:dyDescent="0.2">
      <c r="A135" s="3">
        <v>0.61</v>
      </c>
      <c r="D135" s="13" t="s">
        <v>136</v>
      </c>
      <c r="E135" s="15">
        <f>COUNTIF(A136:$A$201,"&lt;"&amp;A135)</f>
        <v>7</v>
      </c>
    </row>
    <row r="136" spans="1:5" ht="16" x14ac:dyDescent="0.2">
      <c r="A136" s="3">
        <v>0.52</v>
      </c>
      <c r="D136" s="13" t="s">
        <v>137</v>
      </c>
      <c r="E136" s="15">
        <f>COUNTIF(A137:$A$201,"&lt;"&amp;A136)</f>
        <v>1</v>
      </c>
    </row>
    <row r="137" spans="1:5" ht="16" x14ac:dyDescent="0.2">
      <c r="A137" s="3">
        <v>2.14</v>
      </c>
      <c r="D137" s="13" t="s">
        <v>138</v>
      </c>
      <c r="E137" s="15">
        <f>COUNTIF(A138:$A$201,"&lt;"&amp;A137)</f>
        <v>50</v>
      </c>
    </row>
    <row r="138" spans="1:5" ht="16" x14ac:dyDescent="0.2">
      <c r="A138" s="3">
        <v>0.53</v>
      </c>
      <c r="D138" s="13" t="s">
        <v>139</v>
      </c>
      <c r="E138" s="15">
        <f>COUNTIF(A139:$A$201,"&lt;"&amp;A138)</f>
        <v>1</v>
      </c>
    </row>
    <row r="139" spans="1:5" ht="16" x14ac:dyDescent="0.2">
      <c r="A139" s="3">
        <v>1.63</v>
      </c>
      <c r="D139" s="13" t="s">
        <v>140</v>
      </c>
      <c r="E139" s="15">
        <f>COUNTIF(A140:$A$201,"&lt;"&amp;A139)</f>
        <v>37</v>
      </c>
    </row>
    <row r="140" spans="1:5" ht="16" x14ac:dyDescent="0.2">
      <c r="A140" s="3">
        <v>1.07</v>
      </c>
      <c r="D140" s="13" t="s">
        <v>141</v>
      </c>
      <c r="E140" s="15">
        <f>COUNTIF(A141:$A$201,"&lt;"&amp;A140)</f>
        <v>24</v>
      </c>
    </row>
    <row r="141" spans="1:5" ht="16" x14ac:dyDescent="0.2">
      <c r="A141" s="3">
        <v>4.3600000000000003</v>
      </c>
      <c r="D141" s="13" t="s">
        <v>142</v>
      </c>
      <c r="E141" s="15">
        <f>COUNTIF(A142:$A$201,"&lt;"&amp;A141)</f>
        <v>58</v>
      </c>
    </row>
    <row r="142" spans="1:5" ht="16" x14ac:dyDescent="0.2">
      <c r="A142" s="3">
        <v>1.97</v>
      </c>
      <c r="D142" s="13" t="s">
        <v>143</v>
      </c>
      <c r="E142" s="15">
        <f>COUNTIF(A143:$A$201,"&lt;"&amp;A142)</f>
        <v>41</v>
      </c>
    </row>
    <row r="143" spans="1:5" ht="16" x14ac:dyDescent="0.2">
      <c r="A143" s="3">
        <v>0.63</v>
      </c>
      <c r="D143" s="13" t="s">
        <v>144</v>
      </c>
      <c r="E143" s="15">
        <f>COUNTIF(A144:$A$201,"&lt;"&amp;A143)</f>
        <v>5</v>
      </c>
    </row>
    <row r="144" spans="1:5" ht="16" x14ac:dyDescent="0.2">
      <c r="A144" s="3">
        <v>1.1399999999999999</v>
      </c>
      <c r="D144" s="13" t="s">
        <v>145</v>
      </c>
      <c r="E144" s="15">
        <f>COUNTIF(A145:$A$201,"&lt;"&amp;A144)</f>
        <v>24</v>
      </c>
    </row>
    <row r="145" spans="1:5" ht="16" x14ac:dyDescent="0.2">
      <c r="A145" s="3">
        <v>4.8099999999999996</v>
      </c>
      <c r="D145" s="13" t="s">
        <v>146</v>
      </c>
      <c r="E145" s="15">
        <f>COUNTIF(A146:$A$201,"&lt;"&amp;A145)</f>
        <v>55</v>
      </c>
    </row>
    <row r="146" spans="1:5" ht="16" x14ac:dyDescent="0.2">
      <c r="A146" s="3">
        <v>0.65</v>
      </c>
      <c r="D146" s="13" t="s">
        <v>147</v>
      </c>
      <c r="E146" s="15">
        <f>COUNTIF(A147:$A$201,"&lt;"&amp;A146)</f>
        <v>5</v>
      </c>
    </row>
    <row r="147" spans="1:5" ht="16" x14ac:dyDescent="0.2">
      <c r="A147" s="3">
        <v>1.17</v>
      </c>
      <c r="D147" s="13" t="s">
        <v>148</v>
      </c>
      <c r="E147" s="15">
        <f>COUNTIF(A148:$A$201,"&lt;"&amp;A147)</f>
        <v>24</v>
      </c>
    </row>
    <row r="148" spans="1:5" ht="16" x14ac:dyDescent="0.2">
      <c r="A148" s="3">
        <v>2.1</v>
      </c>
      <c r="D148" s="13" t="s">
        <v>149</v>
      </c>
      <c r="E148" s="15">
        <f>COUNTIF(A149:$A$201,"&lt;"&amp;A148)</f>
        <v>40</v>
      </c>
    </row>
    <row r="149" spans="1:5" ht="16" x14ac:dyDescent="0.2">
      <c r="A149" s="3">
        <v>1.0900000000000001</v>
      </c>
      <c r="D149" s="13" t="s">
        <v>150</v>
      </c>
      <c r="E149" s="15">
        <f>COUNTIF(A150:$A$201,"&lt;"&amp;A149)</f>
        <v>22</v>
      </c>
    </row>
    <row r="150" spans="1:5" ht="16" x14ac:dyDescent="0.2">
      <c r="A150" s="3">
        <v>0.88</v>
      </c>
      <c r="D150" s="13" t="s">
        <v>151</v>
      </c>
      <c r="E150" s="15">
        <f>COUNTIF(A151:$A$201,"&lt;"&amp;A150)</f>
        <v>13</v>
      </c>
    </row>
    <row r="151" spans="1:5" ht="16" x14ac:dyDescent="0.2">
      <c r="A151" s="3">
        <v>2.4700000000000002</v>
      </c>
      <c r="D151" s="13" t="s">
        <v>152</v>
      </c>
      <c r="E151" s="15">
        <f>COUNTIF(A152:$A$201,"&lt;"&amp;A151)</f>
        <v>43</v>
      </c>
    </row>
    <row r="152" spans="1:5" ht="16" x14ac:dyDescent="0.2">
      <c r="A152" s="3">
        <v>1.05</v>
      </c>
      <c r="D152" s="13" t="s">
        <v>153</v>
      </c>
      <c r="E152" s="15">
        <f>COUNTIF(A153:$A$201,"&lt;"&amp;A152)</f>
        <v>17</v>
      </c>
    </row>
    <row r="153" spans="1:5" ht="16" x14ac:dyDescent="0.2">
      <c r="A153" s="3">
        <v>1.56</v>
      </c>
      <c r="D153" s="13" t="s">
        <v>154</v>
      </c>
      <c r="E153" s="15">
        <f>COUNTIF(A154:$A$201,"&lt;"&amp;A153)</f>
        <v>25</v>
      </c>
    </row>
    <row r="154" spans="1:5" ht="16" x14ac:dyDescent="0.2">
      <c r="A154" s="3">
        <v>1.42</v>
      </c>
      <c r="D154" s="13" t="s">
        <v>155</v>
      </c>
      <c r="E154" s="15">
        <f>COUNTIF(A155:$A$201,"&lt;"&amp;A154)</f>
        <v>23</v>
      </c>
    </row>
    <row r="155" spans="1:5" ht="16" x14ac:dyDescent="0.2">
      <c r="A155" s="3">
        <v>0.59</v>
      </c>
      <c r="D155" s="13" t="s">
        <v>156</v>
      </c>
      <c r="E155" s="15">
        <f>COUNTIF(A156:$A$201,"&lt;"&amp;A155)</f>
        <v>4</v>
      </c>
    </row>
    <row r="156" spans="1:5" ht="16" x14ac:dyDescent="0.2">
      <c r="A156" s="3">
        <v>2.52</v>
      </c>
      <c r="D156" s="13" t="s">
        <v>157</v>
      </c>
      <c r="E156" s="15">
        <f>COUNTIF(A157:$A$201,"&lt;"&amp;A156)</f>
        <v>39</v>
      </c>
    </row>
    <row r="157" spans="1:5" ht="16" x14ac:dyDescent="0.2">
      <c r="A157" s="3">
        <v>0.68</v>
      </c>
      <c r="D157" s="13" t="s">
        <v>158</v>
      </c>
      <c r="E157" s="15">
        <f>COUNTIF(A158:$A$201,"&lt;"&amp;A157)</f>
        <v>6</v>
      </c>
    </row>
    <row r="158" spans="1:5" ht="16" x14ac:dyDescent="0.2">
      <c r="A158" s="3">
        <v>3.71</v>
      </c>
      <c r="D158" s="13" t="s">
        <v>159</v>
      </c>
      <c r="E158" s="15">
        <f>COUNTIF(A159:$A$201,"&lt;"&amp;A158)</f>
        <v>41</v>
      </c>
    </row>
    <row r="159" spans="1:5" ht="16" x14ac:dyDescent="0.2">
      <c r="A159" s="3">
        <v>0.55000000000000004</v>
      </c>
      <c r="D159" s="13" t="s">
        <v>160</v>
      </c>
      <c r="E159" s="15">
        <f>COUNTIF(A160:$A$201,"&lt;"&amp;A159)</f>
        <v>1</v>
      </c>
    </row>
    <row r="160" spans="1:5" ht="16" x14ac:dyDescent="0.2">
      <c r="A160" s="3">
        <v>1.21</v>
      </c>
      <c r="D160" s="13" t="s">
        <v>161</v>
      </c>
      <c r="E160" s="15">
        <f>COUNTIF(A161:$A$201,"&lt;"&amp;A160)</f>
        <v>18</v>
      </c>
    </row>
    <row r="161" spans="1:5" ht="16" x14ac:dyDescent="0.2">
      <c r="A161" s="3">
        <v>1.1399999999999999</v>
      </c>
      <c r="D161" s="13" t="s">
        <v>162</v>
      </c>
      <c r="E161" s="15">
        <f>COUNTIF(A162:$A$201,"&lt;"&amp;A161)</f>
        <v>17</v>
      </c>
    </row>
    <row r="162" spans="1:5" ht="16" x14ac:dyDescent="0.2">
      <c r="A162" s="3">
        <v>1.01</v>
      </c>
      <c r="D162" s="13" t="s">
        <v>163</v>
      </c>
      <c r="E162" s="15">
        <f>COUNTIF(A163:$A$201,"&lt;"&amp;A162)</f>
        <v>11</v>
      </c>
    </row>
    <row r="163" spans="1:5" ht="16" x14ac:dyDescent="0.2">
      <c r="A163" s="3">
        <v>2.38</v>
      </c>
      <c r="D163" s="13" t="s">
        <v>164</v>
      </c>
      <c r="E163" s="15">
        <f>COUNTIF(A164:$A$201,"&lt;"&amp;A163)</f>
        <v>31</v>
      </c>
    </row>
    <row r="164" spans="1:5" ht="16" x14ac:dyDescent="0.2">
      <c r="A164" s="3">
        <v>1.69</v>
      </c>
      <c r="D164" s="13" t="s">
        <v>165</v>
      </c>
      <c r="E164" s="15">
        <f>COUNTIF(A165:$A$201,"&lt;"&amp;A164)</f>
        <v>21</v>
      </c>
    </row>
    <row r="165" spans="1:5" ht="16" x14ac:dyDescent="0.2">
      <c r="A165" s="3">
        <v>2.5499999999999998</v>
      </c>
      <c r="D165" s="13" t="s">
        <v>166</v>
      </c>
      <c r="E165" s="15">
        <f>COUNTIF(A166:$A$201,"&lt;"&amp;A165)</f>
        <v>33</v>
      </c>
    </row>
    <row r="166" spans="1:5" ht="16" x14ac:dyDescent="0.2">
      <c r="A166" s="3">
        <v>0.79</v>
      </c>
      <c r="D166" s="13" t="s">
        <v>167</v>
      </c>
      <c r="E166" s="15">
        <f>COUNTIF(A167:$A$201,"&lt;"&amp;A166)</f>
        <v>8</v>
      </c>
    </row>
    <row r="167" spans="1:5" ht="16" x14ac:dyDescent="0.2">
      <c r="A167" s="3">
        <v>1.05</v>
      </c>
      <c r="D167" s="13" t="s">
        <v>168</v>
      </c>
      <c r="E167" s="15">
        <f>COUNTIF(A168:$A$201,"&lt;"&amp;A167)</f>
        <v>12</v>
      </c>
    </row>
    <row r="168" spans="1:5" ht="16" x14ac:dyDescent="0.2">
      <c r="A168" s="3">
        <v>0.56000000000000005</v>
      </c>
      <c r="D168" s="13" t="s">
        <v>169</v>
      </c>
      <c r="E168" s="15">
        <f>COUNTIF(A169:$A$201,"&lt;"&amp;A168)</f>
        <v>1</v>
      </c>
    </row>
    <row r="169" spans="1:5" ht="16" x14ac:dyDescent="0.2">
      <c r="A169" s="3">
        <v>2.34</v>
      </c>
      <c r="D169" s="13" t="s">
        <v>170</v>
      </c>
      <c r="E169" s="15">
        <f>COUNTIF(A170:$A$201,"&lt;"&amp;A169)</f>
        <v>26</v>
      </c>
    </row>
    <row r="170" spans="1:5" ht="16" x14ac:dyDescent="0.2">
      <c r="A170" s="3">
        <v>0.79</v>
      </c>
      <c r="D170" s="13" t="s">
        <v>171</v>
      </c>
      <c r="E170" s="15">
        <f>COUNTIF(A171:$A$201,"&lt;"&amp;A170)</f>
        <v>7</v>
      </c>
    </row>
    <row r="171" spans="1:5" ht="16" x14ac:dyDescent="0.2">
      <c r="A171" s="3">
        <v>1.04</v>
      </c>
      <c r="D171" s="13" t="s">
        <v>172</v>
      </c>
      <c r="E171" s="15">
        <f>COUNTIF(A172:$A$201,"&lt;"&amp;A171)</f>
        <v>9</v>
      </c>
    </row>
    <row r="172" spans="1:5" ht="16" x14ac:dyDescent="0.2">
      <c r="A172" s="3">
        <v>1.01</v>
      </c>
      <c r="D172" s="13" t="s">
        <v>173</v>
      </c>
      <c r="E172" s="15">
        <f>COUNTIF(A173:$A$201,"&lt;"&amp;A172)</f>
        <v>8</v>
      </c>
    </row>
    <row r="173" spans="1:5" ht="16" x14ac:dyDescent="0.2">
      <c r="A173" s="3">
        <v>1.53</v>
      </c>
      <c r="D173" s="13" t="s">
        <v>174</v>
      </c>
      <c r="E173" s="15">
        <f>COUNTIF(A174:$A$201,"&lt;"&amp;A173)</f>
        <v>11</v>
      </c>
    </row>
    <row r="174" spans="1:5" ht="16" x14ac:dyDescent="0.2">
      <c r="A174" s="3">
        <v>2.0499999999999998</v>
      </c>
      <c r="D174" s="13" t="s">
        <v>175</v>
      </c>
      <c r="E174" s="15">
        <f>COUNTIF(A175:$A$201,"&lt;"&amp;A174)</f>
        <v>20</v>
      </c>
    </row>
    <row r="175" spans="1:5" ht="16" x14ac:dyDescent="0.2">
      <c r="A175" s="3">
        <v>0.77</v>
      </c>
      <c r="D175" s="13" t="s">
        <v>176</v>
      </c>
      <c r="E175" s="15">
        <f>COUNTIF(A176:$A$201,"&lt;"&amp;A175)</f>
        <v>5</v>
      </c>
    </row>
    <row r="176" spans="1:5" ht="16" x14ac:dyDescent="0.2">
      <c r="A176" s="3">
        <v>1.6</v>
      </c>
      <c r="D176" s="13" t="s">
        <v>177</v>
      </c>
      <c r="E176" s="15">
        <f>COUNTIF(A177:$A$201,"&lt;"&amp;A176)</f>
        <v>11</v>
      </c>
    </row>
    <row r="177" spans="1:5" ht="16" x14ac:dyDescent="0.2">
      <c r="A177" s="3">
        <v>0.78</v>
      </c>
      <c r="D177" s="13" t="s">
        <v>178</v>
      </c>
      <c r="E177" s="15">
        <f>COUNTIF(A178:$A$201,"&lt;"&amp;A177)</f>
        <v>5</v>
      </c>
    </row>
    <row r="178" spans="1:5" ht="16" x14ac:dyDescent="0.2">
      <c r="A178" s="3">
        <v>1.91</v>
      </c>
      <c r="D178" s="13" t="s">
        <v>179</v>
      </c>
      <c r="E178" s="15">
        <f>COUNTIF(A179:$A$201,"&lt;"&amp;A178)</f>
        <v>13</v>
      </c>
    </row>
    <row r="179" spans="1:5" ht="16" x14ac:dyDescent="0.2">
      <c r="A179" s="3">
        <v>4.13</v>
      </c>
      <c r="D179" s="13" t="s">
        <v>180</v>
      </c>
      <c r="E179" s="15">
        <f>COUNTIF(A180:$A$201,"&lt;"&amp;A179)</f>
        <v>21</v>
      </c>
    </row>
    <row r="180" spans="1:5" ht="16" x14ac:dyDescent="0.2">
      <c r="A180" s="3">
        <v>2.12</v>
      </c>
      <c r="D180" s="13" t="s">
        <v>181</v>
      </c>
      <c r="E180" s="15">
        <f>COUNTIF(A181:$A$201,"&lt;"&amp;A180)</f>
        <v>16</v>
      </c>
    </row>
    <row r="181" spans="1:5" ht="16" x14ac:dyDescent="0.2">
      <c r="A181" s="3">
        <v>1.99</v>
      </c>
      <c r="D181" s="13" t="s">
        <v>182</v>
      </c>
      <c r="E181" s="15">
        <f>COUNTIF(A182:$A$201,"&lt;"&amp;A181)</f>
        <v>15</v>
      </c>
    </row>
    <row r="182" spans="1:5" ht="16" x14ac:dyDescent="0.2">
      <c r="A182" s="3">
        <v>1.6</v>
      </c>
      <c r="D182" s="13" t="s">
        <v>183</v>
      </c>
      <c r="E182" s="15">
        <f>COUNTIF(A183:$A$201,"&lt;"&amp;A182)</f>
        <v>10</v>
      </c>
    </row>
    <row r="183" spans="1:5" ht="16" x14ac:dyDescent="0.2">
      <c r="A183" s="3">
        <v>0.66</v>
      </c>
      <c r="D183" s="13" t="s">
        <v>184</v>
      </c>
      <c r="E183" s="15">
        <f>COUNTIF(A184:$A$201,"&lt;"&amp;A183)</f>
        <v>2</v>
      </c>
    </row>
    <row r="184" spans="1:5" ht="16" x14ac:dyDescent="0.2">
      <c r="A184" s="3">
        <v>2.5299999999999998</v>
      </c>
      <c r="D184" s="13" t="s">
        <v>185</v>
      </c>
      <c r="E184" s="15">
        <f>COUNTIF(A185:$A$201,"&lt;"&amp;A184)</f>
        <v>15</v>
      </c>
    </row>
    <row r="185" spans="1:5" ht="16" x14ac:dyDescent="0.2">
      <c r="A185" s="3">
        <v>1.97</v>
      </c>
      <c r="D185" s="13" t="s">
        <v>186</v>
      </c>
      <c r="E185" s="15">
        <f>COUNTIF(A186:$A$201,"&lt;"&amp;A185)</f>
        <v>12</v>
      </c>
    </row>
    <row r="186" spans="1:5" ht="16" x14ac:dyDescent="0.2">
      <c r="A186" s="3">
        <v>1.06</v>
      </c>
      <c r="D186" s="13" t="s">
        <v>187</v>
      </c>
      <c r="E186" s="15">
        <f>COUNTIF(A187:$A$201,"&lt;"&amp;A186)</f>
        <v>6</v>
      </c>
    </row>
    <row r="187" spans="1:5" ht="16" x14ac:dyDescent="0.2">
      <c r="A187" s="3">
        <v>1.76</v>
      </c>
      <c r="D187" s="13" t="s">
        <v>188</v>
      </c>
      <c r="E187" s="15">
        <f>COUNTIF(A188:$A$201,"&lt;"&amp;A187)</f>
        <v>8</v>
      </c>
    </row>
    <row r="188" spans="1:5" ht="16" x14ac:dyDescent="0.2">
      <c r="A188" s="3">
        <v>1.89</v>
      </c>
      <c r="D188" s="13" t="s">
        <v>189</v>
      </c>
      <c r="E188" s="15">
        <f>COUNTIF(A189:$A$201,"&lt;"&amp;A188)</f>
        <v>8</v>
      </c>
    </row>
    <row r="189" spans="1:5" ht="16" x14ac:dyDescent="0.2">
      <c r="A189" s="3">
        <v>4.84</v>
      </c>
      <c r="D189" s="13" t="s">
        <v>190</v>
      </c>
      <c r="E189" s="15">
        <f>COUNTIF(A190:$A$201,"&lt;"&amp;A189)</f>
        <v>12</v>
      </c>
    </row>
    <row r="190" spans="1:5" ht="16" x14ac:dyDescent="0.2">
      <c r="A190" s="3">
        <v>0.5</v>
      </c>
      <c r="D190" s="13" t="s">
        <v>191</v>
      </c>
      <c r="E190" s="15">
        <f>COUNTIF(A191:$A$201,"&lt;"&amp;A190)</f>
        <v>0</v>
      </c>
    </row>
    <row r="191" spans="1:5" ht="16" x14ac:dyDescent="0.2">
      <c r="A191" s="3">
        <v>0.56999999999999995</v>
      </c>
      <c r="D191" s="13" t="s">
        <v>192</v>
      </c>
      <c r="E191" s="15">
        <f>COUNTIF(A192:$A$201,"&lt;"&amp;A191)</f>
        <v>0</v>
      </c>
    </row>
    <row r="192" spans="1:5" ht="16" x14ac:dyDescent="0.2">
      <c r="A192" s="3">
        <v>1.05</v>
      </c>
      <c r="D192" s="13" t="s">
        <v>193</v>
      </c>
      <c r="E192" s="15">
        <f>COUNTIF(A193:$A$201,"&lt;"&amp;A192)</f>
        <v>3</v>
      </c>
    </row>
    <row r="193" spans="1:5" ht="16" x14ac:dyDescent="0.2">
      <c r="A193" s="3">
        <v>1.56</v>
      </c>
      <c r="D193" s="13" t="s">
        <v>194</v>
      </c>
      <c r="E193" s="15">
        <f>COUNTIF(A194:$A$201,"&lt;"&amp;A193)</f>
        <v>4</v>
      </c>
    </row>
    <row r="194" spans="1:5" ht="16" x14ac:dyDescent="0.2">
      <c r="A194" s="3">
        <v>0.76</v>
      </c>
      <c r="D194" s="13" t="s">
        <v>195</v>
      </c>
      <c r="E194" s="15">
        <f>COUNTIF(A195:$A$201,"&lt;"&amp;A194)</f>
        <v>1</v>
      </c>
    </row>
    <row r="195" spans="1:5" ht="16" x14ac:dyDescent="0.2">
      <c r="A195" s="3">
        <v>0.66</v>
      </c>
      <c r="D195" s="13" t="s">
        <v>196</v>
      </c>
      <c r="E195" s="15">
        <f>COUNTIF(A196:$A$201,"&lt;"&amp;A195)</f>
        <v>0</v>
      </c>
    </row>
    <row r="196" spans="1:5" ht="16" x14ac:dyDescent="0.2">
      <c r="A196" s="3">
        <v>0.89</v>
      </c>
      <c r="D196" s="13" t="s">
        <v>197</v>
      </c>
      <c r="E196" s="15">
        <f>COUNTIF(A197:$A$201,"&lt;"&amp;A196)</f>
        <v>0</v>
      </c>
    </row>
    <row r="197" spans="1:5" ht="16" x14ac:dyDescent="0.2">
      <c r="A197" s="3">
        <v>3.08</v>
      </c>
      <c r="D197" s="13" t="s">
        <v>198</v>
      </c>
      <c r="E197" s="15">
        <f>COUNTIF(A198:$A$201,"&lt;"&amp;A197)</f>
        <v>4</v>
      </c>
    </row>
    <row r="198" spans="1:5" ht="16" x14ac:dyDescent="0.2">
      <c r="A198" s="3">
        <v>1.93</v>
      </c>
      <c r="D198" s="13" t="s">
        <v>199</v>
      </c>
      <c r="E198" s="15">
        <f>COUNTIF(A199:$A$201,"&lt;"&amp;A198)</f>
        <v>1</v>
      </c>
    </row>
    <row r="199" spans="1:5" ht="16" x14ac:dyDescent="0.2">
      <c r="A199" s="3">
        <v>2.4</v>
      </c>
      <c r="D199" s="13" t="s">
        <v>200</v>
      </c>
      <c r="E199" s="15">
        <f>COUNTIF(A200:$A$201,"&lt;"&amp;A199)</f>
        <v>2</v>
      </c>
    </row>
    <row r="200" spans="1:5" ht="16" x14ac:dyDescent="0.2">
      <c r="A200" s="3">
        <v>1.39</v>
      </c>
      <c r="D200" s="13" t="s">
        <v>201</v>
      </c>
      <c r="E200" s="15">
        <f>COUNTIF(A201:$A$201,"&lt;"&amp;A200)</f>
        <v>0</v>
      </c>
    </row>
    <row r="201" spans="1:5" ht="17" thickBot="1" x14ac:dyDescent="0.25">
      <c r="A201" s="4">
        <v>2.39</v>
      </c>
      <c r="D201" s="10"/>
    </row>
    <row r="202" spans="1:5" ht="19" thickTop="1" x14ac:dyDescent="0.2"/>
  </sheetData>
  <mergeCells count="11">
    <mergeCell ref="G10:G11"/>
    <mergeCell ref="H10:H11"/>
    <mergeCell ref="I10:I11"/>
    <mergeCell ref="J10:J11"/>
    <mergeCell ref="K10:K11"/>
    <mergeCell ref="G4:I5"/>
    <mergeCell ref="J4:J5"/>
    <mergeCell ref="K4:K5"/>
    <mergeCell ref="G7:H8"/>
    <mergeCell ref="I7:I8"/>
    <mergeCell ref="J7:J8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61D-24DC-4C48-B17D-FD89D46F9D0B}">
  <dimension ref="A1:X202"/>
  <sheetViews>
    <sheetView workbookViewId="0">
      <selection activeCell="D1" sqref="D1:D1048576"/>
    </sheetView>
  </sheetViews>
  <sheetFormatPr baseColWidth="10" defaultRowHeight="18" x14ac:dyDescent="0.2"/>
  <cols>
    <col min="1" max="1" width="8.5" style="5" customWidth="1"/>
    <col min="18" max="18" width="11.6640625" bestFit="1" customWidth="1"/>
  </cols>
  <sheetData>
    <row r="1" spans="1:24" thickTop="1" x14ac:dyDescent="0.2">
      <c r="A1" s="1" t="s">
        <v>0</v>
      </c>
      <c r="C1" s="7" t="s">
        <v>208</v>
      </c>
      <c r="D1" s="9" t="s">
        <v>218</v>
      </c>
      <c r="Q1" s="8" t="s">
        <v>217</v>
      </c>
      <c r="R1" s="32">
        <f>AVERAGE(D2:D201)</f>
        <v>1.5099999999999993</v>
      </c>
      <c r="U1" s="6"/>
    </row>
    <row r="2" spans="1:24" ht="16" x14ac:dyDescent="0.2">
      <c r="A2" s="2">
        <v>2.96</v>
      </c>
      <c r="D2" s="21">
        <v>0.5</v>
      </c>
      <c r="F2" s="6" t="s">
        <v>209</v>
      </c>
      <c r="G2" s="6"/>
      <c r="H2" s="24">
        <f>D2</f>
        <v>0.5</v>
      </c>
      <c r="Q2" s="8" t="s">
        <v>216</v>
      </c>
      <c r="R2" s="33">
        <f>VAR(D2:D201)</f>
        <v>0.92847035175879544</v>
      </c>
      <c r="S2" s="31"/>
      <c r="T2" s="34"/>
      <c r="U2" s="6"/>
      <c r="V2" s="24"/>
    </row>
    <row r="3" spans="1:24" ht="16" x14ac:dyDescent="0.2">
      <c r="A3" s="2">
        <v>2.5299999999999998</v>
      </c>
      <c r="D3" s="22">
        <v>0.51</v>
      </c>
      <c r="F3" s="6" t="s">
        <v>210</v>
      </c>
      <c r="G3" s="6"/>
      <c r="H3" s="24">
        <f>D201</f>
        <v>4.84</v>
      </c>
      <c r="Q3" s="6" t="s">
        <v>219</v>
      </c>
      <c r="R3" s="11">
        <f>MODE(D2:D201)</f>
        <v>0.76</v>
      </c>
      <c r="U3" s="6"/>
      <c r="X3" s="35"/>
    </row>
    <row r="4" spans="1:24" ht="16" x14ac:dyDescent="0.2">
      <c r="A4" s="2">
        <v>2.17</v>
      </c>
      <c r="D4" s="22">
        <v>0.52</v>
      </c>
      <c r="F4" s="62" t="s">
        <v>211</v>
      </c>
      <c r="G4" s="62"/>
      <c r="H4" s="53"/>
      <c r="I4" s="53"/>
      <c r="J4" s="11" t="s">
        <v>205</v>
      </c>
      <c r="K4" s="24">
        <f>(H3-H2)</f>
        <v>4.34</v>
      </c>
      <c r="Q4" s="6" t="s">
        <v>220</v>
      </c>
      <c r="R4" s="33">
        <f>MEDIAN(D2:D201)</f>
        <v>1.21</v>
      </c>
      <c r="X4" s="35"/>
    </row>
    <row r="5" spans="1:24" ht="16" x14ac:dyDescent="0.2">
      <c r="A5" s="2">
        <v>0.69</v>
      </c>
      <c r="D5" s="22">
        <v>0.52</v>
      </c>
      <c r="F5" s="6" t="s">
        <v>212</v>
      </c>
      <c r="G5" s="6"/>
      <c r="H5" s="6"/>
      <c r="J5" s="12" t="s">
        <v>205</v>
      </c>
      <c r="K5" s="53"/>
      <c r="L5" s="53"/>
      <c r="M5" s="11" t="s">
        <v>205</v>
      </c>
      <c r="N5" s="11">
        <f>(1+INT(LOG(200,2)))</f>
        <v>8</v>
      </c>
      <c r="Q5" s="6" t="s">
        <v>221</v>
      </c>
      <c r="R5" s="53"/>
      <c r="S5" s="53"/>
      <c r="T5" s="65">
        <f>SKEW(D2:D201)</f>
        <v>1.4396819335075006</v>
      </c>
    </row>
    <row r="6" spans="1:24" ht="16" x14ac:dyDescent="0.2">
      <c r="A6" s="2">
        <v>0.51</v>
      </c>
      <c r="D6" s="22">
        <v>0.52</v>
      </c>
      <c r="F6" s="62" t="s">
        <v>215</v>
      </c>
      <c r="G6" s="62"/>
      <c r="H6" s="12" t="s">
        <v>205</v>
      </c>
      <c r="I6" s="11">
        <f>K4/N5</f>
        <v>0.54249999999999998</v>
      </c>
      <c r="J6" s="6"/>
      <c r="K6" s="26"/>
      <c r="L6" s="27"/>
      <c r="M6" s="6"/>
      <c r="R6" s="53"/>
      <c r="S6" s="53"/>
      <c r="T6" s="65"/>
      <c r="X6" s="37"/>
    </row>
    <row r="7" spans="1:24" ht="16" x14ac:dyDescent="0.2">
      <c r="A7" s="2">
        <v>2.0299999999999998</v>
      </c>
      <c r="D7" s="22">
        <v>0.53</v>
      </c>
      <c r="Q7" s="6" t="s">
        <v>222</v>
      </c>
      <c r="R7" s="53"/>
      <c r="S7" s="53"/>
      <c r="T7" s="65">
        <f>KURT(D2:D201)</f>
        <v>1.8396926373596756</v>
      </c>
      <c r="X7" s="37"/>
    </row>
    <row r="8" spans="1:24" ht="16" x14ac:dyDescent="0.2">
      <c r="A8" s="2">
        <v>0.65</v>
      </c>
      <c r="D8" s="22">
        <v>0.54</v>
      </c>
      <c r="F8" s="63" t="s">
        <v>213</v>
      </c>
      <c r="G8" s="63"/>
      <c r="H8" s="64"/>
      <c r="I8" s="64"/>
      <c r="J8" s="64"/>
      <c r="K8" s="64"/>
      <c r="R8" s="53"/>
      <c r="S8" s="53"/>
      <c r="T8" s="65"/>
    </row>
    <row r="9" spans="1:24" ht="16" x14ac:dyDescent="0.2">
      <c r="A9" s="2">
        <v>0.91</v>
      </c>
      <c r="D9" s="22">
        <v>0.55000000000000004</v>
      </c>
      <c r="F9" s="63"/>
      <c r="G9" s="63"/>
      <c r="H9" s="64"/>
      <c r="I9" s="64"/>
      <c r="J9" s="64"/>
      <c r="K9" s="64"/>
      <c r="R9" s="33"/>
    </row>
    <row r="10" spans="1:24" ht="16" x14ac:dyDescent="0.2">
      <c r="A10" s="2">
        <v>0.92</v>
      </c>
      <c r="D10" s="22">
        <v>0.55000000000000004</v>
      </c>
      <c r="F10" s="29">
        <f>H2</f>
        <v>0.5</v>
      </c>
      <c r="G10" s="29">
        <f>F10+$I$6</f>
        <v>1.0425</v>
      </c>
      <c r="H10" s="29">
        <f>(F10+G10)/2</f>
        <v>0.77124999999999999</v>
      </c>
      <c r="I10" s="15">
        <f>COUNT(D2:D81)</f>
        <v>80</v>
      </c>
      <c r="J10" s="15">
        <f>I10/$I$18</f>
        <v>0.4</v>
      </c>
      <c r="K10" s="30">
        <f>J10/$I$6</f>
        <v>0.73732718894009219</v>
      </c>
      <c r="R10" s="33"/>
    </row>
    <row r="11" spans="1:24" ht="16" x14ac:dyDescent="0.2">
      <c r="A11" s="2">
        <v>1.06</v>
      </c>
      <c r="D11" s="22">
        <v>0.56000000000000005</v>
      </c>
      <c r="F11" s="29">
        <f>G10</f>
        <v>1.0425</v>
      </c>
      <c r="G11" s="29">
        <f>F11+$I$6</f>
        <v>1.585</v>
      </c>
      <c r="H11" s="29">
        <f t="shared" ref="H11:H17" si="0">(F11+G11)/2</f>
        <v>1.31375</v>
      </c>
      <c r="I11" s="15">
        <f>COUNT(D82:D132)</f>
        <v>51</v>
      </c>
      <c r="J11" s="15">
        <f t="shared" ref="J11:J17" si="1">I11/$I$18</f>
        <v>0.255</v>
      </c>
      <c r="K11" s="30">
        <f t="shared" ref="K11:K17" si="2">J11/$I$6</f>
        <v>0.47004608294930877</v>
      </c>
      <c r="Q11" s="25"/>
      <c r="R11" s="33"/>
      <c r="U11" s="6"/>
      <c r="X11" s="35"/>
    </row>
    <row r="12" spans="1:24" ht="16" x14ac:dyDescent="0.2">
      <c r="A12" s="2">
        <v>1.21</v>
      </c>
      <c r="D12" s="22">
        <v>0.56000000000000005</v>
      </c>
      <c r="F12" s="29">
        <f t="shared" ref="F12:F17" si="3">G11</f>
        <v>1.585</v>
      </c>
      <c r="G12" s="29">
        <f t="shared" ref="G12:G17" si="4">F12+$I$6</f>
        <v>2.1274999999999999</v>
      </c>
      <c r="H12" s="29">
        <f t="shared" si="0"/>
        <v>1.85625</v>
      </c>
      <c r="I12" s="15">
        <f>COUNT(D133:D159)</f>
        <v>27</v>
      </c>
      <c r="J12" s="15">
        <f t="shared" si="1"/>
        <v>0.13500000000000001</v>
      </c>
      <c r="K12" s="30">
        <f t="shared" si="2"/>
        <v>0.24884792626728114</v>
      </c>
      <c r="R12" s="33"/>
      <c r="X12" s="35"/>
    </row>
    <row r="13" spans="1:24" ht="16" x14ac:dyDescent="0.2">
      <c r="A13" s="2">
        <v>1.27</v>
      </c>
      <c r="D13" s="22">
        <v>0.56999999999999995</v>
      </c>
      <c r="F13" s="29">
        <f t="shared" si="3"/>
        <v>2.1274999999999999</v>
      </c>
      <c r="G13" s="29">
        <f t="shared" si="4"/>
        <v>2.67</v>
      </c>
      <c r="H13" s="29">
        <f t="shared" si="0"/>
        <v>2.3987499999999997</v>
      </c>
      <c r="I13" s="15">
        <f>COUNT(D160:D180)</f>
        <v>21</v>
      </c>
      <c r="J13" s="15">
        <f t="shared" si="1"/>
        <v>0.105</v>
      </c>
      <c r="K13" s="30">
        <f t="shared" si="2"/>
        <v>0.19354838709677419</v>
      </c>
      <c r="R13" s="33"/>
    </row>
    <row r="14" spans="1:24" ht="16" x14ac:dyDescent="0.2">
      <c r="A14" s="2">
        <v>1.97</v>
      </c>
      <c r="D14" s="22">
        <v>0.56999999999999995</v>
      </c>
      <c r="F14" s="29">
        <f t="shared" si="3"/>
        <v>2.67</v>
      </c>
      <c r="G14" s="29">
        <f t="shared" si="4"/>
        <v>3.2124999999999999</v>
      </c>
      <c r="H14" s="29">
        <f t="shared" si="0"/>
        <v>2.9412500000000001</v>
      </c>
      <c r="I14" s="15">
        <f>COUNT(D181:D186)</f>
        <v>6</v>
      </c>
      <c r="J14" s="15">
        <f t="shared" si="1"/>
        <v>0.03</v>
      </c>
      <c r="K14" s="30">
        <f t="shared" si="2"/>
        <v>5.5299539170506909E-2</v>
      </c>
      <c r="R14" s="33"/>
    </row>
    <row r="15" spans="1:24" ht="16" x14ac:dyDescent="0.2">
      <c r="A15" s="2">
        <v>3.97</v>
      </c>
      <c r="D15" s="22">
        <v>0.57999999999999996</v>
      </c>
      <c r="F15" s="29">
        <f t="shared" si="3"/>
        <v>3.2124999999999999</v>
      </c>
      <c r="G15" s="29">
        <f t="shared" si="4"/>
        <v>3.7549999999999999</v>
      </c>
      <c r="H15" s="29">
        <f t="shared" si="0"/>
        <v>3.4837499999999997</v>
      </c>
      <c r="I15" s="15">
        <f>COUNT(D187:D193)</f>
        <v>7</v>
      </c>
      <c r="J15" s="15">
        <f t="shared" si="1"/>
        <v>3.5000000000000003E-2</v>
      </c>
      <c r="K15" s="30">
        <f t="shared" si="2"/>
        <v>6.4516129032258077E-2</v>
      </c>
      <c r="R15" s="33"/>
    </row>
    <row r="16" spans="1:24" ht="16" x14ac:dyDescent="0.2">
      <c r="A16" s="2">
        <v>2.1800000000000002</v>
      </c>
      <c r="D16" s="22">
        <v>0.57999999999999996</v>
      </c>
      <c r="F16" s="29">
        <f t="shared" si="3"/>
        <v>3.7549999999999999</v>
      </c>
      <c r="G16" s="29">
        <f t="shared" si="4"/>
        <v>4.2974999999999994</v>
      </c>
      <c r="H16" s="29">
        <f t="shared" si="0"/>
        <v>4.0262499999999992</v>
      </c>
      <c r="I16" s="15">
        <f>COUNT(D194:D196)</f>
        <v>3</v>
      </c>
      <c r="J16" s="15">
        <f t="shared" si="1"/>
        <v>1.4999999999999999E-2</v>
      </c>
      <c r="K16" s="30">
        <f t="shared" si="2"/>
        <v>2.7649769585253454E-2</v>
      </c>
      <c r="R16" s="33"/>
    </row>
    <row r="17" spans="1:18" ht="16" x14ac:dyDescent="0.2">
      <c r="A17" s="2">
        <v>1.28</v>
      </c>
      <c r="D17" s="22">
        <v>0.57999999999999996</v>
      </c>
      <c r="F17" s="29">
        <f t="shared" si="3"/>
        <v>4.2974999999999994</v>
      </c>
      <c r="G17" s="29">
        <f t="shared" si="4"/>
        <v>4.84</v>
      </c>
      <c r="H17" s="29">
        <f t="shared" si="0"/>
        <v>4.5687499999999996</v>
      </c>
      <c r="I17" s="15">
        <f>COUNT(D197:D201)</f>
        <v>5</v>
      </c>
      <c r="J17" s="15">
        <f t="shared" si="1"/>
        <v>2.5000000000000001E-2</v>
      </c>
      <c r="K17" s="30">
        <f t="shared" si="2"/>
        <v>4.6082949308755762E-2</v>
      </c>
      <c r="R17" s="33"/>
    </row>
    <row r="18" spans="1:18" ht="16" x14ac:dyDescent="0.2">
      <c r="A18" s="2">
        <v>0.68</v>
      </c>
      <c r="D18" s="22">
        <v>0.59</v>
      </c>
      <c r="F18" s="66" t="s">
        <v>214</v>
      </c>
      <c r="G18" s="66"/>
      <c r="H18" s="16"/>
      <c r="I18" s="28">
        <f>SUM(I10:I17)</f>
        <v>200</v>
      </c>
      <c r="J18" s="28">
        <f>SUM(J10:J17)</f>
        <v>1</v>
      </c>
      <c r="K18" s="16"/>
      <c r="R18" s="33"/>
    </row>
    <row r="19" spans="1:18" ht="16" x14ac:dyDescent="0.2">
      <c r="A19" s="2">
        <v>1.43</v>
      </c>
      <c r="D19" s="22">
        <v>0.59</v>
      </c>
      <c r="R19" s="33"/>
    </row>
    <row r="20" spans="1:18" ht="16" x14ac:dyDescent="0.2">
      <c r="A20" s="2">
        <v>1.51</v>
      </c>
      <c r="D20" s="22">
        <v>0.6</v>
      </c>
      <c r="F20" s="24"/>
      <c r="G20" s="24"/>
      <c r="H20" s="24"/>
      <c r="I20" s="24"/>
      <c r="R20" s="33"/>
    </row>
    <row r="21" spans="1:18" ht="16" x14ac:dyDescent="0.2">
      <c r="A21" s="2">
        <v>1.57</v>
      </c>
      <c r="D21" s="22">
        <v>0.6</v>
      </c>
      <c r="R21" s="33"/>
    </row>
    <row r="22" spans="1:18" ht="16" x14ac:dyDescent="0.2">
      <c r="A22" s="2">
        <v>0.9</v>
      </c>
      <c r="D22" s="22">
        <v>0.61</v>
      </c>
      <c r="R22" s="33"/>
    </row>
    <row r="23" spans="1:18" ht="16" x14ac:dyDescent="0.2">
      <c r="A23" s="2">
        <v>1.95</v>
      </c>
      <c r="D23" s="22">
        <v>0.61</v>
      </c>
      <c r="R23" s="33"/>
    </row>
    <row r="24" spans="1:18" ht="16" x14ac:dyDescent="0.2">
      <c r="A24" s="2">
        <v>1.45</v>
      </c>
      <c r="D24" s="22">
        <v>0.61</v>
      </c>
      <c r="R24" s="33"/>
    </row>
    <row r="25" spans="1:18" ht="16" x14ac:dyDescent="0.2">
      <c r="A25" s="3">
        <v>0.72</v>
      </c>
      <c r="D25" s="22">
        <v>0.62</v>
      </c>
      <c r="R25" s="33"/>
    </row>
    <row r="26" spans="1:18" ht="16" x14ac:dyDescent="0.2">
      <c r="A26" s="3">
        <v>1.97</v>
      </c>
      <c r="D26" s="22">
        <v>0.62</v>
      </c>
      <c r="R26" s="33"/>
    </row>
    <row r="27" spans="1:18" ht="16" x14ac:dyDescent="0.2">
      <c r="A27" s="3">
        <v>1</v>
      </c>
      <c r="D27" s="22">
        <v>0.62</v>
      </c>
      <c r="R27" s="33"/>
    </row>
    <row r="28" spans="1:18" ht="16" x14ac:dyDescent="0.2">
      <c r="A28" s="3">
        <v>0.89</v>
      </c>
      <c r="D28" s="22">
        <v>0.63</v>
      </c>
      <c r="R28" s="33"/>
    </row>
    <row r="29" spans="1:18" ht="16" x14ac:dyDescent="0.2">
      <c r="A29" s="3">
        <v>0.61</v>
      </c>
      <c r="D29" s="22">
        <v>0.63</v>
      </c>
      <c r="R29" s="33"/>
    </row>
    <row r="30" spans="1:18" ht="16" x14ac:dyDescent="0.2">
      <c r="A30" s="3">
        <v>0.52</v>
      </c>
      <c r="D30" s="22">
        <v>0.65</v>
      </c>
      <c r="R30" s="33"/>
    </row>
    <row r="31" spans="1:18" ht="16" x14ac:dyDescent="0.2">
      <c r="A31" s="3">
        <v>1.86</v>
      </c>
      <c r="D31" s="22">
        <v>0.65</v>
      </c>
      <c r="R31" s="33"/>
    </row>
    <row r="32" spans="1:18" ht="16" x14ac:dyDescent="0.2">
      <c r="A32" s="3">
        <v>0.76</v>
      </c>
      <c r="D32" s="22">
        <v>0.66</v>
      </c>
      <c r="R32" s="33"/>
    </row>
    <row r="33" spans="1:18" ht="16" x14ac:dyDescent="0.2">
      <c r="A33" s="3">
        <v>0.84</v>
      </c>
      <c r="D33" s="22">
        <v>0.66</v>
      </c>
      <c r="R33" s="33"/>
    </row>
    <row r="34" spans="1:18" ht="16" x14ac:dyDescent="0.2">
      <c r="A34" s="3">
        <v>4.2</v>
      </c>
      <c r="D34" s="22">
        <v>0.67</v>
      </c>
      <c r="R34" s="33"/>
    </row>
    <row r="35" spans="1:18" ht="16" x14ac:dyDescent="0.2">
      <c r="A35" s="3">
        <v>3.01</v>
      </c>
      <c r="D35" s="22">
        <v>0.68</v>
      </c>
      <c r="R35" s="33"/>
    </row>
    <row r="36" spans="1:18" ht="16" x14ac:dyDescent="0.2">
      <c r="A36" s="3">
        <v>2.17</v>
      </c>
      <c r="D36" s="22">
        <v>0.68</v>
      </c>
      <c r="R36" s="33"/>
    </row>
    <row r="37" spans="1:18" ht="16" x14ac:dyDescent="0.2">
      <c r="A37" s="3">
        <v>3.03</v>
      </c>
      <c r="D37" s="22">
        <v>0.68</v>
      </c>
      <c r="R37" s="33"/>
    </row>
    <row r="38" spans="1:18" ht="16" x14ac:dyDescent="0.2">
      <c r="A38" s="3">
        <v>1.1399999999999999</v>
      </c>
      <c r="D38" s="22">
        <v>0.69</v>
      </c>
      <c r="R38" s="33"/>
    </row>
    <row r="39" spans="1:18" ht="16" x14ac:dyDescent="0.2">
      <c r="A39" s="3">
        <v>3.25</v>
      </c>
      <c r="D39" s="22">
        <v>0.7</v>
      </c>
      <c r="R39" s="33"/>
    </row>
    <row r="40" spans="1:18" ht="16" x14ac:dyDescent="0.2">
      <c r="A40" s="3">
        <v>1.51</v>
      </c>
      <c r="D40" s="22">
        <v>0.7</v>
      </c>
      <c r="R40" s="33"/>
    </row>
    <row r="41" spans="1:18" ht="16" x14ac:dyDescent="0.2">
      <c r="A41" s="3">
        <v>0.92</v>
      </c>
      <c r="D41" s="22">
        <v>0.7</v>
      </c>
      <c r="R41" s="33"/>
    </row>
    <row r="42" spans="1:18" ht="16" x14ac:dyDescent="0.2">
      <c r="A42" s="3">
        <v>3.37</v>
      </c>
      <c r="D42" s="22">
        <v>0.72</v>
      </c>
      <c r="R42" s="33"/>
    </row>
    <row r="43" spans="1:18" ht="16" x14ac:dyDescent="0.2">
      <c r="A43" s="3">
        <v>0.76</v>
      </c>
      <c r="D43" s="22">
        <v>0.74</v>
      </c>
      <c r="R43" s="33"/>
    </row>
    <row r="44" spans="1:18" ht="16" x14ac:dyDescent="0.2">
      <c r="A44" s="3">
        <v>0.87</v>
      </c>
      <c r="D44" s="22">
        <v>0.76</v>
      </c>
      <c r="R44" s="33"/>
    </row>
    <row r="45" spans="1:18" ht="16" x14ac:dyDescent="0.2">
      <c r="A45" s="3">
        <v>0.6</v>
      </c>
      <c r="D45" s="22">
        <v>0.76</v>
      </c>
      <c r="R45" s="33"/>
    </row>
    <row r="46" spans="1:18" ht="16" x14ac:dyDescent="0.2">
      <c r="A46" s="3">
        <v>1.91</v>
      </c>
      <c r="D46" s="22">
        <v>0.76</v>
      </c>
      <c r="R46" s="33"/>
    </row>
    <row r="47" spans="1:18" ht="16" x14ac:dyDescent="0.2">
      <c r="A47" s="3">
        <v>1.28</v>
      </c>
      <c r="D47" s="22">
        <v>0.76</v>
      </c>
      <c r="R47" s="33"/>
    </row>
    <row r="48" spans="1:18" ht="16" x14ac:dyDescent="0.2">
      <c r="A48" s="3">
        <v>0.86</v>
      </c>
      <c r="D48" s="22">
        <v>0.77</v>
      </c>
      <c r="R48" s="33"/>
    </row>
    <row r="49" spans="1:18" ht="16" x14ac:dyDescent="0.2">
      <c r="A49" s="3">
        <v>2.44</v>
      </c>
      <c r="D49" s="22">
        <v>0.77</v>
      </c>
      <c r="R49" s="33"/>
    </row>
    <row r="50" spans="1:18" ht="16" x14ac:dyDescent="0.2">
      <c r="A50" s="3">
        <v>1.78</v>
      </c>
      <c r="D50" s="22">
        <v>0.78</v>
      </c>
      <c r="R50" s="33"/>
    </row>
    <row r="51" spans="1:18" ht="16" x14ac:dyDescent="0.2">
      <c r="A51" s="3">
        <v>2.48</v>
      </c>
      <c r="D51" s="22">
        <v>0.78</v>
      </c>
      <c r="R51" s="33"/>
    </row>
    <row r="52" spans="1:18" ht="16" x14ac:dyDescent="0.2">
      <c r="A52" s="3">
        <v>0.8</v>
      </c>
      <c r="D52" s="22">
        <v>0.78</v>
      </c>
      <c r="R52" s="33"/>
    </row>
    <row r="53" spans="1:18" ht="16" x14ac:dyDescent="0.2">
      <c r="A53" s="3">
        <v>1.22</v>
      </c>
      <c r="D53" s="22">
        <v>0.79</v>
      </c>
      <c r="R53" s="33"/>
    </row>
    <row r="54" spans="1:18" ht="16" x14ac:dyDescent="0.2">
      <c r="A54" s="3">
        <v>1.02</v>
      </c>
      <c r="D54" s="22">
        <v>0.79</v>
      </c>
      <c r="R54" s="33"/>
    </row>
    <row r="55" spans="1:18" ht="16" x14ac:dyDescent="0.2">
      <c r="A55" s="3">
        <v>0.88</v>
      </c>
      <c r="D55" s="22">
        <v>0.8</v>
      </c>
      <c r="R55" s="33"/>
    </row>
    <row r="56" spans="1:18" ht="16" x14ac:dyDescent="0.2">
      <c r="A56" s="3">
        <v>1.04</v>
      </c>
      <c r="D56" s="22">
        <v>0.8</v>
      </c>
      <c r="R56" s="33"/>
    </row>
    <row r="57" spans="1:18" ht="16" x14ac:dyDescent="0.2">
      <c r="A57" s="3">
        <v>3.49</v>
      </c>
      <c r="D57" s="22">
        <v>0.8</v>
      </c>
      <c r="R57" s="33"/>
    </row>
    <row r="58" spans="1:18" ht="16" x14ac:dyDescent="0.2">
      <c r="A58" s="3">
        <v>3.14</v>
      </c>
      <c r="D58" s="22">
        <v>0.82</v>
      </c>
      <c r="R58" s="33"/>
    </row>
    <row r="59" spans="1:18" ht="16" x14ac:dyDescent="0.2">
      <c r="A59" s="3">
        <v>0.86</v>
      </c>
      <c r="D59" s="22">
        <v>0.82</v>
      </c>
      <c r="R59" s="33"/>
    </row>
    <row r="60" spans="1:18" ht="16" x14ac:dyDescent="0.2">
      <c r="A60" s="3">
        <v>1.1299999999999999</v>
      </c>
      <c r="D60" s="22">
        <v>0.84</v>
      </c>
      <c r="R60" s="33"/>
    </row>
    <row r="61" spans="1:18" ht="16" x14ac:dyDescent="0.2">
      <c r="A61" s="3">
        <v>2.4700000000000002</v>
      </c>
      <c r="D61" s="22">
        <v>0.84</v>
      </c>
      <c r="R61" s="33"/>
    </row>
    <row r="62" spans="1:18" ht="16" x14ac:dyDescent="0.2">
      <c r="A62" s="3">
        <v>0.78</v>
      </c>
      <c r="D62" s="22">
        <v>0.86</v>
      </c>
      <c r="R62" s="33"/>
    </row>
    <row r="63" spans="1:18" ht="16" x14ac:dyDescent="0.2">
      <c r="A63" s="3">
        <v>3.19</v>
      </c>
      <c r="D63" s="22">
        <v>0.86</v>
      </c>
      <c r="R63" s="33"/>
    </row>
    <row r="64" spans="1:18" ht="16" x14ac:dyDescent="0.2">
      <c r="A64" s="3">
        <v>1.62</v>
      </c>
      <c r="D64" s="22">
        <v>0.86</v>
      </c>
      <c r="R64" s="33"/>
    </row>
    <row r="65" spans="1:18" ht="16" x14ac:dyDescent="0.2">
      <c r="A65" s="3">
        <v>0.8</v>
      </c>
      <c r="D65" s="22">
        <v>0.87</v>
      </c>
      <c r="R65" s="33"/>
    </row>
    <row r="66" spans="1:18" ht="16" x14ac:dyDescent="0.2">
      <c r="A66" s="3">
        <v>0.52</v>
      </c>
      <c r="D66" s="22">
        <v>0.87</v>
      </c>
      <c r="R66" s="33"/>
    </row>
    <row r="67" spans="1:18" ht="16" x14ac:dyDescent="0.2">
      <c r="A67" s="3">
        <v>1.32</v>
      </c>
      <c r="D67" s="22">
        <v>0.88</v>
      </c>
      <c r="R67" s="33"/>
    </row>
    <row r="68" spans="1:18" ht="16" x14ac:dyDescent="0.2">
      <c r="A68" s="3">
        <v>1.38</v>
      </c>
      <c r="D68" s="22">
        <v>0.88</v>
      </c>
      <c r="R68" s="33"/>
    </row>
    <row r="69" spans="1:18" ht="16" x14ac:dyDescent="0.2">
      <c r="A69" s="3">
        <v>0.89</v>
      </c>
      <c r="D69" s="22">
        <v>0.89</v>
      </c>
      <c r="R69" s="33"/>
    </row>
    <row r="70" spans="1:18" ht="16" x14ac:dyDescent="0.2">
      <c r="A70" s="3">
        <v>1.1000000000000001</v>
      </c>
      <c r="D70" s="22">
        <v>0.89</v>
      </c>
      <c r="R70" s="33"/>
    </row>
    <row r="71" spans="1:18" ht="16" x14ac:dyDescent="0.2">
      <c r="A71" s="3">
        <v>0.59</v>
      </c>
      <c r="D71" s="22">
        <v>0.89</v>
      </c>
      <c r="R71" s="33"/>
    </row>
    <row r="72" spans="1:18" ht="16" x14ac:dyDescent="0.2">
      <c r="A72" s="3">
        <v>1.9</v>
      </c>
      <c r="D72" s="22">
        <v>0.9</v>
      </c>
      <c r="R72" s="33"/>
    </row>
    <row r="73" spans="1:18" ht="16" x14ac:dyDescent="0.2">
      <c r="A73" s="3">
        <v>1.99</v>
      </c>
      <c r="D73" s="22">
        <v>0.91</v>
      </c>
      <c r="R73" s="33"/>
    </row>
    <row r="74" spans="1:18" ht="16" x14ac:dyDescent="0.2">
      <c r="A74" s="3">
        <v>0.74</v>
      </c>
      <c r="D74" s="22">
        <v>0.92</v>
      </c>
      <c r="R74" s="33"/>
    </row>
    <row r="75" spans="1:18" ht="16" x14ac:dyDescent="0.2">
      <c r="A75" s="3">
        <v>0.8</v>
      </c>
      <c r="D75" s="22">
        <v>0.92</v>
      </c>
      <c r="R75" s="33"/>
    </row>
    <row r="76" spans="1:18" ht="16" x14ac:dyDescent="0.2">
      <c r="A76" s="3">
        <v>1.45</v>
      </c>
      <c r="D76" s="22">
        <v>1</v>
      </c>
      <c r="R76" s="33"/>
    </row>
    <row r="77" spans="1:18" ht="16" x14ac:dyDescent="0.2">
      <c r="A77" s="3">
        <v>0.7</v>
      </c>
      <c r="D77" s="22">
        <v>1</v>
      </c>
      <c r="R77" s="33"/>
    </row>
    <row r="78" spans="1:18" ht="16" x14ac:dyDescent="0.2">
      <c r="A78" s="3">
        <v>0.86</v>
      </c>
      <c r="D78" s="22">
        <v>1.01</v>
      </c>
      <c r="R78" s="33"/>
    </row>
    <row r="79" spans="1:18" ht="16" x14ac:dyDescent="0.2">
      <c r="A79" s="3">
        <v>0.62</v>
      </c>
      <c r="D79" s="22">
        <v>1.01</v>
      </c>
      <c r="R79" s="33"/>
    </row>
    <row r="80" spans="1:18" ht="16" x14ac:dyDescent="0.2">
      <c r="A80" s="3">
        <v>0.57999999999999996</v>
      </c>
      <c r="D80" s="22">
        <v>1.01</v>
      </c>
      <c r="R80" s="33"/>
    </row>
    <row r="81" spans="1:18" ht="16" x14ac:dyDescent="0.2">
      <c r="A81" s="3">
        <v>0.76</v>
      </c>
      <c r="D81" s="22">
        <v>1.02</v>
      </c>
      <c r="R81" s="33"/>
    </row>
    <row r="82" spans="1:18" ht="16" x14ac:dyDescent="0.2">
      <c r="A82" s="3">
        <v>0.84</v>
      </c>
      <c r="D82" s="22">
        <v>1.04</v>
      </c>
      <c r="R82" s="33"/>
    </row>
    <row r="83" spans="1:18" ht="16" x14ac:dyDescent="0.2">
      <c r="A83" s="3">
        <v>1.22</v>
      </c>
      <c r="D83" s="22">
        <v>1.04</v>
      </c>
      <c r="R83" s="33"/>
    </row>
    <row r="84" spans="1:18" ht="16" x14ac:dyDescent="0.2">
      <c r="A84" s="3">
        <v>4.3099999999999996</v>
      </c>
      <c r="D84" s="22">
        <v>1.04</v>
      </c>
      <c r="R84" s="33"/>
    </row>
    <row r="85" spans="1:18" ht="16" x14ac:dyDescent="0.2">
      <c r="A85" s="3">
        <v>0.7</v>
      </c>
      <c r="D85" s="22">
        <v>1.05</v>
      </c>
      <c r="R85" s="33"/>
    </row>
    <row r="86" spans="1:18" ht="16" x14ac:dyDescent="0.2">
      <c r="A86" s="3">
        <v>0.62</v>
      </c>
      <c r="D86" s="22">
        <v>1.05</v>
      </c>
      <c r="R86" s="33"/>
    </row>
    <row r="87" spans="1:18" ht="16" x14ac:dyDescent="0.2">
      <c r="A87" s="3">
        <v>1.56</v>
      </c>
      <c r="D87" s="22">
        <v>1.05</v>
      </c>
      <c r="R87" s="33"/>
    </row>
    <row r="88" spans="1:18" ht="16" x14ac:dyDescent="0.2">
      <c r="A88" s="3">
        <v>1.39</v>
      </c>
      <c r="D88" s="22">
        <v>1.06</v>
      </c>
      <c r="R88" s="33"/>
    </row>
    <row r="89" spans="1:18" ht="16" x14ac:dyDescent="0.2">
      <c r="A89" s="3">
        <v>0.61</v>
      </c>
      <c r="D89" s="22">
        <v>1.06</v>
      </c>
      <c r="R89" s="33"/>
    </row>
    <row r="90" spans="1:18" ht="16" x14ac:dyDescent="0.2">
      <c r="A90" s="3">
        <v>2.2599999999999998</v>
      </c>
      <c r="D90" s="22">
        <v>1.07</v>
      </c>
      <c r="R90" s="33"/>
    </row>
    <row r="91" spans="1:18" ht="16" x14ac:dyDescent="0.2">
      <c r="A91" s="3">
        <v>0.57999999999999996</v>
      </c>
      <c r="D91" s="22">
        <v>1.0900000000000001</v>
      </c>
      <c r="R91" s="33"/>
    </row>
    <row r="92" spans="1:18" ht="16" x14ac:dyDescent="0.2">
      <c r="A92" s="3">
        <v>0.67</v>
      </c>
      <c r="D92" s="22">
        <v>1.0900000000000001</v>
      </c>
      <c r="R92" s="33"/>
    </row>
    <row r="93" spans="1:18" ht="16" x14ac:dyDescent="0.2">
      <c r="A93" s="3">
        <v>0.54</v>
      </c>
      <c r="D93" s="22">
        <v>1.1000000000000001</v>
      </c>
      <c r="R93" s="33"/>
    </row>
    <row r="94" spans="1:18" ht="16" x14ac:dyDescent="0.2">
      <c r="A94" s="3">
        <v>0.62</v>
      </c>
      <c r="D94" s="22">
        <v>1.1299999999999999</v>
      </c>
      <c r="R94" s="33"/>
    </row>
    <row r="95" spans="1:18" ht="16" x14ac:dyDescent="0.2">
      <c r="A95" s="3">
        <v>1.53</v>
      </c>
      <c r="D95" s="22">
        <v>1.1399999999999999</v>
      </c>
      <c r="R95" s="33"/>
    </row>
    <row r="96" spans="1:18" ht="16" x14ac:dyDescent="0.2">
      <c r="A96" s="3">
        <v>1.29</v>
      </c>
      <c r="D96" s="22">
        <v>1.1399999999999999</v>
      </c>
      <c r="R96" s="33"/>
    </row>
    <row r="97" spans="1:18" ht="16" x14ac:dyDescent="0.2">
      <c r="A97" s="3">
        <v>0.87</v>
      </c>
      <c r="D97" s="22">
        <v>1.1399999999999999</v>
      </c>
      <c r="R97" s="33"/>
    </row>
    <row r="98" spans="1:18" ht="16" x14ac:dyDescent="0.2">
      <c r="A98" s="3">
        <v>0.56999999999999995</v>
      </c>
      <c r="D98" s="22">
        <v>1.17</v>
      </c>
      <c r="R98" s="33"/>
    </row>
    <row r="99" spans="1:18" ht="16" x14ac:dyDescent="0.2">
      <c r="A99" s="3">
        <v>1.25</v>
      </c>
      <c r="D99" s="22">
        <v>1.2</v>
      </c>
      <c r="R99" s="33"/>
    </row>
    <row r="100" spans="1:18" ht="16" x14ac:dyDescent="0.2">
      <c r="A100" s="3">
        <v>1.41</v>
      </c>
      <c r="D100" s="22">
        <v>1.21</v>
      </c>
      <c r="R100" s="33"/>
    </row>
    <row r="101" spans="1:18" ht="16" x14ac:dyDescent="0.2">
      <c r="A101" s="3">
        <v>0.78</v>
      </c>
      <c r="D101" s="22">
        <v>1.21</v>
      </c>
      <c r="R101" s="33"/>
    </row>
    <row r="102" spans="1:18" ht="16" x14ac:dyDescent="0.2">
      <c r="A102" s="3">
        <v>1.01</v>
      </c>
      <c r="D102" s="22">
        <v>1.21</v>
      </c>
      <c r="R102" s="33"/>
    </row>
    <row r="103" spans="1:18" ht="16" x14ac:dyDescent="0.2">
      <c r="A103" s="3">
        <v>1.48</v>
      </c>
      <c r="D103" s="22">
        <v>1.22</v>
      </c>
      <c r="R103" s="33"/>
    </row>
    <row r="104" spans="1:18" ht="16" x14ac:dyDescent="0.2">
      <c r="A104" s="3">
        <v>1.0900000000000001</v>
      </c>
      <c r="D104" s="22">
        <v>1.22</v>
      </c>
      <c r="R104" s="33"/>
    </row>
    <row r="105" spans="1:18" ht="16" x14ac:dyDescent="0.2">
      <c r="A105" s="3">
        <v>2.2799999999999998</v>
      </c>
      <c r="D105" s="22">
        <v>1.23</v>
      </c>
      <c r="R105" s="33"/>
    </row>
    <row r="106" spans="1:18" ht="16" x14ac:dyDescent="0.2">
      <c r="A106" s="3">
        <v>0.55000000000000004</v>
      </c>
      <c r="D106" s="22">
        <v>1.25</v>
      </c>
      <c r="R106" s="33"/>
    </row>
    <row r="107" spans="1:18" ht="16" x14ac:dyDescent="0.2">
      <c r="A107" s="3">
        <v>3.48</v>
      </c>
      <c r="D107" s="22">
        <v>1.27</v>
      </c>
      <c r="R107" s="33"/>
    </row>
    <row r="108" spans="1:18" ht="16" x14ac:dyDescent="0.2">
      <c r="A108" s="3">
        <v>0.82</v>
      </c>
      <c r="D108" s="22">
        <v>1.28</v>
      </c>
      <c r="R108" s="33"/>
    </row>
    <row r="109" spans="1:18" ht="16" x14ac:dyDescent="0.2">
      <c r="A109" s="3">
        <v>1.21</v>
      </c>
      <c r="D109" s="22">
        <v>1.28</v>
      </c>
      <c r="R109" s="33"/>
    </row>
    <row r="110" spans="1:18" ht="16" x14ac:dyDescent="0.2">
      <c r="A110" s="3">
        <v>0.77</v>
      </c>
      <c r="D110" s="22">
        <v>1.29</v>
      </c>
      <c r="R110" s="33"/>
    </row>
    <row r="111" spans="1:18" ht="16" x14ac:dyDescent="0.2">
      <c r="A111" s="3">
        <v>0.6</v>
      </c>
      <c r="D111" s="22">
        <v>1.32</v>
      </c>
      <c r="R111" s="33"/>
    </row>
    <row r="112" spans="1:18" ht="16" x14ac:dyDescent="0.2">
      <c r="A112" s="3">
        <v>3.4</v>
      </c>
      <c r="D112" s="22">
        <v>1.33</v>
      </c>
      <c r="R112" s="33"/>
    </row>
    <row r="113" spans="1:18" ht="16" x14ac:dyDescent="0.2">
      <c r="A113" s="3">
        <v>2.23</v>
      </c>
      <c r="D113" s="22">
        <v>1.36</v>
      </c>
      <c r="R113" s="33"/>
    </row>
    <row r="114" spans="1:18" ht="16" x14ac:dyDescent="0.2">
      <c r="A114" s="3">
        <v>2.5</v>
      </c>
      <c r="D114" s="22">
        <v>1.36</v>
      </c>
      <c r="R114" s="33"/>
    </row>
    <row r="115" spans="1:18" ht="16" x14ac:dyDescent="0.2">
      <c r="A115" s="3">
        <v>1.68</v>
      </c>
      <c r="D115" s="22">
        <v>1.38</v>
      </c>
      <c r="R115" s="33"/>
    </row>
    <row r="116" spans="1:18" ht="16" x14ac:dyDescent="0.2">
      <c r="A116" s="3">
        <v>4.83</v>
      </c>
      <c r="D116" s="22">
        <v>1.39</v>
      </c>
      <c r="R116" s="33"/>
    </row>
    <row r="117" spans="1:18" ht="16" x14ac:dyDescent="0.2">
      <c r="A117" s="3">
        <v>3.39</v>
      </c>
      <c r="D117" s="22">
        <v>1.39</v>
      </c>
      <c r="R117" s="33"/>
    </row>
    <row r="118" spans="1:18" ht="16" x14ac:dyDescent="0.2">
      <c r="A118" s="3">
        <v>0.56000000000000005</v>
      </c>
      <c r="D118" s="22">
        <v>1.41</v>
      </c>
      <c r="R118" s="33"/>
    </row>
    <row r="119" spans="1:18" ht="16" x14ac:dyDescent="0.2">
      <c r="A119" s="3">
        <v>2.38</v>
      </c>
      <c r="D119" s="22">
        <v>1.42</v>
      </c>
      <c r="R119" s="33"/>
    </row>
    <row r="120" spans="1:18" ht="16" x14ac:dyDescent="0.2">
      <c r="A120" s="3">
        <v>1.98</v>
      </c>
      <c r="D120" s="22">
        <v>1.43</v>
      </c>
      <c r="R120" s="33"/>
    </row>
    <row r="121" spans="1:18" ht="16" x14ac:dyDescent="0.2">
      <c r="A121" s="3">
        <v>0.63</v>
      </c>
      <c r="D121" s="22">
        <v>1.45</v>
      </c>
      <c r="R121" s="33"/>
    </row>
    <row r="122" spans="1:18" ht="16" x14ac:dyDescent="0.2">
      <c r="A122" s="3">
        <v>1.36</v>
      </c>
      <c r="D122" s="22">
        <v>1.45</v>
      </c>
      <c r="R122" s="33"/>
    </row>
    <row r="123" spans="1:18" ht="16" x14ac:dyDescent="0.2">
      <c r="A123" s="3">
        <v>1.2</v>
      </c>
      <c r="D123" s="22">
        <v>1.48</v>
      </c>
      <c r="R123" s="33"/>
    </row>
    <row r="124" spans="1:18" ht="16" x14ac:dyDescent="0.2">
      <c r="A124" s="3">
        <v>0.82</v>
      </c>
      <c r="D124" s="22">
        <v>1.51</v>
      </c>
      <c r="R124" s="33"/>
    </row>
    <row r="125" spans="1:18" ht="16" x14ac:dyDescent="0.2">
      <c r="A125" s="3">
        <v>1</v>
      </c>
      <c r="D125" s="22">
        <v>1.51</v>
      </c>
      <c r="R125" s="33"/>
    </row>
    <row r="126" spans="1:18" ht="16" x14ac:dyDescent="0.2">
      <c r="A126" s="3">
        <v>0.7</v>
      </c>
      <c r="D126" s="22">
        <v>1.51</v>
      </c>
      <c r="R126" s="33"/>
    </row>
    <row r="127" spans="1:18" ht="16" x14ac:dyDescent="0.2">
      <c r="A127" s="3">
        <v>0.68</v>
      </c>
      <c r="D127" s="22">
        <v>1.53</v>
      </c>
      <c r="R127" s="33"/>
    </row>
    <row r="128" spans="1:18" ht="16" x14ac:dyDescent="0.2">
      <c r="A128" s="3">
        <v>1.73</v>
      </c>
      <c r="D128" s="22">
        <v>1.53</v>
      </c>
      <c r="R128" s="33"/>
    </row>
    <row r="129" spans="1:18" ht="16" x14ac:dyDescent="0.2">
      <c r="A129" s="3">
        <v>1.33</v>
      </c>
      <c r="D129" s="22">
        <v>1.56</v>
      </c>
      <c r="R129" s="33"/>
    </row>
    <row r="130" spans="1:18" ht="16" x14ac:dyDescent="0.2">
      <c r="A130" s="3">
        <v>1.04</v>
      </c>
      <c r="D130" s="22">
        <v>1.56</v>
      </c>
      <c r="R130" s="33"/>
    </row>
    <row r="131" spans="1:18" ht="16" x14ac:dyDescent="0.2">
      <c r="A131" s="3">
        <v>1.51</v>
      </c>
      <c r="D131" s="22">
        <v>1.56</v>
      </c>
      <c r="R131" s="33"/>
    </row>
    <row r="132" spans="1:18" ht="16" x14ac:dyDescent="0.2">
      <c r="A132" s="3">
        <v>1.23</v>
      </c>
      <c r="D132" s="22">
        <v>1.57</v>
      </c>
      <c r="R132" s="33"/>
    </row>
    <row r="133" spans="1:18" ht="16" x14ac:dyDescent="0.2">
      <c r="A133" s="3">
        <v>1.36</v>
      </c>
      <c r="D133" s="22">
        <v>1.6</v>
      </c>
      <c r="R133" s="33"/>
    </row>
    <row r="134" spans="1:18" ht="16" x14ac:dyDescent="0.2">
      <c r="A134" s="3">
        <v>0.57999999999999996</v>
      </c>
      <c r="D134" s="22">
        <v>1.6</v>
      </c>
      <c r="R134" s="33"/>
    </row>
    <row r="135" spans="1:18" ht="16" x14ac:dyDescent="0.2">
      <c r="A135" s="3">
        <v>0.61</v>
      </c>
      <c r="D135" s="22">
        <v>1.62</v>
      </c>
      <c r="R135" s="33"/>
    </row>
    <row r="136" spans="1:18" ht="16" x14ac:dyDescent="0.2">
      <c r="A136" s="3">
        <v>0.52</v>
      </c>
      <c r="D136" s="22">
        <v>1.63</v>
      </c>
      <c r="R136" s="33"/>
    </row>
    <row r="137" spans="1:18" ht="16" x14ac:dyDescent="0.2">
      <c r="A137" s="3">
        <v>2.14</v>
      </c>
      <c r="D137" s="22">
        <v>1.68</v>
      </c>
      <c r="R137" s="33"/>
    </row>
    <row r="138" spans="1:18" ht="16" x14ac:dyDescent="0.2">
      <c r="A138" s="3">
        <v>0.53</v>
      </c>
      <c r="D138" s="22">
        <v>1.69</v>
      </c>
      <c r="R138" s="33"/>
    </row>
    <row r="139" spans="1:18" ht="16" x14ac:dyDescent="0.2">
      <c r="A139" s="3">
        <v>1.63</v>
      </c>
      <c r="D139" s="22">
        <v>1.73</v>
      </c>
      <c r="R139" s="33"/>
    </row>
    <row r="140" spans="1:18" ht="16" x14ac:dyDescent="0.2">
      <c r="A140" s="3">
        <v>1.07</v>
      </c>
      <c r="D140" s="22">
        <v>1.76</v>
      </c>
      <c r="R140" s="33"/>
    </row>
    <row r="141" spans="1:18" ht="16" x14ac:dyDescent="0.2">
      <c r="A141" s="3">
        <v>4.3600000000000003</v>
      </c>
      <c r="D141" s="22">
        <v>1.78</v>
      </c>
      <c r="R141" s="33"/>
    </row>
    <row r="142" spans="1:18" ht="16" x14ac:dyDescent="0.2">
      <c r="A142" s="3">
        <v>1.97</v>
      </c>
      <c r="D142" s="22">
        <v>1.86</v>
      </c>
      <c r="R142" s="33"/>
    </row>
    <row r="143" spans="1:18" ht="16" x14ac:dyDescent="0.2">
      <c r="A143" s="3">
        <v>0.63</v>
      </c>
      <c r="D143" s="22">
        <v>1.89</v>
      </c>
      <c r="R143" s="33"/>
    </row>
    <row r="144" spans="1:18" ht="16" x14ac:dyDescent="0.2">
      <c r="A144" s="3">
        <v>1.1399999999999999</v>
      </c>
      <c r="D144" s="22">
        <v>1.9</v>
      </c>
      <c r="R144" s="33"/>
    </row>
    <row r="145" spans="1:18" ht="16" x14ac:dyDescent="0.2">
      <c r="A145" s="3">
        <v>4.8099999999999996</v>
      </c>
      <c r="D145" s="22">
        <v>1.91</v>
      </c>
      <c r="R145" s="33"/>
    </row>
    <row r="146" spans="1:18" ht="16" x14ac:dyDescent="0.2">
      <c r="A146" s="3">
        <v>0.65</v>
      </c>
      <c r="D146" s="22">
        <v>1.91</v>
      </c>
      <c r="R146" s="33"/>
    </row>
    <row r="147" spans="1:18" ht="16" x14ac:dyDescent="0.2">
      <c r="A147" s="3">
        <v>1.17</v>
      </c>
      <c r="D147" s="22">
        <v>1.93</v>
      </c>
      <c r="R147" s="33"/>
    </row>
    <row r="148" spans="1:18" ht="16" x14ac:dyDescent="0.2">
      <c r="A148" s="3">
        <v>2.1</v>
      </c>
      <c r="D148" s="22">
        <v>1.95</v>
      </c>
      <c r="R148" s="33"/>
    </row>
    <row r="149" spans="1:18" ht="16" x14ac:dyDescent="0.2">
      <c r="A149" s="3">
        <v>1.0900000000000001</v>
      </c>
      <c r="D149" s="22">
        <v>1.97</v>
      </c>
      <c r="R149" s="33"/>
    </row>
    <row r="150" spans="1:18" ht="16" x14ac:dyDescent="0.2">
      <c r="A150" s="3">
        <v>0.88</v>
      </c>
      <c r="D150" s="22">
        <v>1.97</v>
      </c>
      <c r="R150" s="33"/>
    </row>
    <row r="151" spans="1:18" ht="16" x14ac:dyDescent="0.2">
      <c r="A151" s="3">
        <v>2.4700000000000002</v>
      </c>
      <c r="D151" s="22">
        <v>1.97</v>
      </c>
      <c r="R151" s="33"/>
    </row>
    <row r="152" spans="1:18" ht="16" x14ac:dyDescent="0.2">
      <c r="A152" s="3">
        <v>1.05</v>
      </c>
      <c r="D152" s="22">
        <v>1.97</v>
      </c>
      <c r="R152" s="33"/>
    </row>
    <row r="153" spans="1:18" ht="16" x14ac:dyDescent="0.2">
      <c r="A153" s="3">
        <v>1.56</v>
      </c>
      <c r="D153" s="22">
        <v>1.98</v>
      </c>
      <c r="R153" s="33"/>
    </row>
    <row r="154" spans="1:18" ht="16" x14ac:dyDescent="0.2">
      <c r="A154" s="3">
        <v>1.42</v>
      </c>
      <c r="D154" s="22">
        <v>1.99</v>
      </c>
      <c r="R154" s="33"/>
    </row>
    <row r="155" spans="1:18" ht="16" x14ac:dyDescent="0.2">
      <c r="A155" s="3">
        <v>0.59</v>
      </c>
      <c r="D155" s="22">
        <v>1.99</v>
      </c>
      <c r="R155" s="33"/>
    </row>
    <row r="156" spans="1:18" ht="16" x14ac:dyDescent="0.2">
      <c r="A156" s="3">
        <v>2.52</v>
      </c>
      <c r="D156" s="22">
        <v>2.0299999999999998</v>
      </c>
      <c r="R156" s="33"/>
    </row>
    <row r="157" spans="1:18" ht="16" x14ac:dyDescent="0.2">
      <c r="A157" s="3">
        <v>0.68</v>
      </c>
      <c r="D157" s="22">
        <v>2.0499999999999998</v>
      </c>
      <c r="R157" s="33"/>
    </row>
    <row r="158" spans="1:18" ht="16" x14ac:dyDescent="0.2">
      <c r="A158" s="3">
        <v>3.71</v>
      </c>
      <c r="D158" s="22">
        <v>2.1</v>
      </c>
      <c r="R158" s="33"/>
    </row>
    <row r="159" spans="1:18" ht="16" x14ac:dyDescent="0.2">
      <c r="A159" s="3">
        <v>0.55000000000000004</v>
      </c>
      <c r="D159" s="22">
        <v>2.12</v>
      </c>
      <c r="R159" s="33"/>
    </row>
    <row r="160" spans="1:18" ht="16" x14ac:dyDescent="0.2">
      <c r="A160" s="3">
        <v>1.21</v>
      </c>
      <c r="D160" s="22">
        <v>2.14</v>
      </c>
      <c r="R160" s="33"/>
    </row>
    <row r="161" spans="1:18" ht="16" x14ac:dyDescent="0.2">
      <c r="A161" s="3">
        <v>1.1399999999999999</v>
      </c>
      <c r="D161" s="22">
        <v>2.17</v>
      </c>
      <c r="R161" s="33"/>
    </row>
    <row r="162" spans="1:18" ht="16" x14ac:dyDescent="0.2">
      <c r="A162" s="3">
        <v>1.01</v>
      </c>
      <c r="D162" s="22">
        <v>2.17</v>
      </c>
      <c r="R162" s="33"/>
    </row>
    <row r="163" spans="1:18" ht="16" x14ac:dyDescent="0.2">
      <c r="A163" s="3">
        <v>2.38</v>
      </c>
      <c r="D163" s="22">
        <v>2.1800000000000002</v>
      </c>
      <c r="R163" s="33"/>
    </row>
    <row r="164" spans="1:18" ht="16" x14ac:dyDescent="0.2">
      <c r="A164" s="3">
        <v>1.69</v>
      </c>
      <c r="D164" s="22">
        <v>2.23</v>
      </c>
      <c r="R164" s="33"/>
    </row>
    <row r="165" spans="1:18" ht="16" x14ac:dyDescent="0.2">
      <c r="A165" s="3">
        <v>2.5499999999999998</v>
      </c>
      <c r="D165" s="22">
        <v>2.2599999999999998</v>
      </c>
      <c r="R165" s="33"/>
    </row>
    <row r="166" spans="1:18" ht="16" x14ac:dyDescent="0.2">
      <c r="A166" s="3">
        <v>0.79</v>
      </c>
      <c r="D166" s="22">
        <v>2.2799999999999998</v>
      </c>
      <c r="R166" s="33"/>
    </row>
    <row r="167" spans="1:18" ht="16" x14ac:dyDescent="0.2">
      <c r="A167" s="3">
        <v>1.05</v>
      </c>
      <c r="D167" s="22">
        <v>2.34</v>
      </c>
      <c r="R167" s="33"/>
    </row>
    <row r="168" spans="1:18" ht="16" x14ac:dyDescent="0.2">
      <c r="A168" s="3">
        <v>0.56000000000000005</v>
      </c>
      <c r="D168" s="22">
        <v>2.38</v>
      </c>
      <c r="R168" s="33"/>
    </row>
    <row r="169" spans="1:18" ht="16" x14ac:dyDescent="0.2">
      <c r="A169" s="3">
        <v>2.34</v>
      </c>
      <c r="D169" s="22">
        <v>2.38</v>
      </c>
      <c r="R169" s="33"/>
    </row>
    <row r="170" spans="1:18" ht="16" x14ac:dyDescent="0.2">
      <c r="A170" s="3">
        <v>0.79</v>
      </c>
      <c r="D170" s="22">
        <v>2.39</v>
      </c>
      <c r="R170" s="33"/>
    </row>
    <row r="171" spans="1:18" ht="16" x14ac:dyDescent="0.2">
      <c r="A171" s="3">
        <v>1.04</v>
      </c>
      <c r="D171" s="22">
        <v>2.4</v>
      </c>
      <c r="R171" s="33"/>
    </row>
    <row r="172" spans="1:18" ht="16" x14ac:dyDescent="0.2">
      <c r="A172" s="3">
        <v>1.01</v>
      </c>
      <c r="D172" s="22">
        <v>2.44</v>
      </c>
      <c r="R172" s="33"/>
    </row>
    <row r="173" spans="1:18" ht="16" x14ac:dyDescent="0.2">
      <c r="A173" s="3">
        <v>1.53</v>
      </c>
      <c r="D173" s="22">
        <v>2.4700000000000002</v>
      </c>
      <c r="R173" s="33"/>
    </row>
    <row r="174" spans="1:18" ht="16" x14ac:dyDescent="0.2">
      <c r="A174" s="3">
        <v>2.0499999999999998</v>
      </c>
      <c r="D174" s="22">
        <v>2.4700000000000002</v>
      </c>
      <c r="R174" s="33"/>
    </row>
    <row r="175" spans="1:18" ht="16" x14ac:dyDescent="0.2">
      <c r="A175" s="3">
        <v>0.77</v>
      </c>
      <c r="D175" s="22">
        <v>2.48</v>
      </c>
      <c r="R175" s="33"/>
    </row>
    <row r="176" spans="1:18" ht="16" x14ac:dyDescent="0.2">
      <c r="A176" s="3">
        <v>1.6</v>
      </c>
      <c r="D176" s="22">
        <v>2.5</v>
      </c>
      <c r="R176" s="33"/>
    </row>
    <row r="177" spans="1:18" ht="16" x14ac:dyDescent="0.2">
      <c r="A177" s="3">
        <v>0.78</v>
      </c>
      <c r="D177" s="22">
        <v>2.52</v>
      </c>
      <c r="R177" s="33"/>
    </row>
    <row r="178" spans="1:18" ht="16" x14ac:dyDescent="0.2">
      <c r="A178" s="3">
        <v>1.91</v>
      </c>
      <c r="D178" s="22">
        <v>2.5299999999999998</v>
      </c>
      <c r="R178" s="33"/>
    </row>
    <row r="179" spans="1:18" ht="16" x14ac:dyDescent="0.2">
      <c r="A179" s="3">
        <v>4.13</v>
      </c>
      <c r="D179" s="22">
        <v>2.5299999999999998</v>
      </c>
      <c r="R179" s="33"/>
    </row>
    <row r="180" spans="1:18" ht="16" x14ac:dyDescent="0.2">
      <c r="A180" s="3">
        <v>2.12</v>
      </c>
      <c r="D180" s="22">
        <v>2.5499999999999998</v>
      </c>
      <c r="R180" s="33"/>
    </row>
    <row r="181" spans="1:18" ht="16" x14ac:dyDescent="0.2">
      <c r="A181" s="3">
        <v>1.99</v>
      </c>
      <c r="D181" s="22">
        <v>2.96</v>
      </c>
      <c r="R181" s="33"/>
    </row>
    <row r="182" spans="1:18" ht="16" x14ac:dyDescent="0.2">
      <c r="A182" s="3">
        <v>1.6</v>
      </c>
      <c r="D182" s="22">
        <v>3.01</v>
      </c>
      <c r="R182" s="33"/>
    </row>
    <row r="183" spans="1:18" ht="16" x14ac:dyDescent="0.2">
      <c r="A183" s="3">
        <v>0.66</v>
      </c>
      <c r="D183" s="22">
        <v>3.03</v>
      </c>
      <c r="R183" s="33"/>
    </row>
    <row r="184" spans="1:18" ht="16" x14ac:dyDescent="0.2">
      <c r="A184" s="3">
        <v>2.5299999999999998</v>
      </c>
      <c r="D184" s="22">
        <v>3.08</v>
      </c>
      <c r="R184" s="33"/>
    </row>
    <row r="185" spans="1:18" ht="16" x14ac:dyDescent="0.2">
      <c r="A185" s="3">
        <v>1.97</v>
      </c>
      <c r="D185" s="22">
        <v>3.14</v>
      </c>
      <c r="R185" s="33"/>
    </row>
    <row r="186" spans="1:18" ht="16" x14ac:dyDescent="0.2">
      <c r="A186" s="3">
        <v>1.06</v>
      </c>
      <c r="D186" s="22">
        <v>3.19</v>
      </c>
      <c r="R186" s="33"/>
    </row>
    <row r="187" spans="1:18" ht="16" x14ac:dyDescent="0.2">
      <c r="A187" s="3">
        <v>1.76</v>
      </c>
      <c r="D187" s="22">
        <v>3.25</v>
      </c>
      <c r="R187" s="33"/>
    </row>
    <row r="188" spans="1:18" ht="16" x14ac:dyDescent="0.2">
      <c r="A188" s="3">
        <v>1.89</v>
      </c>
      <c r="D188" s="22">
        <v>3.37</v>
      </c>
      <c r="R188" s="33"/>
    </row>
    <row r="189" spans="1:18" ht="16" x14ac:dyDescent="0.2">
      <c r="A189" s="3">
        <v>4.84</v>
      </c>
      <c r="D189" s="22">
        <v>3.39</v>
      </c>
      <c r="R189" s="33"/>
    </row>
    <row r="190" spans="1:18" ht="16" x14ac:dyDescent="0.2">
      <c r="A190" s="3">
        <v>0.5</v>
      </c>
      <c r="D190" s="22">
        <v>3.4</v>
      </c>
      <c r="R190" s="33"/>
    </row>
    <row r="191" spans="1:18" ht="16" x14ac:dyDescent="0.2">
      <c r="A191" s="3">
        <v>0.56999999999999995</v>
      </c>
      <c r="D191" s="22">
        <v>3.48</v>
      </c>
      <c r="R191" s="33"/>
    </row>
    <row r="192" spans="1:18" ht="16" x14ac:dyDescent="0.2">
      <c r="A192" s="3">
        <v>1.05</v>
      </c>
      <c r="D192" s="22">
        <v>3.49</v>
      </c>
      <c r="R192" s="33"/>
    </row>
    <row r="193" spans="1:18" ht="16" x14ac:dyDescent="0.2">
      <c r="A193" s="3">
        <v>1.56</v>
      </c>
      <c r="D193" s="22">
        <v>3.71</v>
      </c>
      <c r="R193" s="33"/>
    </row>
    <row r="194" spans="1:18" ht="16" x14ac:dyDescent="0.2">
      <c r="A194" s="3">
        <v>0.76</v>
      </c>
      <c r="D194" s="22">
        <v>3.97</v>
      </c>
      <c r="R194" s="33"/>
    </row>
    <row r="195" spans="1:18" ht="16" x14ac:dyDescent="0.2">
      <c r="A195" s="3">
        <v>0.66</v>
      </c>
      <c r="D195" s="22">
        <v>4.13</v>
      </c>
      <c r="R195" s="33"/>
    </row>
    <row r="196" spans="1:18" ht="16" x14ac:dyDescent="0.2">
      <c r="A196" s="3">
        <v>0.89</v>
      </c>
      <c r="D196" s="22">
        <v>4.2</v>
      </c>
      <c r="R196" s="33"/>
    </row>
    <row r="197" spans="1:18" ht="16" x14ac:dyDescent="0.2">
      <c r="A197" s="3">
        <v>3.08</v>
      </c>
      <c r="D197" s="22">
        <v>4.3099999999999996</v>
      </c>
      <c r="R197" s="33"/>
    </row>
    <row r="198" spans="1:18" ht="16" x14ac:dyDescent="0.2">
      <c r="A198" s="3">
        <v>1.93</v>
      </c>
      <c r="D198" s="22">
        <v>4.3600000000000003</v>
      </c>
      <c r="R198" s="33"/>
    </row>
    <row r="199" spans="1:18" ht="16" x14ac:dyDescent="0.2">
      <c r="A199" s="3">
        <v>2.4</v>
      </c>
      <c r="D199" s="22">
        <v>4.8099999999999996</v>
      </c>
      <c r="R199" s="33"/>
    </row>
    <row r="200" spans="1:18" ht="16" x14ac:dyDescent="0.2">
      <c r="A200" s="3">
        <v>1.39</v>
      </c>
      <c r="D200" s="22">
        <v>4.83</v>
      </c>
      <c r="R200" s="33"/>
    </row>
    <row r="201" spans="1:18" ht="17" thickBot="1" x14ac:dyDescent="0.25">
      <c r="A201" s="4">
        <v>2.39</v>
      </c>
      <c r="D201" s="23">
        <v>4.84</v>
      </c>
      <c r="R201" s="33"/>
    </row>
    <row r="202" spans="1:18" ht="19" thickTop="1" x14ac:dyDescent="0.2"/>
  </sheetData>
  <sortState xmlns:xlrd2="http://schemas.microsoft.com/office/spreadsheetml/2017/richdata2" ref="C2:D202">
    <sortCondition ref="D1:D202"/>
  </sortState>
  <mergeCells count="14">
    <mergeCell ref="R5:S6"/>
    <mergeCell ref="T5:T6"/>
    <mergeCell ref="R7:S8"/>
    <mergeCell ref="T7:T8"/>
    <mergeCell ref="F18:G18"/>
    <mergeCell ref="F4:G4"/>
    <mergeCell ref="H4:I4"/>
    <mergeCell ref="K5:L5"/>
    <mergeCell ref="F6:G6"/>
    <mergeCell ref="F8:G9"/>
    <mergeCell ref="H8:H9"/>
    <mergeCell ref="I8:I9"/>
    <mergeCell ref="J8:J9"/>
    <mergeCell ref="K8:K9"/>
  </mergeCells>
  <pageMargins left="0.7" right="0.7" top="0.75" bottom="0.75" header="0.3" footer="0.3"/>
  <ignoredErrors>
    <ignoredError sqref="I10:I11 I12:I1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8F6F-9178-DF48-AAA4-CEB14DB9CBB1}">
  <dimension ref="A1:F202"/>
  <sheetViews>
    <sheetView topLeftCell="A11" workbookViewId="0">
      <selection activeCell="X16" sqref="X16"/>
    </sheetView>
  </sheetViews>
  <sheetFormatPr baseColWidth="10" defaultRowHeight="18" x14ac:dyDescent="0.2"/>
  <cols>
    <col min="1" max="1" width="8.5" style="39" customWidth="1"/>
    <col min="2" max="2" width="10.83203125" style="11"/>
  </cols>
  <sheetData>
    <row r="1" spans="1:6" thickTop="1" x14ac:dyDescent="0.2">
      <c r="A1" s="1" t="s">
        <v>0</v>
      </c>
      <c r="B1" s="45" t="s">
        <v>229</v>
      </c>
      <c r="E1" s="9" t="s">
        <v>218</v>
      </c>
    </row>
    <row r="2" spans="1:6" ht="16" x14ac:dyDescent="0.2">
      <c r="A2" s="2">
        <v>2.96</v>
      </c>
      <c r="B2" s="11">
        <f>POWER(A2,2)</f>
        <v>8.7615999999999996</v>
      </c>
      <c r="C2" s="53"/>
      <c r="D2" s="67">
        <f>SUM(B2:B201)</f>
        <v>640.7855999999997</v>
      </c>
      <c r="E2" s="21">
        <v>0.5</v>
      </c>
      <c r="F2" s="52">
        <f>2*0.312*$E2*EXP(-0.312*POWER($E2,2))</f>
        <v>0.28858890108158425</v>
      </c>
    </row>
    <row r="3" spans="1:6" ht="16" x14ac:dyDescent="0.2">
      <c r="A3" s="2">
        <v>2.5299999999999998</v>
      </c>
      <c r="B3" s="11">
        <f t="shared" ref="B3:B66" si="0">POWER(A3,2)</f>
        <v>6.4008999999999991</v>
      </c>
      <c r="C3" s="53"/>
      <c r="D3" s="67"/>
      <c r="E3" s="22">
        <v>0.51</v>
      </c>
      <c r="F3" s="52">
        <f t="shared" ref="F3:F66" si="1">2*0.312*$E3*EXP(-0.312*POWER($E3,2))</f>
        <v>0.29343454970707916</v>
      </c>
    </row>
    <row r="4" spans="1:6" ht="16" x14ac:dyDescent="0.2">
      <c r="A4" s="2">
        <v>2.17</v>
      </c>
      <c r="B4" s="11">
        <f t="shared" si="0"/>
        <v>4.7088999999999999</v>
      </c>
      <c r="C4" s="53"/>
      <c r="D4" s="67"/>
      <c r="E4" s="22">
        <v>0.52</v>
      </c>
      <c r="F4" s="52">
        <f t="shared" si="1"/>
        <v>0.29822824046924562</v>
      </c>
    </row>
    <row r="5" spans="1:6" ht="16" x14ac:dyDescent="0.2">
      <c r="A5" s="2">
        <v>0.69</v>
      </c>
      <c r="B5" s="11">
        <f t="shared" si="0"/>
        <v>0.47609999999999991</v>
      </c>
      <c r="E5" s="22">
        <v>0.52</v>
      </c>
      <c r="F5" s="52">
        <f t="shared" si="1"/>
        <v>0.29822824046924562</v>
      </c>
    </row>
    <row r="6" spans="1:6" ht="16" x14ac:dyDescent="0.2">
      <c r="A6" s="2">
        <v>0.51</v>
      </c>
      <c r="B6" s="11">
        <f t="shared" si="0"/>
        <v>0.2601</v>
      </c>
      <c r="E6" s="22">
        <v>0.52</v>
      </c>
      <c r="F6" s="52">
        <f t="shared" si="1"/>
        <v>0.29822824046924562</v>
      </c>
    </row>
    <row r="7" spans="1:6" ht="16" x14ac:dyDescent="0.2">
      <c r="A7" s="2">
        <v>2.0299999999999998</v>
      </c>
      <c r="B7" s="11">
        <f t="shared" si="0"/>
        <v>4.1208999999999989</v>
      </c>
      <c r="E7" s="22">
        <v>0.53</v>
      </c>
      <c r="F7" s="52">
        <f t="shared" si="1"/>
        <v>0.30296924415953153</v>
      </c>
    </row>
    <row r="8" spans="1:6" ht="16" x14ac:dyDescent="0.2">
      <c r="A8" s="2">
        <v>0.65</v>
      </c>
      <c r="B8" s="11">
        <f t="shared" si="0"/>
        <v>0.42250000000000004</v>
      </c>
      <c r="E8" s="22">
        <v>0.54</v>
      </c>
      <c r="F8" s="52">
        <f t="shared" si="1"/>
        <v>0.30765684706048363</v>
      </c>
    </row>
    <row r="9" spans="1:6" ht="16" x14ac:dyDescent="0.2">
      <c r="A9" s="2">
        <v>0.91</v>
      </c>
      <c r="B9" s="11">
        <f t="shared" si="0"/>
        <v>0.82810000000000006</v>
      </c>
      <c r="E9" s="22">
        <v>0.55000000000000004</v>
      </c>
      <c r="F9" s="52">
        <f t="shared" si="1"/>
        <v>0.31229035111738696</v>
      </c>
    </row>
    <row r="10" spans="1:6" ht="16" x14ac:dyDescent="0.2">
      <c r="A10" s="2">
        <v>0.92</v>
      </c>
      <c r="B10" s="11">
        <f t="shared" si="0"/>
        <v>0.84640000000000004</v>
      </c>
      <c r="E10" s="22">
        <v>0.55000000000000004</v>
      </c>
      <c r="F10" s="52">
        <f t="shared" si="1"/>
        <v>0.31229035111738696</v>
      </c>
    </row>
    <row r="11" spans="1:6" ht="16" x14ac:dyDescent="0.2">
      <c r="A11" s="2">
        <v>1.06</v>
      </c>
      <c r="B11" s="11">
        <f t="shared" si="0"/>
        <v>1.1236000000000002</v>
      </c>
      <c r="E11" s="22">
        <v>0.56000000000000005</v>
      </c>
      <c r="F11" s="52">
        <f t="shared" si="1"/>
        <v>0.31686907410348364</v>
      </c>
    </row>
    <row r="12" spans="1:6" ht="16" x14ac:dyDescent="0.2">
      <c r="A12" s="2">
        <v>1.21</v>
      </c>
      <c r="B12" s="11">
        <f t="shared" si="0"/>
        <v>1.4641</v>
      </c>
      <c r="E12" s="22">
        <v>0.56000000000000005</v>
      </c>
      <c r="F12" s="52">
        <f t="shared" si="1"/>
        <v>0.31686907410348364</v>
      </c>
    </row>
    <row r="13" spans="1:6" ht="16" x14ac:dyDescent="0.2">
      <c r="A13" s="2">
        <v>1.27</v>
      </c>
      <c r="B13" s="11">
        <f t="shared" si="0"/>
        <v>1.6129</v>
      </c>
      <c r="E13" s="22">
        <v>0.56999999999999995</v>
      </c>
      <c r="F13" s="52">
        <f t="shared" si="1"/>
        <v>0.321392349778719</v>
      </c>
    </row>
    <row r="14" spans="1:6" ht="16" x14ac:dyDescent="0.2">
      <c r="A14" s="2">
        <v>1.97</v>
      </c>
      <c r="B14" s="11">
        <f t="shared" si="0"/>
        <v>3.8809</v>
      </c>
      <c r="E14" s="22">
        <v>0.56999999999999995</v>
      </c>
      <c r="F14" s="52">
        <f t="shared" si="1"/>
        <v>0.321392349778719</v>
      </c>
    </row>
    <row r="15" spans="1:6" ht="16" x14ac:dyDescent="0.2">
      <c r="A15" s="2">
        <v>3.97</v>
      </c>
      <c r="B15" s="11">
        <f t="shared" si="0"/>
        <v>15.760900000000001</v>
      </c>
      <c r="E15" s="22">
        <v>0.57999999999999996</v>
      </c>
      <c r="F15" s="52">
        <f t="shared" si="1"/>
        <v>0.32585952804197099</v>
      </c>
    </row>
    <row r="16" spans="1:6" ht="16" x14ac:dyDescent="0.2">
      <c r="A16" s="2">
        <v>2.1800000000000002</v>
      </c>
      <c r="B16" s="11">
        <f t="shared" si="0"/>
        <v>4.7524000000000006</v>
      </c>
      <c r="E16" s="22">
        <v>0.57999999999999996</v>
      </c>
      <c r="F16" s="52">
        <f t="shared" si="1"/>
        <v>0.32585952804197099</v>
      </c>
    </row>
    <row r="17" spans="1:6" ht="16" x14ac:dyDescent="0.2">
      <c r="A17" s="2">
        <v>1.28</v>
      </c>
      <c r="B17" s="11">
        <f t="shared" si="0"/>
        <v>1.6384000000000001</v>
      </c>
      <c r="E17" s="22">
        <v>0.57999999999999996</v>
      </c>
      <c r="F17" s="52">
        <f t="shared" si="1"/>
        <v>0.32585952804197099</v>
      </c>
    </row>
    <row r="18" spans="1:6" ht="16" x14ac:dyDescent="0.2">
      <c r="A18" s="2">
        <v>0.68</v>
      </c>
      <c r="B18" s="11">
        <f t="shared" si="0"/>
        <v>0.46240000000000009</v>
      </c>
      <c r="E18" s="22">
        <v>0.59</v>
      </c>
      <c r="F18" s="52">
        <f t="shared" si="1"/>
        <v>0.33026997507671513</v>
      </c>
    </row>
    <row r="19" spans="1:6" ht="16" x14ac:dyDescent="0.2">
      <c r="A19" s="2">
        <v>1.43</v>
      </c>
      <c r="B19" s="11">
        <f t="shared" si="0"/>
        <v>2.0448999999999997</v>
      </c>
      <c r="E19" s="22">
        <v>0.59</v>
      </c>
      <c r="F19" s="52">
        <f t="shared" si="1"/>
        <v>0.33026997507671513</v>
      </c>
    </row>
    <row r="20" spans="1:6" ht="16" x14ac:dyDescent="0.2">
      <c r="A20" s="2">
        <v>1.51</v>
      </c>
      <c r="B20" s="11">
        <f t="shared" si="0"/>
        <v>2.2801</v>
      </c>
      <c r="E20" s="22">
        <v>0.6</v>
      </c>
      <c r="F20" s="52">
        <f t="shared" si="1"/>
        <v>0.33462307349008796</v>
      </c>
    </row>
    <row r="21" spans="1:6" ht="16" x14ac:dyDescent="0.2">
      <c r="A21" s="2">
        <v>1.57</v>
      </c>
      <c r="B21" s="11">
        <f t="shared" si="0"/>
        <v>2.4649000000000001</v>
      </c>
      <c r="E21" s="22">
        <v>0.6</v>
      </c>
      <c r="F21" s="52">
        <f t="shared" si="1"/>
        <v>0.33462307349008796</v>
      </c>
    </row>
    <row r="22" spans="1:6" ht="16" x14ac:dyDescent="0.2">
      <c r="A22" s="2">
        <v>0.9</v>
      </c>
      <c r="B22" s="11">
        <f t="shared" si="0"/>
        <v>0.81</v>
      </c>
      <c r="E22" s="22">
        <v>0.61</v>
      </c>
      <c r="F22" s="52">
        <f t="shared" si="1"/>
        <v>0.33891822244530972</v>
      </c>
    </row>
    <row r="23" spans="1:6" ht="16" x14ac:dyDescent="0.2">
      <c r="A23" s="2">
        <v>1.95</v>
      </c>
      <c r="B23" s="11">
        <f t="shared" si="0"/>
        <v>3.8024999999999998</v>
      </c>
      <c r="E23" s="22">
        <v>0.61</v>
      </c>
      <c r="F23" s="52">
        <f t="shared" si="1"/>
        <v>0.33891822244530972</v>
      </c>
    </row>
    <row r="24" spans="1:6" ht="16" x14ac:dyDescent="0.2">
      <c r="A24" s="2">
        <v>1.45</v>
      </c>
      <c r="B24" s="11">
        <f t="shared" si="0"/>
        <v>2.1025</v>
      </c>
      <c r="E24" s="22">
        <v>0.61</v>
      </c>
      <c r="F24" s="52">
        <f t="shared" si="1"/>
        <v>0.33891822244530972</v>
      </c>
    </row>
    <row r="25" spans="1:6" ht="16" x14ac:dyDescent="0.2">
      <c r="A25" s="2">
        <v>0.72</v>
      </c>
      <c r="B25" s="11">
        <f t="shared" si="0"/>
        <v>0.51839999999999997</v>
      </c>
      <c r="E25" s="22">
        <v>0.62</v>
      </c>
      <c r="F25" s="52">
        <f t="shared" si="1"/>
        <v>0.34315483778743439</v>
      </c>
    </row>
    <row r="26" spans="1:6" ht="16" x14ac:dyDescent="0.2">
      <c r="A26" s="2">
        <v>1.97</v>
      </c>
      <c r="B26" s="11">
        <f t="shared" si="0"/>
        <v>3.8809</v>
      </c>
      <c r="E26" s="22">
        <v>0.62</v>
      </c>
      <c r="F26" s="52">
        <f t="shared" si="1"/>
        <v>0.34315483778743439</v>
      </c>
    </row>
    <row r="27" spans="1:6" ht="16" x14ac:dyDescent="0.2">
      <c r="A27" s="2">
        <v>1</v>
      </c>
      <c r="B27" s="11">
        <f t="shared" si="0"/>
        <v>1</v>
      </c>
      <c r="E27" s="22">
        <v>0.62</v>
      </c>
      <c r="F27" s="52">
        <f t="shared" si="1"/>
        <v>0.34315483778743439</v>
      </c>
    </row>
    <row r="28" spans="1:6" ht="16" x14ac:dyDescent="0.2">
      <c r="A28" s="2">
        <v>0.89</v>
      </c>
      <c r="B28" s="11">
        <f t="shared" si="0"/>
        <v>0.79210000000000003</v>
      </c>
      <c r="E28" s="22">
        <v>0.63</v>
      </c>
      <c r="F28" s="52">
        <f t="shared" si="1"/>
        <v>0.34733235216239533</v>
      </c>
    </row>
    <row r="29" spans="1:6" ht="16" x14ac:dyDescent="0.2">
      <c r="A29" s="2">
        <v>0.61</v>
      </c>
      <c r="B29" s="11">
        <f t="shared" si="0"/>
        <v>0.37209999999999999</v>
      </c>
      <c r="E29" s="22">
        <v>0.63</v>
      </c>
      <c r="F29" s="52">
        <f t="shared" si="1"/>
        <v>0.34733235216239533</v>
      </c>
    </row>
    <row r="30" spans="1:6" ht="16" x14ac:dyDescent="0.2">
      <c r="A30" s="2">
        <v>0.52</v>
      </c>
      <c r="B30" s="11">
        <f t="shared" si="0"/>
        <v>0.27040000000000003</v>
      </c>
      <c r="E30" s="22">
        <v>0.65</v>
      </c>
      <c r="F30" s="52">
        <f t="shared" si="1"/>
        <v>0.35550789326609938</v>
      </c>
    </row>
    <row r="31" spans="1:6" ht="16" x14ac:dyDescent="0.2">
      <c r="A31" s="2">
        <v>1.86</v>
      </c>
      <c r="B31" s="11">
        <f t="shared" si="0"/>
        <v>3.4596000000000005</v>
      </c>
      <c r="E31" s="22">
        <v>0.65</v>
      </c>
      <c r="F31" s="52">
        <f t="shared" si="1"/>
        <v>0.35550789326609938</v>
      </c>
    </row>
    <row r="32" spans="1:6" ht="16" x14ac:dyDescent="0.2">
      <c r="A32" s="2">
        <v>0.76</v>
      </c>
      <c r="B32" s="11">
        <f t="shared" si="0"/>
        <v>0.5776</v>
      </c>
      <c r="E32" s="22">
        <v>0.66</v>
      </c>
      <c r="F32" s="52">
        <f t="shared" si="1"/>
        <v>0.35950487026816375</v>
      </c>
    </row>
    <row r="33" spans="1:6" ht="16" x14ac:dyDescent="0.2">
      <c r="A33" s="2">
        <v>0.84</v>
      </c>
      <c r="B33" s="11">
        <f t="shared" si="0"/>
        <v>0.70559999999999989</v>
      </c>
      <c r="E33" s="22">
        <v>0.66</v>
      </c>
      <c r="F33" s="52">
        <f t="shared" si="1"/>
        <v>0.35950487026816375</v>
      </c>
    </row>
    <row r="34" spans="1:6" ht="16" x14ac:dyDescent="0.2">
      <c r="A34" s="2">
        <v>4.2</v>
      </c>
      <c r="B34" s="11">
        <f t="shared" si="0"/>
        <v>17.64</v>
      </c>
      <c r="E34" s="22">
        <v>0.67</v>
      </c>
      <c r="F34" s="52">
        <f t="shared" si="1"/>
        <v>0.36344064704049633</v>
      </c>
    </row>
    <row r="35" spans="1:6" ht="16" x14ac:dyDescent="0.2">
      <c r="A35" s="2">
        <v>3.01</v>
      </c>
      <c r="B35" s="11">
        <f t="shared" si="0"/>
        <v>9.0600999999999985</v>
      </c>
      <c r="E35" s="22">
        <v>0.68</v>
      </c>
      <c r="F35" s="52">
        <f t="shared" si="1"/>
        <v>0.36731474178282475</v>
      </c>
    </row>
    <row r="36" spans="1:6" ht="16" x14ac:dyDescent="0.2">
      <c r="A36" s="2">
        <v>2.17</v>
      </c>
      <c r="B36" s="11">
        <f t="shared" si="0"/>
        <v>4.7088999999999999</v>
      </c>
      <c r="E36" s="22">
        <v>0.68</v>
      </c>
      <c r="F36" s="52">
        <f t="shared" si="1"/>
        <v>0.36731474178282475</v>
      </c>
    </row>
    <row r="37" spans="1:6" ht="16" x14ac:dyDescent="0.2">
      <c r="A37" s="2">
        <v>3.03</v>
      </c>
      <c r="B37" s="11">
        <f t="shared" si="0"/>
        <v>9.1808999999999994</v>
      </c>
      <c r="E37" s="22">
        <v>0.68</v>
      </c>
      <c r="F37" s="52">
        <f t="shared" si="1"/>
        <v>0.36731474178282475</v>
      </c>
    </row>
    <row r="38" spans="1:6" ht="16" x14ac:dyDescent="0.2">
      <c r="A38" s="2">
        <v>1.1399999999999999</v>
      </c>
      <c r="B38" s="11">
        <f t="shared" si="0"/>
        <v>1.2995999999999999</v>
      </c>
      <c r="E38" s="22">
        <v>0.69</v>
      </c>
      <c r="F38" s="52">
        <f t="shared" si="1"/>
        <v>0.37112669006800825</v>
      </c>
    </row>
    <row r="39" spans="1:6" ht="16" x14ac:dyDescent="0.2">
      <c r="A39" s="2">
        <v>3.25</v>
      </c>
      <c r="B39" s="11">
        <f t="shared" si="0"/>
        <v>10.5625</v>
      </c>
      <c r="E39" s="22">
        <v>0.7</v>
      </c>
      <c r="F39" s="52">
        <f t="shared" si="1"/>
        <v>0.37487604491360688</v>
      </c>
    </row>
    <row r="40" spans="1:6" ht="16" x14ac:dyDescent="0.2">
      <c r="A40" s="2">
        <v>1.51</v>
      </c>
      <c r="B40" s="11">
        <f t="shared" si="0"/>
        <v>2.2801</v>
      </c>
      <c r="E40" s="22">
        <v>0.7</v>
      </c>
      <c r="F40" s="52">
        <f t="shared" si="1"/>
        <v>0.37487604491360688</v>
      </c>
    </row>
    <row r="41" spans="1:6" ht="16" x14ac:dyDescent="0.2">
      <c r="A41" s="2">
        <v>0.92</v>
      </c>
      <c r="B41" s="11">
        <f t="shared" si="0"/>
        <v>0.84640000000000004</v>
      </c>
      <c r="E41" s="22">
        <v>0.7</v>
      </c>
      <c r="F41" s="52">
        <f t="shared" si="1"/>
        <v>0.37487604491360688</v>
      </c>
    </row>
    <row r="42" spans="1:6" ht="16" x14ac:dyDescent="0.2">
      <c r="A42" s="2">
        <v>3.37</v>
      </c>
      <c r="B42" s="11">
        <f t="shared" si="0"/>
        <v>11.356900000000001</v>
      </c>
      <c r="E42" s="22">
        <v>0.72</v>
      </c>
      <c r="F42" s="52">
        <f t="shared" si="1"/>
        <v>0.38218527396146584</v>
      </c>
    </row>
    <row r="43" spans="1:6" ht="16" x14ac:dyDescent="0.2">
      <c r="A43" s="2">
        <v>0.76</v>
      </c>
      <c r="B43" s="11">
        <f t="shared" si="0"/>
        <v>0.5776</v>
      </c>
      <c r="E43" s="22">
        <v>0.74</v>
      </c>
      <c r="F43" s="52">
        <f t="shared" si="1"/>
        <v>0.38923920425090325</v>
      </c>
    </row>
    <row r="44" spans="1:6" ht="16" x14ac:dyDescent="0.2">
      <c r="A44" s="2">
        <v>0.87</v>
      </c>
      <c r="B44" s="11">
        <f t="shared" si="0"/>
        <v>0.75690000000000002</v>
      </c>
      <c r="E44" s="22">
        <v>0.76</v>
      </c>
      <c r="F44" s="52">
        <f t="shared" si="1"/>
        <v>0.39603489365686412</v>
      </c>
    </row>
    <row r="45" spans="1:6" ht="16" x14ac:dyDescent="0.2">
      <c r="A45" s="2">
        <v>0.6</v>
      </c>
      <c r="B45" s="11">
        <f t="shared" si="0"/>
        <v>0.36</v>
      </c>
      <c r="E45" s="22">
        <v>0.76</v>
      </c>
      <c r="F45" s="52">
        <f t="shared" si="1"/>
        <v>0.39603489365686412</v>
      </c>
    </row>
    <row r="46" spans="1:6" ht="16" x14ac:dyDescent="0.2">
      <c r="A46" s="2">
        <v>1.91</v>
      </c>
      <c r="B46" s="11">
        <f t="shared" si="0"/>
        <v>3.6480999999999999</v>
      </c>
      <c r="E46" s="22">
        <v>0.76</v>
      </c>
      <c r="F46" s="52">
        <f t="shared" si="1"/>
        <v>0.39603489365686412</v>
      </c>
    </row>
    <row r="47" spans="1:6" ht="16" x14ac:dyDescent="0.2">
      <c r="A47" s="2">
        <v>1.28</v>
      </c>
      <c r="B47" s="11">
        <f t="shared" si="0"/>
        <v>1.6384000000000001</v>
      </c>
      <c r="E47" s="22">
        <v>0.76</v>
      </c>
      <c r="F47" s="52">
        <f t="shared" si="1"/>
        <v>0.39603489365686412</v>
      </c>
    </row>
    <row r="48" spans="1:6" ht="16" x14ac:dyDescent="0.2">
      <c r="A48" s="2">
        <v>0.86</v>
      </c>
      <c r="B48" s="11">
        <f t="shared" si="0"/>
        <v>0.73959999999999992</v>
      </c>
      <c r="E48" s="22">
        <v>0.77</v>
      </c>
      <c r="F48" s="52">
        <f t="shared" si="1"/>
        <v>0.39933505615199189</v>
      </c>
    </row>
    <row r="49" spans="1:6" ht="16" x14ac:dyDescent="0.2">
      <c r="A49" s="2">
        <v>2.44</v>
      </c>
      <c r="B49" s="11">
        <f t="shared" si="0"/>
        <v>5.9535999999999998</v>
      </c>
      <c r="E49" s="22">
        <v>0.77</v>
      </c>
      <c r="F49" s="52">
        <f t="shared" si="1"/>
        <v>0.39933505615199189</v>
      </c>
    </row>
    <row r="50" spans="1:6" ht="16" x14ac:dyDescent="0.2">
      <c r="A50" s="2">
        <v>1.78</v>
      </c>
      <c r="B50" s="11">
        <f t="shared" si="0"/>
        <v>3.1684000000000001</v>
      </c>
      <c r="E50" s="22">
        <v>0.78</v>
      </c>
      <c r="F50" s="52">
        <f t="shared" si="1"/>
        <v>0.40256968369683022</v>
      </c>
    </row>
    <row r="51" spans="1:6" ht="16" x14ac:dyDescent="0.2">
      <c r="A51" s="2">
        <v>2.48</v>
      </c>
      <c r="B51" s="11">
        <f t="shared" si="0"/>
        <v>6.1504000000000003</v>
      </c>
      <c r="E51" s="22">
        <v>0.78</v>
      </c>
      <c r="F51" s="52">
        <f t="shared" si="1"/>
        <v>0.40256968369683022</v>
      </c>
    </row>
    <row r="52" spans="1:6" ht="16" x14ac:dyDescent="0.2">
      <c r="A52" s="2">
        <v>0.8</v>
      </c>
      <c r="B52" s="11">
        <f t="shared" si="0"/>
        <v>0.64000000000000012</v>
      </c>
      <c r="E52" s="22">
        <v>0.78</v>
      </c>
      <c r="F52" s="52">
        <f t="shared" si="1"/>
        <v>0.40256968369683022</v>
      </c>
    </row>
    <row r="53" spans="1:6" ht="16" x14ac:dyDescent="0.2">
      <c r="A53" s="2">
        <v>1.22</v>
      </c>
      <c r="B53" s="11">
        <f t="shared" si="0"/>
        <v>1.4883999999999999</v>
      </c>
      <c r="E53" s="22">
        <v>0.79</v>
      </c>
      <c r="F53" s="52">
        <f t="shared" si="1"/>
        <v>0.40573848840837301</v>
      </c>
    </row>
    <row r="54" spans="1:6" ht="16" x14ac:dyDescent="0.2">
      <c r="A54" s="2">
        <v>1.02</v>
      </c>
      <c r="B54" s="11">
        <f t="shared" si="0"/>
        <v>1.0404</v>
      </c>
      <c r="E54" s="22">
        <v>0.79</v>
      </c>
      <c r="F54" s="52">
        <f t="shared" si="1"/>
        <v>0.40573848840837301</v>
      </c>
    </row>
    <row r="55" spans="1:6" ht="16" x14ac:dyDescent="0.2">
      <c r="A55" s="2">
        <v>0.88</v>
      </c>
      <c r="B55" s="11">
        <f t="shared" si="0"/>
        <v>0.77439999999999998</v>
      </c>
      <c r="E55" s="22">
        <v>0.8</v>
      </c>
      <c r="F55" s="52">
        <f t="shared" si="1"/>
        <v>0.40884120019015258</v>
      </c>
    </row>
    <row r="56" spans="1:6" ht="16" x14ac:dyDescent="0.2">
      <c r="A56" s="2">
        <v>1.04</v>
      </c>
      <c r="B56" s="11">
        <f t="shared" si="0"/>
        <v>1.0816000000000001</v>
      </c>
      <c r="E56" s="22">
        <v>0.8</v>
      </c>
      <c r="F56" s="52">
        <f t="shared" si="1"/>
        <v>0.40884120019015258</v>
      </c>
    </row>
    <row r="57" spans="1:6" ht="16" x14ac:dyDescent="0.2">
      <c r="A57" s="2">
        <v>3.49</v>
      </c>
      <c r="B57" s="11">
        <f t="shared" si="0"/>
        <v>12.180100000000001</v>
      </c>
      <c r="E57" s="22">
        <v>0.8</v>
      </c>
      <c r="F57" s="52">
        <f t="shared" si="1"/>
        <v>0.40884120019015258</v>
      </c>
    </row>
    <row r="58" spans="1:6" ht="16" x14ac:dyDescent="0.2">
      <c r="A58" s="2">
        <v>3.14</v>
      </c>
      <c r="B58" s="11">
        <f t="shared" si="0"/>
        <v>9.8596000000000004</v>
      </c>
      <c r="E58" s="22">
        <v>0.82</v>
      </c>
      <c r="F58" s="52">
        <f t="shared" si="1"/>
        <v>0.4148473534875089</v>
      </c>
    </row>
    <row r="59" spans="1:6" ht="16" x14ac:dyDescent="0.2">
      <c r="A59" s="2">
        <v>0.86</v>
      </c>
      <c r="B59" s="11">
        <f t="shared" si="0"/>
        <v>0.73959999999999992</v>
      </c>
      <c r="E59" s="22">
        <v>0.82</v>
      </c>
      <c r="F59" s="52">
        <f t="shared" si="1"/>
        <v>0.4148473534875089</v>
      </c>
    </row>
    <row r="60" spans="1:6" ht="16" x14ac:dyDescent="0.2">
      <c r="A60" s="2">
        <v>1.1299999999999999</v>
      </c>
      <c r="B60" s="11">
        <f t="shared" si="0"/>
        <v>1.2768999999999997</v>
      </c>
      <c r="E60" s="22">
        <v>0.84</v>
      </c>
      <c r="F60" s="52">
        <f t="shared" si="1"/>
        <v>0.42058633827419645</v>
      </c>
    </row>
    <row r="61" spans="1:6" ht="16" x14ac:dyDescent="0.2">
      <c r="A61" s="2">
        <v>2.4700000000000002</v>
      </c>
      <c r="B61" s="11">
        <f t="shared" si="0"/>
        <v>6.1009000000000011</v>
      </c>
      <c r="E61" s="22">
        <v>0.84</v>
      </c>
      <c r="F61" s="52">
        <f t="shared" si="1"/>
        <v>0.42058633827419645</v>
      </c>
    </row>
    <row r="62" spans="1:6" ht="16" x14ac:dyDescent="0.2">
      <c r="A62" s="2">
        <v>0.78</v>
      </c>
      <c r="B62" s="11">
        <f t="shared" si="0"/>
        <v>0.60840000000000005</v>
      </c>
      <c r="E62" s="22">
        <v>0.86</v>
      </c>
      <c r="F62" s="52">
        <f t="shared" si="1"/>
        <v>0.42605663295178453</v>
      </c>
    </row>
    <row r="63" spans="1:6" ht="16" x14ac:dyDescent="0.2">
      <c r="A63" s="2">
        <v>3.19</v>
      </c>
      <c r="B63" s="11">
        <f t="shared" si="0"/>
        <v>10.1761</v>
      </c>
      <c r="E63" s="22">
        <v>0.86</v>
      </c>
      <c r="F63" s="52">
        <f t="shared" si="1"/>
        <v>0.42605663295178453</v>
      </c>
    </row>
    <row r="64" spans="1:6" ht="16" x14ac:dyDescent="0.2">
      <c r="A64" s="2">
        <v>1.62</v>
      </c>
      <c r="B64" s="11">
        <f t="shared" si="0"/>
        <v>2.6244000000000005</v>
      </c>
      <c r="E64" s="22">
        <v>0.86</v>
      </c>
      <c r="F64" s="52">
        <f t="shared" si="1"/>
        <v>0.42605663295178453</v>
      </c>
    </row>
    <row r="65" spans="1:6" ht="16" x14ac:dyDescent="0.2">
      <c r="A65" s="2">
        <v>0.8</v>
      </c>
      <c r="B65" s="11">
        <f t="shared" si="0"/>
        <v>0.64000000000000012</v>
      </c>
      <c r="E65" s="22">
        <v>0.87</v>
      </c>
      <c r="F65" s="52">
        <f t="shared" si="1"/>
        <v>0.42869062333263985</v>
      </c>
    </row>
    <row r="66" spans="1:6" ht="16" x14ac:dyDescent="0.2">
      <c r="A66" s="2">
        <v>0.52</v>
      </c>
      <c r="B66" s="11">
        <f t="shared" si="0"/>
        <v>0.27040000000000003</v>
      </c>
      <c r="E66" s="22">
        <v>0.87</v>
      </c>
      <c r="F66" s="52">
        <f t="shared" si="1"/>
        <v>0.42869062333263985</v>
      </c>
    </row>
    <row r="67" spans="1:6" ht="16" x14ac:dyDescent="0.2">
      <c r="A67" s="2">
        <v>1.32</v>
      </c>
      <c r="B67" s="11">
        <f t="shared" ref="B67:B130" si="2">POWER(A67,2)</f>
        <v>1.7424000000000002</v>
      </c>
      <c r="E67" s="22">
        <v>0.88</v>
      </c>
      <c r="F67" s="52">
        <f t="shared" ref="F67:F130" si="3">2*0.312*$E67*EXP(-0.312*POWER($E67,2))</f>
        <v>0.4312569986034393</v>
      </c>
    </row>
    <row r="68" spans="1:6" ht="16" x14ac:dyDescent="0.2">
      <c r="A68" s="2">
        <v>1.38</v>
      </c>
      <c r="B68" s="11">
        <f t="shared" si="2"/>
        <v>1.9043999999999996</v>
      </c>
      <c r="E68" s="22">
        <v>0.88</v>
      </c>
      <c r="F68" s="52">
        <f t="shared" si="3"/>
        <v>0.4312569986034393</v>
      </c>
    </row>
    <row r="69" spans="1:6" ht="16" x14ac:dyDescent="0.2">
      <c r="A69" s="2">
        <v>0.89</v>
      </c>
      <c r="B69" s="11">
        <f t="shared" si="2"/>
        <v>0.79210000000000003</v>
      </c>
      <c r="E69" s="22">
        <v>0.89</v>
      </c>
      <c r="F69" s="52">
        <f t="shared" si="3"/>
        <v>0.43375564783150128</v>
      </c>
    </row>
    <row r="70" spans="1:6" ht="16" x14ac:dyDescent="0.2">
      <c r="A70" s="2">
        <v>1.1000000000000001</v>
      </c>
      <c r="B70" s="11">
        <f t="shared" si="2"/>
        <v>1.2100000000000002</v>
      </c>
      <c r="E70" s="22">
        <v>0.89</v>
      </c>
      <c r="F70" s="52">
        <f t="shared" si="3"/>
        <v>0.43375564783150128</v>
      </c>
    </row>
    <row r="71" spans="1:6" ht="16" x14ac:dyDescent="0.2">
      <c r="A71" s="2">
        <v>0.59</v>
      </c>
      <c r="B71" s="11">
        <f t="shared" si="2"/>
        <v>0.34809999999999997</v>
      </c>
      <c r="E71" s="22">
        <v>0.89</v>
      </c>
      <c r="F71" s="52">
        <f t="shared" si="3"/>
        <v>0.43375564783150128</v>
      </c>
    </row>
    <row r="72" spans="1:6" ht="16" x14ac:dyDescent="0.2">
      <c r="A72" s="2">
        <v>1.9</v>
      </c>
      <c r="B72" s="11">
        <f t="shared" si="2"/>
        <v>3.61</v>
      </c>
      <c r="E72" s="22">
        <v>0.9</v>
      </c>
      <c r="F72" s="52">
        <f t="shared" si="3"/>
        <v>0.43618647754901069</v>
      </c>
    </row>
    <row r="73" spans="1:6" ht="16" x14ac:dyDescent="0.2">
      <c r="A73" s="2">
        <v>1.99</v>
      </c>
      <c r="B73" s="11">
        <f t="shared" si="2"/>
        <v>3.9601000000000002</v>
      </c>
      <c r="E73" s="22">
        <v>0.91</v>
      </c>
      <c r="F73" s="52">
        <f t="shared" si="3"/>
        <v>0.4385494116859186</v>
      </c>
    </row>
    <row r="74" spans="1:6" ht="16" x14ac:dyDescent="0.2">
      <c r="A74" s="2">
        <v>0.74</v>
      </c>
      <c r="B74" s="11">
        <f t="shared" si="2"/>
        <v>0.54759999999999998</v>
      </c>
      <c r="E74" s="22">
        <v>0.92</v>
      </c>
      <c r="F74" s="52">
        <f t="shared" si="3"/>
        <v>0.44084439149671867</v>
      </c>
    </row>
    <row r="75" spans="1:6" ht="16" x14ac:dyDescent="0.2">
      <c r="A75" s="2">
        <v>0.8</v>
      </c>
      <c r="B75" s="11">
        <f t="shared" si="2"/>
        <v>0.64000000000000012</v>
      </c>
      <c r="E75" s="22">
        <v>0.92</v>
      </c>
      <c r="F75" s="52">
        <f t="shared" si="3"/>
        <v>0.44084439149671867</v>
      </c>
    </row>
    <row r="76" spans="1:6" ht="16" x14ac:dyDescent="0.2">
      <c r="A76" s="2">
        <v>1.45</v>
      </c>
      <c r="B76" s="11">
        <f t="shared" si="2"/>
        <v>2.1025</v>
      </c>
      <c r="E76" s="22">
        <v>1</v>
      </c>
      <c r="F76" s="52">
        <f t="shared" si="3"/>
        <v>0.45675647361446708</v>
      </c>
    </row>
    <row r="77" spans="1:6" ht="16" x14ac:dyDescent="0.2">
      <c r="A77" s="2">
        <v>0.7</v>
      </c>
      <c r="B77" s="11">
        <f t="shared" si="2"/>
        <v>0.48999999999999994</v>
      </c>
      <c r="E77" s="22">
        <v>1</v>
      </c>
      <c r="F77" s="52">
        <f t="shared" si="3"/>
        <v>0.45675647361446708</v>
      </c>
    </row>
    <row r="78" spans="1:6" ht="16" x14ac:dyDescent="0.2">
      <c r="A78" s="2">
        <v>0.86</v>
      </c>
      <c r="B78" s="11">
        <f t="shared" si="2"/>
        <v>0.73959999999999992</v>
      </c>
      <c r="E78" s="22">
        <v>1.01</v>
      </c>
      <c r="F78" s="52">
        <f t="shared" si="3"/>
        <v>0.45844003557223939</v>
      </c>
    </row>
    <row r="79" spans="1:6" ht="16" x14ac:dyDescent="0.2">
      <c r="A79" s="2">
        <v>0.62</v>
      </c>
      <c r="B79" s="11">
        <f t="shared" si="2"/>
        <v>0.38440000000000002</v>
      </c>
      <c r="E79" s="22">
        <v>1.01</v>
      </c>
      <c r="F79" s="52">
        <f t="shared" si="3"/>
        <v>0.45844003557223939</v>
      </c>
    </row>
    <row r="80" spans="1:6" ht="16" x14ac:dyDescent="0.2">
      <c r="A80" s="2">
        <v>0.57999999999999996</v>
      </c>
      <c r="B80" s="11">
        <f t="shared" si="2"/>
        <v>0.33639999999999998</v>
      </c>
      <c r="E80" s="22">
        <v>1.01</v>
      </c>
      <c r="F80" s="52">
        <f t="shared" si="3"/>
        <v>0.45844003557223939</v>
      </c>
    </row>
    <row r="81" spans="1:6" ht="16" x14ac:dyDescent="0.2">
      <c r="A81" s="2">
        <v>0.76</v>
      </c>
      <c r="B81" s="11">
        <f t="shared" si="2"/>
        <v>0.5776</v>
      </c>
      <c r="E81" s="22">
        <v>1.02</v>
      </c>
      <c r="F81" s="52">
        <f t="shared" si="3"/>
        <v>0.46005598825092375</v>
      </c>
    </row>
    <row r="82" spans="1:6" ht="16" x14ac:dyDescent="0.2">
      <c r="A82" s="2">
        <v>0.84</v>
      </c>
      <c r="B82" s="11">
        <f t="shared" si="2"/>
        <v>0.70559999999999989</v>
      </c>
      <c r="E82" s="22">
        <v>1.04</v>
      </c>
      <c r="F82" s="52">
        <f t="shared" si="3"/>
        <v>0.46308558301188862</v>
      </c>
    </row>
    <row r="83" spans="1:6" ht="16" x14ac:dyDescent="0.2">
      <c r="A83" s="2">
        <v>1.22</v>
      </c>
      <c r="B83" s="11">
        <f t="shared" si="2"/>
        <v>1.4883999999999999</v>
      </c>
      <c r="E83" s="22">
        <v>1.04</v>
      </c>
      <c r="F83" s="52">
        <f t="shared" si="3"/>
        <v>0.46308558301188862</v>
      </c>
    </row>
    <row r="84" spans="1:6" ht="16" x14ac:dyDescent="0.2">
      <c r="A84" s="2">
        <v>4.3099999999999996</v>
      </c>
      <c r="B84" s="11">
        <f t="shared" si="2"/>
        <v>18.576099999999997</v>
      </c>
      <c r="E84" s="22">
        <v>1.04</v>
      </c>
      <c r="F84" s="52">
        <f t="shared" si="3"/>
        <v>0.46308558301188862</v>
      </c>
    </row>
    <row r="85" spans="1:6" ht="16" x14ac:dyDescent="0.2">
      <c r="A85" s="2">
        <v>0.7</v>
      </c>
      <c r="B85" s="11">
        <f t="shared" si="2"/>
        <v>0.48999999999999994</v>
      </c>
      <c r="E85" s="22">
        <v>1.05</v>
      </c>
      <c r="F85" s="52">
        <f t="shared" si="3"/>
        <v>0.4644995235556113</v>
      </c>
    </row>
    <row r="86" spans="1:6" ht="16" x14ac:dyDescent="0.2">
      <c r="A86" s="2">
        <v>0.62</v>
      </c>
      <c r="B86" s="11">
        <f t="shared" si="2"/>
        <v>0.38440000000000002</v>
      </c>
      <c r="E86" s="22">
        <v>1.05</v>
      </c>
      <c r="F86" s="52">
        <f t="shared" si="3"/>
        <v>0.4644995235556113</v>
      </c>
    </row>
    <row r="87" spans="1:6" ht="16" x14ac:dyDescent="0.2">
      <c r="A87" s="2">
        <v>1.56</v>
      </c>
      <c r="B87" s="11">
        <f t="shared" si="2"/>
        <v>2.4336000000000002</v>
      </c>
      <c r="E87" s="22">
        <v>1.05</v>
      </c>
      <c r="F87" s="52">
        <f t="shared" si="3"/>
        <v>0.4644995235556113</v>
      </c>
    </row>
    <row r="88" spans="1:6" ht="16" x14ac:dyDescent="0.2">
      <c r="A88" s="2">
        <v>1.39</v>
      </c>
      <c r="B88" s="11">
        <f t="shared" si="2"/>
        <v>1.9320999999999997</v>
      </c>
      <c r="E88" s="22">
        <v>1.06</v>
      </c>
      <c r="F88" s="52">
        <f t="shared" si="3"/>
        <v>0.46584645144631359</v>
      </c>
    </row>
    <row r="89" spans="1:6" ht="16" x14ac:dyDescent="0.2">
      <c r="A89" s="2">
        <v>0.61</v>
      </c>
      <c r="B89" s="11">
        <f t="shared" si="2"/>
        <v>0.37209999999999999</v>
      </c>
      <c r="E89" s="22">
        <v>1.06</v>
      </c>
      <c r="F89" s="52">
        <f t="shared" si="3"/>
        <v>0.46584645144631359</v>
      </c>
    </row>
    <row r="90" spans="1:6" ht="16" x14ac:dyDescent="0.2">
      <c r="A90" s="2">
        <v>2.2599999999999998</v>
      </c>
      <c r="B90" s="11">
        <f t="shared" si="2"/>
        <v>5.1075999999999988</v>
      </c>
      <c r="E90" s="22">
        <v>1.07</v>
      </c>
      <c r="F90" s="52">
        <f t="shared" si="3"/>
        <v>0.46712655507927481</v>
      </c>
    </row>
    <row r="91" spans="1:6" ht="16" x14ac:dyDescent="0.2">
      <c r="A91" s="2">
        <v>0.57999999999999996</v>
      </c>
      <c r="B91" s="11">
        <f t="shared" si="2"/>
        <v>0.33639999999999998</v>
      </c>
      <c r="E91" s="22">
        <v>1.0900000000000001</v>
      </c>
      <c r="F91" s="52">
        <f t="shared" si="3"/>
        <v>0.46948711989591274</v>
      </c>
    </row>
    <row r="92" spans="1:6" ht="16" x14ac:dyDescent="0.2">
      <c r="A92" s="2">
        <v>0.67</v>
      </c>
      <c r="B92" s="11">
        <f t="shared" si="2"/>
        <v>0.44890000000000008</v>
      </c>
      <c r="E92" s="22">
        <v>1.0900000000000001</v>
      </c>
      <c r="F92" s="52">
        <f t="shared" si="3"/>
        <v>0.46948711989591274</v>
      </c>
    </row>
    <row r="93" spans="1:6" ht="16" x14ac:dyDescent="0.2">
      <c r="A93" s="2">
        <v>0.54</v>
      </c>
      <c r="B93" s="11">
        <f t="shared" si="2"/>
        <v>0.29160000000000003</v>
      </c>
      <c r="E93" s="22">
        <v>1.1000000000000001</v>
      </c>
      <c r="F93" s="52">
        <f t="shared" si="3"/>
        <v>0.47056803411266235</v>
      </c>
    </row>
    <row r="94" spans="1:6" ht="16" x14ac:dyDescent="0.2">
      <c r="A94" s="2">
        <v>0.62</v>
      </c>
      <c r="B94" s="11">
        <f t="shared" si="2"/>
        <v>0.38440000000000002</v>
      </c>
      <c r="E94" s="22">
        <v>1.1299999999999999</v>
      </c>
      <c r="F94" s="52">
        <f t="shared" si="3"/>
        <v>0.47341633448193077</v>
      </c>
    </row>
    <row r="95" spans="1:6" ht="16" x14ac:dyDescent="0.2">
      <c r="A95" s="2">
        <v>1.53</v>
      </c>
      <c r="B95" s="11">
        <f t="shared" si="2"/>
        <v>2.3409</v>
      </c>
      <c r="E95" s="22">
        <v>1.1399999999999999</v>
      </c>
      <c r="F95" s="52">
        <f t="shared" si="3"/>
        <v>0.47423521404536556</v>
      </c>
    </row>
    <row r="96" spans="1:6" ht="16" x14ac:dyDescent="0.2">
      <c r="A96" s="2">
        <v>1.29</v>
      </c>
      <c r="B96" s="11">
        <f t="shared" si="2"/>
        <v>1.6641000000000001</v>
      </c>
      <c r="E96" s="22">
        <v>1.1399999999999999</v>
      </c>
      <c r="F96" s="52">
        <f t="shared" si="3"/>
        <v>0.47423521404536556</v>
      </c>
    </row>
    <row r="97" spans="1:6" ht="16" x14ac:dyDescent="0.2">
      <c r="A97" s="2">
        <v>0.87</v>
      </c>
      <c r="B97" s="11">
        <f t="shared" si="2"/>
        <v>0.75690000000000002</v>
      </c>
      <c r="E97" s="22">
        <v>1.1399999999999999</v>
      </c>
      <c r="F97" s="52">
        <f t="shared" si="3"/>
        <v>0.47423521404536556</v>
      </c>
    </row>
    <row r="98" spans="1:6" ht="16" x14ac:dyDescent="0.2">
      <c r="A98" s="2">
        <v>0.56999999999999995</v>
      </c>
      <c r="B98" s="11">
        <f t="shared" si="2"/>
        <v>0.32489999999999997</v>
      </c>
      <c r="E98" s="22">
        <v>1.17</v>
      </c>
      <c r="F98" s="52">
        <f t="shared" si="3"/>
        <v>0.47630448170510087</v>
      </c>
    </row>
    <row r="99" spans="1:6" ht="16" x14ac:dyDescent="0.2">
      <c r="A99" s="2">
        <v>1.25</v>
      </c>
      <c r="B99" s="11">
        <f t="shared" si="2"/>
        <v>1.5625</v>
      </c>
      <c r="E99" s="22">
        <v>1.2</v>
      </c>
      <c r="F99" s="52">
        <f t="shared" si="3"/>
        <v>0.47779985201182834</v>
      </c>
    </row>
    <row r="100" spans="1:6" ht="16" x14ac:dyDescent="0.2">
      <c r="A100" s="2">
        <v>1.41</v>
      </c>
      <c r="B100" s="11">
        <f t="shared" si="2"/>
        <v>1.9880999999999998</v>
      </c>
      <c r="E100" s="22">
        <v>1.21</v>
      </c>
      <c r="F100" s="52">
        <f t="shared" si="3"/>
        <v>0.47817249135778556</v>
      </c>
    </row>
    <row r="101" spans="1:6" ht="16" x14ac:dyDescent="0.2">
      <c r="A101" s="2">
        <v>0.78</v>
      </c>
      <c r="B101" s="11">
        <f t="shared" si="2"/>
        <v>0.60840000000000005</v>
      </c>
      <c r="E101" s="22">
        <v>1.21</v>
      </c>
      <c r="F101" s="52">
        <f t="shared" si="3"/>
        <v>0.47817249135778556</v>
      </c>
    </row>
    <row r="102" spans="1:6" ht="16" x14ac:dyDescent="0.2">
      <c r="A102" s="2">
        <v>1.01</v>
      </c>
      <c r="B102" s="11">
        <f t="shared" si="2"/>
        <v>1.0201</v>
      </c>
      <c r="E102" s="22">
        <v>1.21</v>
      </c>
      <c r="F102" s="52">
        <f t="shared" si="3"/>
        <v>0.47817249135778556</v>
      </c>
    </row>
    <row r="103" spans="1:6" ht="16" x14ac:dyDescent="0.2">
      <c r="A103" s="2">
        <v>1.48</v>
      </c>
      <c r="B103" s="11">
        <f t="shared" si="2"/>
        <v>2.1903999999999999</v>
      </c>
      <c r="E103" s="22">
        <v>1.22</v>
      </c>
      <c r="F103" s="52">
        <f t="shared" si="3"/>
        <v>0.47848287776837878</v>
      </c>
    </row>
    <row r="104" spans="1:6" ht="16" x14ac:dyDescent="0.2">
      <c r="A104" s="2">
        <v>1.0900000000000001</v>
      </c>
      <c r="B104" s="11">
        <f t="shared" si="2"/>
        <v>1.1881000000000002</v>
      </c>
      <c r="E104" s="22">
        <v>1.22</v>
      </c>
      <c r="F104" s="52">
        <f t="shared" si="3"/>
        <v>0.47848287776837878</v>
      </c>
    </row>
    <row r="105" spans="1:6" ht="16" x14ac:dyDescent="0.2">
      <c r="A105" s="2">
        <v>2.2799999999999998</v>
      </c>
      <c r="B105" s="11">
        <f t="shared" si="2"/>
        <v>5.1983999999999995</v>
      </c>
      <c r="E105" s="22">
        <v>1.23</v>
      </c>
      <c r="F105" s="52">
        <f t="shared" si="3"/>
        <v>0.47873142354810838</v>
      </c>
    </row>
    <row r="106" spans="1:6" ht="16" x14ac:dyDescent="0.2">
      <c r="A106" s="2">
        <v>0.55000000000000004</v>
      </c>
      <c r="B106" s="11">
        <f t="shared" si="2"/>
        <v>0.30250000000000005</v>
      </c>
      <c r="E106" s="22">
        <v>1.25</v>
      </c>
      <c r="F106" s="52">
        <f t="shared" si="3"/>
        <v>0.4790447034545155</v>
      </c>
    </row>
    <row r="107" spans="1:6" ht="16" x14ac:dyDescent="0.2">
      <c r="A107" s="2">
        <v>3.48</v>
      </c>
      <c r="B107" s="11">
        <f t="shared" si="2"/>
        <v>12.1104</v>
      </c>
      <c r="E107" s="22">
        <v>1.27</v>
      </c>
      <c r="F107" s="52">
        <f t="shared" si="3"/>
        <v>0.47911587042680481</v>
      </c>
    </row>
    <row r="108" spans="1:6" ht="16" x14ac:dyDescent="0.2">
      <c r="A108" s="2">
        <v>0.82</v>
      </c>
      <c r="B108" s="11">
        <f t="shared" si="2"/>
        <v>0.67239999999999989</v>
      </c>
      <c r="E108" s="22">
        <v>1.28</v>
      </c>
      <c r="F108" s="52">
        <f t="shared" si="3"/>
        <v>0.47906181840704093</v>
      </c>
    </row>
    <row r="109" spans="1:6" ht="16" x14ac:dyDescent="0.2">
      <c r="A109" s="2">
        <v>1.21</v>
      </c>
      <c r="B109" s="11">
        <f t="shared" si="2"/>
        <v>1.4641</v>
      </c>
      <c r="E109" s="22">
        <v>1.28</v>
      </c>
      <c r="F109" s="52">
        <f t="shared" si="3"/>
        <v>0.47906181840704093</v>
      </c>
    </row>
    <row r="110" spans="1:6" ht="16" x14ac:dyDescent="0.2">
      <c r="A110" s="2">
        <v>0.77</v>
      </c>
      <c r="B110" s="11">
        <f t="shared" si="2"/>
        <v>0.59289999999999998</v>
      </c>
      <c r="E110" s="22">
        <v>1.29</v>
      </c>
      <c r="F110" s="52">
        <f t="shared" si="3"/>
        <v>0.47894864884281774</v>
      </c>
    </row>
    <row r="111" spans="1:6" ht="16" x14ac:dyDescent="0.2">
      <c r="A111" s="2">
        <v>0.6</v>
      </c>
      <c r="B111" s="11">
        <f t="shared" si="2"/>
        <v>0.36</v>
      </c>
      <c r="E111" s="22">
        <v>1.32</v>
      </c>
      <c r="F111" s="52">
        <f t="shared" si="3"/>
        <v>0.47825942001436372</v>
      </c>
    </row>
    <row r="112" spans="1:6" ht="16" x14ac:dyDescent="0.2">
      <c r="A112" s="2">
        <v>3.4</v>
      </c>
      <c r="B112" s="11">
        <f t="shared" si="2"/>
        <v>11.559999999999999</v>
      </c>
      <c r="E112" s="22">
        <v>1.33</v>
      </c>
      <c r="F112" s="52">
        <f t="shared" si="3"/>
        <v>0.47791481752827703</v>
      </c>
    </row>
    <row r="113" spans="1:6" ht="16" x14ac:dyDescent="0.2">
      <c r="A113" s="2">
        <v>2.23</v>
      </c>
      <c r="B113" s="11">
        <f t="shared" si="2"/>
        <v>4.9729000000000001</v>
      </c>
      <c r="E113" s="22">
        <v>1.36</v>
      </c>
      <c r="F113" s="52">
        <f t="shared" si="3"/>
        <v>0.47654390912649486</v>
      </c>
    </row>
    <row r="114" spans="1:6" ht="16" x14ac:dyDescent="0.2">
      <c r="A114" s="2">
        <v>2.5</v>
      </c>
      <c r="B114" s="11">
        <f t="shared" si="2"/>
        <v>6.25</v>
      </c>
      <c r="E114" s="22">
        <v>1.36</v>
      </c>
      <c r="F114" s="52">
        <f t="shared" si="3"/>
        <v>0.47654390912649486</v>
      </c>
    </row>
    <row r="115" spans="1:6" ht="16" x14ac:dyDescent="0.2">
      <c r="A115" s="2">
        <v>1.68</v>
      </c>
      <c r="B115" s="11">
        <f t="shared" si="2"/>
        <v>2.8223999999999996</v>
      </c>
      <c r="E115" s="22">
        <v>1.38</v>
      </c>
      <c r="F115" s="52">
        <f t="shared" si="3"/>
        <v>0.47535460746319935</v>
      </c>
    </row>
    <row r="116" spans="1:6" ht="16" x14ac:dyDescent="0.2">
      <c r="A116" s="2">
        <v>4.83</v>
      </c>
      <c r="B116" s="11">
        <f t="shared" si="2"/>
        <v>23.328900000000001</v>
      </c>
      <c r="E116" s="22">
        <v>1.39</v>
      </c>
      <c r="F116" s="52">
        <f t="shared" si="3"/>
        <v>0.47467906142332666</v>
      </c>
    </row>
    <row r="117" spans="1:6" ht="16" x14ac:dyDescent="0.2">
      <c r="A117" s="2">
        <v>3.39</v>
      </c>
      <c r="B117" s="11">
        <f t="shared" si="2"/>
        <v>11.492100000000001</v>
      </c>
      <c r="E117" s="22">
        <v>1.39</v>
      </c>
      <c r="F117" s="52">
        <f t="shared" si="3"/>
        <v>0.47467906142332666</v>
      </c>
    </row>
    <row r="118" spans="1:6" ht="16" x14ac:dyDescent="0.2">
      <c r="A118" s="2">
        <v>0.56000000000000005</v>
      </c>
      <c r="B118" s="11">
        <f t="shared" si="2"/>
        <v>0.31360000000000005</v>
      </c>
      <c r="E118" s="22">
        <v>1.41</v>
      </c>
      <c r="F118" s="52">
        <f t="shared" si="3"/>
        <v>0.47316912028568103</v>
      </c>
    </row>
    <row r="119" spans="1:6" ht="16" x14ac:dyDescent="0.2">
      <c r="A119" s="2">
        <v>2.38</v>
      </c>
      <c r="B119" s="11">
        <f t="shared" si="2"/>
        <v>5.6643999999999997</v>
      </c>
      <c r="E119" s="22">
        <v>1.42</v>
      </c>
      <c r="F119" s="52">
        <f t="shared" si="3"/>
        <v>0.47233592595923446</v>
      </c>
    </row>
    <row r="120" spans="1:6" ht="16" x14ac:dyDescent="0.2">
      <c r="A120" s="2">
        <v>1.98</v>
      </c>
      <c r="B120" s="11">
        <f t="shared" si="2"/>
        <v>3.9203999999999999</v>
      </c>
      <c r="E120" s="22">
        <v>1.43</v>
      </c>
      <c r="F120" s="52">
        <f t="shared" si="3"/>
        <v>0.47145139583801621</v>
      </c>
    </row>
    <row r="121" spans="1:6" ht="16" x14ac:dyDescent="0.2">
      <c r="A121" s="2">
        <v>0.63</v>
      </c>
      <c r="B121" s="11">
        <f t="shared" si="2"/>
        <v>0.39690000000000003</v>
      </c>
      <c r="E121" s="22">
        <v>1.45</v>
      </c>
      <c r="F121" s="52">
        <f t="shared" si="3"/>
        <v>0.46953081249015349</v>
      </c>
    </row>
    <row r="122" spans="1:6" ht="16" x14ac:dyDescent="0.2">
      <c r="A122" s="2">
        <v>1.36</v>
      </c>
      <c r="B122" s="11">
        <f t="shared" si="2"/>
        <v>1.8496000000000004</v>
      </c>
      <c r="E122" s="22">
        <v>1.45</v>
      </c>
      <c r="F122" s="52">
        <f t="shared" si="3"/>
        <v>0.46953081249015349</v>
      </c>
    </row>
    <row r="123" spans="1:6" ht="16" x14ac:dyDescent="0.2">
      <c r="A123" s="2">
        <v>1.2</v>
      </c>
      <c r="B123" s="11">
        <f t="shared" si="2"/>
        <v>1.44</v>
      </c>
      <c r="E123" s="22">
        <v>1.48</v>
      </c>
      <c r="F123" s="52">
        <f t="shared" si="3"/>
        <v>0.4662806267244875</v>
      </c>
    </row>
    <row r="124" spans="1:6" ht="16" x14ac:dyDescent="0.2">
      <c r="A124" s="2">
        <v>0.82</v>
      </c>
      <c r="B124" s="11">
        <f t="shared" si="2"/>
        <v>0.67239999999999989</v>
      </c>
      <c r="E124" s="22">
        <v>1.51</v>
      </c>
      <c r="F124" s="52">
        <f t="shared" si="3"/>
        <v>0.46260280771246176</v>
      </c>
    </row>
    <row r="125" spans="1:6" ht="16" x14ac:dyDescent="0.2">
      <c r="A125" s="2">
        <v>1</v>
      </c>
      <c r="B125" s="11">
        <f t="shared" si="2"/>
        <v>1</v>
      </c>
      <c r="E125" s="22">
        <v>1.51</v>
      </c>
      <c r="F125" s="52">
        <f t="shared" si="3"/>
        <v>0.46260280771246176</v>
      </c>
    </row>
    <row r="126" spans="1:6" ht="16" x14ac:dyDescent="0.2">
      <c r="A126" s="2">
        <v>0.7</v>
      </c>
      <c r="B126" s="11">
        <f t="shared" si="2"/>
        <v>0.48999999999999994</v>
      </c>
      <c r="E126" s="22">
        <v>1.51</v>
      </c>
      <c r="F126" s="52">
        <f t="shared" si="3"/>
        <v>0.46260280771246176</v>
      </c>
    </row>
    <row r="127" spans="1:6" ht="16" x14ac:dyDescent="0.2">
      <c r="A127" s="2">
        <v>0.68</v>
      </c>
      <c r="B127" s="11">
        <f t="shared" si="2"/>
        <v>0.46240000000000009</v>
      </c>
      <c r="E127" s="22">
        <v>1.53</v>
      </c>
      <c r="F127" s="52">
        <f t="shared" si="3"/>
        <v>0.45992218115679401</v>
      </c>
    </row>
    <row r="128" spans="1:6" ht="16" x14ac:dyDescent="0.2">
      <c r="A128" s="2">
        <v>1.73</v>
      </c>
      <c r="B128" s="11">
        <f t="shared" si="2"/>
        <v>2.9929000000000001</v>
      </c>
      <c r="E128" s="22">
        <v>1.53</v>
      </c>
      <c r="F128" s="52">
        <f t="shared" si="3"/>
        <v>0.45992218115679401</v>
      </c>
    </row>
    <row r="129" spans="1:6" ht="16" x14ac:dyDescent="0.2">
      <c r="A129" s="2">
        <v>1.33</v>
      </c>
      <c r="B129" s="11">
        <f t="shared" si="2"/>
        <v>1.7689000000000001</v>
      </c>
      <c r="E129" s="22">
        <v>1.56</v>
      </c>
      <c r="F129" s="52">
        <f t="shared" si="3"/>
        <v>0.45557164345364715</v>
      </c>
    </row>
    <row r="130" spans="1:6" ht="16" x14ac:dyDescent="0.2">
      <c r="A130" s="2">
        <v>1.04</v>
      </c>
      <c r="B130" s="11">
        <f t="shared" si="2"/>
        <v>1.0816000000000001</v>
      </c>
      <c r="E130" s="22">
        <v>1.56</v>
      </c>
      <c r="F130" s="52">
        <f t="shared" si="3"/>
        <v>0.45557164345364715</v>
      </c>
    </row>
    <row r="131" spans="1:6" ht="16" x14ac:dyDescent="0.2">
      <c r="A131" s="2">
        <v>1.51</v>
      </c>
      <c r="B131" s="11">
        <f t="shared" ref="B131:B194" si="4">POWER(A131,2)</f>
        <v>2.2801</v>
      </c>
      <c r="E131" s="22">
        <v>1.56</v>
      </c>
      <c r="F131" s="52">
        <f t="shared" ref="F131:F194" si="5">2*0.312*$E131*EXP(-0.312*POWER($E131,2))</f>
        <v>0.45557164345364715</v>
      </c>
    </row>
    <row r="132" spans="1:6" ht="16" x14ac:dyDescent="0.2">
      <c r="A132" s="2">
        <v>1.23</v>
      </c>
      <c r="B132" s="11">
        <f t="shared" si="4"/>
        <v>1.5128999999999999</v>
      </c>
      <c r="E132" s="22">
        <v>1.57</v>
      </c>
      <c r="F132" s="52">
        <f t="shared" si="5"/>
        <v>0.4540363167709508</v>
      </c>
    </row>
    <row r="133" spans="1:6" ht="16" x14ac:dyDescent="0.2">
      <c r="A133" s="2">
        <v>1.36</v>
      </c>
      <c r="B133" s="11">
        <f t="shared" si="4"/>
        <v>1.8496000000000004</v>
      </c>
      <c r="E133" s="22">
        <v>1.6</v>
      </c>
      <c r="F133" s="52">
        <f t="shared" si="5"/>
        <v>0.44918462628117922</v>
      </c>
    </row>
    <row r="134" spans="1:6" ht="16" x14ac:dyDescent="0.2">
      <c r="A134" s="2">
        <v>0.57999999999999996</v>
      </c>
      <c r="B134" s="11">
        <f t="shared" si="4"/>
        <v>0.33639999999999998</v>
      </c>
      <c r="E134" s="22">
        <v>1.6</v>
      </c>
      <c r="F134" s="52">
        <f t="shared" si="5"/>
        <v>0.44918462628117922</v>
      </c>
    </row>
    <row r="135" spans="1:6" ht="16" x14ac:dyDescent="0.2">
      <c r="A135" s="2">
        <v>0.61</v>
      </c>
      <c r="B135" s="11">
        <f t="shared" si="4"/>
        <v>0.37209999999999999</v>
      </c>
      <c r="E135" s="22">
        <v>1.62</v>
      </c>
      <c r="F135" s="52">
        <f t="shared" si="5"/>
        <v>0.4457524341896586</v>
      </c>
    </row>
    <row r="136" spans="1:6" ht="16" x14ac:dyDescent="0.2">
      <c r="A136" s="2">
        <v>0.52</v>
      </c>
      <c r="B136" s="11">
        <f t="shared" si="4"/>
        <v>0.27040000000000003</v>
      </c>
      <c r="E136" s="22">
        <v>1.63</v>
      </c>
      <c r="F136" s="52">
        <f t="shared" si="5"/>
        <v>0.44397914170556529</v>
      </c>
    </row>
    <row r="137" spans="1:6" ht="16" x14ac:dyDescent="0.2">
      <c r="A137" s="2">
        <v>2.14</v>
      </c>
      <c r="B137" s="11">
        <f t="shared" si="4"/>
        <v>4.5796000000000001</v>
      </c>
      <c r="E137" s="22">
        <v>1.68</v>
      </c>
      <c r="F137" s="52">
        <f t="shared" si="5"/>
        <v>0.4345692722423326</v>
      </c>
    </row>
    <row r="138" spans="1:6" ht="16" x14ac:dyDescent="0.2">
      <c r="A138" s="2">
        <v>0.53</v>
      </c>
      <c r="B138" s="11">
        <f t="shared" si="4"/>
        <v>0.28090000000000004</v>
      </c>
      <c r="E138" s="22">
        <v>1.69</v>
      </c>
      <c r="F138" s="52">
        <f t="shared" si="5"/>
        <v>0.43258364101490571</v>
      </c>
    </row>
    <row r="139" spans="1:6" ht="16" x14ac:dyDescent="0.2">
      <c r="A139" s="2">
        <v>1.63</v>
      </c>
      <c r="B139" s="11">
        <f t="shared" si="4"/>
        <v>2.6568999999999998</v>
      </c>
      <c r="E139" s="22">
        <v>1.73</v>
      </c>
      <c r="F139" s="52">
        <f t="shared" si="5"/>
        <v>0.42431961358114789</v>
      </c>
    </row>
    <row r="140" spans="1:6" ht="16" x14ac:dyDescent="0.2">
      <c r="A140" s="2">
        <v>1.07</v>
      </c>
      <c r="B140" s="11">
        <f t="shared" si="4"/>
        <v>1.1449</v>
      </c>
      <c r="E140" s="22">
        <v>1.76</v>
      </c>
      <c r="F140" s="52">
        <f t="shared" si="5"/>
        <v>0.41780423162392566</v>
      </c>
    </row>
    <row r="141" spans="1:6" ht="16" x14ac:dyDescent="0.2">
      <c r="A141" s="2">
        <v>4.3600000000000003</v>
      </c>
      <c r="B141" s="11">
        <f t="shared" si="4"/>
        <v>19.009600000000002</v>
      </c>
      <c r="E141" s="22">
        <v>1.78</v>
      </c>
      <c r="F141" s="52">
        <f t="shared" si="5"/>
        <v>0.41332033947112551</v>
      </c>
    </row>
    <row r="142" spans="1:6" ht="16" x14ac:dyDescent="0.2">
      <c r="A142" s="2">
        <v>1.97</v>
      </c>
      <c r="B142" s="11">
        <f t="shared" si="4"/>
        <v>3.8809</v>
      </c>
      <c r="E142" s="22">
        <v>1.86</v>
      </c>
      <c r="F142" s="52">
        <f t="shared" si="5"/>
        <v>0.39438660378708634</v>
      </c>
    </row>
    <row r="143" spans="1:6" ht="16" x14ac:dyDescent="0.2">
      <c r="A143" s="2">
        <v>0.63</v>
      </c>
      <c r="B143" s="11">
        <f t="shared" si="4"/>
        <v>0.39690000000000003</v>
      </c>
      <c r="E143" s="22">
        <v>1.89</v>
      </c>
      <c r="F143" s="52">
        <f t="shared" si="5"/>
        <v>0.38692543399163443</v>
      </c>
    </row>
    <row r="144" spans="1:6" ht="16" x14ac:dyDescent="0.2">
      <c r="A144" s="2">
        <v>1.1399999999999999</v>
      </c>
      <c r="B144" s="11">
        <f t="shared" si="4"/>
        <v>1.2995999999999999</v>
      </c>
      <c r="E144" s="22">
        <v>1.9</v>
      </c>
      <c r="F144" s="52">
        <f t="shared" si="5"/>
        <v>0.38440022197018542</v>
      </c>
    </row>
    <row r="145" spans="1:6" ht="16" x14ac:dyDescent="0.2">
      <c r="A145" s="2">
        <v>4.8099999999999996</v>
      </c>
      <c r="B145" s="11">
        <f t="shared" si="4"/>
        <v>23.136099999999995</v>
      </c>
      <c r="E145" s="22">
        <v>1.91</v>
      </c>
      <c r="F145" s="52">
        <f t="shared" si="5"/>
        <v>0.38185708303707266</v>
      </c>
    </row>
    <row r="146" spans="1:6" ht="16" x14ac:dyDescent="0.2">
      <c r="A146" s="2">
        <v>0.65</v>
      </c>
      <c r="B146" s="11">
        <f t="shared" si="4"/>
        <v>0.42250000000000004</v>
      </c>
      <c r="E146" s="22">
        <v>1.91</v>
      </c>
      <c r="F146" s="52">
        <f t="shared" si="5"/>
        <v>0.38185708303707266</v>
      </c>
    </row>
    <row r="147" spans="1:6" ht="16" x14ac:dyDescent="0.2">
      <c r="A147" s="2">
        <v>1.17</v>
      </c>
      <c r="B147" s="11">
        <f t="shared" si="4"/>
        <v>1.3688999999999998</v>
      </c>
      <c r="E147" s="22">
        <v>1.93</v>
      </c>
      <c r="F147" s="52">
        <f t="shared" si="5"/>
        <v>0.37671976091507553</v>
      </c>
    </row>
    <row r="148" spans="1:6" ht="16" x14ac:dyDescent="0.2">
      <c r="A148" s="2">
        <v>2.1</v>
      </c>
      <c r="B148" s="11">
        <f t="shared" si="4"/>
        <v>4.41</v>
      </c>
      <c r="E148" s="22">
        <v>1.95</v>
      </c>
      <c r="F148" s="52">
        <f t="shared" si="5"/>
        <v>0.37151890120728276</v>
      </c>
    </row>
    <row r="149" spans="1:6" ht="16" x14ac:dyDescent="0.2">
      <c r="A149" s="2">
        <v>1.0900000000000001</v>
      </c>
      <c r="B149" s="11">
        <f t="shared" si="4"/>
        <v>1.1881000000000002</v>
      </c>
      <c r="E149" s="22">
        <v>1.97</v>
      </c>
      <c r="F149" s="52">
        <f t="shared" si="5"/>
        <v>0.36625987085913564</v>
      </c>
    </row>
    <row r="150" spans="1:6" ht="16" x14ac:dyDescent="0.2">
      <c r="A150" s="2">
        <v>0.88</v>
      </c>
      <c r="B150" s="11">
        <f t="shared" si="4"/>
        <v>0.77439999999999998</v>
      </c>
      <c r="E150" s="22">
        <v>1.97</v>
      </c>
      <c r="F150" s="52">
        <f t="shared" si="5"/>
        <v>0.36625987085913564</v>
      </c>
    </row>
    <row r="151" spans="1:6" ht="16" x14ac:dyDescent="0.2">
      <c r="A151" s="2">
        <v>2.4700000000000002</v>
      </c>
      <c r="B151" s="11">
        <f t="shared" si="4"/>
        <v>6.1009000000000011</v>
      </c>
      <c r="E151" s="22">
        <v>1.97</v>
      </c>
      <c r="F151" s="52">
        <f t="shared" si="5"/>
        <v>0.36625987085913564</v>
      </c>
    </row>
    <row r="152" spans="1:6" ht="16" x14ac:dyDescent="0.2">
      <c r="A152" s="2">
        <v>1.05</v>
      </c>
      <c r="B152" s="11">
        <f t="shared" si="4"/>
        <v>1.1025</v>
      </c>
      <c r="E152" s="22">
        <v>1.97</v>
      </c>
      <c r="F152" s="52">
        <f t="shared" si="5"/>
        <v>0.36625987085913564</v>
      </c>
    </row>
    <row r="153" spans="1:6" ht="16" x14ac:dyDescent="0.2">
      <c r="A153" s="2">
        <v>1.56</v>
      </c>
      <c r="B153" s="11">
        <f t="shared" si="4"/>
        <v>2.4336000000000002</v>
      </c>
      <c r="E153" s="22">
        <v>1.98</v>
      </c>
      <c r="F153" s="52">
        <f t="shared" si="5"/>
        <v>0.36361019940394829</v>
      </c>
    </row>
    <row r="154" spans="1:6" ht="16" x14ac:dyDescent="0.2">
      <c r="A154" s="2">
        <v>1.42</v>
      </c>
      <c r="B154" s="11">
        <f t="shared" si="4"/>
        <v>2.0164</v>
      </c>
      <c r="E154" s="22">
        <v>1.99</v>
      </c>
      <c r="F154" s="52">
        <f t="shared" si="5"/>
        <v>0.36094796515756744</v>
      </c>
    </row>
    <row r="155" spans="1:6" ht="16" x14ac:dyDescent="0.2">
      <c r="A155" s="2">
        <v>0.59</v>
      </c>
      <c r="B155" s="11">
        <f t="shared" si="4"/>
        <v>0.34809999999999997</v>
      </c>
      <c r="E155" s="22">
        <v>1.99</v>
      </c>
      <c r="F155" s="52">
        <f t="shared" si="5"/>
        <v>0.36094796515756744</v>
      </c>
    </row>
    <row r="156" spans="1:6" ht="16" x14ac:dyDescent="0.2">
      <c r="A156" s="2">
        <v>2.52</v>
      </c>
      <c r="B156" s="11">
        <f t="shared" si="4"/>
        <v>6.3504000000000005</v>
      </c>
      <c r="E156" s="22">
        <v>2.0299999999999998</v>
      </c>
      <c r="F156" s="52">
        <f t="shared" si="5"/>
        <v>0.35018632200541688</v>
      </c>
    </row>
    <row r="157" spans="1:6" ht="16" x14ac:dyDescent="0.2">
      <c r="A157" s="2">
        <v>0.68</v>
      </c>
      <c r="B157" s="11">
        <f t="shared" si="4"/>
        <v>0.46240000000000009</v>
      </c>
      <c r="E157" s="22">
        <v>2.0499999999999998</v>
      </c>
      <c r="F157" s="52">
        <f t="shared" si="5"/>
        <v>0.34474677482585941</v>
      </c>
    </row>
    <row r="158" spans="1:6" ht="16" x14ac:dyDescent="0.2">
      <c r="A158" s="2">
        <v>3.71</v>
      </c>
      <c r="B158" s="11">
        <f t="shared" si="4"/>
        <v>13.764099999999999</v>
      </c>
      <c r="E158" s="22">
        <v>2.1</v>
      </c>
      <c r="F158" s="52">
        <f t="shared" si="5"/>
        <v>0.33101633118876517</v>
      </c>
    </row>
    <row r="159" spans="1:6" ht="16" x14ac:dyDescent="0.2">
      <c r="A159" s="2">
        <v>0.55000000000000004</v>
      </c>
      <c r="B159" s="11">
        <f t="shared" si="4"/>
        <v>0.30250000000000005</v>
      </c>
      <c r="E159" s="22">
        <v>2.12</v>
      </c>
      <c r="F159" s="52">
        <f t="shared" si="5"/>
        <v>0.32548411449188391</v>
      </c>
    </row>
    <row r="160" spans="1:6" ht="16" x14ac:dyDescent="0.2">
      <c r="A160" s="2">
        <v>1.21</v>
      </c>
      <c r="B160" s="11">
        <f t="shared" si="4"/>
        <v>1.4641</v>
      </c>
      <c r="E160" s="22">
        <v>2.14</v>
      </c>
      <c r="F160" s="52">
        <f t="shared" si="5"/>
        <v>0.31993600691448337</v>
      </c>
    </row>
    <row r="161" spans="1:6" ht="16" x14ac:dyDescent="0.2">
      <c r="A161" s="2">
        <v>1.1399999999999999</v>
      </c>
      <c r="B161" s="11">
        <f t="shared" si="4"/>
        <v>1.2995999999999999</v>
      </c>
      <c r="E161" s="22">
        <v>2.17</v>
      </c>
      <c r="F161" s="52">
        <f t="shared" si="5"/>
        <v>0.31159389953161098</v>
      </c>
    </row>
    <row r="162" spans="1:6" ht="16" x14ac:dyDescent="0.2">
      <c r="A162" s="2">
        <v>1.01</v>
      </c>
      <c r="B162" s="11">
        <f t="shared" si="4"/>
        <v>1.0201</v>
      </c>
      <c r="E162" s="22">
        <v>2.17</v>
      </c>
      <c r="F162" s="52">
        <f t="shared" si="5"/>
        <v>0.31159389953161098</v>
      </c>
    </row>
    <row r="163" spans="1:6" ht="16" x14ac:dyDescent="0.2">
      <c r="A163" s="2">
        <v>2.38</v>
      </c>
      <c r="B163" s="11">
        <f t="shared" si="4"/>
        <v>5.6643999999999997</v>
      </c>
      <c r="E163" s="22">
        <v>2.1800000000000002</v>
      </c>
      <c r="F163" s="52">
        <f t="shared" si="5"/>
        <v>0.30881007538807959</v>
      </c>
    </row>
    <row r="164" spans="1:6" ht="16" x14ac:dyDescent="0.2">
      <c r="A164" s="2">
        <v>1.69</v>
      </c>
      <c r="B164" s="11">
        <f t="shared" si="4"/>
        <v>2.8560999999999996</v>
      </c>
      <c r="E164" s="22">
        <v>2.23</v>
      </c>
      <c r="F164" s="52">
        <f t="shared" si="5"/>
        <v>0.29489140025755761</v>
      </c>
    </row>
    <row r="165" spans="1:6" ht="16" x14ac:dyDescent="0.2">
      <c r="A165" s="2">
        <v>2.5499999999999998</v>
      </c>
      <c r="B165" s="11">
        <f t="shared" si="4"/>
        <v>6.5024999999999995</v>
      </c>
      <c r="E165" s="22">
        <v>2.2599999999999998</v>
      </c>
      <c r="F165" s="52">
        <f t="shared" si="5"/>
        <v>0.28655886618210336</v>
      </c>
    </row>
    <row r="166" spans="1:6" ht="16" x14ac:dyDescent="0.2">
      <c r="A166" s="2">
        <v>0.79</v>
      </c>
      <c r="B166" s="11">
        <f t="shared" si="4"/>
        <v>0.6241000000000001</v>
      </c>
      <c r="E166" s="22">
        <v>2.2799999999999998</v>
      </c>
      <c r="F166" s="52">
        <f t="shared" si="5"/>
        <v>0.28101976679778073</v>
      </c>
    </row>
    <row r="167" spans="1:6" ht="16" x14ac:dyDescent="0.2">
      <c r="A167" s="2">
        <v>1.05</v>
      </c>
      <c r="B167" s="11">
        <f t="shared" si="4"/>
        <v>1.1025</v>
      </c>
      <c r="E167" s="22">
        <v>2.34</v>
      </c>
      <c r="F167" s="52">
        <f t="shared" si="5"/>
        <v>0.26451926858537628</v>
      </c>
    </row>
    <row r="168" spans="1:6" ht="16" x14ac:dyDescent="0.2">
      <c r="A168" s="2">
        <v>0.56000000000000005</v>
      </c>
      <c r="B168" s="11">
        <f t="shared" si="4"/>
        <v>0.31360000000000005</v>
      </c>
      <c r="E168" s="22">
        <v>2.38</v>
      </c>
      <c r="F168" s="52">
        <f t="shared" si="5"/>
        <v>0.25365068283689357</v>
      </c>
    </row>
    <row r="169" spans="1:6" ht="16" x14ac:dyDescent="0.2">
      <c r="A169" s="2">
        <v>2.34</v>
      </c>
      <c r="B169" s="11">
        <f t="shared" si="4"/>
        <v>5.4755999999999991</v>
      </c>
      <c r="E169" s="22">
        <v>2.38</v>
      </c>
      <c r="F169" s="52">
        <f t="shared" si="5"/>
        <v>0.25365068283689357</v>
      </c>
    </row>
    <row r="170" spans="1:6" ht="16" x14ac:dyDescent="0.2">
      <c r="A170" s="2">
        <v>0.79</v>
      </c>
      <c r="B170" s="11">
        <f t="shared" si="4"/>
        <v>0.6241000000000001</v>
      </c>
      <c r="E170" s="22">
        <v>2.39</v>
      </c>
      <c r="F170" s="52">
        <f t="shared" si="5"/>
        <v>0.25095371865782923</v>
      </c>
    </row>
    <row r="171" spans="1:6" ht="16" x14ac:dyDescent="0.2">
      <c r="A171" s="2">
        <v>1.04</v>
      </c>
      <c r="B171" s="11">
        <f t="shared" si="4"/>
        <v>1.0816000000000001</v>
      </c>
      <c r="E171" s="22">
        <v>2.4</v>
      </c>
      <c r="F171" s="52">
        <f t="shared" si="5"/>
        <v>0.2482655912841979</v>
      </c>
    </row>
    <row r="172" spans="1:6" ht="16" x14ac:dyDescent="0.2">
      <c r="A172" s="2">
        <v>1.01</v>
      </c>
      <c r="B172" s="11">
        <f t="shared" si="4"/>
        <v>1.0201</v>
      </c>
      <c r="E172" s="22">
        <v>2.44</v>
      </c>
      <c r="F172" s="52">
        <f t="shared" si="5"/>
        <v>0.23760870111552235</v>
      </c>
    </row>
    <row r="173" spans="1:6" ht="16" x14ac:dyDescent="0.2">
      <c r="A173" s="2">
        <v>1.53</v>
      </c>
      <c r="B173" s="11">
        <f t="shared" si="4"/>
        <v>2.3409</v>
      </c>
      <c r="E173" s="22">
        <v>2.4700000000000002</v>
      </c>
      <c r="F173" s="52">
        <f t="shared" si="5"/>
        <v>0.22972609754191953</v>
      </c>
    </row>
    <row r="174" spans="1:6" ht="16" x14ac:dyDescent="0.2">
      <c r="A174" s="2">
        <v>2.0499999999999998</v>
      </c>
      <c r="B174" s="11">
        <f t="shared" si="4"/>
        <v>4.2024999999999997</v>
      </c>
      <c r="E174" s="22">
        <v>2.4700000000000002</v>
      </c>
      <c r="F174" s="52">
        <f t="shared" si="5"/>
        <v>0.22972609754191953</v>
      </c>
    </row>
    <row r="175" spans="1:6" ht="16" x14ac:dyDescent="0.2">
      <c r="A175" s="2">
        <v>0.77</v>
      </c>
      <c r="B175" s="11">
        <f t="shared" si="4"/>
        <v>0.59289999999999998</v>
      </c>
      <c r="E175" s="22">
        <v>2.48</v>
      </c>
      <c r="F175" s="52">
        <f t="shared" si="5"/>
        <v>0.22712127559617173</v>
      </c>
    </row>
    <row r="176" spans="1:6" ht="16" x14ac:dyDescent="0.2">
      <c r="A176" s="2">
        <v>1.6</v>
      </c>
      <c r="B176" s="11">
        <f t="shared" si="4"/>
        <v>2.5600000000000005</v>
      </c>
      <c r="E176" s="22">
        <v>2.5</v>
      </c>
      <c r="F176" s="52">
        <f t="shared" si="5"/>
        <v>0.22194755167496122</v>
      </c>
    </row>
    <row r="177" spans="1:6" ht="16" x14ac:dyDescent="0.2">
      <c r="A177" s="2">
        <v>0.78</v>
      </c>
      <c r="B177" s="11">
        <f t="shared" si="4"/>
        <v>0.60840000000000005</v>
      </c>
      <c r="E177" s="22">
        <v>2.52</v>
      </c>
      <c r="F177" s="52">
        <f t="shared" si="5"/>
        <v>0.21682367592363758</v>
      </c>
    </row>
    <row r="178" spans="1:6" ht="16" x14ac:dyDescent="0.2">
      <c r="A178" s="2">
        <v>1.91</v>
      </c>
      <c r="B178" s="11">
        <f t="shared" si="4"/>
        <v>3.6480999999999999</v>
      </c>
      <c r="E178" s="22">
        <v>2.5299999999999998</v>
      </c>
      <c r="F178" s="52">
        <f t="shared" si="5"/>
        <v>0.21428113570760138</v>
      </c>
    </row>
    <row r="179" spans="1:6" ht="16" x14ac:dyDescent="0.2">
      <c r="A179" s="2">
        <v>4.13</v>
      </c>
      <c r="B179" s="11">
        <f t="shared" si="4"/>
        <v>17.056899999999999</v>
      </c>
      <c r="E179" s="22">
        <v>2.5299999999999998</v>
      </c>
      <c r="F179" s="52">
        <f t="shared" si="5"/>
        <v>0.21428113570760138</v>
      </c>
    </row>
    <row r="180" spans="1:6" ht="16" x14ac:dyDescent="0.2">
      <c r="A180" s="2">
        <v>2.12</v>
      </c>
      <c r="B180" s="11">
        <f t="shared" si="4"/>
        <v>4.4944000000000006</v>
      </c>
      <c r="E180" s="22">
        <v>2.5499999999999998</v>
      </c>
      <c r="F180" s="52">
        <f t="shared" si="5"/>
        <v>0.20923619375759528</v>
      </c>
    </row>
    <row r="181" spans="1:6" ht="16" x14ac:dyDescent="0.2">
      <c r="A181" s="2">
        <v>1.99</v>
      </c>
      <c r="B181" s="11">
        <f t="shared" si="4"/>
        <v>3.9601000000000002</v>
      </c>
      <c r="E181" s="22">
        <v>2.96</v>
      </c>
      <c r="F181" s="52">
        <f t="shared" si="5"/>
        <v>0.12002744640909598</v>
      </c>
    </row>
    <row r="182" spans="1:6" ht="16" x14ac:dyDescent="0.2">
      <c r="A182" s="2">
        <v>1.6</v>
      </c>
      <c r="B182" s="11">
        <f t="shared" si="4"/>
        <v>2.5600000000000005</v>
      </c>
      <c r="E182" s="22">
        <v>3.01</v>
      </c>
      <c r="F182" s="52">
        <f t="shared" si="5"/>
        <v>0.11120098582725667</v>
      </c>
    </row>
    <row r="183" spans="1:6" ht="16" x14ac:dyDescent="0.2">
      <c r="A183" s="2">
        <v>0.66</v>
      </c>
      <c r="B183" s="11">
        <f t="shared" si="4"/>
        <v>0.43560000000000004</v>
      </c>
      <c r="E183" s="22">
        <v>3.03</v>
      </c>
      <c r="F183" s="52">
        <f t="shared" si="5"/>
        <v>0.10779941027263729</v>
      </c>
    </row>
    <row r="184" spans="1:6" ht="16" x14ac:dyDescent="0.2">
      <c r="A184" s="2">
        <v>2.5299999999999998</v>
      </c>
      <c r="B184" s="11">
        <f t="shared" si="4"/>
        <v>6.4008999999999991</v>
      </c>
      <c r="E184" s="22">
        <v>3.08</v>
      </c>
      <c r="F184" s="52">
        <f t="shared" si="5"/>
        <v>9.9616036967077423E-2</v>
      </c>
    </row>
    <row r="185" spans="1:6" ht="16" x14ac:dyDescent="0.2">
      <c r="A185" s="2">
        <v>1.97</v>
      </c>
      <c r="B185" s="11">
        <f t="shared" si="4"/>
        <v>3.8809</v>
      </c>
      <c r="E185" s="22">
        <v>3.14</v>
      </c>
      <c r="F185" s="52">
        <f t="shared" si="5"/>
        <v>9.0394006759263346E-2</v>
      </c>
    </row>
    <row r="186" spans="1:6" ht="16" x14ac:dyDescent="0.2">
      <c r="A186" s="2">
        <v>1.06</v>
      </c>
      <c r="B186" s="11">
        <f t="shared" si="4"/>
        <v>1.1236000000000002</v>
      </c>
      <c r="E186" s="22">
        <v>3.19</v>
      </c>
      <c r="F186" s="52">
        <f t="shared" si="5"/>
        <v>8.3198397362041876E-2</v>
      </c>
    </row>
    <row r="187" spans="1:6" ht="16" x14ac:dyDescent="0.2">
      <c r="A187" s="2">
        <v>1.76</v>
      </c>
      <c r="B187" s="11">
        <f t="shared" si="4"/>
        <v>3.0975999999999999</v>
      </c>
      <c r="E187" s="22">
        <v>3.25</v>
      </c>
      <c r="F187" s="52">
        <f t="shared" si="5"/>
        <v>7.5136417753226215E-2</v>
      </c>
    </row>
    <row r="188" spans="1:6" ht="16" x14ac:dyDescent="0.2">
      <c r="A188" s="2">
        <v>1.89</v>
      </c>
      <c r="B188" s="11">
        <f t="shared" si="4"/>
        <v>3.5720999999999998</v>
      </c>
      <c r="E188" s="22">
        <v>3.37</v>
      </c>
      <c r="F188" s="52">
        <f t="shared" si="5"/>
        <v>6.0807328286311274E-2</v>
      </c>
    </row>
    <row r="189" spans="1:6" ht="16" x14ac:dyDescent="0.2">
      <c r="A189" s="2">
        <v>4.84</v>
      </c>
      <c r="B189" s="11">
        <f t="shared" si="4"/>
        <v>23.425599999999999</v>
      </c>
      <c r="E189" s="22">
        <v>3.39</v>
      </c>
      <c r="F189" s="52">
        <f t="shared" si="5"/>
        <v>5.8641643830273968E-2</v>
      </c>
    </row>
    <row r="190" spans="1:6" ht="16" x14ac:dyDescent="0.2">
      <c r="A190" s="2">
        <v>0.5</v>
      </c>
      <c r="B190" s="11">
        <f t="shared" si="4"/>
        <v>0.25</v>
      </c>
      <c r="E190" s="22">
        <v>3.4</v>
      </c>
      <c r="F190" s="52">
        <f t="shared" si="5"/>
        <v>5.7581757069424831E-2</v>
      </c>
    </row>
    <row r="191" spans="1:6" ht="16" x14ac:dyDescent="0.2">
      <c r="A191" s="2">
        <v>0.56999999999999995</v>
      </c>
      <c r="B191" s="11">
        <f t="shared" si="4"/>
        <v>0.32489999999999997</v>
      </c>
      <c r="E191" s="22">
        <v>3.48</v>
      </c>
      <c r="F191" s="52">
        <f t="shared" si="5"/>
        <v>4.9637066452999729E-2</v>
      </c>
    </row>
    <row r="192" spans="1:6" ht="16" x14ac:dyDescent="0.2">
      <c r="A192" s="2">
        <v>1.05</v>
      </c>
      <c r="B192" s="11">
        <f t="shared" si="4"/>
        <v>1.1025</v>
      </c>
      <c r="E192" s="22">
        <v>3.49</v>
      </c>
      <c r="F192" s="52">
        <f t="shared" si="5"/>
        <v>4.8708858093423381E-2</v>
      </c>
    </row>
    <row r="193" spans="1:6" ht="16" x14ac:dyDescent="0.2">
      <c r="A193" s="2">
        <v>1.56</v>
      </c>
      <c r="B193" s="11">
        <f t="shared" si="4"/>
        <v>2.4336000000000002</v>
      </c>
      <c r="E193" s="22">
        <v>3.71</v>
      </c>
      <c r="F193" s="52">
        <f t="shared" si="5"/>
        <v>3.1588181421569342E-2</v>
      </c>
    </row>
    <row r="194" spans="1:6" ht="16" x14ac:dyDescent="0.2">
      <c r="A194" s="2">
        <v>0.76</v>
      </c>
      <c r="B194" s="11">
        <f t="shared" si="4"/>
        <v>0.5776</v>
      </c>
      <c r="E194" s="22">
        <v>3.97</v>
      </c>
      <c r="F194" s="52">
        <f t="shared" si="5"/>
        <v>1.8129050707264539E-2</v>
      </c>
    </row>
    <row r="195" spans="1:6" ht="16" x14ac:dyDescent="0.2">
      <c r="A195" s="2">
        <v>0.66</v>
      </c>
      <c r="B195" s="11">
        <f t="shared" ref="B195:B201" si="6">POWER(A195,2)</f>
        <v>0.43560000000000004</v>
      </c>
      <c r="E195" s="22">
        <v>4.13</v>
      </c>
      <c r="F195" s="52">
        <f t="shared" ref="F195:F201" si="7">2*0.312*$E195*EXP(-0.312*POWER($E195,2))</f>
        <v>1.2587131409381348E-2</v>
      </c>
    </row>
    <row r="196" spans="1:6" ht="16" x14ac:dyDescent="0.2">
      <c r="A196" s="2">
        <v>0.89</v>
      </c>
      <c r="B196" s="11">
        <f t="shared" si="6"/>
        <v>0.79210000000000003</v>
      </c>
      <c r="E196" s="22">
        <v>4.2</v>
      </c>
      <c r="F196" s="52">
        <f t="shared" si="7"/>
        <v>1.0671267973776211E-2</v>
      </c>
    </row>
    <row r="197" spans="1:6" ht="16" x14ac:dyDescent="0.2">
      <c r="A197" s="2">
        <v>3.08</v>
      </c>
      <c r="B197" s="11">
        <f t="shared" si="6"/>
        <v>9.4863999999999997</v>
      </c>
      <c r="E197" s="22">
        <v>4.3099999999999996</v>
      </c>
      <c r="F197" s="52">
        <f t="shared" si="7"/>
        <v>8.1771613935377203E-3</v>
      </c>
    </row>
    <row r="198" spans="1:6" ht="16" x14ac:dyDescent="0.2">
      <c r="A198" s="2">
        <v>1.93</v>
      </c>
      <c r="B198" s="11">
        <f t="shared" si="6"/>
        <v>3.7248999999999999</v>
      </c>
      <c r="E198" s="22">
        <v>4.3600000000000003</v>
      </c>
      <c r="F198" s="52">
        <f t="shared" si="7"/>
        <v>7.2255779633786281E-3</v>
      </c>
    </row>
    <row r="199" spans="1:6" ht="16" x14ac:dyDescent="0.2">
      <c r="A199" s="2">
        <v>2.4</v>
      </c>
      <c r="B199" s="11">
        <f t="shared" si="6"/>
        <v>5.76</v>
      </c>
      <c r="E199" s="22">
        <v>4.8099999999999996</v>
      </c>
      <c r="F199" s="52">
        <f t="shared" si="7"/>
        <v>2.1998391685493172E-3</v>
      </c>
    </row>
    <row r="200" spans="1:6" ht="16" x14ac:dyDescent="0.2">
      <c r="A200" s="2">
        <v>1.39</v>
      </c>
      <c r="B200" s="11">
        <f t="shared" si="6"/>
        <v>1.9320999999999997</v>
      </c>
      <c r="E200" s="22">
        <v>4.83</v>
      </c>
      <c r="F200" s="52">
        <f t="shared" si="7"/>
        <v>2.0800252561803535E-3</v>
      </c>
    </row>
    <row r="201" spans="1:6" ht="17" thickBot="1" x14ac:dyDescent="0.25">
      <c r="A201" s="38">
        <v>2.39</v>
      </c>
      <c r="B201" s="11">
        <f t="shared" si="6"/>
        <v>5.7121000000000004</v>
      </c>
      <c r="E201" s="23">
        <v>4.84</v>
      </c>
      <c r="F201" s="52">
        <f t="shared" si="7"/>
        <v>2.0223857707016499E-3</v>
      </c>
    </row>
    <row r="202" spans="1:6" ht="19" thickTop="1" x14ac:dyDescent="0.2"/>
  </sheetData>
  <mergeCells count="2">
    <mergeCell ref="C2:C4"/>
    <mergeCell ref="D2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53CE-A8B8-9347-BD8D-8B7EEDE1D9A9}">
  <dimension ref="A1:T202"/>
  <sheetViews>
    <sheetView tabSelected="1" topLeftCell="A2" zoomScale="115" workbookViewId="0">
      <selection activeCell="L10" sqref="L10"/>
    </sheetView>
  </sheetViews>
  <sheetFormatPr baseColWidth="10" defaultRowHeight="18" x14ac:dyDescent="0.2"/>
  <cols>
    <col min="1" max="1" width="8.5" style="5" customWidth="1"/>
    <col min="18" max="18" width="12.6640625" bestFit="1" customWidth="1"/>
  </cols>
  <sheetData>
    <row r="1" spans="1:20" thickTop="1" x14ac:dyDescent="0.2">
      <c r="A1" s="1" t="s">
        <v>0</v>
      </c>
      <c r="C1" s="7" t="s">
        <v>208</v>
      </c>
      <c r="D1" s="9" t="s">
        <v>218</v>
      </c>
      <c r="Q1" s="8" t="s">
        <v>217</v>
      </c>
      <c r="R1" s="32">
        <f>AVERAGE(D2:D201)</f>
        <v>1.5099999999999993</v>
      </c>
    </row>
    <row r="2" spans="1:20" ht="16" x14ac:dyDescent="0.2">
      <c r="A2" s="2">
        <v>2.96</v>
      </c>
      <c r="D2" s="21">
        <v>0.5</v>
      </c>
      <c r="F2" s="6" t="s">
        <v>209</v>
      </c>
      <c r="G2" s="6"/>
      <c r="H2" s="24">
        <f>D2</f>
        <v>0.5</v>
      </c>
      <c r="Q2" s="8" t="s">
        <v>216</v>
      </c>
      <c r="R2" s="33">
        <f>VAR(D2:D201)</f>
        <v>0.92847035175879544</v>
      </c>
      <c r="S2" s="31"/>
      <c r="T2" s="34"/>
    </row>
    <row r="3" spans="1:20" ht="16" x14ac:dyDescent="0.2">
      <c r="A3" s="2">
        <v>2.5299999999999998</v>
      </c>
      <c r="D3" s="22">
        <v>0.51</v>
      </c>
      <c r="F3" s="6" t="s">
        <v>210</v>
      </c>
      <c r="G3" s="6"/>
      <c r="H3" s="24">
        <f>D201</f>
        <v>4.84</v>
      </c>
      <c r="Q3" s="6" t="s">
        <v>219</v>
      </c>
      <c r="R3" s="11">
        <f>MODE(D2:D201)</f>
        <v>0.76</v>
      </c>
    </row>
    <row r="4" spans="1:20" ht="16" x14ac:dyDescent="0.2">
      <c r="A4" s="2">
        <v>2.17</v>
      </c>
      <c r="D4" s="22">
        <v>0.52</v>
      </c>
      <c r="F4" s="62" t="s">
        <v>211</v>
      </c>
      <c r="G4" s="62"/>
      <c r="H4" s="53"/>
      <c r="I4" s="53"/>
      <c r="J4" s="11" t="s">
        <v>205</v>
      </c>
      <c r="K4" s="24">
        <f>(H3-H2)</f>
        <v>4.34</v>
      </c>
      <c r="Q4" s="6" t="s">
        <v>220</v>
      </c>
      <c r="R4" s="33">
        <f>MEDIAN(D2:D201)</f>
        <v>1.21</v>
      </c>
    </row>
    <row r="5" spans="1:20" ht="16" x14ac:dyDescent="0.2">
      <c r="A5" s="2">
        <v>0.69</v>
      </c>
      <c r="D5" s="22">
        <v>0.52</v>
      </c>
      <c r="F5" s="6" t="s">
        <v>212</v>
      </c>
      <c r="G5" s="6"/>
      <c r="H5" s="6"/>
      <c r="J5" s="12" t="s">
        <v>205</v>
      </c>
      <c r="K5" s="53"/>
      <c r="L5" s="53"/>
      <c r="M5" s="11" t="s">
        <v>205</v>
      </c>
      <c r="N5" s="11">
        <f>(1+INT(LOG(200,2)))</f>
        <v>8</v>
      </c>
      <c r="Q5" s="6" t="s">
        <v>221</v>
      </c>
      <c r="R5" s="53"/>
      <c r="S5" s="53"/>
      <c r="T5" s="65">
        <f>SKEW(D2:D201)</f>
        <v>1.4396819335075006</v>
      </c>
    </row>
    <row r="6" spans="1:20" ht="16" x14ac:dyDescent="0.2">
      <c r="A6" s="2">
        <v>0.51</v>
      </c>
      <c r="D6" s="22">
        <v>0.52</v>
      </c>
      <c r="F6" s="62" t="s">
        <v>215</v>
      </c>
      <c r="G6" s="62"/>
      <c r="H6" s="12" t="s">
        <v>205</v>
      </c>
      <c r="I6" s="11">
        <f>K4/N5</f>
        <v>0.54249999999999998</v>
      </c>
      <c r="J6" s="6"/>
      <c r="K6" s="26"/>
      <c r="L6" s="27"/>
      <c r="M6" s="6"/>
      <c r="R6" s="53"/>
      <c r="S6" s="53"/>
      <c r="T6" s="65"/>
    </row>
    <row r="7" spans="1:20" ht="16" x14ac:dyDescent="0.2">
      <c r="A7" s="2">
        <v>2.0299999999999998</v>
      </c>
      <c r="D7" s="22">
        <v>0.53</v>
      </c>
      <c r="Q7" s="6" t="s">
        <v>222</v>
      </c>
      <c r="R7" s="53"/>
      <c r="S7" s="53"/>
      <c r="T7" s="65">
        <f>KURT(D2:D201)</f>
        <v>1.8396926373596756</v>
      </c>
    </row>
    <row r="8" spans="1:20" ht="16" x14ac:dyDescent="0.2">
      <c r="A8" s="2">
        <v>0.65</v>
      </c>
      <c r="D8" s="22">
        <v>0.54</v>
      </c>
      <c r="F8" s="63" t="s">
        <v>213</v>
      </c>
      <c r="G8" s="63"/>
      <c r="H8" s="64"/>
      <c r="I8" s="64"/>
      <c r="J8" s="64"/>
      <c r="K8" s="64"/>
      <c r="L8" s="64"/>
      <c r="M8" s="68"/>
      <c r="N8" s="68"/>
      <c r="R8" s="53"/>
      <c r="S8" s="53"/>
      <c r="T8" s="65"/>
    </row>
    <row r="9" spans="1:20" ht="16" x14ac:dyDescent="0.2">
      <c r="A9" s="2">
        <v>0.91</v>
      </c>
      <c r="D9" s="22">
        <v>0.55000000000000004</v>
      </c>
      <c r="F9" s="63"/>
      <c r="G9" s="63"/>
      <c r="H9" s="64"/>
      <c r="I9" s="64"/>
      <c r="J9" s="64"/>
      <c r="K9" s="64"/>
      <c r="L9" s="64"/>
      <c r="M9" s="68"/>
      <c r="N9" s="68"/>
    </row>
    <row r="10" spans="1:20" ht="16" x14ac:dyDescent="0.2">
      <c r="A10" s="2">
        <v>0.92</v>
      </c>
      <c r="D10" s="22">
        <v>0.55000000000000004</v>
      </c>
      <c r="F10" s="48">
        <f>H2</f>
        <v>0.5</v>
      </c>
      <c r="G10" s="29">
        <f>F10+$I$6</f>
        <v>1.0425</v>
      </c>
      <c r="H10" s="29">
        <f>(F10+G10)/2</f>
        <v>0.77124999999999999</v>
      </c>
      <c r="I10" s="15">
        <f>COUNT(D2:D81)</f>
        <v>80</v>
      </c>
      <c r="J10" s="15">
        <f>I10/$I$18</f>
        <v>0.4</v>
      </c>
      <c r="K10" s="30">
        <f>J10/$I$6</f>
        <v>0.73732718894009219</v>
      </c>
      <c r="L10" s="30">
        <f>(1-EXP(-0.312*POWER(G10,2)))-(1-EXP(-0.312*POWER(0,2)))</f>
        <v>0.28757707633272056</v>
      </c>
      <c r="M10" s="51">
        <f>L10*$I$18</f>
        <v>57.51541526654411</v>
      </c>
      <c r="N10" s="30">
        <f>POWER($I10-$M10,2)/($M10)</f>
        <v>8.7899313304625064</v>
      </c>
      <c r="Q10" s="6" t="s">
        <v>228</v>
      </c>
      <c r="R10" s="36">
        <f>SQRT(R2)</f>
        <v>0.96357166404933026</v>
      </c>
    </row>
    <row r="11" spans="1:20" ht="16" x14ac:dyDescent="0.2">
      <c r="A11" s="2">
        <v>1.06</v>
      </c>
      <c r="D11" s="22">
        <v>0.56000000000000005</v>
      </c>
      <c r="F11" s="29">
        <f>G10</f>
        <v>1.0425</v>
      </c>
      <c r="G11" s="29">
        <f>F11+$I$6</f>
        <v>1.585</v>
      </c>
      <c r="H11" s="29">
        <f t="shared" ref="H11:H17" si="0">(F11+G11)/2</f>
        <v>1.31375</v>
      </c>
      <c r="I11" s="15">
        <f>COUNT(D82:D132)</f>
        <v>51</v>
      </c>
      <c r="J11" s="15">
        <f t="shared" ref="J11:J17" si="1">I11/$I$18</f>
        <v>0.255</v>
      </c>
      <c r="K11" s="30">
        <f t="shared" ref="K11:K17" si="2">J11/$I$6</f>
        <v>0.47004608294930877</v>
      </c>
      <c r="L11" s="30">
        <f>(1-EXP(-0.312*POWER(G11,2)))-(1-EXP(-0.312*POWER(F11,2)))</f>
        <v>0.2557620343325796</v>
      </c>
      <c r="M11" s="51">
        <f>L11*$I$18</f>
        <v>51.152406866515918</v>
      </c>
      <c r="N11" s="30">
        <f t="shared" ref="N11:N17" si="3">POWER($I11-$M11,2)/($M11)</f>
        <v>4.5409110507379835E-4</v>
      </c>
    </row>
    <row r="12" spans="1:20" ht="16" x14ac:dyDescent="0.2">
      <c r="A12" s="2">
        <v>1.21</v>
      </c>
      <c r="D12" s="22">
        <v>0.56000000000000005</v>
      </c>
      <c r="F12" s="29">
        <f t="shared" ref="F12:F17" si="4">G11</f>
        <v>1.585</v>
      </c>
      <c r="G12" s="29">
        <f t="shared" ref="G12:G17" si="5">F12+$I$6</f>
        <v>2.1274999999999999</v>
      </c>
      <c r="H12" s="29">
        <f t="shared" si="0"/>
        <v>1.85625</v>
      </c>
      <c r="I12" s="15">
        <f>COUNT(D133:D159)</f>
        <v>27</v>
      </c>
      <c r="J12" s="15">
        <f t="shared" si="1"/>
        <v>0.13500000000000001</v>
      </c>
      <c r="K12" s="30">
        <f t="shared" si="2"/>
        <v>0.24884792626728114</v>
      </c>
      <c r="L12" s="30">
        <f>(1-EXP(-0.312*POWER(G12,2)))-(1-EXP(-0.312*POWER(F12,2)))</f>
        <v>0.2130521699681921</v>
      </c>
      <c r="M12" s="51">
        <f t="shared" ref="M12:M17" si="6">L12*$I$18</f>
        <v>42.610433993638416</v>
      </c>
      <c r="N12" s="30">
        <f t="shared" si="3"/>
        <v>5.7189196783614831</v>
      </c>
    </row>
    <row r="13" spans="1:20" ht="16" x14ac:dyDescent="0.2">
      <c r="A13" s="2">
        <v>1.27</v>
      </c>
      <c r="D13" s="22">
        <v>0.56999999999999995</v>
      </c>
      <c r="F13" s="29">
        <f t="shared" si="4"/>
        <v>2.1274999999999999</v>
      </c>
      <c r="G13" s="29">
        <f t="shared" si="5"/>
        <v>2.67</v>
      </c>
      <c r="H13" s="29">
        <f t="shared" si="0"/>
        <v>2.3987499999999997</v>
      </c>
      <c r="I13" s="15">
        <f>COUNT(D160:D180)</f>
        <v>21</v>
      </c>
      <c r="J13" s="15">
        <f t="shared" si="1"/>
        <v>0.105</v>
      </c>
      <c r="K13" s="30">
        <f t="shared" si="2"/>
        <v>0.19354838709677419</v>
      </c>
      <c r="L13" s="30">
        <f t="shared" ref="L12:L16" si="7">(1-EXP(-0.312*POWER(G13,2)))-(1-EXP(-0.312*POWER(F13,2)))</f>
        <v>0.13545662917635071</v>
      </c>
      <c r="M13" s="51">
        <f t="shared" si="6"/>
        <v>27.09132583527014</v>
      </c>
      <c r="N13" s="30">
        <f t="shared" si="3"/>
        <v>1.369598913580063</v>
      </c>
    </row>
    <row r="14" spans="1:20" ht="16" x14ac:dyDescent="0.2">
      <c r="A14" s="2">
        <v>1.97</v>
      </c>
      <c r="D14" s="22">
        <v>0.56999999999999995</v>
      </c>
      <c r="F14" s="29">
        <f t="shared" si="4"/>
        <v>2.67</v>
      </c>
      <c r="G14" s="29">
        <f t="shared" si="5"/>
        <v>3.2124999999999999</v>
      </c>
      <c r="H14" s="29">
        <f t="shared" si="0"/>
        <v>2.9412500000000001</v>
      </c>
      <c r="I14" s="15">
        <f>COUNT(D181:D186)</f>
        <v>6</v>
      </c>
      <c r="J14" s="15">
        <f t="shared" si="1"/>
        <v>0.03</v>
      </c>
      <c r="K14" s="30">
        <f t="shared" si="2"/>
        <v>5.5299539170506909E-2</v>
      </c>
      <c r="L14" s="30">
        <f t="shared" si="7"/>
        <v>6.8192586682009337E-2</v>
      </c>
      <c r="M14" s="51">
        <f t="shared" si="6"/>
        <v>13.638517336401868</v>
      </c>
      <c r="N14" s="30">
        <f t="shared" si="3"/>
        <v>4.2781004459173166</v>
      </c>
    </row>
    <row r="15" spans="1:20" ht="16" x14ac:dyDescent="0.2">
      <c r="A15" s="2">
        <v>3.97</v>
      </c>
      <c r="D15" s="22">
        <v>0.57999999999999996</v>
      </c>
      <c r="F15" s="29">
        <f t="shared" si="4"/>
        <v>3.2124999999999999</v>
      </c>
      <c r="G15" s="29">
        <f t="shared" si="5"/>
        <v>3.7549999999999999</v>
      </c>
      <c r="H15" s="29">
        <f t="shared" si="0"/>
        <v>3.4837499999999997</v>
      </c>
      <c r="I15" s="15">
        <f>COUNT(D187:D193)</f>
        <v>7</v>
      </c>
      <c r="J15" s="15">
        <f t="shared" si="1"/>
        <v>3.5000000000000003E-2</v>
      </c>
      <c r="K15" s="30">
        <f t="shared" si="2"/>
        <v>6.4516129032258077E-2</v>
      </c>
      <c r="L15" s="30">
        <f t="shared" si="7"/>
        <v>2.7672433642878858E-2</v>
      </c>
      <c r="M15" s="51">
        <f t="shared" si="6"/>
        <v>5.5344867285757715</v>
      </c>
      <c r="N15" s="30">
        <f t="shared" si="3"/>
        <v>0.3880629323097563</v>
      </c>
    </row>
    <row r="16" spans="1:20" ht="16" x14ac:dyDescent="0.2">
      <c r="A16" s="2">
        <v>2.1800000000000002</v>
      </c>
      <c r="D16" s="22">
        <v>0.57999999999999996</v>
      </c>
      <c r="F16" s="29">
        <f t="shared" si="4"/>
        <v>3.7549999999999999</v>
      </c>
      <c r="G16" s="29">
        <f t="shared" si="5"/>
        <v>4.2974999999999994</v>
      </c>
      <c r="H16" s="29">
        <f t="shared" si="0"/>
        <v>4.0262499999999992</v>
      </c>
      <c r="I16" s="15">
        <f>COUNT(D194:D196)</f>
        <v>3</v>
      </c>
      <c r="J16" s="15">
        <f t="shared" si="1"/>
        <v>1.4999999999999999E-2</v>
      </c>
      <c r="K16" s="30">
        <f t="shared" si="2"/>
        <v>2.7649769585253454E-2</v>
      </c>
      <c r="L16" s="30">
        <f t="shared" si="7"/>
        <v>9.1428011851076851E-3</v>
      </c>
      <c r="M16" s="51">
        <f t="shared" si="6"/>
        <v>1.828560237021537</v>
      </c>
      <c r="N16" s="30">
        <f t="shared" si="3"/>
        <v>0.75046536094554417</v>
      </c>
    </row>
    <row r="17" spans="1:16" ht="16" x14ac:dyDescent="0.2">
      <c r="A17" s="2">
        <v>1.28</v>
      </c>
      <c r="D17" s="22">
        <v>0.57999999999999996</v>
      </c>
      <c r="F17" s="29">
        <f t="shared" si="4"/>
        <v>4.2974999999999994</v>
      </c>
      <c r="G17" s="48">
        <f t="shared" si="5"/>
        <v>4.84</v>
      </c>
      <c r="H17" s="29">
        <f t="shared" si="0"/>
        <v>4.5687499999999996</v>
      </c>
      <c r="I17" s="15">
        <f>COUNT(D197:D201)</f>
        <v>5</v>
      </c>
      <c r="J17" s="15">
        <f t="shared" si="1"/>
        <v>2.5000000000000001E-2</v>
      </c>
      <c r="K17" s="30">
        <f t="shared" si="2"/>
        <v>4.6082949308755762E-2</v>
      </c>
      <c r="L17" s="30">
        <f>1-(1-EXP(-0.312*POWER(F17,2)))</f>
        <v>3.1442686801611552E-3</v>
      </c>
      <c r="M17" s="51">
        <f t="shared" si="6"/>
        <v>0.62885373603223105</v>
      </c>
      <c r="N17" s="30">
        <f t="shared" si="3"/>
        <v>30.383726081608405</v>
      </c>
      <c r="P17" s="53"/>
    </row>
    <row r="18" spans="1:16" ht="16" x14ac:dyDescent="0.2">
      <c r="A18" s="2">
        <v>0.68</v>
      </c>
      <c r="D18" s="22">
        <v>0.59</v>
      </c>
      <c r="F18" s="66" t="s">
        <v>214</v>
      </c>
      <c r="G18" s="66"/>
      <c r="H18" s="16"/>
      <c r="I18" s="28">
        <f>SUM(I10:I17)</f>
        <v>200</v>
      </c>
      <c r="J18" s="28">
        <f>SUM(J10:J17)</f>
        <v>1</v>
      </c>
      <c r="K18" s="16"/>
      <c r="L18" s="50">
        <f>SUM(L10:L17)</f>
        <v>1</v>
      </c>
      <c r="M18" s="15"/>
      <c r="N18" s="49">
        <f>SUM(N10:N17)</f>
        <v>51.679258834290152</v>
      </c>
      <c r="O18" s="45" t="s">
        <v>205</v>
      </c>
      <c r="P18" s="53"/>
    </row>
    <row r="19" spans="1:16" ht="16" x14ac:dyDescent="0.2">
      <c r="A19" s="2">
        <v>1.43</v>
      </c>
      <c r="D19" s="22">
        <v>0.59</v>
      </c>
    </row>
    <row r="20" spans="1:16" ht="16" x14ac:dyDescent="0.2">
      <c r="A20" s="2">
        <v>1.51</v>
      </c>
      <c r="D20" s="22">
        <v>0.6</v>
      </c>
    </row>
    <row r="21" spans="1:16" ht="16" x14ac:dyDescent="0.2">
      <c r="A21" s="2">
        <v>1.57</v>
      </c>
      <c r="D21" s="22">
        <v>0.6</v>
      </c>
    </row>
    <row r="22" spans="1:16" ht="16" x14ac:dyDescent="0.2">
      <c r="A22" s="2">
        <v>0.9</v>
      </c>
      <c r="D22" s="22">
        <v>0.61</v>
      </c>
    </row>
    <row r="23" spans="1:16" ht="16" x14ac:dyDescent="0.2">
      <c r="A23" s="2">
        <v>1.95</v>
      </c>
      <c r="D23" s="22">
        <v>0.61</v>
      </c>
    </row>
    <row r="24" spans="1:16" ht="16" x14ac:dyDescent="0.2">
      <c r="A24" s="2">
        <v>1.45</v>
      </c>
      <c r="D24" s="22">
        <v>0.61</v>
      </c>
    </row>
    <row r="25" spans="1:16" ht="16" x14ac:dyDescent="0.2">
      <c r="A25" s="3">
        <v>0.72</v>
      </c>
      <c r="D25" s="22">
        <v>0.62</v>
      </c>
    </row>
    <row r="26" spans="1:16" ht="16" x14ac:dyDescent="0.2">
      <c r="A26" s="3">
        <v>1.97</v>
      </c>
      <c r="D26" s="22">
        <v>0.62</v>
      </c>
    </row>
    <row r="27" spans="1:16" ht="16" x14ac:dyDescent="0.2">
      <c r="A27" s="3">
        <v>1</v>
      </c>
      <c r="D27" s="22">
        <v>0.62</v>
      </c>
    </row>
    <row r="28" spans="1:16" ht="16" x14ac:dyDescent="0.2">
      <c r="A28" s="3">
        <v>0.89</v>
      </c>
      <c r="D28" s="22">
        <v>0.63</v>
      </c>
    </row>
    <row r="29" spans="1:16" ht="16" x14ac:dyDescent="0.2">
      <c r="A29" s="3">
        <v>0.61</v>
      </c>
      <c r="D29" s="22">
        <v>0.63</v>
      </c>
    </row>
    <row r="30" spans="1:16" ht="16" x14ac:dyDescent="0.2">
      <c r="A30" s="3">
        <v>0.52</v>
      </c>
      <c r="D30" s="22">
        <v>0.65</v>
      </c>
    </row>
    <row r="31" spans="1:16" ht="16" x14ac:dyDescent="0.2">
      <c r="A31" s="3">
        <v>1.86</v>
      </c>
      <c r="D31" s="22">
        <v>0.65</v>
      </c>
    </row>
    <row r="32" spans="1:16" ht="16" x14ac:dyDescent="0.2">
      <c r="A32" s="3">
        <v>0.76</v>
      </c>
      <c r="D32" s="22">
        <v>0.66</v>
      </c>
    </row>
    <row r="33" spans="1:4" ht="16" x14ac:dyDescent="0.2">
      <c r="A33" s="3">
        <v>0.84</v>
      </c>
      <c r="D33" s="22">
        <v>0.66</v>
      </c>
    </row>
    <row r="34" spans="1:4" ht="16" x14ac:dyDescent="0.2">
      <c r="A34" s="3">
        <v>4.2</v>
      </c>
      <c r="D34" s="22">
        <v>0.67</v>
      </c>
    </row>
    <row r="35" spans="1:4" ht="16" x14ac:dyDescent="0.2">
      <c r="A35" s="3">
        <v>3.01</v>
      </c>
      <c r="D35" s="22">
        <v>0.68</v>
      </c>
    </row>
    <row r="36" spans="1:4" ht="16" x14ac:dyDescent="0.2">
      <c r="A36" s="3">
        <v>2.17</v>
      </c>
      <c r="D36" s="22">
        <v>0.68</v>
      </c>
    </row>
    <row r="37" spans="1:4" ht="16" x14ac:dyDescent="0.2">
      <c r="A37" s="3">
        <v>3.03</v>
      </c>
      <c r="D37" s="22">
        <v>0.68</v>
      </c>
    </row>
    <row r="38" spans="1:4" ht="16" x14ac:dyDescent="0.2">
      <c r="A38" s="3">
        <v>1.1399999999999999</v>
      </c>
      <c r="D38" s="22">
        <v>0.69</v>
      </c>
    </row>
    <row r="39" spans="1:4" ht="16" x14ac:dyDescent="0.2">
      <c r="A39" s="3">
        <v>3.25</v>
      </c>
      <c r="D39" s="22">
        <v>0.7</v>
      </c>
    </row>
    <row r="40" spans="1:4" ht="16" x14ac:dyDescent="0.2">
      <c r="A40" s="3">
        <v>1.51</v>
      </c>
      <c r="D40" s="22">
        <v>0.7</v>
      </c>
    </row>
    <row r="41" spans="1:4" ht="16" x14ac:dyDescent="0.2">
      <c r="A41" s="3">
        <v>0.92</v>
      </c>
      <c r="D41" s="22">
        <v>0.7</v>
      </c>
    </row>
    <row r="42" spans="1:4" ht="16" x14ac:dyDescent="0.2">
      <c r="A42" s="3">
        <v>3.37</v>
      </c>
      <c r="D42" s="22">
        <v>0.72</v>
      </c>
    </row>
    <row r="43" spans="1:4" ht="16" x14ac:dyDescent="0.2">
      <c r="A43" s="3">
        <v>0.76</v>
      </c>
      <c r="D43" s="22">
        <v>0.74</v>
      </c>
    </row>
    <row r="44" spans="1:4" ht="16" x14ac:dyDescent="0.2">
      <c r="A44" s="3">
        <v>0.87</v>
      </c>
      <c r="D44" s="22">
        <v>0.76</v>
      </c>
    </row>
    <row r="45" spans="1:4" ht="16" x14ac:dyDescent="0.2">
      <c r="A45" s="3">
        <v>0.6</v>
      </c>
      <c r="D45" s="22">
        <v>0.76</v>
      </c>
    </row>
    <row r="46" spans="1:4" ht="16" x14ac:dyDescent="0.2">
      <c r="A46" s="3">
        <v>1.91</v>
      </c>
      <c r="D46" s="22">
        <v>0.76</v>
      </c>
    </row>
    <row r="47" spans="1:4" ht="16" x14ac:dyDescent="0.2">
      <c r="A47" s="3">
        <v>1.28</v>
      </c>
      <c r="D47" s="22">
        <v>0.76</v>
      </c>
    </row>
    <row r="48" spans="1:4" ht="16" x14ac:dyDescent="0.2">
      <c r="A48" s="3">
        <v>0.86</v>
      </c>
      <c r="D48" s="22">
        <v>0.77</v>
      </c>
    </row>
    <row r="49" spans="1:4" ht="16" x14ac:dyDescent="0.2">
      <c r="A49" s="3">
        <v>2.44</v>
      </c>
      <c r="D49" s="22">
        <v>0.77</v>
      </c>
    </row>
    <row r="50" spans="1:4" ht="16" x14ac:dyDescent="0.2">
      <c r="A50" s="3">
        <v>1.78</v>
      </c>
      <c r="D50" s="22">
        <v>0.78</v>
      </c>
    </row>
    <row r="51" spans="1:4" ht="16" x14ac:dyDescent="0.2">
      <c r="A51" s="3">
        <v>2.48</v>
      </c>
      <c r="D51" s="22">
        <v>0.78</v>
      </c>
    </row>
    <row r="52" spans="1:4" ht="16" x14ac:dyDescent="0.2">
      <c r="A52" s="3">
        <v>0.8</v>
      </c>
      <c r="D52" s="22">
        <v>0.78</v>
      </c>
    </row>
    <row r="53" spans="1:4" ht="16" x14ac:dyDescent="0.2">
      <c r="A53" s="3">
        <v>1.22</v>
      </c>
      <c r="D53" s="22">
        <v>0.79</v>
      </c>
    </row>
    <row r="54" spans="1:4" ht="16" x14ac:dyDescent="0.2">
      <c r="A54" s="3">
        <v>1.02</v>
      </c>
      <c r="D54" s="22">
        <v>0.79</v>
      </c>
    </row>
    <row r="55" spans="1:4" ht="16" x14ac:dyDescent="0.2">
      <c r="A55" s="3">
        <v>0.88</v>
      </c>
      <c r="D55" s="22">
        <v>0.8</v>
      </c>
    </row>
    <row r="56" spans="1:4" ht="16" x14ac:dyDescent="0.2">
      <c r="A56" s="3">
        <v>1.04</v>
      </c>
      <c r="D56" s="22">
        <v>0.8</v>
      </c>
    </row>
    <row r="57" spans="1:4" ht="16" x14ac:dyDescent="0.2">
      <c r="A57" s="3">
        <v>3.49</v>
      </c>
      <c r="D57" s="22">
        <v>0.8</v>
      </c>
    </row>
    <row r="58" spans="1:4" ht="16" x14ac:dyDescent="0.2">
      <c r="A58" s="3">
        <v>3.14</v>
      </c>
      <c r="D58" s="22">
        <v>0.82</v>
      </c>
    </row>
    <row r="59" spans="1:4" ht="16" x14ac:dyDescent="0.2">
      <c r="A59" s="3">
        <v>0.86</v>
      </c>
      <c r="D59" s="22">
        <v>0.82</v>
      </c>
    </row>
    <row r="60" spans="1:4" ht="16" x14ac:dyDescent="0.2">
      <c r="A60" s="3">
        <v>1.1299999999999999</v>
      </c>
      <c r="D60" s="22">
        <v>0.84</v>
      </c>
    </row>
    <row r="61" spans="1:4" ht="16" x14ac:dyDescent="0.2">
      <c r="A61" s="3">
        <v>2.4700000000000002</v>
      </c>
      <c r="D61" s="22">
        <v>0.84</v>
      </c>
    </row>
    <row r="62" spans="1:4" ht="16" x14ac:dyDescent="0.2">
      <c r="A62" s="3">
        <v>0.78</v>
      </c>
      <c r="D62" s="22">
        <v>0.86</v>
      </c>
    </row>
    <row r="63" spans="1:4" ht="16" x14ac:dyDescent="0.2">
      <c r="A63" s="3">
        <v>3.19</v>
      </c>
      <c r="D63" s="22">
        <v>0.86</v>
      </c>
    </row>
    <row r="64" spans="1:4" ht="16" x14ac:dyDescent="0.2">
      <c r="A64" s="3">
        <v>1.62</v>
      </c>
      <c r="D64" s="22">
        <v>0.86</v>
      </c>
    </row>
    <row r="65" spans="1:4" ht="16" x14ac:dyDescent="0.2">
      <c r="A65" s="3">
        <v>0.8</v>
      </c>
      <c r="D65" s="22">
        <v>0.87</v>
      </c>
    </row>
    <row r="66" spans="1:4" ht="16" x14ac:dyDescent="0.2">
      <c r="A66" s="3">
        <v>0.52</v>
      </c>
      <c r="D66" s="22">
        <v>0.87</v>
      </c>
    </row>
    <row r="67" spans="1:4" ht="16" x14ac:dyDescent="0.2">
      <c r="A67" s="3">
        <v>1.32</v>
      </c>
      <c r="D67" s="22">
        <v>0.88</v>
      </c>
    </row>
    <row r="68" spans="1:4" ht="16" x14ac:dyDescent="0.2">
      <c r="A68" s="3">
        <v>1.38</v>
      </c>
      <c r="D68" s="22">
        <v>0.88</v>
      </c>
    </row>
    <row r="69" spans="1:4" ht="16" x14ac:dyDescent="0.2">
      <c r="A69" s="3">
        <v>0.89</v>
      </c>
      <c r="D69" s="22">
        <v>0.89</v>
      </c>
    </row>
    <row r="70" spans="1:4" ht="16" x14ac:dyDescent="0.2">
      <c r="A70" s="3">
        <v>1.1000000000000001</v>
      </c>
      <c r="D70" s="22">
        <v>0.89</v>
      </c>
    </row>
    <row r="71" spans="1:4" ht="16" x14ac:dyDescent="0.2">
      <c r="A71" s="3">
        <v>0.59</v>
      </c>
      <c r="D71" s="22">
        <v>0.89</v>
      </c>
    </row>
    <row r="72" spans="1:4" ht="16" x14ac:dyDescent="0.2">
      <c r="A72" s="3">
        <v>1.9</v>
      </c>
      <c r="D72" s="22">
        <v>0.9</v>
      </c>
    </row>
    <row r="73" spans="1:4" ht="16" x14ac:dyDescent="0.2">
      <c r="A73" s="3">
        <v>1.99</v>
      </c>
      <c r="D73" s="22">
        <v>0.91</v>
      </c>
    </row>
    <row r="74" spans="1:4" ht="16" x14ac:dyDescent="0.2">
      <c r="A74" s="3">
        <v>0.74</v>
      </c>
      <c r="D74" s="22">
        <v>0.92</v>
      </c>
    </row>
    <row r="75" spans="1:4" ht="16" x14ac:dyDescent="0.2">
      <c r="A75" s="3">
        <v>0.8</v>
      </c>
      <c r="D75" s="22">
        <v>0.92</v>
      </c>
    </row>
    <row r="76" spans="1:4" ht="16" x14ac:dyDescent="0.2">
      <c r="A76" s="3">
        <v>1.45</v>
      </c>
      <c r="D76" s="22">
        <v>1</v>
      </c>
    </row>
    <row r="77" spans="1:4" ht="16" x14ac:dyDescent="0.2">
      <c r="A77" s="3">
        <v>0.7</v>
      </c>
      <c r="D77" s="22">
        <v>1</v>
      </c>
    </row>
    <row r="78" spans="1:4" ht="16" x14ac:dyDescent="0.2">
      <c r="A78" s="3">
        <v>0.86</v>
      </c>
      <c r="D78" s="22">
        <v>1.01</v>
      </c>
    </row>
    <row r="79" spans="1:4" ht="16" x14ac:dyDescent="0.2">
      <c r="A79" s="3">
        <v>0.62</v>
      </c>
      <c r="D79" s="22">
        <v>1.01</v>
      </c>
    </row>
    <row r="80" spans="1:4" ht="16" x14ac:dyDescent="0.2">
      <c r="A80" s="3">
        <v>0.57999999999999996</v>
      </c>
      <c r="D80" s="22">
        <v>1.01</v>
      </c>
    </row>
    <row r="81" spans="1:4" ht="16" x14ac:dyDescent="0.2">
      <c r="A81" s="3">
        <v>0.76</v>
      </c>
      <c r="D81" s="22">
        <v>1.02</v>
      </c>
    </row>
    <row r="82" spans="1:4" ht="16" x14ac:dyDescent="0.2">
      <c r="A82" s="3">
        <v>0.84</v>
      </c>
      <c r="D82" s="22">
        <v>1.04</v>
      </c>
    </row>
    <row r="83" spans="1:4" ht="16" x14ac:dyDescent="0.2">
      <c r="A83" s="3">
        <v>1.22</v>
      </c>
      <c r="D83" s="22">
        <v>1.04</v>
      </c>
    </row>
    <row r="84" spans="1:4" ht="16" x14ac:dyDescent="0.2">
      <c r="A84" s="3">
        <v>4.3099999999999996</v>
      </c>
      <c r="D84" s="22">
        <v>1.04</v>
      </c>
    </row>
    <row r="85" spans="1:4" ht="16" x14ac:dyDescent="0.2">
      <c r="A85" s="3">
        <v>0.7</v>
      </c>
      <c r="D85" s="22">
        <v>1.05</v>
      </c>
    </row>
    <row r="86" spans="1:4" ht="16" x14ac:dyDescent="0.2">
      <c r="A86" s="3">
        <v>0.62</v>
      </c>
      <c r="D86" s="22">
        <v>1.05</v>
      </c>
    </row>
    <row r="87" spans="1:4" ht="16" x14ac:dyDescent="0.2">
      <c r="A87" s="3">
        <v>1.56</v>
      </c>
      <c r="D87" s="22">
        <v>1.05</v>
      </c>
    </row>
    <row r="88" spans="1:4" ht="16" x14ac:dyDescent="0.2">
      <c r="A88" s="3">
        <v>1.39</v>
      </c>
      <c r="D88" s="22">
        <v>1.06</v>
      </c>
    </row>
    <row r="89" spans="1:4" ht="16" x14ac:dyDescent="0.2">
      <c r="A89" s="3">
        <v>0.61</v>
      </c>
      <c r="D89" s="22">
        <v>1.06</v>
      </c>
    </row>
    <row r="90" spans="1:4" ht="16" x14ac:dyDescent="0.2">
      <c r="A90" s="3">
        <v>2.2599999999999998</v>
      </c>
      <c r="D90" s="22">
        <v>1.07</v>
      </c>
    </row>
    <row r="91" spans="1:4" ht="16" x14ac:dyDescent="0.2">
      <c r="A91" s="3">
        <v>0.57999999999999996</v>
      </c>
      <c r="D91" s="22">
        <v>1.0900000000000001</v>
      </c>
    </row>
    <row r="92" spans="1:4" ht="16" x14ac:dyDescent="0.2">
      <c r="A92" s="3">
        <v>0.67</v>
      </c>
      <c r="D92" s="22">
        <v>1.0900000000000001</v>
      </c>
    </row>
    <row r="93" spans="1:4" ht="16" x14ac:dyDescent="0.2">
      <c r="A93" s="3">
        <v>0.54</v>
      </c>
      <c r="D93" s="22">
        <v>1.1000000000000001</v>
      </c>
    </row>
    <row r="94" spans="1:4" ht="16" x14ac:dyDescent="0.2">
      <c r="A94" s="3">
        <v>0.62</v>
      </c>
      <c r="D94" s="22">
        <v>1.1299999999999999</v>
      </c>
    </row>
    <row r="95" spans="1:4" ht="16" x14ac:dyDescent="0.2">
      <c r="A95" s="3">
        <v>1.53</v>
      </c>
      <c r="D95" s="22">
        <v>1.1399999999999999</v>
      </c>
    </row>
    <row r="96" spans="1:4" ht="16" x14ac:dyDescent="0.2">
      <c r="A96" s="3">
        <v>1.29</v>
      </c>
      <c r="D96" s="22">
        <v>1.1399999999999999</v>
      </c>
    </row>
    <row r="97" spans="1:4" ht="16" x14ac:dyDescent="0.2">
      <c r="A97" s="3">
        <v>0.87</v>
      </c>
      <c r="D97" s="22">
        <v>1.1399999999999999</v>
      </c>
    </row>
    <row r="98" spans="1:4" ht="16" x14ac:dyDescent="0.2">
      <c r="A98" s="3">
        <v>0.56999999999999995</v>
      </c>
      <c r="D98" s="22">
        <v>1.17</v>
      </c>
    </row>
    <row r="99" spans="1:4" ht="16" x14ac:dyDescent="0.2">
      <c r="A99" s="3">
        <v>1.25</v>
      </c>
      <c r="D99" s="22">
        <v>1.2</v>
      </c>
    </row>
    <row r="100" spans="1:4" ht="16" x14ac:dyDescent="0.2">
      <c r="A100" s="3">
        <v>1.41</v>
      </c>
      <c r="D100" s="22">
        <v>1.21</v>
      </c>
    </row>
    <row r="101" spans="1:4" ht="16" x14ac:dyDescent="0.2">
      <c r="A101" s="3">
        <v>0.78</v>
      </c>
      <c r="D101" s="22">
        <v>1.21</v>
      </c>
    </row>
    <row r="102" spans="1:4" ht="16" x14ac:dyDescent="0.2">
      <c r="A102" s="3">
        <v>1.01</v>
      </c>
      <c r="D102" s="22">
        <v>1.21</v>
      </c>
    </row>
    <row r="103" spans="1:4" ht="16" x14ac:dyDescent="0.2">
      <c r="A103" s="3">
        <v>1.48</v>
      </c>
      <c r="D103" s="22">
        <v>1.22</v>
      </c>
    </row>
    <row r="104" spans="1:4" ht="16" x14ac:dyDescent="0.2">
      <c r="A104" s="3">
        <v>1.0900000000000001</v>
      </c>
      <c r="D104" s="22">
        <v>1.22</v>
      </c>
    </row>
    <row r="105" spans="1:4" ht="16" x14ac:dyDescent="0.2">
      <c r="A105" s="3">
        <v>2.2799999999999998</v>
      </c>
      <c r="D105" s="22">
        <v>1.23</v>
      </c>
    </row>
    <row r="106" spans="1:4" ht="16" x14ac:dyDescent="0.2">
      <c r="A106" s="3">
        <v>0.55000000000000004</v>
      </c>
      <c r="D106" s="22">
        <v>1.25</v>
      </c>
    </row>
    <row r="107" spans="1:4" ht="16" x14ac:dyDescent="0.2">
      <c r="A107" s="3">
        <v>3.48</v>
      </c>
      <c r="D107" s="22">
        <v>1.27</v>
      </c>
    </row>
    <row r="108" spans="1:4" ht="16" x14ac:dyDescent="0.2">
      <c r="A108" s="3">
        <v>0.82</v>
      </c>
      <c r="D108" s="22">
        <v>1.28</v>
      </c>
    </row>
    <row r="109" spans="1:4" ht="16" x14ac:dyDescent="0.2">
      <c r="A109" s="3">
        <v>1.21</v>
      </c>
      <c r="D109" s="22">
        <v>1.28</v>
      </c>
    </row>
    <row r="110" spans="1:4" ht="16" x14ac:dyDescent="0.2">
      <c r="A110" s="3">
        <v>0.77</v>
      </c>
      <c r="D110" s="22">
        <v>1.29</v>
      </c>
    </row>
    <row r="111" spans="1:4" ht="16" x14ac:dyDescent="0.2">
      <c r="A111" s="3">
        <v>0.6</v>
      </c>
      <c r="D111" s="22">
        <v>1.32</v>
      </c>
    </row>
    <row r="112" spans="1:4" ht="16" x14ac:dyDescent="0.2">
      <c r="A112" s="3">
        <v>3.4</v>
      </c>
      <c r="D112" s="22">
        <v>1.33</v>
      </c>
    </row>
    <row r="113" spans="1:4" ht="16" x14ac:dyDescent="0.2">
      <c r="A113" s="3">
        <v>2.23</v>
      </c>
      <c r="D113" s="22">
        <v>1.36</v>
      </c>
    </row>
    <row r="114" spans="1:4" ht="16" x14ac:dyDescent="0.2">
      <c r="A114" s="3">
        <v>2.5</v>
      </c>
      <c r="D114" s="22">
        <v>1.36</v>
      </c>
    </row>
    <row r="115" spans="1:4" ht="16" x14ac:dyDescent="0.2">
      <c r="A115" s="3">
        <v>1.68</v>
      </c>
      <c r="D115" s="22">
        <v>1.38</v>
      </c>
    </row>
    <row r="116" spans="1:4" ht="16" x14ac:dyDescent="0.2">
      <c r="A116" s="3">
        <v>4.83</v>
      </c>
      <c r="D116" s="22">
        <v>1.39</v>
      </c>
    </row>
    <row r="117" spans="1:4" ht="16" x14ac:dyDescent="0.2">
      <c r="A117" s="3">
        <v>3.39</v>
      </c>
      <c r="D117" s="22">
        <v>1.39</v>
      </c>
    </row>
    <row r="118" spans="1:4" ht="16" x14ac:dyDescent="0.2">
      <c r="A118" s="3">
        <v>0.56000000000000005</v>
      </c>
      <c r="D118" s="22">
        <v>1.41</v>
      </c>
    </row>
    <row r="119" spans="1:4" ht="16" x14ac:dyDescent="0.2">
      <c r="A119" s="3">
        <v>2.38</v>
      </c>
      <c r="D119" s="22">
        <v>1.42</v>
      </c>
    </row>
    <row r="120" spans="1:4" ht="16" x14ac:dyDescent="0.2">
      <c r="A120" s="3">
        <v>1.98</v>
      </c>
      <c r="D120" s="22">
        <v>1.43</v>
      </c>
    </row>
    <row r="121" spans="1:4" ht="16" x14ac:dyDescent="0.2">
      <c r="A121" s="3">
        <v>0.63</v>
      </c>
      <c r="D121" s="22">
        <v>1.45</v>
      </c>
    </row>
    <row r="122" spans="1:4" ht="16" x14ac:dyDescent="0.2">
      <c r="A122" s="3">
        <v>1.36</v>
      </c>
      <c r="D122" s="22">
        <v>1.45</v>
      </c>
    </row>
    <row r="123" spans="1:4" ht="16" x14ac:dyDescent="0.2">
      <c r="A123" s="3">
        <v>1.2</v>
      </c>
      <c r="D123" s="22">
        <v>1.48</v>
      </c>
    </row>
    <row r="124" spans="1:4" ht="16" x14ac:dyDescent="0.2">
      <c r="A124" s="3">
        <v>0.82</v>
      </c>
      <c r="D124" s="22">
        <v>1.51</v>
      </c>
    </row>
    <row r="125" spans="1:4" ht="16" x14ac:dyDescent="0.2">
      <c r="A125" s="3">
        <v>1</v>
      </c>
      <c r="D125" s="22">
        <v>1.51</v>
      </c>
    </row>
    <row r="126" spans="1:4" ht="16" x14ac:dyDescent="0.2">
      <c r="A126" s="3">
        <v>0.7</v>
      </c>
      <c r="D126" s="22">
        <v>1.51</v>
      </c>
    </row>
    <row r="127" spans="1:4" ht="16" x14ac:dyDescent="0.2">
      <c r="A127" s="3">
        <v>0.68</v>
      </c>
      <c r="D127" s="22">
        <v>1.53</v>
      </c>
    </row>
    <row r="128" spans="1:4" ht="16" x14ac:dyDescent="0.2">
      <c r="A128" s="3">
        <v>1.73</v>
      </c>
      <c r="D128" s="22">
        <v>1.53</v>
      </c>
    </row>
    <row r="129" spans="1:4" ht="16" x14ac:dyDescent="0.2">
      <c r="A129" s="3">
        <v>1.33</v>
      </c>
      <c r="D129" s="22">
        <v>1.56</v>
      </c>
    </row>
    <row r="130" spans="1:4" ht="16" x14ac:dyDescent="0.2">
      <c r="A130" s="3">
        <v>1.04</v>
      </c>
      <c r="D130" s="22">
        <v>1.56</v>
      </c>
    </row>
    <row r="131" spans="1:4" ht="16" x14ac:dyDescent="0.2">
      <c r="A131" s="3">
        <v>1.51</v>
      </c>
      <c r="D131" s="22">
        <v>1.56</v>
      </c>
    </row>
    <row r="132" spans="1:4" ht="16" x14ac:dyDescent="0.2">
      <c r="A132" s="3">
        <v>1.23</v>
      </c>
      <c r="D132" s="22">
        <v>1.57</v>
      </c>
    </row>
    <row r="133" spans="1:4" ht="16" x14ac:dyDescent="0.2">
      <c r="A133" s="3">
        <v>1.36</v>
      </c>
      <c r="D133" s="22">
        <v>1.6</v>
      </c>
    </row>
    <row r="134" spans="1:4" ht="16" x14ac:dyDescent="0.2">
      <c r="A134" s="3">
        <v>0.57999999999999996</v>
      </c>
      <c r="D134" s="22">
        <v>1.6</v>
      </c>
    </row>
    <row r="135" spans="1:4" ht="16" x14ac:dyDescent="0.2">
      <c r="A135" s="3">
        <v>0.61</v>
      </c>
      <c r="D135" s="22">
        <v>1.62</v>
      </c>
    </row>
    <row r="136" spans="1:4" ht="16" x14ac:dyDescent="0.2">
      <c r="A136" s="3">
        <v>0.52</v>
      </c>
      <c r="D136" s="22">
        <v>1.63</v>
      </c>
    </row>
    <row r="137" spans="1:4" ht="16" x14ac:dyDescent="0.2">
      <c r="A137" s="3">
        <v>2.14</v>
      </c>
      <c r="D137" s="22">
        <v>1.68</v>
      </c>
    </row>
    <row r="138" spans="1:4" ht="16" x14ac:dyDescent="0.2">
      <c r="A138" s="3">
        <v>0.53</v>
      </c>
      <c r="D138" s="22">
        <v>1.69</v>
      </c>
    </row>
    <row r="139" spans="1:4" ht="16" x14ac:dyDescent="0.2">
      <c r="A139" s="3">
        <v>1.63</v>
      </c>
      <c r="D139" s="22">
        <v>1.73</v>
      </c>
    </row>
    <row r="140" spans="1:4" ht="16" x14ac:dyDescent="0.2">
      <c r="A140" s="3">
        <v>1.07</v>
      </c>
      <c r="D140" s="22">
        <v>1.76</v>
      </c>
    </row>
    <row r="141" spans="1:4" ht="16" x14ac:dyDescent="0.2">
      <c r="A141" s="3">
        <v>4.3600000000000003</v>
      </c>
      <c r="D141" s="22">
        <v>1.78</v>
      </c>
    </row>
    <row r="142" spans="1:4" ht="16" x14ac:dyDescent="0.2">
      <c r="A142" s="3">
        <v>1.97</v>
      </c>
      <c r="D142" s="22">
        <v>1.86</v>
      </c>
    </row>
    <row r="143" spans="1:4" ht="16" x14ac:dyDescent="0.2">
      <c r="A143" s="3">
        <v>0.63</v>
      </c>
      <c r="D143" s="22">
        <v>1.89</v>
      </c>
    </row>
    <row r="144" spans="1:4" ht="16" x14ac:dyDescent="0.2">
      <c r="A144" s="3">
        <v>1.1399999999999999</v>
      </c>
      <c r="D144" s="22">
        <v>1.9</v>
      </c>
    </row>
    <row r="145" spans="1:4" ht="16" x14ac:dyDescent="0.2">
      <c r="A145" s="3">
        <v>4.8099999999999996</v>
      </c>
      <c r="D145" s="22">
        <v>1.91</v>
      </c>
    </row>
    <row r="146" spans="1:4" ht="16" x14ac:dyDescent="0.2">
      <c r="A146" s="3">
        <v>0.65</v>
      </c>
      <c r="D146" s="22">
        <v>1.91</v>
      </c>
    </row>
    <row r="147" spans="1:4" ht="16" x14ac:dyDescent="0.2">
      <c r="A147" s="3">
        <v>1.17</v>
      </c>
      <c r="D147" s="22">
        <v>1.93</v>
      </c>
    </row>
    <row r="148" spans="1:4" ht="16" x14ac:dyDescent="0.2">
      <c r="A148" s="3">
        <v>2.1</v>
      </c>
      <c r="D148" s="22">
        <v>1.95</v>
      </c>
    </row>
    <row r="149" spans="1:4" ht="16" x14ac:dyDescent="0.2">
      <c r="A149" s="3">
        <v>1.0900000000000001</v>
      </c>
      <c r="D149" s="22">
        <v>1.97</v>
      </c>
    </row>
    <row r="150" spans="1:4" ht="16" x14ac:dyDescent="0.2">
      <c r="A150" s="3">
        <v>0.88</v>
      </c>
      <c r="D150" s="22">
        <v>1.97</v>
      </c>
    </row>
    <row r="151" spans="1:4" ht="16" x14ac:dyDescent="0.2">
      <c r="A151" s="3">
        <v>2.4700000000000002</v>
      </c>
      <c r="D151" s="22">
        <v>1.97</v>
      </c>
    </row>
    <row r="152" spans="1:4" ht="16" x14ac:dyDescent="0.2">
      <c r="A152" s="3">
        <v>1.05</v>
      </c>
      <c r="D152" s="22">
        <v>1.97</v>
      </c>
    </row>
    <row r="153" spans="1:4" ht="16" x14ac:dyDescent="0.2">
      <c r="A153" s="3">
        <v>1.56</v>
      </c>
      <c r="D153" s="22">
        <v>1.98</v>
      </c>
    </row>
    <row r="154" spans="1:4" ht="16" x14ac:dyDescent="0.2">
      <c r="A154" s="3">
        <v>1.42</v>
      </c>
      <c r="D154" s="22">
        <v>1.99</v>
      </c>
    </row>
    <row r="155" spans="1:4" ht="16" x14ac:dyDescent="0.2">
      <c r="A155" s="3">
        <v>0.59</v>
      </c>
      <c r="D155" s="22">
        <v>1.99</v>
      </c>
    </row>
    <row r="156" spans="1:4" ht="16" x14ac:dyDescent="0.2">
      <c r="A156" s="3">
        <v>2.52</v>
      </c>
      <c r="D156" s="22">
        <v>2.0299999999999998</v>
      </c>
    </row>
    <row r="157" spans="1:4" ht="16" x14ac:dyDescent="0.2">
      <c r="A157" s="3">
        <v>0.68</v>
      </c>
      <c r="D157" s="22">
        <v>2.0499999999999998</v>
      </c>
    </row>
    <row r="158" spans="1:4" ht="16" x14ac:dyDescent="0.2">
      <c r="A158" s="3">
        <v>3.71</v>
      </c>
      <c r="D158" s="22">
        <v>2.1</v>
      </c>
    </row>
    <row r="159" spans="1:4" ht="16" x14ac:dyDescent="0.2">
      <c r="A159" s="3">
        <v>0.55000000000000004</v>
      </c>
      <c r="D159" s="22">
        <v>2.12</v>
      </c>
    </row>
    <row r="160" spans="1:4" ht="16" x14ac:dyDescent="0.2">
      <c r="A160" s="3">
        <v>1.21</v>
      </c>
      <c r="D160" s="22">
        <v>2.14</v>
      </c>
    </row>
    <row r="161" spans="1:4" ht="16" x14ac:dyDescent="0.2">
      <c r="A161" s="3">
        <v>1.1399999999999999</v>
      </c>
      <c r="D161" s="22">
        <v>2.17</v>
      </c>
    </row>
    <row r="162" spans="1:4" ht="16" x14ac:dyDescent="0.2">
      <c r="A162" s="3">
        <v>1.01</v>
      </c>
      <c r="D162" s="22">
        <v>2.17</v>
      </c>
    </row>
    <row r="163" spans="1:4" ht="16" x14ac:dyDescent="0.2">
      <c r="A163" s="3">
        <v>2.38</v>
      </c>
      <c r="D163" s="22">
        <v>2.1800000000000002</v>
      </c>
    </row>
    <row r="164" spans="1:4" ht="16" x14ac:dyDescent="0.2">
      <c r="A164" s="3">
        <v>1.69</v>
      </c>
      <c r="D164" s="22">
        <v>2.23</v>
      </c>
    </row>
    <row r="165" spans="1:4" ht="16" x14ac:dyDescent="0.2">
      <c r="A165" s="3">
        <v>2.5499999999999998</v>
      </c>
      <c r="D165" s="22">
        <v>2.2599999999999998</v>
      </c>
    </row>
    <row r="166" spans="1:4" ht="16" x14ac:dyDescent="0.2">
      <c r="A166" s="3">
        <v>0.79</v>
      </c>
      <c r="D166" s="22">
        <v>2.2799999999999998</v>
      </c>
    </row>
    <row r="167" spans="1:4" ht="16" x14ac:dyDescent="0.2">
      <c r="A167" s="3">
        <v>1.05</v>
      </c>
      <c r="D167" s="22">
        <v>2.34</v>
      </c>
    </row>
    <row r="168" spans="1:4" ht="16" x14ac:dyDescent="0.2">
      <c r="A168" s="3">
        <v>0.56000000000000005</v>
      </c>
      <c r="D168" s="22">
        <v>2.38</v>
      </c>
    </row>
    <row r="169" spans="1:4" ht="16" x14ac:dyDescent="0.2">
      <c r="A169" s="3">
        <v>2.34</v>
      </c>
      <c r="D169" s="22">
        <v>2.38</v>
      </c>
    </row>
    <row r="170" spans="1:4" ht="16" x14ac:dyDescent="0.2">
      <c r="A170" s="3">
        <v>0.79</v>
      </c>
      <c r="D170" s="22">
        <v>2.39</v>
      </c>
    </row>
    <row r="171" spans="1:4" ht="16" x14ac:dyDescent="0.2">
      <c r="A171" s="3">
        <v>1.04</v>
      </c>
      <c r="D171" s="22">
        <v>2.4</v>
      </c>
    </row>
    <row r="172" spans="1:4" ht="16" x14ac:dyDescent="0.2">
      <c r="A172" s="3">
        <v>1.01</v>
      </c>
      <c r="D172" s="22">
        <v>2.44</v>
      </c>
    </row>
    <row r="173" spans="1:4" ht="16" x14ac:dyDescent="0.2">
      <c r="A173" s="3">
        <v>1.53</v>
      </c>
      <c r="D173" s="22">
        <v>2.4700000000000002</v>
      </c>
    </row>
    <row r="174" spans="1:4" ht="16" x14ac:dyDescent="0.2">
      <c r="A174" s="3">
        <v>2.0499999999999998</v>
      </c>
      <c r="D174" s="22">
        <v>2.4700000000000002</v>
      </c>
    </row>
    <row r="175" spans="1:4" ht="16" x14ac:dyDescent="0.2">
      <c r="A175" s="3">
        <v>0.77</v>
      </c>
      <c r="D175" s="22">
        <v>2.48</v>
      </c>
    </row>
    <row r="176" spans="1:4" ht="16" x14ac:dyDescent="0.2">
      <c r="A176" s="3">
        <v>1.6</v>
      </c>
      <c r="D176" s="22">
        <v>2.5</v>
      </c>
    </row>
    <row r="177" spans="1:4" ht="16" x14ac:dyDescent="0.2">
      <c r="A177" s="3">
        <v>0.78</v>
      </c>
      <c r="D177" s="22">
        <v>2.52</v>
      </c>
    </row>
    <row r="178" spans="1:4" ht="16" x14ac:dyDescent="0.2">
      <c r="A178" s="3">
        <v>1.91</v>
      </c>
      <c r="D178" s="22">
        <v>2.5299999999999998</v>
      </c>
    </row>
    <row r="179" spans="1:4" ht="16" x14ac:dyDescent="0.2">
      <c r="A179" s="3">
        <v>4.13</v>
      </c>
      <c r="D179" s="22">
        <v>2.5299999999999998</v>
      </c>
    </row>
    <row r="180" spans="1:4" ht="16" x14ac:dyDescent="0.2">
      <c r="A180" s="3">
        <v>2.12</v>
      </c>
      <c r="D180" s="22">
        <v>2.5499999999999998</v>
      </c>
    </row>
    <row r="181" spans="1:4" ht="16" x14ac:dyDescent="0.2">
      <c r="A181" s="3">
        <v>1.99</v>
      </c>
      <c r="D181" s="22">
        <v>2.96</v>
      </c>
    </row>
    <row r="182" spans="1:4" ht="16" x14ac:dyDescent="0.2">
      <c r="A182" s="3">
        <v>1.6</v>
      </c>
      <c r="D182" s="22">
        <v>3.01</v>
      </c>
    </row>
    <row r="183" spans="1:4" ht="16" x14ac:dyDescent="0.2">
      <c r="A183" s="3">
        <v>0.66</v>
      </c>
      <c r="D183" s="22">
        <v>3.03</v>
      </c>
    </row>
    <row r="184" spans="1:4" ht="16" x14ac:dyDescent="0.2">
      <c r="A184" s="3">
        <v>2.5299999999999998</v>
      </c>
      <c r="D184" s="22">
        <v>3.08</v>
      </c>
    </row>
    <row r="185" spans="1:4" ht="16" x14ac:dyDescent="0.2">
      <c r="A185" s="3">
        <v>1.97</v>
      </c>
      <c r="D185" s="22">
        <v>3.14</v>
      </c>
    </row>
    <row r="186" spans="1:4" ht="16" x14ac:dyDescent="0.2">
      <c r="A186" s="3">
        <v>1.06</v>
      </c>
      <c r="D186" s="22">
        <v>3.19</v>
      </c>
    </row>
    <row r="187" spans="1:4" ht="16" x14ac:dyDescent="0.2">
      <c r="A187" s="3">
        <v>1.76</v>
      </c>
      <c r="D187" s="22">
        <v>3.25</v>
      </c>
    </row>
    <row r="188" spans="1:4" ht="16" x14ac:dyDescent="0.2">
      <c r="A188" s="3">
        <v>1.89</v>
      </c>
      <c r="D188" s="22">
        <v>3.37</v>
      </c>
    </row>
    <row r="189" spans="1:4" ht="16" x14ac:dyDescent="0.2">
      <c r="A189" s="3">
        <v>4.84</v>
      </c>
      <c r="D189" s="22">
        <v>3.39</v>
      </c>
    </row>
    <row r="190" spans="1:4" ht="16" x14ac:dyDescent="0.2">
      <c r="A190" s="3">
        <v>0.5</v>
      </c>
      <c r="D190" s="22">
        <v>3.4</v>
      </c>
    </row>
    <row r="191" spans="1:4" ht="16" x14ac:dyDescent="0.2">
      <c r="A191" s="3">
        <v>0.56999999999999995</v>
      </c>
      <c r="D191" s="22">
        <v>3.48</v>
      </c>
    </row>
    <row r="192" spans="1:4" ht="16" x14ac:dyDescent="0.2">
      <c r="A192" s="3">
        <v>1.05</v>
      </c>
      <c r="D192" s="22">
        <v>3.49</v>
      </c>
    </row>
    <row r="193" spans="1:4" ht="16" x14ac:dyDescent="0.2">
      <c r="A193" s="3">
        <v>1.56</v>
      </c>
      <c r="D193" s="22">
        <v>3.71</v>
      </c>
    </row>
    <row r="194" spans="1:4" ht="16" x14ac:dyDescent="0.2">
      <c r="A194" s="3">
        <v>0.76</v>
      </c>
      <c r="D194" s="22">
        <v>3.97</v>
      </c>
    </row>
    <row r="195" spans="1:4" ht="16" x14ac:dyDescent="0.2">
      <c r="A195" s="3">
        <v>0.66</v>
      </c>
      <c r="D195" s="22">
        <v>4.13</v>
      </c>
    </row>
    <row r="196" spans="1:4" ht="16" x14ac:dyDescent="0.2">
      <c r="A196" s="3">
        <v>0.89</v>
      </c>
      <c r="D196" s="22">
        <v>4.2</v>
      </c>
    </row>
    <row r="197" spans="1:4" ht="16" x14ac:dyDescent="0.2">
      <c r="A197" s="3">
        <v>3.08</v>
      </c>
      <c r="D197" s="22">
        <v>4.3099999999999996</v>
      </c>
    </row>
    <row r="198" spans="1:4" ht="16" x14ac:dyDescent="0.2">
      <c r="A198" s="3">
        <v>1.93</v>
      </c>
      <c r="D198" s="22">
        <v>4.3600000000000003</v>
      </c>
    </row>
    <row r="199" spans="1:4" ht="16" x14ac:dyDescent="0.2">
      <c r="A199" s="3">
        <v>2.4</v>
      </c>
      <c r="D199" s="22">
        <v>4.8099999999999996</v>
      </c>
    </row>
    <row r="200" spans="1:4" ht="16" x14ac:dyDescent="0.2">
      <c r="A200" s="3">
        <v>1.39</v>
      </c>
      <c r="D200" s="22">
        <v>4.83</v>
      </c>
    </row>
    <row r="201" spans="1:4" ht="17" thickBot="1" x14ac:dyDescent="0.25">
      <c r="A201" s="4">
        <v>2.39</v>
      </c>
      <c r="D201" s="23">
        <v>4.84</v>
      </c>
    </row>
    <row r="202" spans="1:4" ht="19" thickTop="1" x14ac:dyDescent="0.2"/>
  </sheetData>
  <mergeCells count="18">
    <mergeCell ref="M8:M9"/>
    <mergeCell ref="N8:N9"/>
    <mergeCell ref="P17:P18"/>
    <mergeCell ref="R5:S6"/>
    <mergeCell ref="T5:T6"/>
    <mergeCell ref="R7:S8"/>
    <mergeCell ref="T7:T8"/>
    <mergeCell ref="F18:G18"/>
    <mergeCell ref="F4:G4"/>
    <mergeCell ref="H4:I4"/>
    <mergeCell ref="K5:L5"/>
    <mergeCell ref="F6:G6"/>
    <mergeCell ref="F8:G9"/>
    <mergeCell ref="I8:I9"/>
    <mergeCell ref="J8:J9"/>
    <mergeCell ref="K8:K9"/>
    <mergeCell ref="L8:L9"/>
    <mergeCell ref="H8:H9"/>
  </mergeCells>
  <pageMargins left="0.7" right="0.7" top="0.75" bottom="0.75" header="0.3" footer="0.3"/>
  <ignoredErrors>
    <ignoredError sqref="I10:I1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F9F7-BEB1-A744-9886-E868B3EC5A2B}">
  <dimension ref="A1:P202"/>
  <sheetViews>
    <sheetView workbookViewId="0">
      <selection activeCell="N3" sqref="N3:O4"/>
    </sheetView>
  </sheetViews>
  <sheetFormatPr baseColWidth="10" defaultRowHeight="18" x14ac:dyDescent="0.2"/>
  <cols>
    <col min="1" max="1" width="8.5" style="39" customWidth="1"/>
    <col min="8" max="8" width="10.83203125" style="46"/>
    <col min="12" max="12" width="10.83203125" style="11"/>
  </cols>
  <sheetData>
    <row r="1" spans="1:16" ht="19" thickTop="1" thickBot="1" x14ac:dyDescent="0.25">
      <c r="A1" s="1" t="s">
        <v>0</v>
      </c>
      <c r="C1" s="43" t="s">
        <v>223</v>
      </c>
      <c r="D1" s="44" t="s">
        <v>224</v>
      </c>
      <c r="F1" s="45" t="s">
        <v>225</v>
      </c>
      <c r="G1" s="45" t="s">
        <v>205</v>
      </c>
      <c r="H1" s="9">
        <f>SUM(H2:H101)</f>
        <v>5435</v>
      </c>
      <c r="J1" s="45" t="s">
        <v>226</v>
      </c>
      <c r="K1" s="45" t="s">
        <v>205</v>
      </c>
      <c r="L1" s="45">
        <f>SUM(L2:L101)</f>
        <v>44</v>
      </c>
      <c r="M1" s="31" t="s">
        <v>202</v>
      </c>
      <c r="N1" s="47" t="s">
        <v>227</v>
      </c>
      <c r="O1" s="47" t="s">
        <v>205</v>
      </c>
      <c r="P1" s="47">
        <f>SUM(H1,L1/2)</f>
        <v>5457</v>
      </c>
    </row>
    <row r="2" spans="1:16" ht="17" thickBot="1" x14ac:dyDescent="0.25">
      <c r="A2" s="2">
        <v>2.96</v>
      </c>
      <c r="C2" s="42">
        <v>2.96</v>
      </c>
      <c r="D2" s="40">
        <v>1.01</v>
      </c>
      <c r="H2" s="12">
        <f>COUNTIF($D$2:$D$101,"&gt;"&amp;C2)</f>
        <v>10</v>
      </c>
      <c r="L2" s="11">
        <f>COUNTIF($D$2:$D$101,"="&amp;$C2)</f>
        <v>0</v>
      </c>
    </row>
    <row r="3" spans="1:16" ht="16" x14ac:dyDescent="0.2">
      <c r="A3" s="2">
        <v>2.5299999999999998</v>
      </c>
      <c r="C3" s="2">
        <v>2.5299999999999998</v>
      </c>
      <c r="D3" s="40">
        <v>1.48</v>
      </c>
      <c r="H3" s="12">
        <f t="shared" ref="H3:H66" si="0">COUNTIF($D$2:$D$101,"&gt;"&amp;C3)</f>
        <v>11</v>
      </c>
      <c r="L3" s="11">
        <f t="shared" ref="L3:L66" si="1">COUNTIF($D$2:$D$101,"="&amp;$C3)</f>
        <v>1</v>
      </c>
      <c r="N3" s="69"/>
      <c r="O3" s="71">
        <f>(P1-5000)/(SQRT((100*100*(100+100+1))/12))</f>
        <v>1.1166287214166297</v>
      </c>
    </row>
    <row r="4" spans="1:16" ht="17" thickBot="1" x14ac:dyDescent="0.25">
      <c r="A4" s="2">
        <v>2.17</v>
      </c>
      <c r="C4" s="2">
        <v>2.17</v>
      </c>
      <c r="D4" s="40">
        <v>1.0900000000000001</v>
      </c>
      <c r="H4" s="12">
        <f t="shared" si="0"/>
        <v>22</v>
      </c>
      <c r="L4" s="11">
        <f t="shared" si="1"/>
        <v>0</v>
      </c>
      <c r="N4" s="70"/>
      <c r="O4" s="72"/>
    </row>
    <row r="5" spans="1:16" ht="16" x14ac:dyDescent="0.2">
      <c r="A5" s="2">
        <v>0.69</v>
      </c>
      <c r="C5" s="2">
        <v>0.69</v>
      </c>
      <c r="D5" s="40">
        <v>2.2799999999999998</v>
      </c>
      <c r="H5" s="12">
        <f t="shared" si="0"/>
        <v>81</v>
      </c>
      <c r="L5" s="11">
        <f t="shared" si="1"/>
        <v>0</v>
      </c>
    </row>
    <row r="6" spans="1:16" ht="16" x14ac:dyDescent="0.2">
      <c r="A6" s="2">
        <v>0.51</v>
      </c>
      <c r="C6" s="2">
        <v>0.51</v>
      </c>
      <c r="D6" s="40">
        <v>0.55000000000000004</v>
      </c>
      <c r="H6" s="12">
        <f t="shared" si="0"/>
        <v>99</v>
      </c>
      <c r="L6" s="11">
        <f t="shared" si="1"/>
        <v>0</v>
      </c>
    </row>
    <row r="7" spans="1:16" ht="16" x14ac:dyDescent="0.2">
      <c r="A7" s="2">
        <v>2.0299999999999998</v>
      </c>
      <c r="C7" s="2">
        <v>2.0299999999999998</v>
      </c>
      <c r="D7" s="40">
        <v>3.48</v>
      </c>
      <c r="H7" s="12">
        <f t="shared" si="0"/>
        <v>26</v>
      </c>
      <c r="L7" s="11">
        <f t="shared" si="1"/>
        <v>0</v>
      </c>
    </row>
    <row r="8" spans="1:16" ht="16" x14ac:dyDescent="0.2">
      <c r="A8" s="2">
        <v>0.65</v>
      </c>
      <c r="C8" s="2">
        <v>0.65</v>
      </c>
      <c r="D8" s="40">
        <v>0.82</v>
      </c>
      <c r="H8" s="12">
        <f t="shared" si="0"/>
        <v>85</v>
      </c>
      <c r="L8" s="11">
        <f t="shared" si="1"/>
        <v>1</v>
      </c>
    </row>
    <row r="9" spans="1:16" ht="16" x14ac:dyDescent="0.2">
      <c r="A9" s="2">
        <v>0.91</v>
      </c>
      <c r="C9" s="2">
        <v>0.91</v>
      </c>
      <c r="D9" s="40">
        <v>1.21</v>
      </c>
      <c r="H9" s="12">
        <f t="shared" si="0"/>
        <v>70</v>
      </c>
      <c r="L9" s="11">
        <f t="shared" si="1"/>
        <v>0</v>
      </c>
    </row>
    <row r="10" spans="1:16" ht="16" x14ac:dyDescent="0.2">
      <c r="A10" s="2">
        <v>0.92</v>
      </c>
      <c r="C10" s="2">
        <v>0.92</v>
      </c>
      <c r="D10" s="40">
        <v>0.77</v>
      </c>
      <c r="H10" s="12">
        <f t="shared" si="0"/>
        <v>70</v>
      </c>
      <c r="L10" s="11">
        <f t="shared" si="1"/>
        <v>0</v>
      </c>
    </row>
    <row r="11" spans="1:16" ht="16" x14ac:dyDescent="0.2">
      <c r="A11" s="2">
        <v>1.06</v>
      </c>
      <c r="C11" s="2">
        <v>1.06</v>
      </c>
      <c r="D11" s="40">
        <v>0.6</v>
      </c>
      <c r="H11" s="12">
        <f t="shared" si="0"/>
        <v>60</v>
      </c>
      <c r="L11" s="11">
        <f t="shared" si="1"/>
        <v>1</v>
      </c>
    </row>
    <row r="12" spans="1:16" ht="16" x14ac:dyDescent="0.2">
      <c r="A12" s="2">
        <v>1.21</v>
      </c>
      <c r="C12" s="2">
        <v>1.21</v>
      </c>
      <c r="D12" s="40">
        <v>3.4</v>
      </c>
      <c r="H12" s="12">
        <f t="shared" si="0"/>
        <v>51</v>
      </c>
      <c r="L12" s="11">
        <f t="shared" si="1"/>
        <v>2</v>
      </c>
    </row>
    <row r="13" spans="1:16" ht="16" x14ac:dyDescent="0.2">
      <c r="A13" s="2">
        <v>1.27</v>
      </c>
      <c r="C13" s="2">
        <v>1.27</v>
      </c>
      <c r="D13" s="40">
        <v>2.23</v>
      </c>
      <c r="H13" s="12">
        <f t="shared" si="0"/>
        <v>50</v>
      </c>
      <c r="L13" s="11">
        <f t="shared" si="1"/>
        <v>0</v>
      </c>
    </row>
    <row r="14" spans="1:16" ht="16" x14ac:dyDescent="0.2">
      <c r="A14" s="2">
        <v>1.97</v>
      </c>
      <c r="C14" s="2">
        <v>1.97</v>
      </c>
      <c r="D14" s="40">
        <v>2.5</v>
      </c>
      <c r="H14" s="12">
        <f t="shared" si="0"/>
        <v>28</v>
      </c>
      <c r="L14" s="11">
        <f t="shared" si="1"/>
        <v>2</v>
      </c>
    </row>
    <row r="15" spans="1:16" ht="16" x14ac:dyDescent="0.2">
      <c r="A15" s="2">
        <v>3.97</v>
      </c>
      <c r="C15" s="2">
        <v>3.97</v>
      </c>
      <c r="D15" s="40">
        <v>1.68</v>
      </c>
      <c r="H15" s="12">
        <f t="shared" si="0"/>
        <v>5</v>
      </c>
      <c r="L15" s="11">
        <f t="shared" si="1"/>
        <v>0</v>
      </c>
    </row>
    <row r="16" spans="1:16" ht="16" x14ac:dyDescent="0.2">
      <c r="A16" s="2">
        <v>2.1800000000000002</v>
      </c>
      <c r="C16" s="2">
        <v>2.1800000000000002</v>
      </c>
      <c r="D16" s="40">
        <v>4.83</v>
      </c>
      <c r="H16" s="12">
        <f t="shared" si="0"/>
        <v>22</v>
      </c>
      <c r="L16" s="11">
        <f t="shared" si="1"/>
        <v>0</v>
      </c>
    </row>
    <row r="17" spans="1:12" ht="16" x14ac:dyDescent="0.2">
      <c r="A17" s="2">
        <v>1.28</v>
      </c>
      <c r="C17" s="2">
        <v>1.28</v>
      </c>
      <c r="D17" s="40">
        <v>3.39</v>
      </c>
      <c r="H17" s="12">
        <f t="shared" si="0"/>
        <v>50</v>
      </c>
      <c r="L17" s="11">
        <f t="shared" si="1"/>
        <v>0</v>
      </c>
    </row>
    <row r="18" spans="1:12" ht="16" x14ac:dyDescent="0.2">
      <c r="A18" s="2">
        <v>0.68</v>
      </c>
      <c r="C18" s="2">
        <v>0.68</v>
      </c>
      <c r="D18" s="40">
        <v>0.56000000000000005</v>
      </c>
      <c r="H18" s="12">
        <f t="shared" si="0"/>
        <v>81</v>
      </c>
      <c r="L18" s="11">
        <f t="shared" si="1"/>
        <v>2</v>
      </c>
    </row>
    <row r="19" spans="1:12" ht="16" x14ac:dyDescent="0.2">
      <c r="A19" s="2">
        <v>1.43</v>
      </c>
      <c r="C19" s="2">
        <v>1.43</v>
      </c>
      <c r="D19" s="40">
        <v>2.38</v>
      </c>
      <c r="H19" s="12">
        <f t="shared" si="0"/>
        <v>45</v>
      </c>
      <c r="L19" s="11">
        <f t="shared" si="1"/>
        <v>0</v>
      </c>
    </row>
    <row r="20" spans="1:12" ht="16" x14ac:dyDescent="0.2">
      <c r="A20" s="2">
        <v>1.51</v>
      </c>
      <c r="C20" s="2">
        <v>1.51</v>
      </c>
      <c r="D20" s="40">
        <v>1.98</v>
      </c>
      <c r="H20" s="12">
        <f t="shared" si="0"/>
        <v>43</v>
      </c>
      <c r="L20" s="11">
        <f t="shared" si="1"/>
        <v>1</v>
      </c>
    </row>
    <row r="21" spans="1:12" ht="16" x14ac:dyDescent="0.2">
      <c r="A21" s="2">
        <v>1.57</v>
      </c>
      <c r="C21" s="2">
        <v>1.57</v>
      </c>
      <c r="D21" s="40">
        <v>0.63</v>
      </c>
      <c r="H21" s="12">
        <f t="shared" si="0"/>
        <v>40</v>
      </c>
      <c r="L21" s="11">
        <f t="shared" si="1"/>
        <v>0</v>
      </c>
    </row>
    <row r="22" spans="1:12" ht="16" x14ac:dyDescent="0.2">
      <c r="A22" s="2">
        <v>0.9</v>
      </c>
      <c r="C22" s="2">
        <v>0.9</v>
      </c>
      <c r="D22" s="40">
        <v>1.36</v>
      </c>
      <c r="H22" s="12">
        <f t="shared" si="0"/>
        <v>70</v>
      </c>
      <c r="L22" s="11">
        <f t="shared" si="1"/>
        <v>0</v>
      </c>
    </row>
    <row r="23" spans="1:12" ht="16" x14ac:dyDescent="0.2">
      <c r="A23" s="2">
        <v>1.95</v>
      </c>
      <c r="C23" s="2">
        <v>1.95</v>
      </c>
      <c r="D23" s="40">
        <v>1.2</v>
      </c>
      <c r="H23" s="12">
        <f t="shared" si="0"/>
        <v>30</v>
      </c>
      <c r="L23" s="11">
        <f t="shared" si="1"/>
        <v>0</v>
      </c>
    </row>
    <row r="24" spans="1:12" ht="16" x14ac:dyDescent="0.2">
      <c r="A24" s="2">
        <v>1.45</v>
      </c>
      <c r="C24" s="2">
        <v>1.45</v>
      </c>
      <c r="D24" s="40">
        <v>0.82</v>
      </c>
      <c r="H24" s="12">
        <f t="shared" si="0"/>
        <v>45</v>
      </c>
      <c r="L24" s="11">
        <f t="shared" si="1"/>
        <v>0</v>
      </c>
    </row>
    <row r="25" spans="1:12" ht="16" x14ac:dyDescent="0.2">
      <c r="A25" s="2">
        <v>0.72</v>
      </c>
      <c r="C25" s="2">
        <v>0.72</v>
      </c>
      <c r="D25" s="40">
        <v>1</v>
      </c>
      <c r="H25" s="12">
        <f>COUNTIF($D$2:$D$101,"&gt;"&amp;C25)</f>
        <v>80</v>
      </c>
      <c r="L25" s="11">
        <f t="shared" si="1"/>
        <v>0</v>
      </c>
    </row>
    <row r="26" spans="1:12" ht="16" x14ac:dyDescent="0.2">
      <c r="A26" s="2">
        <v>1.97</v>
      </c>
      <c r="C26" s="2">
        <v>1.97</v>
      </c>
      <c r="D26" s="40">
        <v>0.7</v>
      </c>
      <c r="H26" s="12">
        <f t="shared" si="0"/>
        <v>28</v>
      </c>
      <c r="L26" s="11">
        <f t="shared" si="1"/>
        <v>2</v>
      </c>
    </row>
    <row r="27" spans="1:12" ht="16" x14ac:dyDescent="0.2">
      <c r="A27" s="2">
        <v>1</v>
      </c>
      <c r="C27" s="2">
        <v>1</v>
      </c>
      <c r="D27" s="40">
        <v>0.68</v>
      </c>
      <c r="H27" s="12">
        <f t="shared" si="0"/>
        <v>69</v>
      </c>
      <c r="L27" s="11">
        <f t="shared" si="1"/>
        <v>1</v>
      </c>
    </row>
    <row r="28" spans="1:12" ht="16" x14ac:dyDescent="0.2">
      <c r="A28" s="2">
        <v>0.89</v>
      </c>
      <c r="C28" s="2">
        <v>0.89</v>
      </c>
      <c r="D28" s="40">
        <v>1.73</v>
      </c>
      <c r="H28" s="12">
        <f t="shared" si="0"/>
        <v>70</v>
      </c>
      <c r="L28" s="11">
        <f t="shared" si="1"/>
        <v>1</v>
      </c>
    </row>
    <row r="29" spans="1:12" ht="16" x14ac:dyDescent="0.2">
      <c r="A29" s="2">
        <v>0.61</v>
      </c>
      <c r="C29" s="2">
        <v>0.61</v>
      </c>
      <c r="D29" s="40">
        <v>1.33</v>
      </c>
      <c r="H29" s="12">
        <f t="shared" si="0"/>
        <v>88</v>
      </c>
      <c r="L29" s="11">
        <f t="shared" si="1"/>
        <v>1</v>
      </c>
    </row>
    <row r="30" spans="1:12" ht="16" x14ac:dyDescent="0.2">
      <c r="A30" s="2">
        <v>0.52</v>
      </c>
      <c r="C30" s="2">
        <v>0.52</v>
      </c>
      <c r="D30" s="40">
        <v>1.04</v>
      </c>
      <c r="H30" s="12">
        <f t="shared" si="0"/>
        <v>98</v>
      </c>
      <c r="L30" s="11">
        <f t="shared" si="1"/>
        <v>1</v>
      </c>
    </row>
    <row r="31" spans="1:12" ht="16" x14ac:dyDescent="0.2">
      <c r="A31" s="2">
        <v>1.86</v>
      </c>
      <c r="C31" s="2">
        <v>1.86</v>
      </c>
      <c r="D31" s="40">
        <v>1.51</v>
      </c>
      <c r="H31" s="12">
        <f t="shared" si="0"/>
        <v>33</v>
      </c>
      <c r="L31" s="11">
        <f t="shared" si="1"/>
        <v>0</v>
      </c>
    </row>
    <row r="32" spans="1:12" ht="16" x14ac:dyDescent="0.2">
      <c r="A32" s="2">
        <v>0.76</v>
      </c>
      <c r="C32" s="2">
        <v>0.76</v>
      </c>
      <c r="D32" s="40">
        <v>1.23</v>
      </c>
      <c r="H32" s="12">
        <f t="shared" si="0"/>
        <v>79</v>
      </c>
      <c r="L32" s="11">
        <f t="shared" si="1"/>
        <v>1</v>
      </c>
    </row>
    <row r="33" spans="1:12" ht="16" x14ac:dyDescent="0.2">
      <c r="A33" s="2">
        <v>0.84</v>
      </c>
      <c r="C33" s="2">
        <v>0.84</v>
      </c>
      <c r="D33" s="40">
        <v>1.36</v>
      </c>
      <c r="H33" s="12">
        <f t="shared" si="0"/>
        <v>72</v>
      </c>
      <c r="L33" s="11">
        <f t="shared" si="1"/>
        <v>0</v>
      </c>
    </row>
    <row r="34" spans="1:12" ht="16" x14ac:dyDescent="0.2">
      <c r="A34" s="2">
        <v>4.2</v>
      </c>
      <c r="C34" s="2">
        <v>4.2</v>
      </c>
      <c r="D34" s="40">
        <v>0.57999999999999996</v>
      </c>
      <c r="H34" s="12">
        <f t="shared" si="0"/>
        <v>4</v>
      </c>
      <c r="L34" s="11">
        <f t="shared" si="1"/>
        <v>0</v>
      </c>
    </row>
    <row r="35" spans="1:12" ht="16" x14ac:dyDescent="0.2">
      <c r="A35" s="2">
        <v>3.01</v>
      </c>
      <c r="C35" s="2">
        <v>3.01</v>
      </c>
      <c r="D35" s="40">
        <v>0.61</v>
      </c>
      <c r="H35" s="12">
        <f t="shared" si="0"/>
        <v>10</v>
      </c>
      <c r="L35" s="11">
        <f t="shared" si="1"/>
        <v>0</v>
      </c>
    </row>
    <row r="36" spans="1:12" ht="16" x14ac:dyDescent="0.2">
      <c r="A36" s="2">
        <v>2.17</v>
      </c>
      <c r="C36" s="2">
        <v>2.17</v>
      </c>
      <c r="D36" s="40">
        <v>0.52</v>
      </c>
      <c r="H36" s="12">
        <f t="shared" si="0"/>
        <v>22</v>
      </c>
      <c r="L36" s="11">
        <f t="shared" si="1"/>
        <v>0</v>
      </c>
    </row>
    <row r="37" spans="1:12" ht="16" x14ac:dyDescent="0.2">
      <c r="A37" s="2">
        <v>3.03</v>
      </c>
      <c r="C37" s="2">
        <v>3.03</v>
      </c>
      <c r="D37" s="40">
        <v>2.14</v>
      </c>
      <c r="H37" s="12">
        <f t="shared" si="0"/>
        <v>10</v>
      </c>
      <c r="L37" s="11">
        <f t="shared" si="1"/>
        <v>0</v>
      </c>
    </row>
    <row r="38" spans="1:12" ht="16" x14ac:dyDescent="0.2">
      <c r="A38" s="2">
        <v>1.1399999999999999</v>
      </c>
      <c r="C38" s="2">
        <v>1.1399999999999999</v>
      </c>
      <c r="D38" s="40">
        <v>0.53</v>
      </c>
      <c r="H38" s="12">
        <f t="shared" si="0"/>
        <v>55</v>
      </c>
      <c r="L38" s="11">
        <f t="shared" si="1"/>
        <v>2</v>
      </c>
    </row>
    <row r="39" spans="1:12" ht="16" x14ac:dyDescent="0.2">
      <c r="A39" s="2">
        <v>3.25</v>
      </c>
      <c r="C39" s="2">
        <v>3.25</v>
      </c>
      <c r="D39" s="40">
        <v>1.63</v>
      </c>
      <c r="H39" s="12">
        <f t="shared" si="0"/>
        <v>9</v>
      </c>
      <c r="L39" s="11">
        <f t="shared" si="1"/>
        <v>0</v>
      </c>
    </row>
    <row r="40" spans="1:12" ht="16" x14ac:dyDescent="0.2">
      <c r="A40" s="2">
        <v>1.51</v>
      </c>
      <c r="C40" s="2">
        <v>1.51</v>
      </c>
      <c r="D40" s="40">
        <v>1.07</v>
      </c>
      <c r="H40" s="12">
        <f t="shared" si="0"/>
        <v>43</v>
      </c>
      <c r="L40" s="11">
        <f t="shared" si="1"/>
        <v>1</v>
      </c>
    </row>
    <row r="41" spans="1:12" ht="16" x14ac:dyDescent="0.2">
      <c r="A41" s="2">
        <v>0.92</v>
      </c>
      <c r="C41" s="2">
        <v>0.92</v>
      </c>
      <c r="D41" s="40">
        <v>4.3600000000000003</v>
      </c>
      <c r="H41" s="12">
        <f t="shared" si="0"/>
        <v>70</v>
      </c>
      <c r="L41" s="11">
        <f t="shared" si="1"/>
        <v>0</v>
      </c>
    </row>
    <row r="42" spans="1:12" ht="16" x14ac:dyDescent="0.2">
      <c r="A42" s="2">
        <v>3.37</v>
      </c>
      <c r="C42" s="2">
        <v>3.37</v>
      </c>
      <c r="D42" s="40">
        <v>1.97</v>
      </c>
      <c r="H42" s="12">
        <f t="shared" si="0"/>
        <v>9</v>
      </c>
      <c r="L42" s="11">
        <f t="shared" si="1"/>
        <v>0</v>
      </c>
    </row>
    <row r="43" spans="1:12" ht="16" x14ac:dyDescent="0.2">
      <c r="A43" s="2">
        <v>0.76</v>
      </c>
      <c r="C43" s="2">
        <v>0.76</v>
      </c>
      <c r="D43" s="40">
        <v>0.63</v>
      </c>
      <c r="H43" s="12">
        <f t="shared" si="0"/>
        <v>79</v>
      </c>
      <c r="L43" s="11">
        <f t="shared" si="1"/>
        <v>1</v>
      </c>
    </row>
    <row r="44" spans="1:12" ht="16" x14ac:dyDescent="0.2">
      <c r="A44" s="2">
        <v>0.87</v>
      </c>
      <c r="C44" s="2">
        <v>0.87</v>
      </c>
      <c r="D44" s="40">
        <v>1.1399999999999999</v>
      </c>
      <c r="H44" s="12">
        <f t="shared" si="0"/>
        <v>72</v>
      </c>
      <c r="L44" s="11">
        <f t="shared" si="1"/>
        <v>0</v>
      </c>
    </row>
    <row r="45" spans="1:12" ht="16" x14ac:dyDescent="0.2">
      <c r="A45" s="2">
        <v>0.6</v>
      </c>
      <c r="C45" s="2">
        <v>0.6</v>
      </c>
      <c r="D45" s="40">
        <v>4.8099999999999996</v>
      </c>
      <c r="H45" s="12">
        <f t="shared" si="0"/>
        <v>89</v>
      </c>
      <c r="L45" s="11">
        <f t="shared" si="1"/>
        <v>1</v>
      </c>
    </row>
    <row r="46" spans="1:12" ht="16" x14ac:dyDescent="0.2">
      <c r="A46" s="2">
        <v>1.91</v>
      </c>
      <c r="C46" s="2">
        <v>1.91</v>
      </c>
      <c r="D46" s="40">
        <v>0.65</v>
      </c>
      <c r="H46" s="12">
        <f t="shared" si="0"/>
        <v>31</v>
      </c>
      <c r="L46" s="11">
        <f t="shared" si="1"/>
        <v>1</v>
      </c>
    </row>
    <row r="47" spans="1:12" ht="16" x14ac:dyDescent="0.2">
      <c r="A47" s="2">
        <v>1.28</v>
      </c>
      <c r="C47" s="2">
        <v>1.28</v>
      </c>
      <c r="D47" s="40">
        <v>1.17</v>
      </c>
      <c r="H47" s="12">
        <f t="shared" si="0"/>
        <v>50</v>
      </c>
      <c r="L47" s="11">
        <f t="shared" si="1"/>
        <v>0</v>
      </c>
    </row>
    <row r="48" spans="1:12" ht="16" x14ac:dyDescent="0.2">
      <c r="A48" s="2">
        <v>0.86</v>
      </c>
      <c r="C48" s="2">
        <v>0.86</v>
      </c>
      <c r="D48" s="40">
        <v>2.1</v>
      </c>
      <c r="H48" s="12">
        <f t="shared" si="0"/>
        <v>72</v>
      </c>
      <c r="L48" s="11">
        <f t="shared" si="1"/>
        <v>0</v>
      </c>
    </row>
    <row r="49" spans="1:12" ht="16" x14ac:dyDescent="0.2">
      <c r="A49" s="2">
        <v>2.44</v>
      </c>
      <c r="C49" s="2">
        <v>2.44</v>
      </c>
      <c r="D49" s="40">
        <v>1.0900000000000001</v>
      </c>
      <c r="H49" s="12">
        <f t="shared" si="0"/>
        <v>15</v>
      </c>
      <c r="L49" s="11">
        <f t="shared" si="1"/>
        <v>0</v>
      </c>
    </row>
    <row r="50" spans="1:12" ht="16" x14ac:dyDescent="0.2">
      <c r="A50" s="2">
        <v>1.78</v>
      </c>
      <c r="C50" s="2">
        <v>1.78</v>
      </c>
      <c r="D50" s="40">
        <v>0.88</v>
      </c>
      <c r="H50" s="12">
        <f t="shared" si="0"/>
        <v>33</v>
      </c>
      <c r="L50" s="11">
        <f t="shared" si="1"/>
        <v>0</v>
      </c>
    </row>
    <row r="51" spans="1:12" ht="16" x14ac:dyDescent="0.2">
      <c r="A51" s="2">
        <v>2.48</v>
      </c>
      <c r="C51" s="2">
        <v>2.48</v>
      </c>
      <c r="D51" s="40">
        <v>2.4700000000000002</v>
      </c>
      <c r="H51" s="12">
        <f t="shared" si="0"/>
        <v>14</v>
      </c>
      <c r="L51" s="11">
        <f t="shared" si="1"/>
        <v>0</v>
      </c>
    </row>
    <row r="52" spans="1:12" ht="16" x14ac:dyDescent="0.2">
      <c r="A52" s="2">
        <v>0.8</v>
      </c>
      <c r="C52" s="2">
        <v>0.8</v>
      </c>
      <c r="D52" s="40">
        <v>1.05</v>
      </c>
      <c r="H52" s="12">
        <f t="shared" si="0"/>
        <v>74</v>
      </c>
      <c r="L52" s="11">
        <f t="shared" si="1"/>
        <v>0</v>
      </c>
    </row>
    <row r="53" spans="1:12" ht="16" x14ac:dyDescent="0.2">
      <c r="A53" s="2">
        <v>1.22</v>
      </c>
      <c r="C53" s="2">
        <v>1.22</v>
      </c>
      <c r="D53" s="40">
        <v>1.56</v>
      </c>
      <c r="H53" s="12">
        <f t="shared" si="0"/>
        <v>51</v>
      </c>
      <c r="L53" s="11">
        <f t="shared" si="1"/>
        <v>0</v>
      </c>
    </row>
    <row r="54" spans="1:12" ht="16" x14ac:dyDescent="0.2">
      <c r="A54" s="2">
        <v>1.02</v>
      </c>
      <c r="C54" s="2">
        <v>1.02</v>
      </c>
      <c r="D54" s="40">
        <v>1.42</v>
      </c>
      <c r="H54" s="12">
        <f t="shared" si="0"/>
        <v>66</v>
      </c>
      <c r="L54" s="11">
        <f t="shared" si="1"/>
        <v>0</v>
      </c>
    </row>
    <row r="55" spans="1:12" ht="16" x14ac:dyDescent="0.2">
      <c r="A55" s="2">
        <v>0.88</v>
      </c>
      <c r="C55" s="2">
        <v>0.88</v>
      </c>
      <c r="D55" s="40">
        <v>0.59</v>
      </c>
      <c r="H55" s="12">
        <f t="shared" si="0"/>
        <v>71</v>
      </c>
      <c r="L55" s="11">
        <f t="shared" si="1"/>
        <v>1</v>
      </c>
    </row>
    <row r="56" spans="1:12" ht="16" x14ac:dyDescent="0.2">
      <c r="A56" s="2">
        <v>1.04</v>
      </c>
      <c r="C56" s="2">
        <v>1.04</v>
      </c>
      <c r="D56" s="40">
        <v>2.52</v>
      </c>
      <c r="H56" s="12">
        <f t="shared" si="0"/>
        <v>64</v>
      </c>
      <c r="L56" s="11">
        <f>COUNTIF($D$2:$D$101,"="&amp;$C56)</f>
        <v>2</v>
      </c>
    </row>
    <row r="57" spans="1:12" ht="16" x14ac:dyDescent="0.2">
      <c r="A57" s="2">
        <v>3.49</v>
      </c>
      <c r="C57" s="2">
        <v>3.49</v>
      </c>
      <c r="D57" s="40">
        <v>0.68</v>
      </c>
      <c r="H57" s="12">
        <f t="shared" si="0"/>
        <v>6</v>
      </c>
      <c r="L57" s="11">
        <f t="shared" si="1"/>
        <v>0</v>
      </c>
    </row>
    <row r="58" spans="1:12" ht="16" x14ac:dyDescent="0.2">
      <c r="A58" s="2">
        <v>3.14</v>
      </c>
      <c r="C58" s="2">
        <v>3.14</v>
      </c>
      <c r="D58" s="40">
        <v>3.71</v>
      </c>
      <c r="H58" s="12">
        <f t="shared" si="0"/>
        <v>9</v>
      </c>
      <c r="L58" s="11">
        <f t="shared" si="1"/>
        <v>0</v>
      </c>
    </row>
    <row r="59" spans="1:12" ht="16" x14ac:dyDescent="0.2">
      <c r="A59" s="2">
        <v>0.86</v>
      </c>
      <c r="C59" s="2">
        <v>0.86</v>
      </c>
      <c r="D59" s="40">
        <v>0.55000000000000004</v>
      </c>
      <c r="H59" s="12">
        <f t="shared" si="0"/>
        <v>72</v>
      </c>
      <c r="L59" s="11">
        <f t="shared" si="1"/>
        <v>0</v>
      </c>
    </row>
    <row r="60" spans="1:12" ht="16" x14ac:dyDescent="0.2">
      <c r="A60" s="2">
        <v>1.1299999999999999</v>
      </c>
      <c r="C60" s="2">
        <v>1.1299999999999999</v>
      </c>
      <c r="D60" s="40">
        <v>1.21</v>
      </c>
      <c r="H60" s="12">
        <f t="shared" si="0"/>
        <v>57</v>
      </c>
      <c r="L60" s="11">
        <f t="shared" si="1"/>
        <v>0</v>
      </c>
    </row>
    <row r="61" spans="1:12" ht="16" x14ac:dyDescent="0.2">
      <c r="A61" s="2">
        <v>2.4700000000000002</v>
      </c>
      <c r="C61" s="2">
        <v>2.4700000000000002</v>
      </c>
      <c r="D61" s="40">
        <v>1.1399999999999999</v>
      </c>
      <c r="H61" s="12">
        <f t="shared" si="0"/>
        <v>14</v>
      </c>
      <c r="L61" s="11">
        <f t="shared" si="1"/>
        <v>1</v>
      </c>
    </row>
    <row r="62" spans="1:12" ht="16" x14ac:dyDescent="0.2">
      <c r="A62" s="2">
        <v>0.78</v>
      </c>
      <c r="C62" s="2">
        <v>0.78</v>
      </c>
      <c r="D62" s="40">
        <v>1.01</v>
      </c>
      <c r="H62" s="12">
        <f t="shared" si="0"/>
        <v>76</v>
      </c>
      <c r="L62" s="11">
        <f t="shared" si="1"/>
        <v>1</v>
      </c>
    </row>
    <row r="63" spans="1:12" ht="16" x14ac:dyDescent="0.2">
      <c r="A63" s="2">
        <v>3.19</v>
      </c>
      <c r="C63" s="2">
        <v>3.19</v>
      </c>
      <c r="D63" s="40">
        <v>2.38</v>
      </c>
      <c r="H63" s="12">
        <f t="shared" si="0"/>
        <v>9</v>
      </c>
      <c r="L63" s="11">
        <f t="shared" si="1"/>
        <v>0</v>
      </c>
    </row>
    <row r="64" spans="1:12" ht="16" x14ac:dyDescent="0.2">
      <c r="A64" s="2">
        <v>1.62</v>
      </c>
      <c r="C64" s="2">
        <v>1.62</v>
      </c>
      <c r="D64" s="40">
        <v>1.69</v>
      </c>
      <c r="H64" s="12">
        <f t="shared" si="0"/>
        <v>38</v>
      </c>
      <c r="L64" s="11">
        <f t="shared" si="1"/>
        <v>0</v>
      </c>
    </row>
    <row r="65" spans="1:12" ht="16" x14ac:dyDescent="0.2">
      <c r="A65" s="2">
        <v>0.8</v>
      </c>
      <c r="C65" s="2">
        <v>0.8</v>
      </c>
      <c r="D65" s="40">
        <v>2.5499999999999998</v>
      </c>
      <c r="H65" s="12">
        <f t="shared" si="0"/>
        <v>74</v>
      </c>
      <c r="L65" s="11">
        <f t="shared" si="1"/>
        <v>0</v>
      </c>
    </row>
    <row r="66" spans="1:12" ht="16" x14ac:dyDescent="0.2">
      <c r="A66" s="2">
        <v>0.52</v>
      </c>
      <c r="C66" s="2">
        <v>0.52</v>
      </c>
      <c r="D66" s="40">
        <v>0.79</v>
      </c>
      <c r="H66" s="12">
        <f t="shared" si="0"/>
        <v>98</v>
      </c>
      <c r="L66" s="11">
        <f t="shared" si="1"/>
        <v>1</v>
      </c>
    </row>
    <row r="67" spans="1:12" ht="16" x14ac:dyDescent="0.2">
      <c r="A67" s="2">
        <v>1.32</v>
      </c>
      <c r="C67" s="2">
        <v>1.32</v>
      </c>
      <c r="D67" s="40">
        <v>1.05</v>
      </c>
      <c r="H67" s="12">
        <f t="shared" ref="H67:H100" si="2">COUNTIF($D$2:$D$101,"&gt;"&amp;C67)</f>
        <v>50</v>
      </c>
      <c r="L67" s="11">
        <f t="shared" ref="L67:L101" si="3">COUNTIF($D$2:$D$101,"="&amp;$C67)</f>
        <v>0</v>
      </c>
    </row>
    <row r="68" spans="1:12" ht="16" x14ac:dyDescent="0.2">
      <c r="A68" s="2">
        <v>1.38</v>
      </c>
      <c r="C68" s="2">
        <v>1.38</v>
      </c>
      <c r="D68" s="40">
        <v>0.56000000000000005</v>
      </c>
      <c r="H68" s="12">
        <f t="shared" si="2"/>
        <v>47</v>
      </c>
      <c r="L68" s="11">
        <f t="shared" si="3"/>
        <v>0</v>
      </c>
    </row>
    <row r="69" spans="1:12" ht="16" x14ac:dyDescent="0.2">
      <c r="A69" s="2">
        <v>0.89</v>
      </c>
      <c r="C69" s="2">
        <v>0.89</v>
      </c>
      <c r="D69" s="40">
        <v>2.34</v>
      </c>
      <c r="H69" s="12">
        <f t="shared" si="2"/>
        <v>70</v>
      </c>
      <c r="L69" s="11">
        <f t="shared" si="3"/>
        <v>1</v>
      </c>
    </row>
    <row r="70" spans="1:12" ht="16" x14ac:dyDescent="0.2">
      <c r="A70" s="2">
        <v>1.1000000000000001</v>
      </c>
      <c r="C70" s="2">
        <v>1.1000000000000001</v>
      </c>
      <c r="D70" s="40">
        <v>0.79</v>
      </c>
      <c r="H70" s="12">
        <f t="shared" si="2"/>
        <v>57</v>
      </c>
      <c r="L70" s="11">
        <f t="shared" si="3"/>
        <v>0</v>
      </c>
    </row>
    <row r="71" spans="1:12" ht="16" x14ac:dyDescent="0.2">
      <c r="A71" s="2">
        <v>0.59</v>
      </c>
      <c r="C71" s="2">
        <v>0.59</v>
      </c>
      <c r="D71" s="40">
        <v>1.04</v>
      </c>
      <c r="H71" s="12">
        <f t="shared" si="2"/>
        <v>90</v>
      </c>
      <c r="L71" s="11">
        <f t="shared" si="3"/>
        <v>1</v>
      </c>
    </row>
    <row r="72" spans="1:12" ht="16" x14ac:dyDescent="0.2">
      <c r="A72" s="2">
        <v>1.9</v>
      </c>
      <c r="C72" s="2">
        <v>1.9</v>
      </c>
      <c r="D72" s="40">
        <v>1.01</v>
      </c>
      <c r="H72" s="12">
        <f t="shared" si="2"/>
        <v>32</v>
      </c>
      <c r="L72" s="11">
        <f t="shared" si="3"/>
        <v>0</v>
      </c>
    </row>
    <row r="73" spans="1:12" ht="16" x14ac:dyDescent="0.2">
      <c r="A73" s="2">
        <v>1.99</v>
      </c>
      <c r="C73" s="2">
        <v>1.99</v>
      </c>
      <c r="D73" s="40">
        <v>1.53</v>
      </c>
      <c r="H73" s="12">
        <f t="shared" si="2"/>
        <v>26</v>
      </c>
      <c r="L73" s="11">
        <f t="shared" si="3"/>
        <v>1</v>
      </c>
    </row>
    <row r="74" spans="1:12" ht="16" x14ac:dyDescent="0.2">
      <c r="A74" s="2">
        <v>0.74</v>
      </c>
      <c r="C74" s="2">
        <v>0.74</v>
      </c>
      <c r="D74" s="40">
        <v>2.0499999999999998</v>
      </c>
      <c r="H74" s="12">
        <f t="shared" si="2"/>
        <v>80</v>
      </c>
      <c r="L74" s="11">
        <f t="shared" si="3"/>
        <v>0</v>
      </c>
    </row>
    <row r="75" spans="1:12" ht="16" x14ac:dyDescent="0.2">
      <c r="A75" s="2">
        <v>0.8</v>
      </c>
      <c r="C75" s="2">
        <v>0.8</v>
      </c>
      <c r="D75" s="40">
        <v>0.77</v>
      </c>
      <c r="H75" s="12">
        <f t="shared" si="2"/>
        <v>74</v>
      </c>
      <c r="L75" s="11">
        <f t="shared" si="3"/>
        <v>0</v>
      </c>
    </row>
    <row r="76" spans="1:12" ht="16" x14ac:dyDescent="0.2">
      <c r="A76" s="2">
        <v>1.45</v>
      </c>
      <c r="C76" s="2">
        <v>1.45</v>
      </c>
      <c r="D76" s="40">
        <v>1.6</v>
      </c>
      <c r="H76" s="12">
        <f t="shared" si="2"/>
        <v>45</v>
      </c>
      <c r="L76" s="11">
        <f t="shared" si="3"/>
        <v>0</v>
      </c>
    </row>
    <row r="77" spans="1:12" ht="16" x14ac:dyDescent="0.2">
      <c r="A77" s="2">
        <v>0.7</v>
      </c>
      <c r="C77" s="2">
        <v>0.7</v>
      </c>
      <c r="D77" s="40">
        <v>0.78</v>
      </c>
      <c r="H77" s="12">
        <f t="shared" si="2"/>
        <v>80</v>
      </c>
      <c r="L77" s="11">
        <f t="shared" si="3"/>
        <v>1</v>
      </c>
    </row>
    <row r="78" spans="1:12" ht="16" x14ac:dyDescent="0.2">
      <c r="A78" s="2">
        <v>0.86</v>
      </c>
      <c r="C78" s="2">
        <v>0.86</v>
      </c>
      <c r="D78" s="40">
        <v>1.91</v>
      </c>
      <c r="H78" s="12">
        <f t="shared" si="2"/>
        <v>72</v>
      </c>
      <c r="L78" s="11">
        <f t="shared" si="3"/>
        <v>0</v>
      </c>
    </row>
    <row r="79" spans="1:12" ht="16" x14ac:dyDescent="0.2">
      <c r="A79" s="2">
        <v>0.62</v>
      </c>
      <c r="C79" s="2">
        <v>0.62</v>
      </c>
      <c r="D79" s="40">
        <v>4.13</v>
      </c>
      <c r="H79" s="12">
        <f t="shared" si="2"/>
        <v>88</v>
      </c>
      <c r="L79" s="11">
        <f t="shared" si="3"/>
        <v>0</v>
      </c>
    </row>
    <row r="80" spans="1:12" ht="16" x14ac:dyDescent="0.2">
      <c r="A80" s="2">
        <v>0.57999999999999996</v>
      </c>
      <c r="C80" s="2">
        <v>0.57999999999999996</v>
      </c>
      <c r="D80" s="40">
        <v>2.12</v>
      </c>
      <c r="H80" s="12">
        <f t="shared" si="2"/>
        <v>91</v>
      </c>
      <c r="L80" s="11">
        <f t="shared" si="3"/>
        <v>1</v>
      </c>
    </row>
    <row r="81" spans="1:12" ht="16" x14ac:dyDescent="0.2">
      <c r="A81" s="2">
        <v>0.76</v>
      </c>
      <c r="C81" s="2">
        <v>0.76</v>
      </c>
      <c r="D81" s="40">
        <v>1.99</v>
      </c>
      <c r="H81" s="12">
        <f t="shared" si="2"/>
        <v>79</v>
      </c>
      <c r="L81" s="11">
        <f t="shared" si="3"/>
        <v>1</v>
      </c>
    </row>
    <row r="82" spans="1:12" ht="16" x14ac:dyDescent="0.2">
      <c r="A82" s="2">
        <v>0.84</v>
      </c>
      <c r="C82" s="2">
        <v>0.84</v>
      </c>
      <c r="D82" s="40">
        <v>1.6</v>
      </c>
      <c r="H82" s="12">
        <f t="shared" si="2"/>
        <v>72</v>
      </c>
      <c r="L82" s="11">
        <f t="shared" si="3"/>
        <v>0</v>
      </c>
    </row>
    <row r="83" spans="1:12" ht="16" x14ac:dyDescent="0.2">
      <c r="A83" s="2">
        <v>1.22</v>
      </c>
      <c r="C83" s="2">
        <v>1.22</v>
      </c>
      <c r="D83" s="40">
        <v>0.66</v>
      </c>
      <c r="H83" s="12">
        <f t="shared" si="2"/>
        <v>51</v>
      </c>
      <c r="L83" s="11">
        <f t="shared" si="3"/>
        <v>0</v>
      </c>
    </row>
    <row r="84" spans="1:12" ht="16" x14ac:dyDescent="0.2">
      <c r="A84" s="2">
        <v>4.3099999999999996</v>
      </c>
      <c r="C84" s="2">
        <v>4.3099999999999996</v>
      </c>
      <c r="D84" s="40">
        <v>2.5299999999999998</v>
      </c>
      <c r="H84" s="12">
        <f t="shared" si="2"/>
        <v>4</v>
      </c>
      <c r="L84" s="11">
        <f t="shared" si="3"/>
        <v>0</v>
      </c>
    </row>
    <row r="85" spans="1:12" ht="16" x14ac:dyDescent="0.2">
      <c r="A85" s="2">
        <v>0.7</v>
      </c>
      <c r="C85" s="2">
        <v>0.7</v>
      </c>
      <c r="D85" s="40">
        <v>1.97</v>
      </c>
      <c r="H85" s="12">
        <f t="shared" si="2"/>
        <v>80</v>
      </c>
      <c r="L85" s="11">
        <f t="shared" si="3"/>
        <v>1</v>
      </c>
    </row>
    <row r="86" spans="1:12" ht="16" x14ac:dyDescent="0.2">
      <c r="A86" s="2">
        <v>0.62</v>
      </c>
      <c r="C86" s="2">
        <v>0.62</v>
      </c>
      <c r="D86" s="40">
        <v>1.06</v>
      </c>
      <c r="H86" s="12">
        <f t="shared" si="2"/>
        <v>88</v>
      </c>
      <c r="L86" s="11">
        <f t="shared" si="3"/>
        <v>0</v>
      </c>
    </row>
    <row r="87" spans="1:12" ht="16" x14ac:dyDescent="0.2">
      <c r="A87" s="2">
        <v>1.56</v>
      </c>
      <c r="C87" s="2">
        <v>1.56</v>
      </c>
      <c r="D87" s="40">
        <v>1.76</v>
      </c>
      <c r="H87" s="12">
        <f t="shared" si="2"/>
        <v>40</v>
      </c>
      <c r="L87" s="11">
        <f t="shared" si="3"/>
        <v>2</v>
      </c>
    </row>
    <row r="88" spans="1:12" ht="16" x14ac:dyDescent="0.2">
      <c r="A88" s="2">
        <v>1.39</v>
      </c>
      <c r="C88" s="2">
        <v>1.39</v>
      </c>
      <c r="D88" s="40">
        <v>1.89</v>
      </c>
      <c r="H88" s="12">
        <f t="shared" si="2"/>
        <v>46</v>
      </c>
      <c r="L88" s="11">
        <f t="shared" si="3"/>
        <v>1</v>
      </c>
    </row>
    <row r="89" spans="1:12" ht="16" x14ac:dyDescent="0.2">
      <c r="A89" s="2">
        <v>0.61</v>
      </c>
      <c r="C89" s="2">
        <v>0.61</v>
      </c>
      <c r="D89" s="40">
        <v>4.84</v>
      </c>
      <c r="H89" s="12">
        <f t="shared" si="2"/>
        <v>88</v>
      </c>
      <c r="L89" s="11">
        <f t="shared" si="3"/>
        <v>1</v>
      </c>
    </row>
    <row r="90" spans="1:12" ht="16" x14ac:dyDescent="0.2">
      <c r="A90" s="2">
        <v>2.2599999999999998</v>
      </c>
      <c r="C90" s="2">
        <v>2.2599999999999998</v>
      </c>
      <c r="D90" s="40">
        <v>0.5</v>
      </c>
      <c r="H90" s="12">
        <f t="shared" si="2"/>
        <v>21</v>
      </c>
      <c r="L90" s="11">
        <f t="shared" si="3"/>
        <v>0</v>
      </c>
    </row>
    <row r="91" spans="1:12" ht="16" x14ac:dyDescent="0.2">
      <c r="A91" s="2">
        <v>0.57999999999999996</v>
      </c>
      <c r="C91" s="2">
        <v>0.57999999999999996</v>
      </c>
      <c r="D91" s="40">
        <v>0.56999999999999995</v>
      </c>
      <c r="H91" s="12">
        <f t="shared" si="2"/>
        <v>91</v>
      </c>
      <c r="L91" s="11">
        <f t="shared" si="3"/>
        <v>1</v>
      </c>
    </row>
    <row r="92" spans="1:12" ht="16" x14ac:dyDescent="0.2">
      <c r="A92" s="2">
        <v>0.67</v>
      </c>
      <c r="C92" s="2">
        <v>0.67</v>
      </c>
      <c r="D92" s="40">
        <v>1.05</v>
      </c>
      <c r="H92" s="12">
        <f t="shared" si="2"/>
        <v>83</v>
      </c>
      <c r="L92" s="11">
        <f t="shared" si="3"/>
        <v>0</v>
      </c>
    </row>
    <row r="93" spans="1:12" ht="16" x14ac:dyDescent="0.2">
      <c r="A93" s="2">
        <v>0.54</v>
      </c>
      <c r="C93" s="2">
        <v>0.54</v>
      </c>
      <c r="D93" s="40">
        <v>1.56</v>
      </c>
      <c r="H93" s="12">
        <f t="shared" si="2"/>
        <v>97</v>
      </c>
      <c r="L93" s="11">
        <f t="shared" si="3"/>
        <v>0</v>
      </c>
    </row>
    <row r="94" spans="1:12" ht="16" x14ac:dyDescent="0.2">
      <c r="A94" s="2">
        <v>0.62</v>
      </c>
      <c r="C94" s="2">
        <v>0.62</v>
      </c>
      <c r="D94" s="40">
        <v>0.76</v>
      </c>
      <c r="H94" s="12">
        <f t="shared" si="2"/>
        <v>88</v>
      </c>
      <c r="L94" s="11">
        <f t="shared" si="3"/>
        <v>0</v>
      </c>
    </row>
    <row r="95" spans="1:12" ht="16" x14ac:dyDescent="0.2">
      <c r="A95" s="2">
        <v>1.53</v>
      </c>
      <c r="C95" s="2">
        <v>1.53</v>
      </c>
      <c r="D95" s="40">
        <v>0.66</v>
      </c>
      <c r="H95" s="12">
        <f t="shared" si="2"/>
        <v>42</v>
      </c>
      <c r="L95" s="11">
        <f t="shared" si="3"/>
        <v>1</v>
      </c>
    </row>
    <row r="96" spans="1:12" ht="16" x14ac:dyDescent="0.2">
      <c r="A96" s="2">
        <v>1.29</v>
      </c>
      <c r="C96" s="2">
        <v>1.29</v>
      </c>
      <c r="D96" s="40">
        <v>0.89</v>
      </c>
      <c r="H96" s="12">
        <f t="shared" si="2"/>
        <v>50</v>
      </c>
      <c r="L96" s="11">
        <f t="shared" si="3"/>
        <v>0</v>
      </c>
    </row>
    <row r="97" spans="1:12" ht="16" x14ac:dyDescent="0.2">
      <c r="A97" s="2">
        <v>0.87</v>
      </c>
      <c r="C97" s="2">
        <v>0.87</v>
      </c>
      <c r="D97" s="40">
        <v>3.08</v>
      </c>
      <c r="H97" s="12">
        <f t="shared" si="2"/>
        <v>72</v>
      </c>
      <c r="L97" s="11">
        <f t="shared" si="3"/>
        <v>0</v>
      </c>
    </row>
    <row r="98" spans="1:12" ht="16" x14ac:dyDescent="0.2">
      <c r="A98" s="2">
        <v>0.56999999999999995</v>
      </c>
      <c r="C98" s="2">
        <v>0.56999999999999995</v>
      </c>
      <c r="D98" s="40">
        <v>1.93</v>
      </c>
      <c r="H98" s="12">
        <f t="shared" si="2"/>
        <v>92</v>
      </c>
      <c r="L98" s="11">
        <f t="shared" si="3"/>
        <v>1</v>
      </c>
    </row>
    <row r="99" spans="1:12" ht="16" x14ac:dyDescent="0.2">
      <c r="A99" s="2">
        <v>1.25</v>
      </c>
      <c r="C99" s="2">
        <v>1.25</v>
      </c>
      <c r="D99" s="40">
        <v>2.4</v>
      </c>
      <c r="H99" s="12">
        <f t="shared" si="2"/>
        <v>50</v>
      </c>
      <c r="L99" s="11">
        <f t="shared" si="3"/>
        <v>0</v>
      </c>
    </row>
    <row r="100" spans="1:12" ht="16" x14ac:dyDescent="0.2">
      <c r="A100" s="2">
        <v>1.41</v>
      </c>
      <c r="C100" s="2">
        <v>1.41</v>
      </c>
      <c r="D100" s="40">
        <v>1.39</v>
      </c>
      <c r="H100" s="12">
        <f t="shared" si="2"/>
        <v>46</v>
      </c>
      <c r="L100" s="11">
        <f t="shared" si="3"/>
        <v>0</v>
      </c>
    </row>
    <row r="101" spans="1:12" ht="17" thickBot="1" x14ac:dyDescent="0.25">
      <c r="A101" s="2">
        <v>0.78</v>
      </c>
      <c r="C101" s="2">
        <v>0.78</v>
      </c>
      <c r="D101" s="41">
        <v>2.39</v>
      </c>
      <c r="H101" s="12">
        <f>COUNTIF($D$2:$D$101,"&gt;"&amp;C101)</f>
        <v>76</v>
      </c>
      <c r="L101" s="11">
        <f t="shared" si="3"/>
        <v>1</v>
      </c>
    </row>
    <row r="102" spans="1:12" ht="17" thickTop="1" x14ac:dyDescent="0.2">
      <c r="A102" s="2">
        <v>1.01</v>
      </c>
    </row>
    <row r="103" spans="1:12" ht="16" x14ac:dyDescent="0.2">
      <c r="A103" s="2">
        <v>1.48</v>
      </c>
    </row>
    <row r="104" spans="1:12" ht="16" x14ac:dyDescent="0.2">
      <c r="A104" s="2">
        <v>1.0900000000000001</v>
      </c>
    </row>
    <row r="105" spans="1:12" ht="16" x14ac:dyDescent="0.2">
      <c r="A105" s="2">
        <v>2.2799999999999998</v>
      </c>
    </row>
    <row r="106" spans="1:12" ht="16" x14ac:dyDescent="0.2">
      <c r="A106" s="2">
        <v>0.55000000000000004</v>
      </c>
    </row>
    <row r="107" spans="1:12" ht="16" x14ac:dyDescent="0.2">
      <c r="A107" s="2">
        <v>3.48</v>
      </c>
    </row>
    <row r="108" spans="1:12" ht="16" x14ac:dyDescent="0.2">
      <c r="A108" s="2">
        <v>0.82</v>
      </c>
    </row>
    <row r="109" spans="1:12" ht="16" x14ac:dyDescent="0.2">
      <c r="A109" s="2">
        <v>1.21</v>
      </c>
    </row>
    <row r="110" spans="1:12" ht="16" x14ac:dyDescent="0.2">
      <c r="A110" s="2">
        <v>0.77</v>
      </c>
    </row>
    <row r="111" spans="1:12" ht="16" x14ac:dyDescent="0.2">
      <c r="A111" s="2">
        <v>0.6</v>
      </c>
    </row>
    <row r="112" spans="1:12" ht="16" x14ac:dyDescent="0.2">
      <c r="A112" s="2">
        <v>3.4</v>
      </c>
    </row>
    <row r="113" spans="1:1" ht="16" x14ac:dyDescent="0.2">
      <c r="A113" s="2">
        <v>2.23</v>
      </c>
    </row>
    <row r="114" spans="1:1" ht="16" x14ac:dyDescent="0.2">
      <c r="A114" s="2">
        <v>2.5</v>
      </c>
    </row>
    <row r="115" spans="1:1" ht="16" x14ac:dyDescent="0.2">
      <c r="A115" s="2">
        <v>1.68</v>
      </c>
    </row>
    <row r="116" spans="1:1" ht="16" x14ac:dyDescent="0.2">
      <c r="A116" s="2">
        <v>4.83</v>
      </c>
    </row>
    <row r="117" spans="1:1" ht="16" x14ac:dyDescent="0.2">
      <c r="A117" s="2">
        <v>3.39</v>
      </c>
    </row>
    <row r="118" spans="1:1" ht="16" x14ac:dyDescent="0.2">
      <c r="A118" s="2">
        <v>0.56000000000000005</v>
      </c>
    </row>
    <row r="119" spans="1:1" ht="16" x14ac:dyDescent="0.2">
      <c r="A119" s="2">
        <v>2.38</v>
      </c>
    </row>
    <row r="120" spans="1:1" ht="16" x14ac:dyDescent="0.2">
      <c r="A120" s="2">
        <v>1.98</v>
      </c>
    </row>
    <row r="121" spans="1:1" ht="16" x14ac:dyDescent="0.2">
      <c r="A121" s="2">
        <v>0.63</v>
      </c>
    </row>
    <row r="122" spans="1:1" ht="16" x14ac:dyDescent="0.2">
      <c r="A122" s="2">
        <v>1.36</v>
      </c>
    </row>
    <row r="123" spans="1:1" ht="16" x14ac:dyDescent="0.2">
      <c r="A123" s="2">
        <v>1.2</v>
      </c>
    </row>
    <row r="124" spans="1:1" ht="16" x14ac:dyDescent="0.2">
      <c r="A124" s="2">
        <v>0.82</v>
      </c>
    </row>
    <row r="125" spans="1:1" ht="16" x14ac:dyDescent="0.2">
      <c r="A125" s="2">
        <v>1</v>
      </c>
    </row>
    <row r="126" spans="1:1" ht="16" x14ac:dyDescent="0.2">
      <c r="A126" s="2">
        <v>0.7</v>
      </c>
    </row>
    <row r="127" spans="1:1" ht="16" x14ac:dyDescent="0.2">
      <c r="A127" s="2">
        <v>0.68</v>
      </c>
    </row>
    <row r="128" spans="1:1" ht="16" x14ac:dyDescent="0.2">
      <c r="A128" s="2">
        <v>1.73</v>
      </c>
    </row>
    <row r="129" spans="1:1" ht="16" x14ac:dyDescent="0.2">
      <c r="A129" s="2">
        <v>1.33</v>
      </c>
    </row>
    <row r="130" spans="1:1" ht="16" x14ac:dyDescent="0.2">
      <c r="A130" s="2">
        <v>1.04</v>
      </c>
    </row>
    <row r="131" spans="1:1" ht="16" x14ac:dyDescent="0.2">
      <c r="A131" s="2">
        <v>1.51</v>
      </c>
    </row>
    <row r="132" spans="1:1" ht="16" x14ac:dyDescent="0.2">
      <c r="A132" s="2">
        <v>1.23</v>
      </c>
    </row>
    <row r="133" spans="1:1" ht="16" x14ac:dyDescent="0.2">
      <c r="A133" s="2">
        <v>1.36</v>
      </c>
    </row>
    <row r="134" spans="1:1" ht="16" x14ac:dyDescent="0.2">
      <c r="A134" s="2">
        <v>0.57999999999999996</v>
      </c>
    </row>
    <row r="135" spans="1:1" ht="16" x14ac:dyDescent="0.2">
      <c r="A135" s="2">
        <v>0.61</v>
      </c>
    </row>
    <row r="136" spans="1:1" ht="16" x14ac:dyDescent="0.2">
      <c r="A136" s="2">
        <v>0.52</v>
      </c>
    </row>
    <row r="137" spans="1:1" ht="16" x14ac:dyDescent="0.2">
      <c r="A137" s="2">
        <v>2.14</v>
      </c>
    </row>
    <row r="138" spans="1:1" ht="16" x14ac:dyDescent="0.2">
      <c r="A138" s="2">
        <v>0.53</v>
      </c>
    </row>
    <row r="139" spans="1:1" ht="16" x14ac:dyDescent="0.2">
      <c r="A139" s="2">
        <v>1.63</v>
      </c>
    </row>
    <row r="140" spans="1:1" ht="16" x14ac:dyDescent="0.2">
      <c r="A140" s="2">
        <v>1.07</v>
      </c>
    </row>
    <row r="141" spans="1:1" ht="16" x14ac:dyDescent="0.2">
      <c r="A141" s="2">
        <v>4.3600000000000003</v>
      </c>
    </row>
    <row r="142" spans="1:1" ht="16" x14ac:dyDescent="0.2">
      <c r="A142" s="2">
        <v>1.97</v>
      </c>
    </row>
    <row r="143" spans="1:1" ht="16" x14ac:dyDescent="0.2">
      <c r="A143" s="2">
        <v>0.63</v>
      </c>
    </row>
    <row r="144" spans="1:1" ht="16" x14ac:dyDescent="0.2">
      <c r="A144" s="2">
        <v>1.1399999999999999</v>
      </c>
    </row>
    <row r="145" spans="1:1" ht="16" x14ac:dyDescent="0.2">
      <c r="A145" s="2">
        <v>4.8099999999999996</v>
      </c>
    </row>
    <row r="146" spans="1:1" ht="16" x14ac:dyDescent="0.2">
      <c r="A146" s="2">
        <v>0.65</v>
      </c>
    </row>
    <row r="147" spans="1:1" ht="16" x14ac:dyDescent="0.2">
      <c r="A147" s="2">
        <v>1.17</v>
      </c>
    </row>
    <row r="148" spans="1:1" ht="16" x14ac:dyDescent="0.2">
      <c r="A148" s="2">
        <v>2.1</v>
      </c>
    </row>
    <row r="149" spans="1:1" ht="16" x14ac:dyDescent="0.2">
      <c r="A149" s="2">
        <v>1.0900000000000001</v>
      </c>
    </row>
    <row r="150" spans="1:1" ht="16" x14ac:dyDescent="0.2">
      <c r="A150" s="2">
        <v>0.88</v>
      </c>
    </row>
    <row r="151" spans="1:1" ht="16" x14ac:dyDescent="0.2">
      <c r="A151" s="2">
        <v>2.4700000000000002</v>
      </c>
    </row>
    <row r="152" spans="1:1" ht="16" x14ac:dyDescent="0.2">
      <c r="A152" s="2">
        <v>1.05</v>
      </c>
    </row>
    <row r="153" spans="1:1" ht="16" x14ac:dyDescent="0.2">
      <c r="A153" s="2">
        <v>1.56</v>
      </c>
    </row>
    <row r="154" spans="1:1" ht="16" x14ac:dyDescent="0.2">
      <c r="A154" s="2">
        <v>1.42</v>
      </c>
    </row>
    <row r="155" spans="1:1" ht="16" x14ac:dyDescent="0.2">
      <c r="A155" s="2">
        <v>0.59</v>
      </c>
    </row>
    <row r="156" spans="1:1" ht="16" x14ac:dyDescent="0.2">
      <c r="A156" s="2">
        <v>2.52</v>
      </c>
    </row>
    <row r="157" spans="1:1" ht="16" x14ac:dyDescent="0.2">
      <c r="A157" s="2">
        <v>0.68</v>
      </c>
    </row>
    <row r="158" spans="1:1" ht="16" x14ac:dyDescent="0.2">
      <c r="A158" s="2">
        <v>3.71</v>
      </c>
    </row>
    <row r="159" spans="1:1" ht="16" x14ac:dyDescent="0.2">
      <c r="A159" s="2">
        <v>0.55000000000000004</v>
      </c>
    </row>
    <row r="160" spans="1:1" ht="16" x14ac:dyDescent="0.2">
      <c r="A160" s="2">
        <v>1.21</v>
      </c>
    </row>
    <row r="161" spans="1:1" ht="16" x14ac:dyDescent="0.2">
      <c r="A161" s="2">
        <v>1.1399999999999999</v>
      </c>
    </row>
    <row r="162" spans="1:1" ht="16" x14ac:dyDescent="0.2">
      <c r="A162" s="2">
        <v>1.01</v>
      </c>
    </row>
    <row r="163" spans="1:1" ht="16" x14ac:dyDescent="0.2">
      <c r="A163" s="2">
        <v>2.38</v>
      </c>
    </row>
    <row r="164" spans="1:1" ht="16" x14ac:dyDescent="0.2">
      <c r="A164" s="2">
        <v>1.69</v>
      </c>
    </row>
    <row r="165" spans="1:1" ht="16" x14ac:dyDescent="0.2">
      <c r="A165" s="2">
        <v>2.5499999999999998</v>
      </c>
    </row>
    <row r="166" spans="1:1" ht="16" x14ac:dyDescent="0.2">
      <c r="A166" s="2">
        <v>0.79</v>
      </c>
    </row>
    <row r="167" spans="1:1" ht="16" x14ac:dyDescent="0.2">
      <c r="A167" s="2">
        <v>1.05</v>
      </c>
    </row>
    <row r="168" spans="1:1" ht="16" x14ac:dyDescent="0.2">
      <c r="A168" s="2">
        <v>0.56000000000000005</v>
      </c>
    </row>
    <row r="169" spans="1:1" ht="16" x14ac:dyDescent="0.2">
      <c r="A169" s="2">
        <v>2.34</v>
      </c>
    </row>
    <row r="170" spans="1:1" ht="16" x14ac:dyDescent="0.2">
      <c r="A170" s="2">
        <v>0.79</v>
      </c>
    </row>
    <row r="171" spans="1:1" ht="16" x14ac:dyDescent="0.2">
      <c r="A171" s="2">
        <v>1.04</v>
      </c>
    </row>
    <row r="172" spans="1:1" ht="16" x14ac:dyDescent="0.2">
      <c r="A172" s="2">
        <v>1.01</v>
      </c>
    </row>
    <row r="173" spans="1:1" ht="16" x14ac:dyDescent="0.2">
      <c r="A173" s="2">
        <v>1.53</v>
      </c>
    </row>
    <row r="174" spans="1:1" ht="16" x14ac:dyDescent="0.2">
      <c r="A174" s="2">
        <v>2.0499999999999998</v>
      </c>
    </row>
    <row r="175" spans="1:1" ht="16" x14ac:dyDescent="0.2">
      <c r="A175" s="2">
        <v>0.77</v>
      </c>
    </row>
    <row r="176" spans="1:1" ht="16" x14ac:dyDescent="0.2">
      <c r="A176" s="2">
        <v>1.6</v>
      </c>
    </row>
    <row r="177" spans="1:1" ht="16" x14ac:dyDescent="0.2">
      <c r="A177" s="2">
        <v>0.78</v>
      </c>
    </row>
    <row r="178" spans="1:1" ht="16" x14ac:dyDescent="0.2">
      <c r="A178" s="2">
        <v>1.91</v>
      </c>
    </row>
    <row r="179" spans="1:1" ht="16" x14ac:dyDescent="0.2">
      <c r="A179" s="2">
        <v>4.13</v>
      </c>
    </row>
    <row r="180" spans="1:1" ht="16" x14ac:dyDescent="0.2">
      <c r="A180" s="2">
        <v>2.12</v>
      </c>
    </row>
    <row r="181" spans="1:1" ht="16" x14ac:dyDescent="0.2">
      <c r="A181" s="2">
        <v>1.99</v>
      </c>
    </row>
    <row r="182" spans="1:1" ht="16" x14ac:dyDescent="0.2">
      <c r="A182" s="2">
        <v>1.6</v>
      </c>
    </row>
    <row r="183" spans="1:1" ht="16" x14ac:dyDescent="0.2">
      <c r="A183" s="2">
        <v>0.66</v>
      </c>
    </row>
    <row r="184" spans="1:1" ht="16" x14ac:dyDescent="0.2">
      <c r="A184" s="2">
        <v>2.5299999999999998</v>
      </c>
    </row>
    <row r="185" spans="1:1" ht="16" x14ac:dyDescent="0.2">
      <c r="A185" s="2">
        <v>1.97</v>
      </c>
    </row>
    <row r="186" spans="1:1" ht="16" x14ac:dyDescent="0.2">
      <c r="A186" s="2">
        <v>1.06</v>
      </c>
    </row>
    <row r="187" spans="1:1" ht="16" x14ac:dyDescent="0.2">
      <c r="A187" s="2">
        <v>1.76</v>
      </c>
    </row>
    <row r="188" spans="1:1" ht="16" x14ac:dyDescent="0.2">
      <c r="A188" s="2">
        <v>1.89</v>
      </c>
    </row>
    <row r="189" spans="1:1" ht="16" x14ac:dyDescent="0.2">
      <c r="A189" s="2">
        <v>4.84</v>
      </c>
    </row>
    <row r="190" spans="1:1" ht="16" x14ac:dyDescent="0.2">
      <c r="A190" s="2">
        <v>0.5</v>
      </c>
    </row>
    <row r="191" spans="1:1" ht="16" x14ac:dyDescent="0.2">
      <c r="A191" s="2">
        <v>0.56999999999999995</v>
      </c>
    </row>
    <row r="192" spans="1:1" ht="16" x14ac:dyDescent="0.2">
      <c r="A192" s="2">
        <v>1.05</v>
      </c>
    </row>
    <row r="193" spans="1:1" ht="16" x14ac:dyDescent="0.2">
      <c r="A193" s="2">
        <v>1.56</v>
      </c>
    </row>
    <row r="194" spans="1:1" ht="16" x14ac:dyDescent="0.2">
      <c r="A194" s="2">
        <v>0.76</v>
      </c>
    </row>
    <row r="195" spans="1:1" ht="16" x14ac:dyDescent="0.2">
      <c r="A195" s="2">
        <v>0.66</v>
      </c>
    </row>
    <row r="196" spans="1:1" ht="16" x14ac:dyDescent="0.2">
      <c r="A196" s="2">
        <v>0.89</v>
      </c>
    </row>
    <row r="197" spans="1:1" ht="16" x14ac:dyDescent="0.2">
      <c r="A197" s="2">
        <v>3.08</v>
      </c>
    </row>
    <row r="198" spans="1:1" ht="16" x14ac:dyDescent="0.2">
      <c r="A198" s="2">
        <v>1.93</v>
      </c>
    </row>
    <row r="199" spans="1:1" ht="16" x14ac:dyDescent="0.2">
      <c r="A199" s="2">
        <v>2.4</v>
      </c>
    </row>
    <row r="200" spans="1:1" ht="16" x14ac:dyDescent="0.2">
      <c r="A200" s="2">
        <v>1.39</v>
      </c>
    </row>
    <row r="201" spans="1:1" ht="17" thickBot="1" x14ac:dyDescent="0.25">
      <c r="A201" s="38">
        <v>2.39</v>
      </c>
    </row>
    <row r="202" spans="1:1" ht="19" thickTop="1" x14ac:dyDescent="0.2"/>
  </sheetData>
  <mergeCells count="2">
    <mergeCell ref="N3:N4"/>
    <mergeCell ref="O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№1</vt:lpstr>
      <vt:lpstr>Задание №2</vt:lpstr>
      <vt:lpstr>Задание №3</vt:lpstr>
      <vt:lpstr>Задание №4</vt:lpstr>
      <vt:lpstr>Задание №5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Сократис</dc:creator>
  <cp:lastModifiedBy>Сократис</cp:lastModifiedBy>
  <dcterms:created xsi:type="dcterms:W3CDTF">2023-06-10T09:23:48Z</dcterms:created>
  <dcterms:modified xsi:type="dcterms:W3CDTF">2023-06-27T04:40:04Z</dcterms:modified>
</cp:coreProperties>
</file>