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cratis/Documents/Graduate/MathStat/КТ4/"/>
    </mc:Choice>
  </mc:AlternateContent>
  <xr:revisionPtr revIDLastSave="0" documentId="13_ncr:1_{5BAAF32B-A85A-C741-8630-F2E6DB6FC622}" xr6:coauthVersionLast="47" xr6:coauthVersionMax="47" xr10:uidLastSave="{00000000-0000-0000-0000-000000000000}"/>
  <bookViews>
    <workbookView xWindow="0" yWindow="500" windowWidth="31800" windowHeight="19340" activeTab="3" xr2:uid="{689341D5-D216-784B-A62D-354BC22B73A0}"/>
  </bookViews>
  <sheets>
    <sheet name="№1" sheetId="1" r:id="rId1"/>
    <sheet name="№2" sheetId="2" r:id="rId2"/>
    <sheet name="№3" sheetId="3" r:id="rId3"/>
    <sheet name="№4 и №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2" l="1"/>
  <c r="L3" i="2"/>
  <c r="G2" i="2"/>
  <c r="E18" i="4"/>
  <c r="AE3" i="4"/>
  <c r="AE52" i="4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3" i="4"/>
  <c r="T3" i="4"/>
  <c r="T53" i="4" s="1"/>
  <c r="F20" i="4"/>
  <c r="F23" i="4"/>
  <c r="AB3" i="4"/>
  <c r="AA3" i="4"/>
  <c r="Z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3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4" i="4"/>
  <c r="X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53" i="4" s="1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3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4" i="4"/>
  <c r="U3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4" i="4"/>
  <c r="F10" i="4"/>
  <c r="F13" i="4"/>
  <c r="S3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4" i="4"/>
  <c r="R3" i="4"/>
  <c r="Q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3" i="4"/>
  <c r="N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I3" i="4"/>
  <c r="F5" i="4" s="1"/>
  <c r="H3" i="4"/>
  <c r="G3" i="4"/>
  <c r="F3" i="4"/>
  <c r="E3" i="4"/>
  <c r="F7" i="4" s="1"/>
  <c r="D3" i="4"/>
  <c r="I3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4" i="3"/>
  <c r="H3" i="3"/>
  <c r="G3" i="3"/>
  <c r="E17" i="4" l="1"/>
  <c r="AE53" i="4"/>
  <c r="F3" i="3"/>
  <c r="E3" i="3"/>
  <c r="D3" i="3"/>
  <c r="M52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L4" i="2"/>
  <c r="N4" i="2" s="1"/>
  <c r="L5" i="2"/>
  <c r="N5" i="2" s="1"/>
  <c r="L6" i="2"/>
  <c r="N6" i="2" s="1"/>
  <c r="L7" i="2"/>
  <c r="N7" i="2" s="1"/>
  <c r="L8" i="2"/>
  <c r="N8" i="2" s="1"/>
  <c r="L9" i="2"/>
  <c r="N9" i="2" s="1"/>
  <c r="L10" i="2"/>
  <c r="N10" i="2" s="1"/>
  <c r="L11" i="2"/>
  <c r="N11" i="2" s="1"/>
  <c r="L12" i="2"/>
  <c r="N12" i="2" s="1"/>
  <c r="L13" i="2"/>
  <c r="N13" i="2" s="1"/>
  <c r="L14" i="2"/>
  <c r="N14" i="2" s="1"/>
  <c r="L15" i="2"/>
  <c r="N15" i="2" s="1"/>
  <c r="L16" i="2"/>
  <c r="N16" i="2" s="1"/>
  <c r="L17" i="2"/>
  <c r="N17" i="2" s="1"/>
  <c r="L18" i="2"/>
  <c r="N18" i="2" s="1"/>
  <c r="L19" i="2"/>
  <c r="N19" i="2" s="1"/>
  <c r="L20" i="2"/>
  <c r="N20" i="2" s="1"/>
  <c r="L21" i="2"/>
  <c r="N21" i="2" s="1"/>
  <c r="L22" i="2"/>
  <c r="N22" i="2" s="1"/>
  <c r="L23" i="2"/>
  <c r="N23" i="2" s="1"/>
  <c r="L24" i="2"/>
  <c r="N24" i="2" s="1"/>
  <c r="L25" i="2"/>
  <c r="N25" i="2" s="1"/>
  <c r="L26" i="2"/>
  <c r="N26" i="2" s="1"/>
  <c r="L27" i="2"/>
  <c r="N27" i="2" s="1"/>
  <c r="L28" i="2"/>
  <c r="N28" i="2" s="1"/>
  <c r="L29" i="2"/>
  <c r="N29" i="2" s="1"/>
  <c r="L30" i="2"/>
  <c r="N30" i="2" s="1"/>
  <c r="L31" i="2"/>
  <c r="N31" i="2" s="1"/>
  <c r="L32" i="2"/>
  <c r="N32" i="2" s="1"/>
  <c r="L33" i="2"/>
  <c r="N33" i="2" s="1"/>
  <c r="L34" i="2"/>
  <c r="N34" i="2" s="1"/>
  <c r="L35" i="2"/>
  <c r="N35" i="2" s="1"/>
  <c r="L36" i="2"/>
  <c r="N36" i="2" s="1"/>
  <c r="L37" i="2"/>
  <c r="N37" i="2" s="1"/>
  <c r="L38" i="2"/>
  <c r="N38" i="2" s="1"/>
  <c r="L39" i="2"/>
  <c r="N39" i="2" s="1"/>
  <c r="L40" i="2"/>
  <c r="N40" i="2" s="1"/>
  <c r="L41" i="2"/>
  <c r="N41" i="2" s="1"/>
  <c r="L42" i="2"/>
  <c r="N42" i="2" s="1"/>
  <c r="L43" i="2"/>
  <c r="N43" i="2" s="1"/>
  <c r="L44" i="2"/>
  <c r="N44" i="2" s="1"/>
  <c r="L45" i="2"/>
  <c r="N45" i="2" s="1"/>
  <c r="L46" i="2"/>
  <c r="N46" i="2" s="1"/>
  <c r="L47" i="2"/>
  <c r="N47" i="2" s="1"/>
  <c r="L48" i="2"/>
  <c r="N48" i="2" s="1"/>
  <c r="L49" i="2"/>
  <c r="N49" i="2" s="1"/>
  <c r="L50" i="2"/>
  <c r="N50" i="2" s="1"/>
  <c r="L51" i="2"/>
  <c r="N51" i="2" s="1"/>
  <c r="L52" i="2"/>
  <c r="N52" i="2" s="1"/>
  <c r="M53" i="2"/>
  <c r="N3" i="2"/>
  <c r="N53" i="2" l="1"/>
  <c r="J7" i="2" s="1"/>
  <c r="L53" i="2"/>
  <c r="F7" i="3"/>
  <c r="F5" i="3"/>
</calcChain>
</file>

<file path=xl/sharedStrings.xml><?xml version="1.0" encoding="utf-8"?>
<sst xmlns="http://schemas.openxmlformats.org/spreadsheetml/2006/main" count="44" uniqueCount="28">
  <si>
    <t>Вар2</t>
  </si>
  <si>
    <t>X</t>
  </si>
  <si>
    <t>Y</t>
  </si>
  <si>
    <t>=</t>
  </si>
  <si>
    <t>Rank X</t>
  </si>
  <si>
    <t>Rank Y</t>
  </si>
  <si>
    <t>Сумма:</t>
  </si>
  <si>
    <t>(RX-RY)^2</t>
  </si>
  <si>
    <t>X_ср</t>
  </si>
  <si>
    <t>Y_ср</t>
  </si>
  <si>
    <t>Дисп. X</t>
  </si>
  <si>
    <t>Дисп. Y</t>
  </si>
  <si>
    <t>XY_ср</t>
  </si>
  <si>
    <t>X*Y</t>
  </si>
  <si>
    <t>X^2</t>
  </si>
  <si>
    <t>Y^2</t>
  </si>
  <si>
    <t>X^4</t>
  </si>
  <si>
    <t>X^2 * Y</t>
  </si>
  <si>
    <t>(Y_i-Y_ср)^2</t>
  </si>
  <si>
    <t>1/x</t>
  </si>
  <si>
    <t>y/x</t>
  </si>
  <si>
    <t>1/x^2</t>
  </si>
  <si>
    <t>(1/x)_cр</t>
  </si>
  <si>
    <t>(1/x^2)_ср</t>
  </si>
  <si>
    <t>(y/x)_ср</t>
  </si>
  <si>
    <t>Лин:</t>
  </si>
  <si>
    <t>Нелин. 1:</t>
  </si>
  <si>
    <t>Нелин.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</si>
</sst>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 x14ac:knownFonts="1">
    <font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hair">
        <color auto="1"/>
      </bottom>
      <diagonal/>
    </border>
    <border>
      <left/>
      <right style="double">
        <color auto="1"/>
      </right>
      <top style="double">
        <color auto="1"/>
      </top>
      <bottom style="hair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/>
    </xf>
    <xf numFmtId="165" fontId="0" fillId="0" borderId="0" xfId="0" applyNumberForma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5" fontId="4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2000"/>
              <a:t>Корреляционное поле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8626581438556137E-2"/>
                  <c:y val="7.13744789254284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FR"/>
                </a:p>
              </c:txPr>
            </c:trendlineLbl>
          </c:trendline>
          <c:xVal>
            <c:numRef>
              <c:f>№1!$A$3:$A$52</c:f>
              <c:numCache>
                <c:formatCode>0.00</c:formatCode>
                <c:ptCount val="50"/>
                <c:pt idx="0">
                  <c:v>-0.32</c:v>
                </c:pt>
                <c:pt idx="1">
                  <c:v>-0.44</c:v>
                </c:pt>
                <c:pt idx="2">
                  <c:v>-0.66</c:v>
                </c:pt>
                <c:pt idx="3">
                  <c:v>-1.19</c:v>
                </c:pt>
                <c:pt idx="4">
                  <c:v>-0.33</c:v>
                </c:pt>
                <c:pt idx="5">
                  <c:v>-0.76</c:v>
                </c:pt>
                <c:pt idx="6">
                  <c:v>1.42</c:v>
                </c:pt>
                <c:pt idx="7">
                  <c:v>-0.96</c:v>
                </c:pt>
                <c:pt idx="8">
                  <c:v>-0.11</c:v>
                </c:pt>
                <c:pt idx="9">
                  <c:v>3.83</c:v>
                </c:pt>
                <c:pt idx="10">
                  <c:v>-0.76</c:v>
                </c:pt>
                <c:pt idx="11">
                  <c:v>3.9</c:v>
                </c:pt>
                <c:pt idx="12">
                  <c:v>0.12</c:v>
                </c:pt>
                <c:pt idx="13">
                  <c:v>-1.19</c:v>
                </c:pt>
                <c:pt idx="14">
                  <c:v>0.8</c:v>
                </c:pt>
                <c:pt idx="15">
                  <c:v>3.74</c:v>
                </c:pt>
                <c:pt idx="16">
                  <c:v>-1.1200000000000001</c:v>
                </c:pt>
                <c:pt idx="17">
                  <c:v>-1.91</c:v>
                </c:pt>
                <c:pt idx="18">
                  <c:v>-1.96</c:v>
                </c:pt>
                <c:pt idx="19">
                  <c:v>-2.57</c:v>
                </c:pt>
                <c:pt idx="20">
                  <c:v>-2.46</c:v>
                </c:pt>
                <c:pt idx="21">
                  <c:v>2.36</c:v>
                </c:pt>
                <c:pt idx="22">
                  <c:v>-1.74</c:v>
                </c:pt>
                <c:pt idx="23">
                  <c:v>1.32</c:v>
                </c:pt>
                <c:pt idx="24">
                  <c:v>3.91</c:v>
                </c:pt>
                <c:pt idx="25">
                  <c:v>-2.95</c:v>
                </c:pt>
                <c:pt idx="26">
                  <c:v>0.12</c:v>
                </c:pt>
                <c:pt idx="27">
                  <c:v>-1.75</c:v>
                </c:pt>
                <c:pt idx="28">
                  <c:v>2.87</c:v>
                </c:pt>
                <c:pt idx="29">
                  <c:v>-2.5099999999999998</c:v>
                </c:pt>
                <c:pt idx="30">
                  <c:v>-1.66</c:v>
                </c:pt>
                <c:pt idx="31">
                  <c:v>1.36</c:v>
                </c:pt>
                <c:pt idx="32">
                  <c:v>2.97</c:v>
                </c:pt>
                <c:pt idx="33">
                  <c:v>-2.5499999999999998</c:v>
                </c:pt>
                <c:pt idx="34">
                  <c:v>0.9</c:v>
                </c:pt>
                <c:pt idx="35">
                  <c:v>2.52</c:v>
                </c:pt>
                <c:pt idx="36">
                  <c:v>2.08</c:v>
                </c:pt>
                <c:pt idx="37">
                  <c:v>-1.77</c:v>
                </c:pt>
                <c:pt idx="38">
                  <c:v>-1.69</c:v>
                </c:pt>
                <c:pt idx="39">
                  <c:v>2.94</c:v>
                </c:pt>
                <c:pt idx="40">
                  <c:v>-0.11</c:v>
                </c:pt>
                <c:pt idx="41">
                  <c:v>2.0499999999999998</c:v>
                </c:pt>
                <c:pt idx="42">
                  <c:v>2.77</c:v>
                </c:pt>
                <c:pt idx="43">
                  <c:v>0.14000000000000001</c:v>
                </c:pt>
                <c:pt idx="44">
                  <c:v>0.5</c:v>
                </c:pt>
                <c:pt idx="45">
                  <c:v>5.16</c:v>
                </c:pt>
                <c:pt idx="46">
                  <c:v>-3.69</c:v>
                </c:pt>
                <c:pt idx="47">
                  <c:v>-1.68</c:v>
                </c:pt>
                <c:pt idx="48">
                  <c:v>-0.71</c:v>
                </c:pt>
                <c:pt idx="49">
                  <c:v>3.77</c:v>
                </c:pt>
              </c:numCache>
            </c:numRef>
          </c:xVal>
          <c:yVal>
            <c:numRef>
              <c:f>№1!$B$3:$B$52</c:f>
              <c:numCache>
                <c:formatCode>0.00</c:formatCode>
                <c:ptCount val="50"/>
                <c:pt idx="0">
                  <c:v>6.63</c:v>
                </c:pt>
                <c:pt idx="1">
                  <c:v>9.43</c:v>
                </c:pt>
                <c:pt idx="2">
                  <c:v>3.45</c:v>
                </c:pt>
                <c:pt idx="3">
                  <c:v>11.64</c:v>
                </c:pt>
                <c:pt idx="4">
                  <c:v>3</c:v>
                </c:pt>
                <c:pt idx="5">
                  <c:v>4.2699999999999996</c:v>
                </c:pt>
                <c:pt idx="6">
                  <c:v>7.32</c:v>
                </c:pt>
                <c:pt idx="7">
                  <c:v>3</c:v>
                </c:pt>
                <c:pt idx="8">
                  <c:v>4.51</c:v>
                </c:pt>
                <c:pt idx="9">
                  <c:v>20.25</c:v>
                </c:pt>
                <c:pt idx="10">
                  <c:v>3.61</c:v>
                </c:pt>
                <c:pt idx="11">
                  <c:v>22.41</c:v>
                </c:pt>
                <c:pt idx="12">
                  <c:v>4.66</c:v>
                </c:pt>
                <c:pt idx="13">
                  <c:v>7.21</c:v>
                </c:pt>
                <c:pt idx="14">
                  <c:v>3.09</c:v>
                </c:pt>
                <c:pt idx="15">
                  <c:v>18.690000000000001</c:v>
                </c:pt>
                <c:pt idx="16">
                  <c:v>3.09</c:v>
                </c:pt>
                <c:pt idx="17">
                  <c:v>6.86</c:v>
                </c:pt>
                <c:pt idx="18">
                  <c:v>14.02</c:v>
                </c:pt>
                <c:pt idx="19">
                  <c:v>8.1199999999999992</c:v>
                </c:pt>
                <c:pt idx="20">
                  <c:v>6.01</c:v>
                </c:pt>
                <c:pt idx="21">
                  <c:v>8.56</c:v>
                </c:pt>
                <c:pt idx="22">
                  <c:v>9.5299999999999994</c:v>
                </c:pt>
                <c:pt idx="23">
                  <c:v>3.5</c:v>
                </c:pt>
                <c:pt idx="24">
                  <c:v>21.01</c:v>
                </c:pt>
                <c:pt idx="25">
                  <c:v>5.58</c:v>
                </c:pt>
                <c:pt idx="26">
                  <c:v>3.6</c:v>
                </c:pt>
                <c:pt idx="27">
                  <c:v>6.57</c:v>
                </c:pt>
                <c:pt idx="28">
                  <c:v>16.59</c:v>
                </c:pt>
                <c:pt idx="29">
                  <c:v>3.67</c:v>
                </c:pt>
                <c:pt idx="30">
                  <c:v>10.72</c:v>
                </c:pt>
                <c:pt idx="31">
                  <c:v>4.67</c:v>
                </c:pt>
                <c:pt idx="32">
                  <c:v>8.92</c:v>
                </c:pt>
                <c:pt idx="33">
                  <c:v>3.53</c:v>
                </c:pt>
                <c:pt idx="34">
                  <c:v>4.62</c:v>
                </c:pt>
                <c:pt idx="35">
                  <c:v>9.69</c:v>
                </c:pt>
                <c:pt idx="36">
                  <c:v>3.85</c:v>
                </c:pt>
                <c:pt idx="37">
                  <c:v>7.26</c:v>
                </c:pt>
                <c:pt idx="38">
                  <c:v>3.09</c:v>
                </c:pt>
                <c:pt idx="39">
                  <c:v>11.27</c:v>
                </c:pt>
                <c:pt idx="40">
                  <c:v>3.27</c:v>
                </c:pt>
                <c:pt idx="41">
                  <c:v>7.2</c:v>
                </c:pt>
                <c:pt idx="42">
                  <c:v>13.69</c:v>
                </c:pt>
                <c:pt idx="43">
                  <c:v>4.66</c:v>
                </c:pt>
                <c:pt idx="44">
                  <c:v>6.01</c:v>
                </c:pt>
                <c:pt idx="45">
                  <c:v>51.55</c:v>
                </c:pt>
                <c:pt idx="46">
                  <c:v>24.03</c:v>
                </c:pt>
                <c:pt idx="47">
                  <c:v>7.72</c:v>
                </c:pt>
                <c:pt idx="48">
                  <c:v>3.02</c:v>
                </c:pt>
                <c:pt idx="49">
                  <c:v>27.71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86-1641-A5A9-B14701AF9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558719"/>
        <c:axId val="693581775"/>
      </c:scatterChart>
      <c:valAx>
        <c:axId val="693558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693581775"/>
        <c:crosses val="autoZero"/>
        <c:crossBetween val="midCat"/>
      </c:valAx>
      <c:valAx>
        <c:axId val="69358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693558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'№4 и №5'!$A$3:$A$52</c:f>
              <c:numCache>
                <c:formatCode>0.00</c:formatCode>
                <c:ptCount val="50"/>
                <c:pt idx="0">
                  <c:v>-0.32</c:v>
                </c:pt>
                <c:pt idx="1">
                  <c:v>-0.44</c:v>
                </c:pt>
                <c:pt idx="2">
                  <c:v>-0.66</c:v>
                </c:pt>
                <c:pt idx="3">
                  <c:v>-1.19</c:v>
                </c:pt>
                <c:pt idx="4">
                  <c:v>-0.33</c:v>
                </c:pt>
                <c:pt idx="5">
                  <c:v>-0.76</c:v>
                </c:pt>
                <c:pt idx="6">
                  <c:v>1.42</c:v>
                </c:pt>
                <c:pt idx="7">
                  <c:v>-0.96</c:v>
                </c:pt>
                <c:pt idx="8">
                  <c:v>-0.11</c:v>
                </c:pt>
                <c:pt idx="9">
                  <c:v>3.83</c:v>
                </c:pt>
                <c:pt idx="10">
                  <c:v>-0.76</c:v>
                </c:pt>
                <c:pt idx="11">
                  <c:v>3.9</c:v>
                </c:pt>
                <c:pt idx="12">
                  <c:v>0.12</c:v>
                </c:pt>
                <c:pt idx="13">
                  <c:v>-1.19</c:v>
                </c:pt>
                <c:pt idx="14">
                  <c:v>0.8</c:v>
                </c:pt>
                <c:pt idx="15">
                  <c:v>3.74</c:v>
                </c:pt>
                <c:pt idx="16">
                  <c:v>-1.1200000000000001</c:v>
                </c:pt>
                <c:pt idx="17">
                  <c:v>-1.91</c:v>
                </c:pt>
                <c:pt idx="18">
                  <c:v>-1.96</c:v>
                </c:pt>
                <c:pt idx="19">
                  <c:v>-2.57</c:v>
                </c:pt>
                <c:pt idx="20">
                  <c:v>-2.46</c:v>
                </c:pt>
                <c:pt idx="21">
                  <c:v>2.36</c:v>
                </c:pt>
                <c:pt idx="22">
                  <c:v>-1.74</c:v>
                </c:pt>
                <c:pt idx="23">
                  <c:v>1.32</c:v>
                </c:pt>
                <c:pt idx="24">
                  <c:v>3.91</c:v>
                </c:pt>
                <c:pt idx="25">
                  <c:v>-2.95</c:v>
                </c:pt>
                <c:pt idx="26">
                  <c:v>0.12</c:v>
                </c:pt>
                <c:pt idx="27">
                  <c:v>-1.75</c:v>
                </c:pt>
                <c:pt idx="28">
                  <c:v>2.87</c:v>
                </c:pt>
                <c:pt idx="29">
                  <c:v>-2.5099999999999998</c:v>
                </c:pt>
                <c:pt idx="30">
                  <c:v>-1.66</c:v>
                </c:pt>
                <c:pt idx="31">
                  <c:v>1.36</c:v>
                </c:pt>
                <c:pt idx="32">
                  <c:v>2.97</c:v>
                </c:pt>
                <c:pt idx="33">
                  <c:v>-2.5499999999999998</c:v>
                </c:pt>
                <c:pt idx="34">
                  <c:v>0.9</c:v>
                </c:pt>
                <c:pt idx="35">
                  <c:v>2.52</c:v>
                </c:pt>
                <c:pt idx="36">
                  <c:v>2.08</c:v>
                </c:pt>
                <c:pt idx="37">
                  <c:v>-1.77</c:v>
                </c:pt>
                <c:pt idx="38">
                  <c:v>-1.69</c:v>
                </c:pt>
                <c:pt idx="39">
                  <c:v>2.94</c:v>
                </c:pt>
                <c:pt idx="40">
                  <c:v>-0.11</c:v>
                </c:pt>
                <c:pt idx="41">
                  <c:v>2.0499999999999998</c:v>
                </c:pt>
                <c:pt idx="42">
                  <c:v>2.77</c:v>
                </c:pt>
                <c:pt idx="43">
                  <c:v>0.14000000000000001</c:v>
                </c:pt>
                <c:pt idx="44">
                  <c:v>0.5</c:v>
                </c:pt>
                <c:pt idx="45">
                  <c:v>5.16</c:v>
                </c:pt>
                <c:pt idx="46">
                  <c:v>-3.69</c:v>
                </c:pt>
                <c:pt idx="47">
                  <c:v>-1.68</c:v>
                </c:pt>
                <c:pt idx="48">
                  <c:v>-0.71</c:v>
                </c:pt>
                <c:pt idx="49">
                  <c:v>3.77</c:v>
                </c:pt>
              </c:numCache>
            </c:numRef>
          </c:xVal>
          <c:yVal>
            <c:numRef>
              <c:f>'№4 и №5'!$U$3:$U$52</c:f>
              <c:numCache>
                <c:formatCode>0.00</c:formatCode>
                <c:ptCount val="50"/>
                <c:pt idx="0">
                  <c:v>2.7975177640248883</c:v>
                </c:pt>
                <c:pt idx="1">
                  <c:v>2.9234125514546121</c:v>
                </c:pt>
                <c:pt idx="2">
                  <c:v>3.2574754742396252</c:v>
                </c:pt>
                <c:pt idx="3">
                  <c:v>4.6109824816392333</c:v>
                </c:pt>
                <c:pt idx="4">
                  <c:v>2.8064905284798578</c:v>
                </c:pt>
                <c:pt idx="5">
                  <c:v>3.4534958669481863</c:v>
                </c:pt>
                <c:pt idx="6">
                  <c:v>5.4396517896881722</c:v>
                </c:pt>
                <c:pt idx="7">
                  <c:v>3.9283621704111802</c:v>
                </c:pt>
                <c:pt idx="8">
                  <c:v>2.6728653593658525</c:v>
                </c:pt>
                <c:pt idx="9">
                  <c:v>22.905482907611216</c:v>
                </c:pt>
                <c:pt idx="10">
                  <c:v>3.4534958669481863</c:v>
                </c:pt>
                <c:pt idx="11">
                  <c:v>23.652431037854896</c:v>
                </c:pt>
                <c:pt idx="12">
                  <c:v>2.6760403375576107</c:v>
                </c:pt>
                <c:pt idx="13">
                  <c:v>4.6109824816392333</c:v>
                </c:pt>
                <c:pt idx="14">
                  <c:v>3.5396344057158924</c:v>
                </c:pt>
                <c:pt idx="15">
                  <c:v>21.964999150200352</c:v>
                </c:pt>
                <c:pt idx="16">
                  <c:v>4.3877677105056119</c:v>
                </c:pt>
                <c:pt idx="17">
                  <c:v>7.6920917529456343</c:v>
                </c:pt>
                <c:pt idx="18">
                  <c:v>7.959204048643568</c:v>
                </c:pt>
                <c:pt idx="19">
                  <c:v>11.773733282246155</c:v>
                </c:pt>
                <c:pt idx="20">
                  <c:v>11.00994396333315</c:v>
                </c:pt>
                <c:pt idx="21">
                  <c:v>10.344578968364651</c:v>
                </c:pt>
                <c:pt idx="22">
                  <c:v>6.8355378538212515</c:v>
                </c:pt>
                <c:pt idx="23">
                  <c:v>5.0614152572786955</c:v>
                </c:pt>
                <c:pt idx="24">
                  <c:v>23.760242253844606</c:v>
                </c:pt>
                <c:pt idx="25">
                  <c:v>14.669313393129805</c:v>
                </c:pt>
                <c:pt idx="26">
                  <c:v>2.6760403375576107</c:v>
                </c:pt>
                <c:pt idx="27">
                  <c:v>6.8837146968179335</c:v>
                </c:pt>
                <c:pt idx="28">
                  <c:v>14.026587373093847</c:v>
                </c:pt>
                <c:pt idx="29">
                  <c:v>11.352979650573129</c:v>
                </c:pt>
                <c:pt idx="30">
                  <c:v>6.4600621720133029</c:v>
                </c:pt>
                <c:pt idx="31">
                  <c:v>5.209396849520652</c:v>
                </c:pt>
                <c:pt idx="32">
                  <c:v>14.832755748740325</c:v>
                </c:pt>
                <c:pt idx="33">
                  <c:v>11.632377731447868</c:v>
                </c:pt>
                <c:pt idx="34">
                  <c:v>3.7743067068458602</c:v>
                </c:pt>
                <c:pt idx="35">
                  <c:v>11.422415043201589</c:v>
                </c:pt>
                <c:pt idx="36">
                  <c:v>8.6284342344542075</c:v>
                </c:pt>
                <c:pt idx="37">
                  <c:v>6.9808966379917559</c:v>
                </c:pt>
                <c:pt idx="38">
                  <c:v>6.5987949147401368</c:v>
                </c:pt>
                <c:pt idx="39">
                  <c:v>14.588006342914774</c:v>
                </c:pt>
                <c:pt idx="40">
                  <c:v>2.6728653593658525</c:v>
                </c:pt>
                <c:pt idx="41">
                  <c:v>8.4573995396894812</c:v>
                </c:pt>
                <c:pt idx="42">
                  <c:v>13.248027503462659</c:v>
                </c:pt>
                <c:pt idx="43">
                  <c:v>2.6832185491215865</c:v>
                </c:pt>
                <c:pt idx="44">
                  <c:v>3.0012685384177309</c:v>
                </c:pt>
                <c:pt idx="45">
                  <c:v>39.410814101262311</c:v>
                </c:pt>
                <c:pt idx="46">
                  <c:v>21.452171150966333</c:v>
                </c:pt>
                <c:pt idx="47">
                  <c:v>6.5522745821043724</c:v>
                </c:pt>
                <c:pt idx="48">
                  <c:v>3.3520346073419947</c:v>
                </c:pt>
                <c:pt idx="49">
                  <c:v>22.276008970462595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1182-7548-BD08-9BA5D30C0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558719"/>
        <c:axId val="693581775"/>
      </c:scatterChar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8626581438556137E-2"/>
                  <c:y val="7.13744789254284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FR"/>
                </a:p>
              </c:txPr>
            </c:trendlineLbl>
          </c:trendline>
          <c:xVal>
            <c:numRef>
              <c:f>№1!$A$3:$A$52</c:f>
              <c:numCache>
                <c:formatCode>0.00</c:formatCode>
                <c:ptCount val="50"/>
                <c:pt idx="0">
                  <c:v>-0.32</c:v>
                </c:pt>
                <c:pt idx="1">
                  <c:v>-0.44</c:v>
                </c:pt>
                <c:pt idx="2">
                  <c:v>-0.66</c:v>
                </c:pt>
                <c:pt idx="3">
                  <c:v>-1.19</c:v>
                </c:pt>
                <c:pt idx="4">
                  <c:v>-0.33</c:v>
                </c:pt>
                <c:pt idx="5">
                  <c:v>-0.76</c:v>
                </c:pt>
                <c:pt idx="6">
                  <c:v>1.42</c:v>
                </c:pt>
                <c:pt idx="7">
                  <c:v>-0.96</c:v>
                </c:pt>
                <c:pt idx="8">
                  <c:v>-0.11</c:v>
                </c:pt>
                <c:pt idx="9">
                  <c:v>3.83</c:v>
                </c:pt>
                <c:pt idx="10">
                  <c:v>-0.76</c:v>
                </c:pt>
                <c:pt idx="11">
                  <c:v>3.9</c:v>
                </c:pt>
                <c:pt idx="12">
                  <c:v>0.12</c:v>
                </c:pt>
                <c:pt idx="13">
                  <c:v>-1.19</c:v>
                </c:pt>
                <c:pt idx="14">
                  <c:v>0.8</c:v>
                </c:pt>
                <c:pt idx="15">
                  <c:v>3.74</c:v>
                </c:pt>
                <c:pt idx="16">
                  <c:v>-1.1200000000000001</c:v>
                </c:pt>
                <c:pt idx="17">
                  <c:v>-1.91</c:v>
                </c:pt>
                <c:pt idx="18">
                  <c:v>-1.96</c:v>
                </c:pt>
                <c:pt idx="19">
                  <c:v>-2.57</c:v>
                </c:pt>
                <c:pt idx="20">
                  <c:v>-2.46</c:v>
                </c:pt>
                <c:pt idx="21">
                  <c:v>2.36</c:v>
                </c:pt>
                <c:pt idx="22">
                  <c:v>-1.74</c:v>
                </c:pt>
                <c:pt idx="23">
                  <c:v>1.32</c:v>
                </c:pt>
                <c:pt idx="24">
                  <c:v>3.91</c:v>
                </c:pt>
                <c:pt idx="25">
                  <c:v>-2.95</c:v>
                </c:pt>
                <c:pt idx="26">
                  <c:v>0.12</c:v>
                </c:pt>
                <c:pt idx="27">
                  <c:v>-1.75</c:v>
                </c:pt>
                <c:pt idx="28">
                  <c:v>2.87</c:v>
                </c:pt>
                <c:pt idx="29">
                  <c:v>-2.5099999999999998</c:v>
                </c:pt>
                <c:pt idx="30">
                  <c:v>-1.66</c:v>
                </c:pt>
                <c:pt idx="31">
                  <c:v>1.36</c:v>
                </c:pt>
                <c:pt idx="32">
                  <c:v>2.97</c:v>
                </c:pt>
                <c:pt idx="33">
                  <c:v>-2.5499999999999998</c:v>
                </c:pt>
                <c:pt idx="34">
                  <c:v>0.9</c:v>
                </c:pt>
                <c:pt idx="35">
                  <c:v>2.52</c:v>
                </c:pt>
                <c:pt idx="36">
                  <c:v>2.08</c:v>
                </c:pt>
                <c:pt idx="37">
                  <c:v>-1.77</c:v>
                </c:pt>
                <c:pt idx="38">
                  <c:v>-1.69</c:v>
                </c:pt>
                <c:pt idx="39">
                  <c:v>2.94</c:v>
                </c:pt>
                <c:pt idx="40">
                  <c:v>-0.11</c:v>
                </c:pt>
                <c:pt idx="41">
                  <c:v>2.0499999999999998</c:v>
                </c:pt>
                <c:pt idx="42">
                  <c:v>2.77</c:v>
                </c:pt>
                <c:pt idx="43">
                  <c:v>0.14000000000000001</c:v>
                </c:pt>
                <c:pt idx="44">
                  <c:v>0.5</c:v>
                </c:pt>
                <c:pt idx="45">
                  <c:v>5.16</c:v>
                </c:pt>
                <c:pt idx="46">
                  <c:v>-3.69</c:v>
                </c:pt>
                <c:pt idx="47">
                  <c:v>-1.68</c:v>
                </c:pt>
                <c:pt idx="48">
                  <c:v>-0.71</c:v>
                </c:pt>
                <c:pt idx="49">
                  <c:v>3.77</c:v>
                </c:pt>
              </c:numCache>
            </c:numRef>
          </c:xVal>
          <c:yVal>
            <c:numRef>
              <c:f>№1!$B$3:$B$52</c:f>
              <c:numCache>
                <c:formatCode>0.00</c:formatCode>
                <c:ptCount val="50"/>
                <c:pt idx="0">
                  <c:v>6.63</c:v>
                </c:pt>
                <c:pt idx="1">
                  <c:v>9.43</c:v>
                </c:pt>
                <c:pt idx="2">
                  <c:v>3.45</c:v>
                </c:pt>
                <c:pt idx="3">
                  <c:v>11.64</c:v>
                </c:pt>
                <c:pt idx="4">
                  <c:v>3</c:v>
                </c:pt>
                <c:pt idx="5">
                  <c:v>4.2699999999999996</c:v>
                </c:pt>
                <c:pt idx="6">
                  <c:v>7.32</c:v>
                </c:pt>
                <c:pt idx="7">
                  <c:v>3</c:v>
                </c:pt>
                <c:pt idx="8">
                  <c:v>4.51</c:v>
                </c:pt>
                <c:pt idx="9">
                  <c:v>20.25</c:v>
                </c:pt>
                <c:pt idx="10">
                  <c:v>3.61</c:v>
                </c:pt>
                <c:pt idx="11">
                  <c:v>22.41</c:v>
                </c:pt>
                <c:pt idx="12">
                  <c:v>4.66</c:v>
                </c:pt>
                <c:pt idx="13">
                  <c:v>7.21</c:v>
                </c:pt>
                <c:pt idx="14">
                  <c:v>3.09</c:v>
                </c:pt>
                <c:pt idx="15">
                  <c:v>18.690000000000001</c:v>
                </c:pt>
                <c:pt idx="16">
                  <c:v>3.09</c:v>
                </c:pt>
                <c:pt idx="17">
                  <c:v>6.86</c:v>
                </c:pt>
                <c:pt idx="18">
                  <c:v>14.02</c:v>
                </c:pt>
                <c:pt idx="19">
                  <c:v>8.1199999999999992</c:v>
                </c:pt>
                <c:pt idx="20">
                  <c:v>6.01</c:v>
                </c:pt>
                <c:pt idx="21">
                  <c:v>8.56</c:v>
                </c:pt>
                <c:pt idx="22">
                  <c:v>9.5299999999999994</c:v>
                </c:pt>
                <c:pt idx="23">
                  <c:v>3.5</c:v>
                </c:pt>
                <c:pt idx="24">
                  <c:v>21.01</c:v>
                </c:pt>
                <c:pt idx="25">
                  <c:v>5.58</c:v>
                </c:pt>
                <c:pt idx="26">
                  <c:v>3.6</c:v>
                </c:pt>
                <c:pt idx="27">
                  <c:v>6.57</c:v>
                </c:pt>
                <c:pt idx="28">
                  <c:v>16.59</c:v>
                </c:pt>
                <c:pt idx="29">
                  <c:v>3.67</c:v>
                </c:pt>
                <c:pt idx="30">
                  <c:v>10.72</c:v>
                </c:pt>
                <c:pt idx="31">
                  <c:v>4.67</c:v>
                </c:pt>
                <c:pt idx="32">
                  <c:v>8.92</c:v>
                </c:pt>
                <c:pt idx="33">
                  <c:v>3.53</c:v>
                </c:pt>
                <c:pt idx="34">
                  <c:v>4.62</c:v>
                </c:pt>
                <c:pt idx="35">
                  <c:v>9.69</c:v>
                </c:pt>
                <c:pt idx="36">
                  <c:v>3.85</c:v>
                </c:pt>
                <c:pt idx="37">
                  <c:v>7.26</c:v>
                </c:pt>
                <c:pt idx="38">
                  <c:v>3.09</c:v>
                </c:pt>
                <c:pt idx="39">
                  <c:v>11.27</c:v>
                </c:pt>
                <c:pt idx="40">
                  <c:v>3.27</c:v>
                </c:pt>
                <c:pt idx="41">
                  <c:v>7.2</c:v>
                </c:pt>
                <c:pt idx="42">
                  <c:v>13.69</c:v>
                </c:pt>
                <c:pt idx="43">
                  <c:v>4.66</c:v>
                </c:pt>
                <c:pt idx="44">
                  <c:v>6.01</c:v>
                </c:pt>
                <c:pt idx="45">
                  <c:v>51.55</c:v>
                </c:pt>
                <c:pt idx="46">
                  <c:v>24.03</c:v>
                </c:pt>
                <c:pt idx="47">
                  <c:v>7.72</c:v>
                </c:pt>
                <c:pt idx="48">
                  <c:v>3.02</c:v>
                </c:pt>
                <c:pt idx="49">
                  <c:v>27.71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82-7548-BD08-9BA5D30C0FAF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'№4 и №5'!$A$3:$A$52</c:f>
              <c:numCache>
                <c:formatCode>0.00</c:formatCode>
                <c:ptCount val="50"/>
                <c:pt idx="0">
                  <c:v>-0.32</c:v>
                </c:pt>
                <c:pt idx="1">
                  <c:v>-0.44</c:v>
                </c:pt>
                <c:pt idx="2">
                  <c:v>-0.66</c:v>
                </c:pt>
                <c:pt idx="3">
                  <c:v>-1.19</c:v>
                </c:pt>
                <c:pt idx="4">
                  <c:v>-0.33</c:v>
                </c:pt>
                <c:pt idx="5">
                  <c:v>-0.76</c:v>
                </c:pt>
                <c:pt idx="6">
                  <c:v>1.42</c:v>
                </c:pt>
                <c:pt idx="7">
                  <c:v>-0.96</c:v>
                </c:pt>
                <c:pt idx="8">
                  <c:v>-0.11</c:v>
                </c:pt>
                <c:pt idx="9">
                  <c:v>3.83</c:v>
                </c:pt>
                <c:pt idx="10">
                  <c:v>-0.76</c:v>
                </c:pt>
                <c:pt idx="11">
                  <c:v>3.9</c:v>
                </c:pt>
                <c:pt idx="12">
                  <c:v>0.12</c:v>
                </c:pt>
                <c:pt idx="13">
                  <c:v>-1.19</c:v>
                </c:pt>
                <c:pt idx="14">
                  <c:v>0.8</c:v>
                </c:pt>
                <c:pt idx="15">
                  <c:v>3.74</c:v>
                </c:pt>
                <c:pt idx="16">
                  <c:v>-1.1200000000000001</c:v>
                </c:pt>
                <c:pt idx="17">
                  <c:v>-1.91</c:v>
                </c:pt>
                <c:pt idx="18">
                  <c:v>-1.96</c:v>
                </c:pt>
                <c:pt idx="19">
                  <c:v>-2.57</c:v>
                </c:pt>
                <c:pt idx="20">
                  <c:v>-2.46</c:v>
                </c:pt>
                <c:pt idx="21">
                  <c:v>2.36</c:v>
                </c:pt>
                <c:pt idx="22">
                  <c:v>-1.74</c:v>
                </c:pt>
                <c:pt idx="23">
                  <c:v>1.32</c:v>
                </c:pt>
                <c:pt idx="24">
                  <c:v>3.91</c:v>
                </c:pt>
                <c:pt idx="25">
                  <c:v>-2.95</c:v>
                </c:pt>
                <c:pt idx="26">
                  <c:v>0.12</c:v>
                </c:pt>
                <c:pt idx="27">
                  <c:v>-1.75</c:v>
                </c:pt>
                <c:pt idx="28">
                  <c:v>2.87</c:v>
                </c:pt>
                <c:pt idx="29">
                  <c:v>-2.5099999999999998</c:v>
                </c:pt>
                <c:pt idx="30">
                  <c:v>-1.66</c:v>
                </c:pt>
                <c:pt idx="31">
                  <c:v>1.36</c:v>
                </c:pt>
                <c:pt idx="32">
                  <c:v>2.97</c:v>
                </c:pt>
                <c:pt idx="33">
                  <c:v>-2.5499999999999998</c:v>
                </c:pt>
                <c:pt idx="34">
                  <c:v>0.9</c:v>
                </c:pt>
                <c:pt idx="35">
                  <c:v>2.52</c:v>
                </c:pt>
                <c:pt idx="36">
                  <c:v>2.08</c:v>
                </c:pt>
                <c:pt idx="37">
                  <c:v>-1.77</c:v>
                </c:pt>
                <c:pt idx="38">
                  <c:v>-1.69</c:v>
                </c:pt>
                <c:pt idx="39">
                  <c:v>2.94</c:v>
                </c:pt>
                <c:pt idx="40">
                  <c:v>-0.11</c:v>
                </c:pt>
                <c:pt idx="41">
                  <c:v>2.0499999999999998</c:v>
                </c:pt>
                <c:pt idx="42">
                  <c:v>2.77</c:v>
                </c:pt>
                <c:pt idx="43">
                  <c:v>0.14000000000000001</c:v>
                </c:pt>
                <c:pt idx="44">
                  <c:v>0.5</c:v>
                </c:pt>
                <c:pt idx="45">
                  <c:v>5.16</c:v>
                </c:pt>
                <c:pt idx="46">
                  <c:v>-3.69</c:v>
                </c:pt>
                <c:pt idx="47">
                  <c:v>-1.68</c:v>
                </c:pt>
                <c:pt idx="48">
                  <c:v>-0.71</c:v>
                </c:pt>
                <c:pt idx="49">
                  <c:v>3.77</c:v>
                </c:pt>
              </c:numCache>
            </c:numRef>
          </c:xVal>
          <c:yVal>
            <c:numRef>
              <c:f>'№4 и №5'!$AD$3:$AD$52</c:f>
              <c:numCache>
                <c:formatCode>0.00</c:formatCode>
                <c:ptCount val="50"/>
                <c:pt idx="0">
                  <c:v>8.9147789498031731</c:v>
                </c:pt>
                <c:pt idx="1">
                  <c:v>9.0329030274433784</c:v>
                </c:pt>
                <c:pt idx="2">
                  <c:v>9.1379022075680076</c:v>
                </c:pt>
                <c:pt idx="3">
                  <c:v>9.2314308890235584</c:v>
                </c:pt>
                <c:pt idx="4">
                  <c:v>8.9279038473187509</c:v>
                </c:pt>
                <c:pt idx="5">
                  <c:v>9.1655335707586989</c:v>
                </c:pt>
                <c:pt idx="6">
                  <c:v>9.4455054394824103</c:v>
                </c:pt>
                <c:pt idx="7">
                  <c:v>9.2035266951459</c:v>
                </c:pt>
                <c:pt idx="8">
                  <c:v>8.0879104063217273</c:v>
                </c:pt>
                <c:pt idx="9">
                  <c:v>9.3840882748053858</c:v>
                </c:pt>
                <c:pt idx="10">
                  <c:v>9.1655335707586989</c:v>
                </c:pt>
                <c:pt idx="11">
                  <c:v>9.383438751859444</c:v>
                </c:pt>
                <c:pt idx="12">
                  <c:v>10.50289154918817</c:v>
                </c:pt>
                <c:pt idx="13">
                  <c:v>9.2314308890235584</c:v>
                </c:pt>
                <c:pt idx="14">
                  <c:v>9.5211492150228985</c:v>
                </c:pt>
                <c:pt idx="15">
                  <c:v>9.3849591019788967</c:v>
                </c:pt>
                <c:pt idx="16">
                  <c:v>9.2241515340989508</c:v>
                </c:pt>
                <c:pt idx="17">
                  <c:v>9.2753356894065249</c:v>
                </c:pt>
                <c:pt idx="18">
                  <c:v>9.2771868342639419</c:v>
                </c:pt>
                <c:pt idx="19">
                  <c:v>9.2939710278310717</c:v>
                </c:pt>
                <c:pt idx="20">
                  <c:v>9.2915595443357546</c:v>
                </c:pt>
                <c:pt idx="21">
                  <c:v>9.4066289228022235</c:v>
                </c:pt>
                <c:pt idx="22">
                  <c:v>9.2682460173778889</c:v>
                </c:pt>
                <c:pt idx="23">
                  <c:v>9.4528997479418901</c:v>
                </c:pt>
                <c:pt idx="24">
                  <c:v>9.3833478613631733</c:v>
                </c:pt>
                <c:pt idx="25">
                  <c:v>9.3009178838292943</c:v>
                </c:pt>
                <c:pt idx="26">
                  <c:v>10.50289154918817</c:v>
                </c:pt>
                <c:pt idx="27">
                  <c:v>9.2687011862375428</c:v>
                </c:pt>
                <c:pt idx="28">
                  <c:v>9.3961928736585545</c:v>
                </c:pt>
                <c:pt idx="29">
                  <c:v>9.2926818754808043</c:v>
                </c:pt>
                <c:pt idx="30">
                  <c:v>9.2644072438627401</c:v>
                </c:pt>
                <c:pt idx="31">
                  <c:v>9.4498115367617537</c:v>
                </c:pt>
                <c:pt idx="32">
                  <c:v>9.3945668700948755</c:v>
                </c:pt>
                <c:pt idx="33">
                  <c:v>9.2935480510468675</c:v>
                </c:pt>
                <c:pt idx="34">
                  <c:v>9.501899365333383</c:v>
                </c:pt>
                <c:pt idx="35">
                  <c:v>9.4029001383587349</c:v>
                </c:pt>
                <c:pt idx="36">
                  <c:v>9.4145346628963527</c:v>
                </c:pt>
                <c:pt idx="37">
                  <c:v>9.2695960945039815</c:v>
                </c:pt>
                <c:pt idx="38">
                  <c:v>9.2658893738737671</c:v>
                </c:pt>
                <c:pt idx="39">
                  <c:v>9.3950430568528098</c:v>
                </c:pt>
                <c:pt idx="40">
                  <c:v>8.0879104063217273</c:v>
                </c:pt>
                <c:pt idx="41">
                  <c:v>9.4155097959950727</c:v>
                </c:pt>
                <c:pt idx="42">
                  <c:v>9.3979362782015627</c:v>
                </c:pt>
                <c:pt idx="43">
                  <c:v>10.337892837563754</c:v>
                </c:pt>
                <c:pt idx="44">
                  <c:v>9.6250984033462803</c:v>
                </c:pt>
                <c:pt idx="45">
                  <c:v>9.3747608231979811</c:v>
                </c:pt>
                <c:pt idx="46">
                  <c:v>9.3103398854962567</c:v>
                </c:pt>
                <c:pt idx="47">
                  <c:v>9.2654012120050542</c:v>
                </c:pt>
                <c:pt idx="48">
                  <c:v>9.1526908244869691</c:v>
                </c:pt>
                <c:pt idx="49">
                  <c:v>9.3846642064815882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6-1182-7548-BD08-9BA5D30C0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624031"/>
        <c:axId val="1896391631"/>
      </c:scatterChart>
      <c:valAx>
        <c:axId val="693558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693581775"/>
        <c:crosses val="autoZero"/>
        <c:crossBetween val="midCat"/>
      </c:valAx>
      <c:valAx>
        <c:axId val="69358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F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693558719"/>
        <c:crosses val="autoZero"/>
        <c:crossBetween val="midCat"/>
      </c:valAx>
      <c:valAx>
        <c:axId val="1896391631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1896624031"/>
        <c:crosses val="max"/>
        <c:crossBetween val="midCat"/>
      </c:valAx>
      <c:valAx>
        <c:axId val="1896624031"/>
        <c:scaling>
          <c:orientation val="minMax"/>
        </c:scaling>
        <c:delete val="0"/>
        <c:axPos val="t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FR"/>
          </a:p>
        </c:txPr>
        <c:crossAx val="1896391631"/>
        <c:crosses val="max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2</xdr:row>
      <xdr:rowOff>12700</xdr:rowOff>
    </xdr:from>
    <xdr:to>
      <xdr:col>13</xdr:col>
      <xdr:colOff>812800</xdr:colOff>
      <xdr:row>34</xdr:row>
      <xdr:rowOff>12700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83172D1-68C8-1B67-87C6-9BB940D4C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114300</xdr:colOff>
      <xdr:row>1</xdr:row>
      <xdr:rowOff>76200</xdr:rowOff>
    </xdr:from>
    <xdr:ext cx="1323824" cy="7610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71CE24E-39B3-FFF0-465F-1629678EB8B8}"/>
                </a:ext>
              </a:extLst>
            </xdr:cNvPr>
            <xdr:cNvSpPr txBox="1"/>
          </xdr:nvSpPr>
          <xdr:spPr>
            <a:xfrm>
              <a:off x="2235200" y="317500"/>
              <a:ext cx="1323824" cy="761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6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𝑥𝑦</m:t>
                        </m:r>
                      </m:sub>
                      <m:sup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bSup>
                    <m:r>
                      <a:rPr lang="en-US" sz="16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̅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𝑥𝑦</m:t>
                            </m:r>
                          </m:e>
                        </m:acc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  <m:acc>
                          <m:accPr>
                            <m:chr m:val="̅"/>
                            <m:ctrlPr>
                              <a:rPr lang="ru-RU" sz="16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num>
                      <m:den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bSup>
                              <m:sSub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sub>
                              <m:sup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sub>
                              <m:sup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e>
                        </m:rad>
                      </m:den>
                    </m:f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71CE24E-39B3-FFF0-465F-1629678EB8B8}"/>
                </a:ext>
              </a:extLst>
            </xdr:cNvPr>
            <xdr:cNvSpPr txBox="1"/>
          </xdr:nvSpPr>
          <xdr:spPr>
            <a:xfrm>
              <a:off x="2235200" y="317500"/>
              <a:ext cx="1323824" cy="761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𝑟</a:t>
              </a:r>
              <a:r>
                <a:rPr lang="ru-RU" sz="1600" b="0" i="0">
                  <a:latin typeface="Cambria Math" panose="02040503050406030204" pitchFamily="18" charset="0"/>
                </a:rPr>
                <a:t>_</a:t>
              </a:r>
              <a:r>
                <a:rPr lang="en-US" sz="1600" b="0" i="0">
                  <a:latin typeface="Cambria Math" panose="02040503050406030204" pitchFamily="18" charset="0"/>
                </a:rPr>
                <a:t>𝑥𝑦</a:t>
              </a:r>
              <a:r>
                <a:rPr lang="ru-RU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∗=  ((𝑥𝑦) ̅−𝑥 ̅𝑦</a:t>
              </a:r>
              <a:r>
                <a:rPr lang="ru-RU" sz="1600" b="0" i="0">
                  <a:latin typeface="Cambria Math" panose="02040503050406030204" pitchFamily="18" charset="0"/>
                </a:rPr>
                <a:t> ̅</a:t>
              </a:r>
              <a:r>
                <a:rPr lang="en-US" sz="1600" b="0" i="0">
                  <a:latin typeface="Cambria Math" panose="02040503050406030204" pitchFamily="18" charset="0"/>
                </a:rPr>
                <a:t>)/√(𝑆_𝑥^2 𝑆_𝑦^2 )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3</xdr:col>
      <xdr:colOff>101600</xdr:colOff>
      <xdr:row>6</xdr:row>
      <xdr:rowOff>25400</xdr:rowOff>
    </xdr:from>
    <xdr:ext cx="3636508" cy="5881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1DEED4F-A01D-B53F-8B3D-F38BEAA4C5ED}"/>
                </a:ext>
              </a:extLst>
            </xdr:cNvPr>
            <xdr:cNvSpPr txBox="1"/>
          </xdr:nvSpPr>
          <xdr:spPr>
            <a:xfrm>
              <a:off x="2222500" y="1358900"/>
              <a:ext cx="3636508" cy="5881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=1−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6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(</m:t>
                        </m:r>
                        <m:sSup>
                          <m:sSup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−1)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4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𝑟𝑎𝑛𝑔</m:t>
                            </m:r>
                            <m:d>
                              <m:d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  <m:t>𝑋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𝑟𝑎𝑛𝑔</m:t>
                            </m:r>
                            <m:d>
                              <m:d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  <m:t>𝑌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1DEED4F-A01D-B53F-8B3D-F38BEAA4C5ED}"/>
                </a:ext>
              </a:extLst>
            </xdr:cNvPr>
            <xdr:cNvSpPr txBox="1"/>
          </xdr:nvSpPr>
          <xdr:spPr>
            <a:xfrm>
              <a:off x="2222500" y="1358900"/>
              <a:ext cx="3636508" cy="5881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𝑟</a:t>
              </a:r>
              <a:r>
                <a:rPr lang="ru-RU" sz="1400" b="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𝑠=1−6/(𝑛(𝑛^2−1)) ∑24_(𝑖=1)^𝑛▒〖(𝑟𝑎𝑛𝑔(𝑋_𝑖 )−𝑟𝑎𝑛𝑔(𝑌_𝑖 ))〗^2 </a:t>
              </a:r>
              <a:endParaRPr lang="ru-RU" sz="14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203200</xdr:colOff>
      <xdr:row>4</xdr:row>
      <xdr:rowOff>50800</xdr:rowOff>
    </xdr:from>
    <xdr:ext cx="1081771" cy="3578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7766494-DCD4-FC25-9DEA-2D0FDF91E6DE}"/>
                </a:ext>
              </a:extLst>
            </xdr:cNvPr>
            <xdr:cNvSpPr txBox="1"/>
          </xdr:nvSpPr>
          <xdr:spPr>
            <a:xfrm>
              <a:off x="2324100" y="965200"/>
              <a:ext cx="1081771" cy="3578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ru-RU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𝑏</m:t>
                      </m:r>
                    </m:e>
                  </m:acc>
                  <m:r>
                    <a:rPr lang="en-US" sz="14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en-US" sz="14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acc>
                        <m:accPr>
                          <m:chr m:val="̅"/>
                          <m:ctrlPr>
                            <a:rPr lang="en-US" sz="1400" b="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𝑋</m:t>
                          </m:r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∗</m:t>
                          </m:r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𝑌</m:t>
                          </m:r>
                        </m:e>
                      </m:acc>
                      <m:r>
                        <a:rPr lang="en-US" sz="1400" b="0" i="1">
                          <a:latin typeface="Cambria Math" panose="02040503050406030204" pitchFamily="18" charset="0"/>
                        </a:rPr>
                        <m:t>−</m:t>
                      </m:r>
                      <m:acc>
                        <m:accPr>
                          <m:chr m:val="̅"/>
                          <m:ctrlPr>
                            <a:rPr lang="en-US" sz="1400" b="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</m:acc>
                      <m:r>
                        <a:rPr lang="en-US" sz="1400" b="0" i="1">
                          <a:latin typeface="Cambria Math" panose="02040503050406030204" pitchFamily="18" charset="0"/>
                        </a:rPr>
                        <m:t>∗</m:t>
                      </m:r>
                      <m:acc>
                        <m:accPr>
                          <m:chr m:val="̅"/>
                          <m:ctrlPr>
                            <a:rPr lang="en-US" sz="1400" b="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𝑌</m:t>
                          </m:r>
                        </m:e>
                      </m:acc>
                    </m:num>
                    <m:den>
                      <m:sSubSup>
                        <m:sSubSupPr>
                          <m:ctrlPr>
                            <a:rPr lang="en-US" sz="1400" b="0" i="1"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𝑆</m:t>
                          </m:r>
                        </m:e>
                        <m:sub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𝑥</m:t>
                          </m:r>
                        </m:sub>
                        <m:sup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bSup>
                    </m:den>
                  </m:f>
                </m:oMath>
              </a14:m>
              <a:r>
                <a:rPr lang="en-US" sz="1400"/>
                <a:t> =</a:t>
              </a:r>
              <a:endParaRPr lang="ru-RU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7766494-DCD4-FC25-9DEA-2D0FDF91E6DE}"/>
                </a:ext>
              </a:extLst>
            </xdr:cNvPr>
            <xdr:cNvSpPr txBox="1"/>
          </xdr:nvSpPr>
          <xdr:spPr>
            <a:xfrm>
              <a:off x="2324100" y="965200"/>
              <a:ext cx="1081771" cy="3578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𝑏</a:t>
              </a:r>
              <a:r>
                <a:rPr lang="ru-RU" sz="1400" b="0" i="0">
                  <a:latin typeface="Cambria Math" panose="02040503050406030204" pitchFamily="18" charset="0"/>
                </a:rPr>
                <a:t> ̂</a:t>
              </a:r>
              <a:r>
                <a:rPr lang="en-US" sz="1400" b="0" i="0">
                  <a:latin typeface="Cambria Math" panose="02040503050406030204" pitchFamily="18" charset="0"/>
                </a:rPr>
                <a:t>=  ((𝑋∗𝑌) ̅−𝑋 ̅∗𝑌 ̅)/(𝑆_𝑥^2 )</a:t>
              </a:r>
              <a:r>
                <a:rPr lang="en-US" sz="1400"/>
                <a:t> =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3</xdr:col>
      <xdr:colOff>101600</xdr:colOff>
      <xdr:row>6</xdr:row>
      <xdr:rowOff>101600</xdr:rowOff>
    </xdr:from>
    <xdr:ext cx="1355820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B0B600A-86BC-B7CF-AC2A-C0FAF092609C}"/>
                </a:ext>
              </a:extLst>
            </xdr:cNvPr>
            <xdr:cNvSpPr txBox="1"/>
          </xdr:nvSpPr>
          <xdr:spPr>
            <a:xfrm>
              <a:off x="2222500" y="1447800"/>
              <a:ext cx="1355820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en-US" sz="1400" b="0" i="0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̂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en-US" sz="1400" b="0" i="1">
                        <a:latin typeface="Cambria Math" panose="02040503050406030204" pitchFamily="18" charset="0"/>
                      </a:rPr>
                      <m:t>∗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  <m:r>
                      <a:rPr lang="en-US" sz="1400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B0B600A-86BC-B7CF-AC2A-C0FAF092609C}"/>
                </a:ext>
              </a:extLst>
            </xdr:cNvPr>
            <xdr:cNvSpPr txBox="1"/>
          </xdr:nvSpPr>
          <xdr:spPr>
            <a:xfrm>
              <a:off x="2222500" y="1447800"/>
              <a:ext cx="1355820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𝑎</a:t>
              </a:r>
              <a:r>
                <a:rPr lang="ru-RU" sz="1400" b="0" i="0">
                  <a:latin typeface="Cambria Math" panose="02040503050406030204" pitchFamily="18" charset="0"/>
                </a:rPr>
                <a:t> ̂</a:t>
              </a:r>
              <a:r>
                <a:rPr lang="en-US" sz="1400" b="0" i="0">
                  <a:latin typeface="Cambria Math" panose="02040503050406030204" pitchFamily="18" charset="0"/>
                </a:rPr>
                <a:t>= 𝑌 ̅−𝑏 ̂∗𝑋 ̅= </a:t>
              </a:r>
              <a:endParaRPr lang="ru-RU" sz="14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203200</xdr:colOff>
      <xdr:row>4</xdr:row>
      <xdr:rowOff>50800</xdr:rowOff>
    </xdr:from>
    <xdr:ext cx="1081771" cy="3578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F36BC19-B872-8343-B632-97F5C4A86608}"/>
                </a:ext>
              </a:extLst>
            </xdr:cNvPr>
            <xdr:cNvSpPr txBox="1"/>
          </xdr:nvSpPr>
          <xdr:spPr>
            <a:xfrm>
              <a:off x="2324100" y="965200"/>
              <a:ext cx="1081771" cy="3578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ru-RU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𝑏</m:t>
                      </m:r>
                    </m:e>
                  </m:acc>
                  <m:r>
                    <a:rPr lang="en-US" sz="14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en-US" sz="14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acc>
                        <m:accPr>
                          <m:chr m:val="̅"/>
                          <m:ctrlPr>
                            <a:rPr lang="en-US" sz="1400" b="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𝑋</m:t>
                          </m:r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∗</m:t>
                          </m:r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𝑌</m:t>
                          </m:r>
                        </m:e>
                      </m:acc>
                      <m:r>
                        <a:rPr lang="en-US" sz="1400" b="0" i="1">
                          <a:latin typeface="Cambria Math" panose="02040503050406030204" pitchFamily="18" charset="0"/>
                        </a:rPr>
                        <m:t>−</m:t>
                      </m:r>
                      <m:acc>
                        <m:accPr>
                          <m:chr m:val="̅"/>
                          <m:ctrlPr>
                            <a:rPr lang="en-US" sz="1400" b="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</m:acc>
                      <m:r>
                        <a:rPr lang="en-US" sz="1400" b="0" i="1">
                          <a:latin typeface="Cambria Math" panose="02040503050406030204" pitchFamily="18" charset="0"/>
                        </a:rPr>
                        <m:t>∗</m:t>
                      </m:r>
                      <m:acc>
                        <m:accPr>
                          <m:chr m:val="̅"/>
                          <m:ctrlPr>
                            <a:rPr lang="en-US" sz="1400" b="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𝑌</m:t>
                          </m:r>
                        </m:e>
                      </m:acc>
                    </m:num>
                    <m:den>
                      <m:sSubSup>
                        <m:sSubSupPr>
                          <m:ctrlPr>
                            <a:rPr lang="en-US" sz="1400" b="0" i="1"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𝑆</m:t>
                          </m:r>
                        </m:e>
                        <m:sub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𝑥</m:t>
                          </m:r>
                        </m:sub>
                        <m:sup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bSup>
                    </m:den>
                  </m:f>
                </m:oMath>
              </a14:m>
              <a:r>
                <a:rPr lang="en-US" sz="1400"/>
                <a:t> =</a:t>
              </a:r>
              <a:endParaRPr lang="ru-RU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F36BC19-B872-8343-B632-97F5C4A86608}"/>
                </a:ext>
              </a:extLst>
            </xdr:cNvPr>
            <xdr:cNvSpPr txBox="1"/>
          </xdr:nvSpPr>
          <xdr:spPr>
            <a:xfrm>
              <a:off x="2324100" y="965200"/>
              <a:ext cx="1081771" cy="3578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𝑏</a:t>
              </a:r>
              <a:r>
                <a:rPr lang="ru-RU" sz="1400" b="0" i="0">
                  <a:latin typeface="Cambria Math" panose="02040503050406030204" pitchFamily="18" charset="0"/>
                </a:rPr>
                <a:t> ̂</a:t>
              </a:r>
              <a:r>
                <a:rPr lang="en-US" sz="1400" b="0" i="0">
                  <a:latin typeface="Cambria Math" panose="02040503050406030204" pitchFamily="18" charset="0"/>
                </a:rPr>
                <a:t>=  ((𝑋∗𝑌) ̅−𝑋 ̅∗𝑌 ̅)/(𝑆_𝑥^2 )</a:t>
              </a:r>
              <a:r>
                <a:rPr lang="en-US" sz="1400"/>
                <a:t> =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3</xdr:col>
      <xdr:colOff>101600</xdr:colOff>
      <xdr:row>6</xdr:row>
      <xdr:rowOff>101600</xdr:rowOff>
    </xdr:from>
    <xdr:ext cx="1355820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0B609F2-3012-C245-9C69-DCEE4246607C}"/>
                </a:ext>
              </a:extLst>
            </xdr:cNvPr>
            <xdr:cNvSpPr txBox="1"/>
          </xdr:nvSpPr>
          <xdr:spPr>
            <a:xfrm>
              <a:off x="2222500" y="1447800"/>
              <a:ext cx="1355820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en-US" sz="1400" b="0" i="0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̂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en-US" sz="1400" b="0" i="1">
                        <a:latin typeface="Cambria Math" panose="02040503050406030204" pitchFamily="18" charset="0"/>
                      </a:rPr>
                      <m:t>∗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  <m:r>
                      <a:rPr lang="en-US" sz="1400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0B609F2-3012-C245-9C69-DCEE4246607C}"/>
                </a:ext>
              </a:extLst>
            </xdr:cNvPr>
            <xdr:cNvSpPr txBox="1"/>
          </xdr:nvSpPr>
          <xdr:spPr>
            <a:xfrm>
              <a:off x="2222500" y="1447800"/>
              <a:ext cx="1355820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𝑎</a:t>
              </a:r>
              <a:r>
                <a:rPr lang="ru-RU" sz="1400" b="0" i="0">
                  <a:latin typeface="Cambria Math" panose="02040503050406030204" pitchFamily="18" charset="0"/>
                </a:rPr>
                <a:t> ̂</a:t>
              </a:r>
              <a:r>
                <a:rPr lang="en-US" sz="1400" b="0" i="0">
                  <a:latin typeface="Cambria Math" panose="02040503050406030204" pitchFamily="18" charset="0"/>
                </a:rPr>
                <a:t>= 𝑌 ̅−𝑏 ̂∗𝑋 ̅=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3</xdr:col>
      <xdr:colOff>88900</xdr:colOff>
      <xdr:row>9</xdr:row>
      <xdr:rowOff>101600</xdr:rowOff>
    </xdr:from>
    <xdr:ext cx="1403782" cy="2399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62B7758-1F24-34B1-B5F0-32299D86E880}"/>
                </a:ext>
              </a:extLst>
            </xdr:cNvPr>
            <xdr:cNvSpPr txBox="1"/>
          </xdr:nvSpPr>
          <xdr:spPr>
            <a:xfrm>
              <a:off x="2209800" y="2095500"/>
              <a:ext cx="1403782" cy="2399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en-US" sz="1400" b="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ru-RU" sz="1400" b="0" i="0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̂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en-US" sz="1400" b="0" i="1">
                        <a:latin typeface="Cambria Math" panose="02040503050406030204" pitchFamily="18" charset="0"/>
                      </a:rPr>
                      <m:t>∗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p>
                          <m:sSup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acc>
                    <m:r>
                      <a:rPr lang="en-US" sz="1400" b="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62B7758-1F24-34B1-B5F0-32299D86E880}"/>
                </a:ext>
              </a:extLst>
            </xdr:cNvPr>
            <xdr:cNvSpPr txBox="1"/>
          </xdr:nvSpPr>
          <xdr:spPr>
            <a:xfrm>
              <a:off x="2209800" y="2095500"/>
              <a:ext cx="1403782" cy="2399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𝑎</a:t>
              </a:r>
              <a:r>
                <a:rPr lang="ru-RU" sz="1400" b="0" i="0">
                  <a:latin typeface="Cambria Math" panose="02040503050406030204" pitchFamily="18" charset="0"/>
                </a:rPr>
                <a:t> ̂</a:t>
              </a:r>
              <a:r>
                <a:rPr lang="en-US" sz="1400" b="0" i="0">
                  <a:latin typeface="Cambria Math" panose="02040503050406030204" pitchFamily="18" charset="0"/>
                </a:rPr>
                <a:t>=</a:t>
              </a:r>
              <a:r>
                <a:rPr lang="ru-RU" sz="1400" b="0" i="0">
                  <a:latin typeface="Cambria Math" panose="02040503050406030204" pitchFamily="18" charset="0"/>
                </a:rPr>
                <a:t> </a:t>
              </a:r>
              <a:r>
                <a:rPr lang="en-US" sz="1400" b="0" i="0">
                  <a:latin typeface="Cambria Math" panose="02040503050406030204" pitchFamily="18" charset="0"/>
                </a:rPr>
                <a:t>𝑌 ̅−𝑏 ̂∗(𝑋^2 ) ̅=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13</xdr:col>
      <xdr:colOff>330200</xdr:colOff>
      <xdr:row>1</xdr:row>
      <xdr:rowOff>0</xdr:rowOff>
    </xdr:from>
    <xdr:ext cx="283732" cy="2742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8EDC9D5-BFEB-7CFB-B0CC-C0994750176D}"/>
                </a:ext>
              </a:extLst>
            </xdr:cNvPr>
            <xdr:cNvSpPr txBox="1"/>
          </xdr:nvSpPr>
          <xdr:spPr>
            <a:xfrm>
              <a:off x="10845800" y="241300"/>
              <a:ext cx="283732" cy="2742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16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p>
                          <m:sSupPr>
                            <m:ctrlPr>
                              <a:rPr lang="ru-RU" sz="16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acc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8EDC9D5-BFEB-7CFB-B0CC-C0994750176D}"/>
                </a:ext>
              </a:extLst>
            </xdr:cNvPr>
            <xdr:cNvSpPr txBox="1"/>
          </xdr:nvSpPr>
          <xdr:spPr>
            <a:xfrm>
              <a:off x="10845800" y="241300"/>
              <a:ext cx="283732" cy="2742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600" i="0">
                  <a:latin typeface="Cambria Math" panose="02040503050406030204" pitchFamily="18" charset="0"/>
                </a:rPr>
                <a:t>(</a:t>
              </a:r>
              <a:r>
                <a:rPr lang="en-US" sz="1600" b="0" i="0">
                  <a:latin typeface="Cambria Math" panose="02040503050406030204" pitchFamily="18" charset="0"/>
                </a:rPr>
                <a:t>𝑋</a:t>
              </a:r>
              <a:r>
                <a:rPr lang="ru-RU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r>
                <a:rPr lang="ru-RU" sz="1600" b="0" i="0">
                  <a:latin typeface="Cambria Math" panose="02040503050406030204" pitchFamily="18" charset="0"/>
                </a:rPr>
                <a:t> ) ̅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16</xdr:col>
      <xdr:colOff>304800</xdr:colOff>
      <xdr:row>0</xdr:row>
      <xdr:rowOff>228600</xdr:rowOff>
    </xdr:from>
    <xdr:ext cx="283732" cy="2732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08448CC-30C9-9048-BAA7-EC2E4BBC0EC8}"/>
                </a:ext>
              </a:extLst>
            </xdr:cNvPr>
            <xdr:cNvSpPr txBox="1"/>
          </xdr:nvSpPr>
          <xdr:spPr>
            <a:xfrm>
              <a:off x="13296900" y="228600"/>
              <a:ext cx="283732" cy="2732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16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p>
                          <m:sSupPr>
                            <m:ctrlPr>
                              <a:rPr lang="ru-RU" sz="16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e>
                    </m:acc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08448CC-30C9-9048-BAA7-EC2E4BBC0EC8}"/>
                </a:ext>
              </a:extLst>
            </xdr:cNvPr>
            <xdr:cNvSpPr txBox="1"/>
          </xdr:nvSpPr>
          <xdr:spPr>
            <a:xfrm>
              <a:off x="13296900" y="228600"/>
              <a:ext cx="283732" cy="2732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600" i="0">
                  <a:latin typeface="Cambria Math" panose="02040503050406030204" pitchFamily="18" charset="0"/>
                </a:rPr>
                <a:t>(</a:t>
              </a:r>
              <a:r>
                <a:rPr lang="en-US" sz="1600" b="0" i="0">
                  <a:latin typeface="Cambria Math" panose="02040503050406030204" pitchFamily="18" charset="0"/>
                </a:rPr>
                <a:t>𝑋</a:t>
              </a:r>
              <a:r>
                <a:rPr lang="ru-RU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4</a:t>
              </a:r>
              <a:r>
                <a:rPr lang="ru-RU" sz="1600" b="0" i="0">
                  <a:latin typeface="Cambria Math" panose="02040503050406030204" pitchFamily="18" charset="0"/>
                </a:rPr>
                <a:t> ) ̅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18</xdr:col>
      <xdr:colOff>139700</xdr:colOff>
      <xdr:row>1</xdr:row>
      <xdr:rowOff>0</xdr:rowOff>
    </xdr:from>
    <xdr:ext cx="602601" cy="2742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5EAEC1E-DBD2-3B48-AD9E-F05A94798993}"/>
                </a:ext>
              </a:extLst>
            </xdr:cNvPr>
            <xdr:cNvSpPr txBox="1"/>
          </xdr:nvSpPr>
          <xdr:spPr>
            <a:xfrm>
              <a:off x="14782800" y="241300"/>
              <a:ext cx="602601" cy="2742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16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p>
                          <m:sSupPr>
                            <m:ctrlPr>
                              <a:rPr lang="ru-RU" sz="16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p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5EAEC1E-DBD2-3B48-AD9E-F05A94798993}"/>
                </a:ext>
              </a:extLst>
            </xdr:cNvPr>
            <xdr:cNvSpPr txBox="1"/>
          </xdr:nvSpPr>
          <xdr:spPr>
            <a:xfrm>
              <a:off x="14782800" y="241300"/>
              <a:ext cx="602601" cy="2742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600" i="0">
                  <a:latin typeface="Cambria Math" panose="02040503050406030204" pitchFamily="18" charset="0"/>
                </a:rPr>
                <a:t>(</a:t>
              </a:r>
              <a:r>
                <a:rPr lang="en-US" sz="1600" b="0" i="0">
                  <a:latin typeface="Cambria Math" panose="02040503050406030204" pitchFamily="18" charset="0"/>
                </a:rPr>
                <a:t>𝑋</a:t>
              </a:r>
              <a:r>
                <a:rPr lang="ru-RU" sz="1600" b="0" i="0">
                  <a:latin typeface="Cambria Math" panose="02040503050406030204" pitchFamily="18" charset="0"/>
                </a:rPr>
                <a:t>^2</a:t>
              </a:r>
              <a:r>
                <a:rPr lang="en-US" sz="1600" b="0" i="0">
                  <a:latin typeface="Cambria Math" panose="02040503050406030204" pitchFamily="18" charset="0"/>
                </a:rPr>
                <a:t>∗𝑌</a:t>
              </a:r>
              <a:r>
                <a:rPr lang="ru-RU" sz="1600" b="0" i="0">
                  <a:latin typeface="Cambria Math" panose="02040503050406030204" pitchFamily="18" charset="0"/>
                </a:rPr>
                <a:t>) ̅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3</xdr:col>
      <xdr:colOff>190500</xdr:colOff>
      <xdr:row>12</xdr:row>
      <xdr:rowOff>0</xdr:rowOff>
    </xdr:from>
    <xdr:ext cx="1228478" cy="4054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554F2959-AF8F-FF43-8105-8E98A9FAA285}"/>
                </a:ext>
              </a:extLst>
            </xdr:cNvPr>
            <xdr:cNvSpPr txBox="1"/>
          </xdr:nvSpPr>
          <xdr:spPr>
            <a:xfrm>
              <a:off x="2311400" y="2844800"/>
              <a:ext cx="1228478" cy="405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ru-RU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𝑏</m:t>
                      </m:r>
                    </m:e>
                  </m:acc>
                  <m:r>
                    <a:rPr lang="en-US" sz="14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en-US" sz="14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acc>
                        <m:accPr>
                          <m:chr m:val="̅"/>
                          <m:ctrlPr>
                            <a:rPr lang="en-US" sz="1400" b="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sSup>
                            <m:sSupPr>
                              <m:ctrlPr>
                                <a:rPr lang="en-US" sz="1400" b="0" i="1">
                                  <a:latin typeface="Cambria Math" panose="02040503050406030204" pitchFamily="18" charset="0"/>
                                </a:rPr>
                              </m:ctrlPr>
                            </m:sSupPr>
                            <m:e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𝑋</m:t>
                              </m:r>
                            </m:e>
                            <m:sup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p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∗</m:t>
                          </m:r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𝑌</m:t>
                          </m:r>
                        </m:e>
                      </m:acc>
                      <m:r>
                        <a:rPr lang="en-US" sz="1400" b="0" i="1">
                          <a:latin typeface="Cambria Math" panose="02040503050406030204" pitchFamily="18" charset="0"/>
                        </a:rPr>
                        <m:t>−</m:t>
                      </m:r>
                      <m:acc>
                        <m:accPr>
                          <m:chr m:val="̅"/>
                          <m:ctrlPr>
                            <a:rPr lang="en-US" sz="1400" b="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sSup>
                            <m:sSupPr>
                              <m:ctrlPr>
                                <a:rPr lang="en-US" sz="1400" b="0" i="1">
                                  <a:latin typeface="Cambria Math" panose="02040503050406030204" pitchFamily="18" charset="0"/>
                                </a:rPr>
                              </m:ctrlPr>
                            </m:sSupPr>
                            <m:e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𝑋</m:t>
                              </m:r>
                            </m:e>
                            <m:sup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p>
                        </m:e>
                      </m:acc>
                      <m:r>
                        <a:rPr lang="en-US" sz="1400" b="0" i="1">
                          <a:latin typeface="Cambria Math" panose="02040503050406030204" pitchFamily="18" charset="0"/>
                        </a:rPr>
                        <m:t>∗</m:t>
                      </m:r>
                      <m:acc>
                        <m:accPr>
                          <m:chr m:val="̅"/>
                          <m:ctrlPr>
                            <a:rPr lang="en-US" sz="1400" b="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𝑌</m:t>
                          </m:r>
                        </m:e>
                      </m:acc>
                    </m:num>
                    <m:den>
                      <m:acc>
                        <m:accPr>
                          <m:chr m:val="̅"/>
                          <m:ctrlPr>
                            <a:rPr lang="en-US" sz="1400" b="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sSup>
                            <m:sSupPr>
                              <m:ctrlPr>
                                <a:rPr lang="en-US" sz="1400" b="0" i="1">
                                  <a:latin typeface="Cambria Math" panose="02040503050406030204" pitchFamily="18" charset="0"/>
                                </a:rPr>
                              </m:ctrlPr>
                            </m:sSupPr>
                            <m:e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𝑋</m:t>
                              </m:r>
                            </m:e>
                            <m:sup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4</m:t>
                              </m:r>
                            </m:sup>
                          </m:sSup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 − </m:t>
                          </m:r>
                          <m:sSup>
                            <m:sSupPr>
                              <m:ctrlPr>
                                <a:rPr lang="en-US" sz="1400" b="0" i="1">
                                  <a:latin typeface="Cambria Math" panose="02040503050406030204" pitchFamily="18" charset="0"/>
                                </a:rPr>
                              </m:ctrlPr>
                            </m:sSupPr>
                            <m:e>
                              <m:acc>
                                <m:accPr>
                                  <m:chr m:val="̅"/>
                                  <m:ctrlP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accPr>
                                <m:e>
                                  <m:sSup>
                                    <m:sSupPr>
                                      <m:ctrlPr>
                                        <a:rPr lang="en-US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lang="en-US" sz="1400" b="0" i="1">
                                          <a:latin typeface="Cambria Math" panose="02040503050406030204" pitchFamily="18" charset="0"/>
                                        </a:rPr>
                                        <m:t>𝑋</m:t>
                                      </m:r>
                                    </m:e>
                                    <m:sup>
                                      <m:r>
                                        <a:rPr lang="en-US" sz="1400" b="0" i="1">
                                          <a:latin typeface="Cambria Math" panose="02040503050406030204" pitchFamily="18" charset="0"/>
                                        </a:rPr>
                                        <m:t>2</m:t>
                                      </m:r>
                                    </m:sup>
                                  </m:sSup>
                                </m:e>
                              </m:acc>
                            </m:e>
                            <m:sup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p>
                        </m:e>
                      </m:acc>
                    </m:den>
                  </m:f>
                </m:oMath>
              </a14:m>
              <a:r>
                <a:rPr lang="en-US" sz="1400"/>
                <a:t> =</a:t>
              </a:r>
              <a:endParaRPr lang="ru-RU" sz="14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554F2959-AF8F-FF43-8105-8E98A9FAA285}"/>
                </a:ext>
              </a:extLst>
            </xdr:cNvPr>
            <xdr:cNvSpPr txBox="1"/>
          </xdr:nvSpPr>
          <xdr:spPr>
            <a:xfrm>
              <a:off x="2311400" y="2844800"/>
              <a:ext cx="1228478" cy="405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𝑏</a:t>
              </a:r>
              <a:r>
                <a:rPr lang="ru-RU" sz="1400" b="0" i="0">
                  <a:latin typeface="Cambria Math" panose="02040503050406030204" pitchFamily="18" charset="0"/>
                </a:rPr>
                <a:t> ̂</a:t>
              </a:r>
              <a:r>
                <a:rPr lang="en-US" sz="1400" b="0" i="0">
                  <a:latin typeface="Cambria Math" panose="02040503050406030204" pitchFamily="18" charset="0"/>
                </a:rPr>
                <a:t>=  ((𝑋^2∗𝑌) ̅−(𝑋^2 ) ̅∗𝑌 ̅)/(𝑋^4  − (𝑋^2</a:t>
              </a:r>
              <a:r>
                <a:rPr lang="ru-RU" sz="1400" b="0" i="0">
                  <a:latin typeface="Cambria Math" panose="02040503050406030204" pitchFamily="18" charset="0"/>
                </a:rPr>
                <a:t> </a:t>
              </a:r>
              <a:r>
                <a:rPr lang="en-US" sz="1400" b="0" i="0">
                  <a:latin typeface="Cambria Math" panose="02040503050406030204" pitchFamily="18" charset="0"/>
                </a:rPr>
                <a:t>) ̅^2</a:t>
              </a:r>
              <a:r>
                <a:rPr lang="ru-RU" sz="1400" b="0" i="0">
                  <a:latin typeface="Cambria Math" panose="02040503050406030204" pitchFamily="18" charset="0"/>
                </a:rPr>
                <a:t> </a:t>
              </a:r>
              <a:r>
                <a:rPr lang="en-US" sz="1400" b="0" i="0">
                  <a:latin typeface="Cambria Math" panose="02040503050406030204" pitchFamily="18" charset="0"/>
                </a:rPr>
                <a:t>) ̅ </a:t>
              </a:r>
              <a:r>
                <a:rPr lang="en-US" sz="1400"/>
                <a:t> =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21</xdr:col>
      <xdr:colOff>12700</xdr:colOff>
      <xdr:row>1</xdr:row>
      <xdr:rowOff>0</xdr:rowOff>
    </xdr:from>
    <xdr:ext cx="816121" cy="2285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781B4FE-1992-6998-546D-E0633A4234CE}"/>
                </a:ext>
              </a:extLst>
            </xdr:cNvPr>
            <xdr:cNvSpPr txBox="1"/>
          </xdr:nvSpPr>
          <xdr:spPr>
            <a:xfrm>
              <a:off x="17132300" y="241300"/>
              <a:ext cx="816121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4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ru-RU" sz="14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1" i="1">
                                <a:latin typeface="Cambria Math" panose="02040503050406030204" pitchFamily="18" charset="0"/>
                              </a:rPr>
                              <m:t>𝒚</m:t>
                            </m:r>
                          </m:e>
                          <m:sub>
                            <m:r>
                              <a:rPr lang="en-US" sz="1400" b="1" i="1">
                                <a:latin typeface="Cambria Math" panose="02040503050406030204" pitchFamily="18" charset="0"/>
                              </a:rPr>
                              <m:t>𝒊</m:t>
                            </m:r>
                          </m:sub>
                        </m:s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̃"/>
                            <m:ctrlPr>
                              <a:rPr lang="en-US" sz="1400" b="1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sSub>
                              <m:sSubPr>
                                <m:ctrlPr>
                                  <a:rPr lang="en-US" sz="1400" b="1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1" i="1">
                                    <a:latin typeface="Cambria Math" panose="02040503050406030204" pitchFamily="18" charset="0"/>
                                  </a:rPr>
                                  <m:t>𝒚</m:t>
                                </m:r>
                              </m:e>
                              <m:sub>
                                <m:r>
                                  <a:rPr lang="en-US" sz="1400" b="1" i="1">
                                    <a:latin typeface="Cambria Math" panose="02040503050406030204" pitchFamily="18" charset="0"/>
                                  </a:rPr>
                                  <m:t>𝒊</m:t>
                                </m:r>
                              </m:sub>
                            </m:sSub>
                          </m:e>
                        </m:acc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400" b="1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781B4FE-1992-6998-546D-E0633A4234CE}"/>
                </a:ext>
              </a:extLst>
            </xdr:cNvPr>
            <xdr:cNvSpPr txBox="1"/>
          </xdr:nvSpPr>
          <xdr:spPr>
            <a:xfrm>
              <a:off x="17132300" y="241300"/>
              <a:ext cx="816121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400" b="1" i="0">
                  <a:latin typeface="Cambria Math" panose="02040503050406030204" pitchFamily="18" charset="0"/>
                </a:rPr>
                <a:t>〖</a:t>
              </a:r>
              <a:r>
                <a:rPr lang="en-US" sz="1400" b="1" i="0">
                  <a:latin typeface="Cambria Math" panose="02040503050406030204" pitchFamily="18" charset="0"/>
                </a:rPr>
                <a:t>(𝒚</a:t>
              </a:r>
              <a:r>
                <a:rPr lang="ru-RU" sz="1400" b="1" i="0">
                  <a:latin typeface="Cambria Math" panose="02040503050406030204" pitchFamily="18" charset="0"/>
                </a:rPr>
                <a:t>_</a:t>
              </a:r>
              <a:r>
                <a:rPr lang="en-US" sz="1400" b="1" i="0">
                  <a:latin typeface="Cambria Math" panose="02040503050406030204" pitchFamily="18" charset="0"/>
                </a:rPr>
                <a:t>𝒊−(𝒚_𝒊 ) ̃)</a:t>
              </a:r>
              <a:r>
                <a:rPr lang="ru-RU" sz="1400" b="1" i="0">
                  <a:latin typeface="Cambria Math" panose="02040503050406030204" pitchFamily="18" charset="0"/>
                </a:rPr>
                <a:t>〗^</a:t>
              </a:r>
              <a:r>
                <a:rPr lang="en-US" sz="1400" b="1" i="0">
                  <a:latin typeface="Cambria Math" panose="02040503050406030204" pitchFamily="18" charset="0"/>
                </a:rPr>
                <a:t>𝟐</a:t>
              </a:r>
              <a:endParaRPr lang="ru-RU" sz="1400" b="1"/>
            </a:p>
          </xdr:txBody>
        </xdr:sp>
      </mc:Fallback>
    </mc:AlternateContent>
    <xdr:clientData/>
  </xdr:oneCellAnchor>
  <xdr:oneCellAnchor>
    <xdr:from>
      <xdr:col>20</xdr:col>
      <xdr:colOff>317500</xdr:colOff>
      <xdr:row>0</xdr:row>
      <xdr:rowOff>228600</xdr:rowOff>
    </xdr:from>
    <xdr:ext cx="20396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C2ED84E-8723-464F-8DB1-1BBBA1C38736}"/>
                </a:ext>
              </a:extLst>
            </xdr:cNvPr>
            <xdr:cNvSpPr txBox="1"/>
          </xdr:nvSpPr>
          <xdr:spPr>
            <a:xfrm>
              <a:off x="16611600" y="228600"/>
              <a:ext cx="20396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4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1" i="1">
                                <a:latin typeface="Cambria Math" panose="02040503050406030204" pitchFamily="18" charset="0"/>
                              </a:rPr>
                              <m:t>𝒚</m:t>
                            </m:r>
                          </m:e>
                          <m:sub>
                            <m:r>
                              <a:rPr lang="en-US" sz="1400" b="1" i="1">
                                <a:latin typeface="Cambria Math" panose="02040503050406030204" pitchFamily="18" charset="0"/>
                              </a:rPr>
                              <m:t>𝒊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ru-RU" sz="1400" b="1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C2ED84E-8723-464F-8DB1-1BBBA1C38736}"/>
                </a:ext>
              </a:extLst>
            </xdr:cNvPr>
            <xdr:cNvSpPr txBox="1"/>
          </xdr:nvSpPr>
          <xdr:spPr>
            <a:xfrm>
              <a:off x="16611600" y="228600"/>
              <a:ext cx="20396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1" i="0">
                  <a:latin typeface="Cambria Math" panose="02040503050406030204" pitchFamily="18" charset="0"/>
                </a:rPr>
                <a:t>(𝒚_𝒊</a:t>
              </a:r>
              <a:r>
                <a:rPr lang="ru-RU" sz="1400" b="1" i="0">
                  <a:latin typeface="Cambria Math" panose="02040503050406030204" pitchFamily="18" charset="0"/>
                </a:rPr>
                <a:t> </a:t>
              </a:r>
              <a:r>
                <a:rPr lang="en-US" sz="1400" b="1" i="0">
                  <a:latin typeface="Cambria Math" panose="02040503050406030204" pitchFamily="18" charset="0"/>
                </a:rPr>
                <a:t>) ̃</a:t>
              </a:r>
              <a:endParaRPr lang="ru-RU" sz="1400" b="1"/>
            </a:p>
          </xdr:txBody>
        </xdr:sp>
      </mc:Fallback>
    </mc:AlternateContent>
    <xdr:clientData/>
  </xdr:oneCellAnchor>
  <xdr:oneCellAnchor>
    <xdr:from>
      <xdr:col>3</xdr:col>
      <xdr:colOff>254000</xdr:colOff>
      <xdr:row>15</xdr:row>
      <xdr:rowOff>12700</xdr:rowOff>
    </xdr:from>
    <xdr:ext cx="407291" cy="2012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EA403184-1560-1AE1-CFB2-9F63E0529B28}"/>
                </a:ext>
              </a:extLst>
            </xdr:cNvPr>
            <xdr:cNvSpPr txBox="1"/>
          </xdr:nvSpPr>
          <xdr:spPr>
            <a:xfrm>
              <a:off x="2374900" y="3302000"/>
              <a:ext cx="407291" cy="2012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𝑹</m:t>
                        </m:r>
                      </m:e>
                      <m:sub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𝟎</m:t>
                        </m:r>
                      </m:sub>
                      <m:sup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  <m:r>
                      <a:rPr lang="en-US" sz="1200" b="1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ru-RU" sz="1200" b="1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EA403184-1560-1AE1-CFB2-9F63E0529B28}"/>
                </a:ext>
              </a:extLst>
            </xdr:cNvPr>
            <xdr:cNvSpPr txBox="1"/>
          </xdr:nvSpPr>
          <xdr:spPr>
            <a:xfrm>
              <a:off x="2374900" y="3302000"/>
              <a:ext cx="407291" cy="2012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</a:rPr>
                <a:t>𝑹</a:t>
              </a:r>
              <a:r>
                <a:rPr lang="ru-RU" sz="1200" b="1" i="0">
                  <a:latin typeface="Cambria Math" panose="02040503050406030204" pitchFamily="18" charset="0"/>
                </a:rPr>
                <a:t>_</a:t>
              </a:r>
              <a:r>
                <a:rPr lang="en-US" sz="1200" b="1" i="0">
                  <a:latin typeface="Cambria Math" panose="02040503050406030204" pitchFamily="18" charset="0"/>
                </a:rPr>
                <a:t>𝟎</a:t>
              </a:r>
              <a:r>
                <a:rPr lang="ru-RU" sz="1200" b="1" i="0">
                  <a:latin typeface="Cambria Math" panose="02040503050406030204" pitchFamily="18" charset="0"/>
                </a:rPr>
                <a:t>^</a:t>
              </a:r>
              <a:r>
                <a:rPr lang="en-US" sz="1200" b="1" i="0">
                  <a:latin typeface="Cambria Math" panose="02040503050406030204" pitchFamily="18" charset="0"/>
                </a:rPr>
                <a:t>𝟐= </a:t>
              </a:r>
              <a:endParaRPr lang="ru-RU" sz="1200" b="1"/>
            </a:p>
          </xdr:txBody>
        </xdr:sp>
      </mc:Fallback>
    </mc:AlternateContent>
    <xdr:clientData/>
  </xdr:oneCellAnchor>
  <xdr:oneCellAnchor>
    <xdr:from>
      <xdr:col>3</xdr:col>
      <xdr:colOff>241300</xdr:colOff>
      <xdr:row>16</xdr:row>
      <xdr:rowOff>38100</xdr:rowOff>
    </xdr:from>
    <xdr:ext cx="407291" cy="1885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04368BD-A69C-8E42-AEB3-5ED430BBE89D}"/>
                </a:ext>
              </a:extLst>
            </xdr:cNvPr>
            <xdr:cNvSpPr txBox="1"/>
          </xdr:nvSpPr>
          <xdr:spPr>
            <a:xfrm>
              <a:off x="2362200" y="3543300"/>
              <a:ext cx="407291" cy="1885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𝑹</m:t>
                        </m:r>
                      </m:e>
                      <m:sub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  <m:sup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  <m:r>
                      <a:rPr lang="en-US" sz="1200" b="1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ru-RU" sz="1200" b="1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04368BD-A69C-8E42-AEB3-5ED430BBE89D}"/>
                </a:ext>
              </a:extLst>
            </xdr:cNvPr>
            <xdr:cNvSpPr txBox="1"/>
          </xdr:nvSpPr>
          <xdr:spPr>
            <a:xfrm>
              <a:off x="2362200" y="3543300"/>
              <a:ext cx="407291" cy="1885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</a:rPr>
                <a:t>𝑹</a:t>
              </a:r>
              <a:r>
                <a:rPr lang="ru-RU" sz="1200" b="1" i="0">
                  <a:latin typeface="Cambria Math" panose="02040503050406030204" pitchFamily="18" charset="0"/>
                </a:rPr>
                <a:t>_</a:t>
              </a:r>
              <a:r>
                <a:rPr lang="en-US" sz="1200" b="1" i="0">
                  <a:latin typeface="Cambria Math" panose="02040503050406030204" pitchFamily="18" charset="0"/>
                </a:rPr>
                <a:t>𝟏</a:t>
              </a:r>
              <a:r>
                <a:rPr lang="ru-RU" sz="1200" b="1" i="0">
                  <a:latin typeface="Cambria Math" panose="02040503050406030204" pitchFamily="18" charset="0"/>
                </a:rPr>
                <a:t>^</a:t>
              </a:r>
              <a:r>
                <a:rPr lang="en-US" sz="1200" b="1" i="0">
                  <a:latin typeface="Cambria Math" panose="02040503050406030204" pitchFamily="18" charset="0"/>
                </a:rPr>
                <a:t>𝟐= </a:t>
              </a:r>
              <a:endParaRPr lang="ru-RU" sz="1200" b="1"/>
            </a:p>
          </xdr:txBody>
        </xdr:sp>
      </mc:Fallback>
    </mc:AlternateContent>
    <xdr:clientData/>
  </xdr:oneCellAnchor>
  <xdr:oneCellAnchor>
    <xdr:from>
      <xdr:col>3</xdr:col>
      <xdr:colOff>254000</xdr:colOff>
      <xdr:row>17</xdr:row>
      <xdr:rowOff>12700</xdr:rowOff>
    </xdr:from>
    <xdr:ext cx="407291" cy="1885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EB8C26AD-58F0-DE44-B19D-55BE1B158CA7}"/>
                </a:ext>
              </a:extLst>
            </xdr:cNvPr>
            <xdr:cNvSpPr txBox="1"/>
          </xdr:nvSpPr>
          <xdr:spPr>
            <a:xfrm>
              <a:off x="2374900" y="3733800"/>
              <a:ext cx="407291" cy="1885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𝑹</m:t>
                        </m:r>
                      </m:e>
                      <m:sub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  <m:sup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  <m:r>
                      <a:rPr lang="en-US" sz="1200" b="1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ru-RU" sz="1200" b="1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EB8C26AD-58F0-DE44-B19D-55BE1B158CA7}"/>
                </a:ext>
              </a:extLst>
            </xdr:cNvPr>
            <xdr:cNvSpPr txBox="1"/>
          </xdr:nvSpPr>
          <xdr:spPr>
            <a:xfrm>
              <a:off x="2374900" y="3733800"/>
              <a:ext cx="407291" cy="1885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</a:rPr>
                <a:t>𝑹</a:t>
              </a:r>
              <a:r>
                <a:rPr lang="ru-RU" sz="1200" b="1" i="0">
                  <a:latin typeface="Cambria Math" panose="02040503050406030204" pitchFamily="18" charset="0"/>
                </a:rPr>
                <a:t>_</a:t>
              </a:r>
              <a:r>
                <a:rPr lang="en-US" sz="1200" b="1" i="0">
                  <a:latin typeface="Cambria Math" panose="02040503050406030204" pitchFamily="18" charset="0"/>
                </a:rPr>
                <a:t>𝟐</a:t>
              </a:r>
              <a:r>
                <a:rPr lang="ru-RU" sz="1200" b="1" i="0">
                  <a:latin typeface="Cambria Math" panose="02040503050406030204" pitchFamily="18" charset="0"/>
                </a:rPr>
                <a:t>^</a:t>
              </a:r>
              <a:r>
                <a:rPr lang="en-US" sz="1200" b="1" i="0">
                  <a:latin typeface="Cambria Math" panose="02040503050406030204" pitchFamily="18" charset="0"/>
                </a:rPr>
                <a:t>𝟐= </a:t>
              </a:r>
              <a:endParaRPr lang="ru-RU" sz="1200" b="1"/>
            </a:p>
          </xdr:txBody>
        </xdr:sp>
      </mc:Fallback>
    </mc:AlternateContent>
    <xdr:clientData/>
  </xdr:oneCellAnchor>
  <xdr:oneCellAnchor>
    <xdr:from>
      <xdr:col>3</xdr:col>
      <xdr:colOff>88900</xdr:colOff>
      <xdr:row>18</xdr:row>
      <xdr:rowOff>228600</xdr:rowOff>
    </xdr:from>
    <xdr:ext cx="1361078" cy="4319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C01B8D97-7C15-BB42-886B-403CA34ED921}"/>
                </a:ext>
              </a:extLst>
            </xdr:cNvPr>
            <xdr:cNvSpPr txBox="1"/>
          </xdr:nvSpPr>
          <xdr:spPr>
            <a:xfrm>
              <a:off x="2209800" y="4521200"/>
              <a:ext cx="1361078" cy="4319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en-US" sz="1400" b="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ru-RU" sz="1400" b="0" i="0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̂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en-US" sz="1400" b="0" i="1">
                        <a:latin typeface="Cambria Math" panose="02040503050406030204" pitchFamily="18" charset="0"/>
                      </a:rPr>
                      <m:t>∗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f>
                          <m:f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den>
                        </m:f>
                      </m:e>
                    </m:acc>
                    <m:r>
                      <a:rPr lang="en-US" sz="1400" b="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C01B8D97-7C15-BB42-886B-403CA34ED921}"/>
                </a:ext>
              </a:extLst>
            </xdr:cNvPr>
            <xdr:cNvSpPr txBox="1"/>
          </xdr:nvSpPr>
          <xdr:spPr>
            <a:xfrm>
              <a:off x="2209800" y="4521200"/>
              <a:ext cx="1361078" cy="4319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𝑎</a:t>
              </a:r>
              <a:r>
                <a:rPr lang="ru-RU" sz="1400" b="0" i="0">
                  <a:latin typeface="Cambria Math" panose="02040503050406030204" pitchFamily="18" charset="0"/>
                </a:rPr>
                <a:t> ̂</a:t>
              </a:r>
              <a:r>
                <a:rPr lang="en-US" sz="1400" b="0" i="0">
                  <a:latin typeface="Cambria Math" panose="02040503050406030204" pitchFamily="18" charset="0"/>
                </a:rPr>
                <a:t>=</a:t>
              </a:r>
              <a:r>
                <a:rPr lang="ru-RU" sz="1400" b="0" i="0">
                  <a:latin typeface="Cambria Math" panose="02040503050406030204" pitchFamily="18" charset="0"/>
                </a:rPr>
                <a:t> </a:t>
              </a:r>
              <a:r>
                <a:rPr lang="en-US" sz="1400" b="0" i="0">
                  <a:latin typeface="Cambria Math" panose="02040503050406030204" pitchFamily="18" charset="0"/>
                </a:rPr>
                <a:t>𝑌 ̅−𝑏 ̂∗(1/𝑋) ̅=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3</xdr:col>
      <xdr:colOff>165100</xdr:colOff>
      <xdr:row>22</xdr:row>
      <xdr:rowOff>38100</xdr:rowOff>
    </xdr:from>
    <xdr:ext cx="978666" cy="6076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40B0333-F35A-DB45-BA00-FA16910EE366}"/>
                </a:ext>
              </a:extLst>
            </xdr:cNvPr>
            <xdr:cNvSpPr txBox="1"/>
          </xdr:nvSpPr>
          <xdr:spPr>
            <a:xfrm>
              <a:off x="2286000" y="5245100"/>
              <a:ext cx="978666" cy="6076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ru-RU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𝑏</m:t>
                      </m:r>
                    </m:e>
                  </m:acc>
                  <m:r>
                    <a:rPr lang="en-US" sz="14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en-US" sz="14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acc>
                        <m:accPr>
                          <m:chr m:val="̅"/>
                          <m:ctrlPr>
                            <a:rPr lang="en-US" sz="1400" b="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f>
                            <m:fPr>
                              <m:ctrlPr>
                                <a:rPr lang="en-US" sz="1400" b="0" i="1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𝑌</m:t>
                              </m:r>
                            </m:num>
                            <m:den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𝑋</m:t>
                              </m:r>
                            </m:den>
                          </m:f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.</m:t>
                          </m:r>
                        </m:e>
                      </m:acc>
                      <m:r>
                        <a:rPr lang="en-US" sz="1400" b="0" i="1">
                          <a:latin typeface="Cambria Math" panose="02040503050406030204" pitchFamily="18" charset="0"/>
                        </a:rPr>
                        <m:t>−</m:t>
                      </m:r>
                      <m:acc>
                        <m:accPr>
                          <m:chr m:val="̅"/>
                          <m:ctrlPr>
                            <a:rPr lang="en-US" sz="1400" b="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f>
                            <m:fPr>
                              <m:ctrlPr>
                                <a:rPr lang="en-US" sz="1400" b="0" i="1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num>
                            <m:den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𝑋</m:t>
                              </m:r>
                            </m:den>
                          </m:f>
                        </m:e>
                      </m:acc>
                      <m:r>
                        <a:rPr lang="en-US" sz="1400" b="0" i="1">
                          <a:latin typeface="Cambria Math" panose="02040503050406030204" pitchFamily="18" charset="0"/>
                        </a:rPr>
                        <m:t>∗</m:t>
                      </m:r>
                      <m:acc>
                        <m:accPr>
                          <m:chr m:val="̅"/>
                          <m:ctrlPr>
                            <a:rPr lang="en-US" sz="1400" b="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𝑌</m:t>
                          </m:r>
                        </m:e>
                      </m:acc>
                    </m:num>
                    <m:den>
                      <m:acc>
                        <m:accPr>
                          <m:chr m:val="̅"/>
                          <m:ctrlPr>
                            <a:rPr lang="en-US" sz="1400" b="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acc>
                            <m:accPr>
                              <m:chr m:val="̅"/>
                              <m:ctrlPr>
                                <a:rPr lang="en-US" sz="1400" b="0" i="1">
                                  <a:latin typeface="Cambria Math" panose="02040503050406030204" pitchFamily="18" charset="0"/>
                                </a:rPr>
                              </m:ctrlPr>
                            </m:accPr>
                            <m:e>
                              <m:f>
                                <m:fPr>
                                  <m:ctrlP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num>
                                <m:den>
                                  <m:sSup>
                                    <m:sSupPr>
                                      <m:ctrlPr>
                                        <a:rPr lang="en-US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lang="en-US" sz="1400" b="0" i="1">
                                          <a:latin typeface="Cambria Math" panose="02040503050406030204" pitchFamily="18" charset="0"/>
                                        </a:rPr>
                                        <m:t>𝑋</m:t>
                                      </m:r>
                                    </m:e>
                                    <m:sup>
                                      <m:r>
                                        <a:rPr lang="en-US" sz="1400" b="0" i="1">
                                          <a:latin typeface="Cambria Math" panose="02040503050406030204" pitchFamily="18" charset="0"/>
                                        </a:rPr>
                                        <m:t>2</m:t>
                                      </m:r>
                                    </m:sup>
                                  </m:sSup>
                                </m:den>
                              </m:f>
                            </m:e>
                          </m:acc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 − </m:t>
                          </m:r>
                          <m:sSup>
                            <m:sSupPr>
                              <m:ctrlPr>
                                <a:rPr lang="en-US" sz="1400" b="0" i="1">
                                  <a:latin typeface="Cambria Math" panose="02040503050406030204" pitchFamily="18" charset="0"/>
                                </a:rPr>
                              </m:ctrlPr>
                            </m:sSupPr>
                            <m:e>
                              <m:acc>
                                <m:accPr>
                                  <m:chr m:val="̅"/>
                                  <m:ctrlP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accPr>
                                <m:e>
                                  <m:f>
                                    <m:fPr>
                                      <m:ctrlPr>
                                        <a:rPr lang="en-US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en-US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num>
                                    <m:den>
                                      <m:r>
                                        <a:rPr lang="en-US" sz="1400" b="0" i="1">
                                          <a:latin typeface="Cambria Math" panose="02040503050406030204" pitchFamily="18" charset="0"/>
                                        </a:rPr>
                                        <m:t>𝑋</m:t>
                                      </m:r>
                                    </m:den>
                                  </m:f>
                                </m:e>
                              </m:acc>
                            </m:e>
                            <m:sup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p>
                        </m:e>
                      </m:acc>
                    </m:den>
                  </m:f>
                </m:oMath>
              </a14:m>
              <a:r>
                <a:rPr lang="en-US" sz="1400"/>
                <a:t> =</a:t>
              </a:r>
              <a:endParaRPr lang="ru-RU" sz="14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40B0333-F35A-DB45-BA00-FA16910EE366}"/>
                </a:ext>
              </a:extLst>
            </xdr:cNvPr>
            <xdr:cNvSpPr txBox="1"/>
          </xdr:nvSpPr>
          <xdr:spPr>
            <a:xfrm>
              <a:off x="2286000" y="5245100"/>
              <a:ext cx="978666" cy="6076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𝑏</a:t>
              </a:r>
              <a:r>
                <a:rPr lang="ru-RU" sz="1400" b="0" i="0">
                  <a:latin typeface="Cambria Math" panose="02040503050406030204" pitchFamily="18" charset="0"/>
                </a:rPr>
                <a:t> ̂</a:t>
              </a:r>
              <a:r>
                <a:rPr lang="en-US" sz="1400" b="0" i="0">
                  <a:latin typeface="Cambria Math" panose="02040503050406030204" pitchFamily="18" charset="0"/>
                </a:rPr>
                <a:t>=  ((𝑌/𝑋.) ̅−(1/𝑋) ̅∗𝑌 ̅)/((1/𝑋^2 ) ̅  − (1/𝑋) ̅^2</a:t>
              </a:r>
              <a:r>
                <a:rPr lang="ru-RU" sz="1400" b="0" i="0">
                  <a:latin typeface="Cambria Math" panose="02040503050406030204" pitchFamily="18" charset="0"/>
                </a:rPr>
                <a:t> </a:t>
              </a:r>
              <a:r>
                <a:rPr lang="en-US" sz="1400" b="0" i="0">
                  <a:latin typeface="Cambria Math" panose="02040503050406030204" pitchFamily="18" charset="0"/>
                </a:rPr>
                <a:t>) ̅ </a:t>
              </a:r>
              <a:r>
                <a:rPr lang="en-US" sz="1400"/>
                <a:t> =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30</xdr:col>
      <xdr:colOff>12700</xdr:colOff>
      <xdr:row>1</xdr:row>
      <xdr:rowOff>0</xdr:rowOff>
    </xdr:from>
    <xdr:ext cx="816121" cy="2285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DCA90F6F-886F-6141-AA2F-544E7AF51BC9}"/>
                </a:ext>
              </a:extLst>
            </xdr:cNvPr>
            <xdr:cNvSpPr txBox="1"/>
          </xdr:nvSpPr>
          <xdr:spPr>
            <a:xfrm>
              <a:off x="17132300" y="241300"/>
              <a:ext cx="816121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4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ru-RU" sz="14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1" i="1">
                                <a:latin typeface="Cambria Math" panose="02040503050406030204" pitchFamily="18" charset="0"/>
                              </a:rPr>
                              <m:t>𝒚</m:t>
                            </m:r>
                          </m:e>
                          <m:sub>
                            <m:r>
                              <a:rPr lang="en-US" sz="1400" b="1" i="1">
                                <a:latin typeface="Cambria Math" panose="02040503050406030204" pitchFamily="18" charset="0"/>
                              </a:rPr>
                              <m:t>𝒊</m:t>
                            </m:r>
                          </m:sub>
                        </m:s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̃"/>
                            <m:ctrlPr>
                              <a:rPr lang="en-US" sz="1400" b="1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sSub>
                              <m:sSubPr>
                                <m:ctrlPr>
                                  <a:rPr lang="en-US" sz="1400" b="1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1" i="1">
                                    <a:latin typeface="Cambria Math" panose="02040503050406030204" pitchFamily="18" charset="0"/>
                                  </a:rPr>
                                  <m:t>𝒚</m:t>
                                </m:r>
                              </m:e>
                              <m:sub>
                                <m:r>
                                  <a:rPr lang="en-US" sz="1400" b="1" i="1">
                                    <a:latin typeface="Cambria Math" panose="02040503050406030204" pitchFamily="18" charset="0"/>
                                  </a:rPr>
                                  <m:t>𝒊</m:t>
                                </m:r>
                              </m:sub>
                            </m:sSub>
                          </m:e>
                        </m:acc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ru-RU" sz="1400" b="1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DCA90F6F-886F-6141-AA2F-544E7AF51BC9}"/>
                </a:ext>
              </a:extLst>
            </xdr:cNvPr>
            <xdr:cNvSpPr txBox="1"/>
          </xdr:nvSpPr>
          <xdr:spPr>
            <a:xfrm>
              <a:off x="17132300" y="241300"/>
              <a:ext cx="816121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400" b="1" i="0">
                  <a:latin typeface="Cambria Math" panose="02040503050406030204" pitchFamily="18" charset="0"/>
                </a:rPr>
                <a:t>〖</a:t>
              </a:r>
              <a:r>
                <a:rPr lang="en-US" sz="1400" b="1" i="0">
                  <a:latin typeface="Cambria Math" panose="02040503050406030204" pitchFamily="18" charset="0"/>
                </a:rPr>
                <a:t>(𝒚</a:t>
              </a:r>
              <a:r>
                <a:rPr lang="ru-RU" sz="1400" b="1" i="0">
                  <a:latin typeface="Cambria Math" panose="02040503050406030204" pitchFamily="18" charset="0"/>
                </a:rPr>
                <a:t>_</a:t>
              </a:r>
              <a:r>
                <a:rPr lang="en-US" sz="1400" b="1" i="0">
                  <a:latin typeface="Cambria Math" panose="02040503050406030204" pitchFamily="18" charset="0"/>
                </a:rPr>
                <a:t>𝒊−(𝒚_𝒊 ) ̃)</a:t>
              </a:r>
              <a:r>
                <a:rPr lang="ru-RU" sz="1400" b="1" i="0">
                  <a:latin typeface="Cambria Math" panose="02040503050406030204" pitchFamily="18" charset="0"/>
                </a:rPr>
                <a:t>〗^</a:t>
              </a:r>
              <a:r>
                <a:rPr lang="en-US" sz="1400" b="1" i="0">
                  <a:latin typeface="Cambria Math" panose="02040503050406030204" pitchFamily="18" charset="0"/>
                </a:rPr>
                <a:t>𝟐</a:t>
              </a:r>
              <a:endParaRPr lang="ru-RU" sz="1400" b="1"/>
            </a:p>
          </xdr:txBody>
        </xdr:sp>
      </mc:Fallback>
    </mc:AlternateContent>
    <xdr:clientData/>
  </xdr:oneCellAnchor>
  <xdr:oneCellAnchor>
    <xdr:from>
      <xdr:col>29</xdr:col>
      <xdr:colOff>317500</xdr:colOff>
      <xdr:row>0</xdr:row>
      <xdr:rowOff>228600</xdr:rowOff>
    </xdr:from>
    <xdr:ext cx="20396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F2560E50-BF6E-984C-9A3A-E2E645407C6A}"/>
                </a:ext>
              </a:extLst>
            </xdr:cNvPr>
            <xdr:cNvSpPr txBox="1"/>
          </xdr:nvSpPr>
          <xdr:spPr>
            <a:xfrm>
              <a:off x="16611600" y="228600"/>
              <a:ext cx="20396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4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1" i="1">
                                <a:latin typeface="Cambria Math" panose="02040503050406030204" pitchFamily="18" charset="0"/>
                              </a:rPr>
                              <m:t>𝒚</m:t>
                            </m:r>
                          </m:e>
                          <m:sub>
                            <m:r>
                              <a:rPr lang="en-US" sz="1400" b="1" i="1">
                                <a:latin typeface="Cambria Math" panose="02040503050406030204" pitchFamily="18" charset="0"/>
                              </a:rPr>
                              <m:t>𝒊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ru-RU" sz="1400" b="1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F2560E50-BF6E-984C-9A3A-E2E645407C6A}"/>
                </a:ext>
              </a:extLst>
            </xdr:cNvPr>
            <xdr:cNvSpPr txBox="1"/>
          </xdr:nvSpPr>
          <xdr:spPr>
            <a:xfrm>
              <a:off x="16611600" y="228600"/>
              <a:ext cx="20396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1" i="0">
                  <a:latin typeface="Cambria Math" panose="02040503050406030204" pitchFamily="18" charset="0"/>
                </a:rPr>
                <a:t>(𝒚_𝒊</a:t>
              </a:r>
              <a:r>
                <a:rPr lang="ru-RU" sz="1400" b="1" i="0">
                  <a:latin typeface="Cambria Math" panose="02040503050406030204" pitchFamily="18" charset="0"/>
                </a:rPr>
                <a:t> </a:t>
              </a:r>
              <a:r>
                <a:rPr lang="en-US" sz="1400" b="1" i="0">
                  <a:latin typeface="Cambria Math" panose="02040503050406030204" pitchFamily="18" charset="0"/>
                </a:rPr>
                <a:t>) ̃</a:t>
              </a:r>
              <a:endParaRPr lang="ru-RU" sz="1400" b="1"/>
            </a:p>
          </xdr:txBody>
        </xdr:sp>
      </mc:Fallback>
    </mc:AlternateContent>
    <xdr:clientData/>
  </xdr:oneCellAnchor>
  <xdr:oneCellAnchor>
    <xdr:from>
      <xdr:col>20</xdr:col>
      <xdr:colOff>317500</xdr:colOff>
      <xdr:row>0</xdr:row>
      <xdr:rowOff>228600</xdr:rowOff>
    </xdr:from>
    <xdr:ext cx="20396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19A70CD-70FE-3344-9C4F-B8A509F0B26B}"/>
                </a:ext>
              </a:extLst>
            </xdr:cNvPr>
            <xdr:cNvSpPr txBox="1"/>
          </xdr:nvSpPr>
          <xdr:spPr>
            <a:xfrm>
              <a:off x="16611600" y="228600"/>
              <a:ext cx="20396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4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1" i="1">
                                <a:latin typeface="Cambria Math" panose="02040503050406030204" pitchFamily="18" charset="0"/>
                              </a:rPr>
                              <m:t>𝒚</m:t>
                            </m:r>
                          </m:e>
                          <m:sub>
                            <m:r>
                              <a:rPr lang="en-US" sz="1400" b="1" i="1">
                                <a:latin typeface="Cambria Math" panose="02040503050406030204" pitchFamily="18" charset="0"/>
                              </a:rPr>
                              <m:t>𝒊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ru-RU" sz="1400" b="1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19A70CD-70FE-3344-9C4F-B8A509F0B26B}"/>
                </a:ext>
              </a:extLst>
            </xdr:cNvPr>
            <xdr:cNvSpPr txBox="1"/>
          </xdr:nvSpPr>
          <xdr:spPr>
            <a:xfrm>
              <a:off x="16611600" y="228600"/>
              <a:ext cx="20396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1" i="0">
                  <a:latin typeface="Cambria Math" panose="02040503050406030204" pitchFamily="18" charset="0"/>
                </a:rPr>
                <a:t>(𝒚_𝒊</a:t>
              </a:r>
              <a:r>
                <a:rPr lang="ru-RU" sz="1400" b="1" i="0">
                  <a:latin typeface="Cambria Math" panose="02040503050406030204" pitchFamily="18" charset="0"/>
                </a:rPr>
                <a:t> </a:t>
              </a:r>
              <a:r>
                <a:rPr lang="en-US" sz="1400" b="1" i="0">
                  <a:latin typeface="Cambria Math" panose="02040503050406030204" pitchFamily="18" charset="0"/>
                </a:rPr>
                <a:t>) ̃</a:t>
              </a:r>
              <a:endParaRPr lang="ru-RU" sz="1400" b="1"/>
            </a:p>
          </xdr:txBody>
        </xdr:sp>
      </mc:Fallback>
    </mc:AlternateContent>
    <xdr:clientData/>
  </xdr:oneCellAnchor>
  <xdr:twoCellAnchor>
    <xdr:from>
      <xdr:col>32</xdr:col>
      <xdr:colOff>12700</xdr:colOff>
      <xdr:row>1</xdr:row>
      <xdr:rowOff>0</xdr:rowOff>
    </xdr:from>
    <xdr:to>
      <xdr:col>42</xdr:col>
      <xdr:colOff>800100</xdr:colOff>
      <xdr:row>33</xdr:row>
      <xdr:rowOff>0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E1BB60EF-7F80-0744-8104-4AA6E4D500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28B6-C35F-A14A-BAB4-2A7B4DFFACF3}">
  <dimension ref="A1:B53"/>
  <sheetViews>
    <sheetView workbookViewId="0">
      <selection activeCell="O5" sqref="O5"/>
    </sheetView>
  </sheetViews>
  <sheetFormatPr baseColWidth="10" defaultRowHeight="18" x14ac:dyDescent="0.2"/>
  <cols>
    <col min="1" max="2" width="8.5" style="7" customWidth="1"/>
  </cols>
  <sheetData>
    <row r="1" spans="1:2" ht="19" thickTop="1" x14ac:dyDescent="0.2">
      <c r="A1" s="27" t="s">
        <v>0</v>
      </c>
      <c r="B1" s="28"/>
    </row>
    <row r="2" spans="1:2" x14ac:dyDescent="0.2">
      <c r="A2" s="1" t="s">
        <v>1</v>
      </c>
      <c r="B2" s="2" t="s">
        <v>2</v>
      </c>
    </row>
    <row r="3" spans="1:2" ht="17" x14ac:dyDescent="0.2">
      <c r="A3" s="3">
        <v>-0.32</v>
      </c>
      <c r="B3" s="4">
        <v>6.63</v>
      </c>
    </row>
    <row r="4" spans="1:2" ht="17" x14ac:dyDescent="0.2">
      <c r="A4" s="3">
        <v>-0.44</v>
      </c>
      <c r="B4" s="4">
        <v>9.43</v>
      </c>
    </row>
    <row r="5" spans="1:2" ht="17" x14ac:dyDescent="0.2">
      <c r="A5" s="3">
        <v>-0.66</v>
      </c>
      <c r="B5" s="4">
        <v>3.45</v>
      </c>
    </row>
    <row r="6" spans="1:2" ht="17" x14ac:dyDescent="0.2">
      <c r="A6" s="3">
        <v>-1.19</v>
      </c>
      <c r="B6" s="4">
        <v>11.64</v>
      </c>
    </row>
    <row r="7" spans="1:2" ht="17" x14ac:dyDescent="0.2">
      <c r="A7" s="3">
        <v>-0.33</v>
      </c>
      <c r="B7" s="4">
        <v>3</v>
      </c>
    </row>
    <row r="8" spans="1:2" ht="17" x14ac:dyDescent="0.2">
      <c r="A8" s="3">
        <v>-0.76</v>
      </c>
      <c r="B8" s="4">
        <v>4.2699999999999996</v>
      </c>
    </row>
    <row r="9" spans="1:2" ht="17" x14ac:dyDescent="0.2">
      <c r="A9" s="3">
        <v>1.42</v>
      </c>
      <c r="B9" s="4">
        <v>7.32</v>
      </c>
    </row>
    <row r="10" spans="1:2" ht="17" x14ac:dyDescent="0.2">
      <c r="A10" s="3">
        <v>-0.96</v>
      </c>
      <c r="B10" s="4">
        <v>3</v>
      </c>
    </row>
    <row r="11" spans="1:2" ht="17" x14ac:dyDescent="0.2">
      <c r="A11" s="3">
        <v>-0.11</v>
      </c>
      <c r="B11" s="4">
        <v>4.51</v>
      </c>
    </row>
    <row r="12" spans="1:2" ht="17" x14ac:dyDescent="0.2">
      <c r="A12" s="3">
        <v>3.83</v>
      </c>
      <c r="B12" s="4">
        <v>20.25</v>
      </c>
    </row>
    <row r="13" spans="1:2" ht="17" x14ac:dyDescent="0.2">
      <c r="A13" s="3">
        <v>-0.76</v>
      </c>
      <c r="B13" s="4">
        <v>3.61</v>
      </c>
    </row>
    <row r="14" spans="1:2" ht="17" x14ac:dyDescent="0.2">
      <c r="A14" s="3">
        <v>3.9</v>
      </c>
      <c r="B14" s="4">
        <v>22.41</v>
      </c>
    </row>
    <row r="15" spans="1:2" ht="17" x14ac:dyDescent="0.2">
      <c r="A15" s="3">
        <v>0.12</v>
      </c>
      <c r="B15" s="4">
        <v>4.66</v>
      </c>
    </row>
    <row r="16" spans="1:2" ht="17" x14ac:dyDescent="0.2">
      <c r="A16" s="3">
        <v>-1.19</v>
      </c>
      <c r="B16" s="4">
        <v>7.21</v>
      </c>
    </row>
    <row r="17" spans="1:2" ht="17" x14ac:dyDescent="0.2">
      <c r="A17" s="3">
        <v>0.8</v>
      </c>
      <c r="B17" s="4">
        <v>3.09</v>
      </c>
    </row>
    <row r="18" spans="1:2" ht="17" x14ac:dyDescent="0.2">
      <c r="A18" s="3">
        <v>3.74</v>
      </c>
      <c r="B18" s="4">
        <v>18.690000000000001</v>
      </c>
    </row>
    <row r="19" spans="1:2" ht="17" x14ac:dyDescent="0.2">
      <c r="A19" s="3">
        <v>-1.1200000000000001</v>
      </c>
      <c r="B19" s="4">
        <v>3.09</v>
      </c>
    </row>
    <row r="20" spans="1:2" ht="17" x14ac:dyDescent="0.2">
      <c r="A20" s="3">
        <v>-1.91</v>
      </c>
      <c r="B20" s="4">
        <v>6.86</v>
      </c>
    </row>
    <row r="21" spans="1:2" ht="17" x14ac:dyDescent="0.2">
      <c r="A21" s="3">
        <v>-1.96</v>
      </c>
      <c r="B21" s="4">
        <v>14.02</v>
      </c>
    </row>
    <row r="22" spans="1:2" ht="17" x14ac:dyDescent="0.2">
      <c r="A22" s="3">
        <v>-2.57</v>
      </c>
      <c r="B22" s="4">
        <v>8.1199999999999992</v>
      </c>
    </row>
    <row r="23" spans="1:2" ht="17" x14ac:dyDescent="0.2">
      <c r="A23" s="3">
        <v>-2.46</v>
      </c>
      <c r="B23" s="4">
        <v>6.01</v>
      </c>
    </row>
    <row r="24" spans="1:2" ht="17" x14ac:dyDescent="0.2">
      <c r="A24" s="3">
        <v>2.36</v>
      </c>
      <c r="B24" s="4">
        <v>8.56</v>
      </c>
    </row>
    <row r="25" spans="1:2" ht="17" x14ac:dyDescent="0.2">
      <c r="A25" s="3">
        <v>-1.74</v>
      </c>
      <c r="B25" s="4">
        <v>9.5299999999999994</v>
      </c>
    </row>
    <row r="26" spans="1:2" ht="17" x14ac:dyDescent="0.2">
      <c r="A26" s="3">
        <v>1.32</v>
      </c>
      <c r="B26" s="4">
        <v>3.5</v>
      </c>
    </row>
    <row r="27" spans="1:2" ht="17" x14ac:dyDescent="0.2">
      <c r="A27" s="3">
        <v>3.91</v>
      </c>
      <c r="B27" s="4">
        <v>21.01</v>
      </c>
    </row>
    <row r="28" spans="1:2" ht="17" x14ac:dyDescent="0.2">
      <c r="A28" s="3">
        <v>-2.95</v>
      </c>
      <c r="B28" s="4">
        <v>5.58</v>
      </c>
    </row>
    <row r="29" spans="1:2" ht="17" x14ac:dyDescent="0.2">
      <c r="A29" s="3">
        <v>0.12</v>
      </c>
      <c r="B29" s="4">
        <v>3.6</v>
      </c>
    </row>
    <row r="30" spans="1:2" ht="17" x14ac:dyDescent="0.2">
      <c r="A30" s="3">
        <v>-1.75</v>
      </c>
      <c r="B30" s="4">
        <v>6.57</v>
      </c>
    </row>
    <row r="31" spans="1:2" ht="17" x14ac:dyDescent="0.2">
      <c r="A31" s="3">
        <v>2.87</v>
      </c>
      <c r="B31" s="4">
        <v>16.59</v>
      </c>
    </row>
    <row r="32" spans="1:2" ht="17" x14ac:dyDescent="0.2">
      <c r="A32" s="3">
        <v>-2.5099999999999998</v>
      </c>
      <c r="B32" s="4">
        <v>3.67</v>
      </c>
    </row>
    <row r="33" spans="1:2" ht="17" x14ac:dyDescent="0.2">
      <c r="A33" s="3">
        <v>-1.66</v>
      </c>
      <c r="B33" s="4">
        <v>10.72</v>
      </c>
    </row>
    <row r="34" spans="1:2" ht="17" x14ac:dyDescent="0.2">
      <c r="A34" s="3">
        <v>1.36</v>
      </c>
      <c r="B34" s="4">
        <v>4.67</v>
      </c>
    </row>
    <row r="35" spans="1:2" ht="17" x14ac:dyDescent="0.2">
      <c r="A35" s="3">
        <v>2.97</v>
      </c>
      <c r="B35" s="4">
        <v>8.92</v>
      </c>
    </row>
    <row r="36" spans="1:2" ht="17" x14ac:dyDescent="0.2">
      <c r="A36" s="3">
        <v>-2.5499999999999998</v>
      </c>
      <c r="B36" s="4">
        <v>3.53</v>
      </c>
    </row>
    <row r="37" spans="1:2" ht="17" x14ac:dyDescent="0.2">
      <c r="A37" s="3">
        <v>0.9</v>
      </c>
      <c r="B37" s="4">
        <v>4.62</v>
      </c>
    </row>
    <row r="38" spans="1:2" ht="17" x14ac:dyDescent="0.2">
      <c r="A38" s="3">
        <v>2.52</v>
      </c>
      <c r="B38" s="4">
        <v>9.69</v>
      </c>
    </row>
    <row r="39" spans="1:2" ht="17" x14ac:dyDescent="0.2">
      <c r="A39" s="3">
        <v>2.08</v>
      </c>
      <c r="B39" s="4">
        <v>3.85</v>
      </c>
    </row>
    <row r="40" spans="1:2" ht="17" x14ac:dyDescent="0.2">
      <c r="A40" s="3">
        <v>-1.77</v>
      </c>
      <c r="B40" s="4">
        <v>7.26</v>
      </c>
    </row>
    <row r="41" spans="1:2" ht="17" x14ac:dyDescent="0.2">
      <c r="A41" s="3">
        <v>-1.69</v>
      </c>
      <c r="B41" s="4">
        <v>3.09</v>
      </c>
    </row>
    <row r="42" spans="1:2" ht="17" x14ac:dyDescent="0.2">
      <c r="A42" s="3">
        <v>2.94</v>
      </c>
      <c r="B42" s="4">
        <v>11.27</v>
      </c>
    </row>
    <row r="43" spans="1:2" ht="17" x14ac:dyDescent="0.2">
      <c r="A43" s="3">
        <v>-0.11</v>
      </c>
      <c r="B43" s="4">
        <v>3.27</v>
      </c>
    </row>
    <row r="44" spans="1:2" ht="17" x14ac:dyDescent="0.2">
      <c r="A44" s="3">
        <v>2.0499999999999998</v>
      </c>
      <c r="B44" s="4">
        <v>7.2</v>
      </c>
    </row>
    <row r="45" spans="1:2" ht="17" x14ac:dyDescent="0.2">
      <c r="A45" s="3">
        <v>2.77</v>
      </c>
      <c r="B45" s="4">
        <v>13.69</v>
      </c>
    </row>
    <row r="46" spans="1:2" ht="17" x14ac:dyDescent="0.2">
      <c r="A46" s="3">
        <v>0.14000000000000001</v>
      </c>
      <c r="B46" s="4">
        <v>4.66</v>
      </c>
    </row>
    <row r="47" spans="1:2" ht="17" x14ac:dyDescent="0.2">
      <c r="A47" s="3">
        <v>0.5</v>
      </c>
      <c r="B47" s="4">
        <v>6.01</v>
      </c>
    </row>
    <row r="48" spans="1:2" ht="17" x14ac:dyDescent="0.2">
      <c r="A48" s="3">
        <v>5.16</v>
      </c>
      <c r="B48" s="4">
        <v>51.55</v>
      </c>
    </row>
    <row r="49" spans="1:2" ht="17" x14ac:dyDescent="0.2">
      <c r="A49" s="3">
        <v>-3.69</v>
      </c>
      <c r="B49" s="4">
        <v>24.03</v>
      </c>
    </row>
    <row r="50" spans="1:2" ht="17" x14ac:dyDescent="0.2">
      <c r="A50" s="3">
        <v>-1.68</v>
      </c>
      <c r="B50" s="4">
        <v>7.72</v>
      </c>
    </row>
    <row r="51" spans="1:2" ht="17" x14ac:dyDescent="0.2">
      <c r="A51" s="3">
        <v>-0.71</v>
      </c>
      <c r="B51" s="4">
        <v>3.02</v>
      </c>
    </row>
    <row r="52" spans="1:2" thickBot="1" x14ac:dyDescent="0.25">
      <c r="A52" s="5">
        <v>3.77</v>
      </c>
      <c r="B52" s="6">
        <v>27.71</v>
      </c>
    </row>
    <row r="53" spans="1:2" ht="19" thickTop="1" x14ac:dyDescent="0.2"/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1EBA8-72BD-134E-8E7B-5FE707F82108}">
  <dimension ref="A1:O53"/>
  <sheetViews>
    <sheetView workbookViewId="0">
      <selection activeCell="M4" sqref="M4"/>
    </sheetView>
  </sheetViews>
  <sheetFormatPr baseColWidth="10" defaultRowHeight="18" x14ac:dyDescent="0.2"/>
  <cols>
    <col min="1" max="2" width="8.5" style="7" customWidth="1"/>
    <col min="10" max="10" width="11.6640625" bestFit="1" customWidth="1"/>
    <col min="12" max="13" width="10.83203125" style="9"/>
  </cols>
  <sheetData>
    <row r="1" spans="1:14" ht="19" thickTop="1" x14ac:dyDescent="0.2">
      <c r="A1" s="27" t="s">
        <v>0</v>
      </c>
      <c r="B1" s="28"/>
    </row>
    <row r="2" spans="1:14" x14ac:dyDescent="0.2">
      <c r="A2" s="1" t="s">
        <v>1</v>
      </c>
      <c r="B2" s="2" t="s">
        <v>2</v>
      </c>
      <c r="D2" s="30"/>
      <c r="E2" s="30"/>
      <c r="F2" s="31" t="s">
        <v>3</v>
      </c>
      <c r="G2" s="29">
        <f>PEARSON(A3:A52,B3:B52)</f>
        <v>0.53054782448263071</v>
      </c>
      <c r="L2" s="10" t="s">
        <v>4</v>
      </c>
      <c r="M2" s="10" t="s">
        <v>5</v>
      </c>
      <c r="N2" s="11" t="s">
        <v>7</v>
      </c>
    </row>
    <row r="3" spans="1:14" ht="17" x14ac:dyDescent="0.2">
      <c r="A3" s="3">
        <v>-0.32</v>
      </c>
      <c r="B3" s="4">
        <v>6.63</v>
      </c>
      <c r="D3" s="30"/>
      <c r="E3" s="30"/>
      <c r="F3" s="31"/>
      <c r="G3" s="29"/>
      <c r="L3" s="9">
        <f>_xlfn.RANK.AVG(A3, $A$3:$A$52, 0)</f>
        <v>26</v>
      </c>
      <c r="M3" s="9">
        <f>_xlfn.RANK.AVG(B3, $B$3:$B$52, 0)</f>
        <v>26</v>
      </c>
      <c r="N3" s="8">
        <f>POWER(L3-M3,2)</f>
        <v>0</v>
      </c>
    </row>
    <row r="4" spans="1:14" ht="17" x14ac:dyDescent="0.2">
      <c r="A4" s="3">
        <v>-0.44</v>
      </c>
      <c r="B4" s="4">
        <v>9.43</v>
      </c>
      <c r="D4" s="30"/>
      <c r="E4" s="30"/>
      <c r="F4" s="31"/>
      <c r="G4" s="29"/>
      <c r="L4" s="9">
        <f t="shared" ref="L4:L52" si="0">_xlfn.RANK.AVG(A4, $A$3:$A$52, 0)</f>
        <v>28</v>
      </c>
      <c r="M4" s="9">
        <f t="shared" ref="M4:M51" si="1">_xlfn.RANK.AVG(B4, $B$3:$B$52, 0)</f>
        <v>16</v>
      </c>
      <c r="N4" s="8">
        <f>POWER(L4-M4,2)</f>
        <v>144</v>
      </c>
    </row>
    <row r="5" spans="1:14" ht="17" x14ac:dyDescent="0.2">
      <c r="A5" s="3">
        <v>-0.66</v>
      </c>
      <c r="B5" s="4">
        <v>3.45</v>
      </c>
      <c r="D5" s="30"/>
      <c r="E5" s="30"/>
      <c r="F5" s="31"/>
      <c r="G5" s="29"/>
      <c r="L5" s="9">
        <f t="shared" si="0"/>
        <v>29</v>
      </c>
      <c r="M5" s="9">
        <f t="shared" si="1"/>
        <v>43</v>
      </c>
      <c r="N5" s="8">
        <f>POWER(L5-M5,2)</f>
        <v>196</v>
      </c>
    </row>
    <row r="6" spans="1:14" ht="17" x14ac:dyDescent="0.2">
      <c r="A6" s="3">
        <v>-1.19</v>
      </c>
      <c r="B6" s="4">
        <v>11.64</v>
      </c>
      <c r="L6" s="9">
        <f t="shared" si="0"/>
        <v>35.5</v>
      </c>
      <c r="M6" s="9">
        <f t="shared" si="1"/>
        <v>11</v>
      </c>
      <c r="N6" s="8">
        <f t="shared" ref="N6:N52" si="2">POWER(L6-M6,2)</f>
        <v>600.25</v>
      </c>
    </row>
    <row r="7" spans="1:14" ht="17" x14ac:dyDescent="0.2">
      <c r="A7" s="3">
        <v>-0.33</v>
      </c>
      <c r="B7" s="4">
        <v>3</v>
      </c>
      <c r="D7" s="32"/>
      <c r="E7" s="32"/>
      <c r="F7" s="32"/>
      <c r="G7" s="32"/>
      <c r="H7" s="32"/>
      <c r="I7" s="31" t="s">
        <v>3</v>
      </c>
      <c r="J7" s="29">
        <f>(1-6/(50*(50^2-1))*N53)</f>
        <v>0.3394477791116447</v>
      </c>
      <c r="L7" s="9">
        <f t="shared" si="0"/>
        <v>27</v>
      </c>
      <c r="M7" s="9">
        <f t="shared" si="1"/>
        <v>49.5</v>
      </c>
      <c r="N7" s="8">
        <f t="shared" si="2"/>
        <v>506.25</v>
      </c>
    </row>
    <row r="8" spans="1:14" ht="17" x14ac:dyDescent="0.2">
      <c r="A8" s="3">
        <v>-0.76</v>
      </c>
      <c r="B8" s="4">
        <v>4.2699999999999996</v>
      </c>
      <c r="D8" s="32"/>
      <c r="E8" s="32"/>
      <c r="F8" s="32"/>
      <c r="G8" s="32"/>
      <c r="H8" s="32"/>
      <c r="I8" s="31"/>
      <c r="J8" s="29"/>
      <c r="L8" s="9">
        <f t="shared" si="0"/>
        <v>31.5</v>
      </c>
      <c r="M8" s="9">
        <f t="shared" si="1"/>
        <v>36</v>
      </c>
      <c r="N8" s="8">
        <f t="shared" si="2"/>
        <v>20.25</v>
      </c>
    </row>
    <row r="9" spans="1:14" ht="17" x14ac:dyDescent="0.2">
      <c r="A9" s="3">
        <v>1.42</v>
      </c>
      <c r="B9" s="4">
        <v>7.32</v>
      </c>
      <c r="D9" s="32"/>
      <c r="E9" s="32"/>
      <c r="F9" s="32"/>
      <c r="G9" s="32"/>
      <c r="H9" s="32"/>
      <c r="I9" s="31"/>
      <c r="J9" s="29"/>
      <c r="L9" s="9">
        <f t="shared" si="0"/>
        <v>15</v>
      </c>
      <c r="M9" s="9">
        <f t="shared" si="1"/>
        <v>21</v>
      </c>
      <c r="N9" s="8">
        <f t="shared" si="2"/>
        <v>36</v>
      </c>
    </row>
    <row r="10" spans="1:14" ht="17" x14ac:dyDescent="0.2">
      <c r="A10" s="3">
        <v>-0.96</v>
      </c>
      <c r="B10" s="4">
        <v>3</v>
      </c>
      <c r="L10" s="9">
        <f t="shared" si="0"/>
        <v>33</v>
      </c>
      <c r="M10" s="9">
        <f t="shared" si="1"/>
        <v>49.5</v>
      </c>
      <c r="N10" s="8">
        <f t="shared" si="2"/>
        <v>272.25</v>
      </c>
    </row>
    <row r="11" spans="1:14" ht="17" x14ac:dyDescent="0.2">
      <c r="A11" s="3">
        <v>-0.11</v>
      </c>
      <c r="B11" s="4">
        <v>4.51</v>
      </c>
      <c r="L11" s="9">
        <f t="shared" si="0"/>
        <v>24.5</v>
      </c>
      <c r="M11" s="9">
        <f t="shared" si="1"/>
        <v>35</v>
      </c>
      <c r="N11" s="8">
        <f t="shared" si="2"/>
        <v>110.25</v>
      </c>
    </row>
    <row r="12" spans="1:14" ht="17" x14ac:dyDescent="0.2">
      <c r="A12" s="3">
        <v>3.83</v>
      </c>
      <c r="B12" s="4">
        <v>20.25</v>
      </c>
      <c r="L12" s="9">
        <f t="shared" si="0"/>
        <v>4</v>
      </c>
      <c r="M12" s="9">
        <f t="shared" si="1"/>
        <v>6</v>
      </c>
      <c r="N12" s="8">
        <f t="shared" si="2"/>
        <v>4</v>
      </c>
    </row>
    <row r="13" spans="1:14" ht="17" x14ac:dyDescent="0.2">
      <c r="A13" s="3">
        <v>-0.76</v>
      </c>
      <c r="B13" s="4">
        <v>3.61</v>
      </c>
      <c r="L13" s="9">
        <f t="shared" si="0"/>
        <v>31.5</v>
      </c>
      <c r="M13" s="9">
        <f t="shared" si="1"/>
        <v>39</v>
      </c>
      <c r="N13" s="8">
        <f t="shared" si="2"/>
        <v>56.25</v>
      </c>
    </row>
    <row r="14" spans="1:14" ht="17" x14ac:dyDescent="0.2">
      <c r="A14" s="3">
        <v>3.9</v>
      </c>
      <c r="B14" s="4">
        <v>22.41</v>
      </c>
      <c r="L14" s="9">
        <f t="shared" si="0"/>
        <v>3</v>
      </c>
      <c r="M14" s="9">
        <f t="shared" si="1"/>
        <v>4</v>
      </c>
      <c r="N14" s="8">
        <f t="shared" si="2"/>
        <v>1</v>
      </c>
    </row>
    <row r="15" spans="1:14" ht="17" x14ac:dyDescent="0.2">
      <c r="A15" s="3">
        <v>0.12</v>
      </c>
      <c r="B15" s="4">
        <v>4.66</v>
      </c>
      <c r="L15" s="9">
        <f t="shared" si="0"/>
        <v>22.5</v>
      </c>
      <c r="M15" s="9">
        <f t="shared" si="1"/>
        <v>32.5</v>
      </c>
      <c r="N15" s="8">
        <f t="shared" si="2"/>
        <v>100</v>
      </c>
    </row>
    <row r="16" spans="1:14" ht="17" x14ac:dyDescent="0.2">
      <c r="A16" s="3">
        <v>-1.19</v>
      </c>
      <c r="B16" s="4">
        <v>7.21</v>
      </c>
      <c r="L16" s="9">
        <f t="shared" si="0"/>
        <v>35.5</v>
      </c>
      <c r="M16" s="9">
        <f t="shared" si="1"/>
        <v>23</v>
      </c>
      <c r="N16" s="8">
        <f t="shared" si="2"/>
        <v>156.25</v>
      </c>
    </row>
    <row r="17" spans="1:14" ht="17" x14ac:dyDescent="0.2">
      <c r="A17" s="3">
        <v>0.8</v>
      </c>
      <c r="B17" s="4">
        <v>3.09</v>
      </c>
      <c r="L17" s="9">
        <f t="shared" si="0"/>
        <v>19</v>
      </c>
      <c r="M17" s="9">
        <f t="shared" si="1"/>
        <v>46</v>
      </c>
      <c r="N17" s="8">
        <f t="shared" si="2"/>
        <v>729</v>
      </c>
    </row>
    <row r="18" spans="1:14" ht="17" x14ac:dyDescent="0.2">
      <c r="A18" s="3">
        <v>3.74</v>
      </c>
      <c r="B18" s="4">
        <v>18.690000000000001</v>
      </c>
      <c r="L18" s="9">
        <f t="shared" si="0"/>
        <v>6</v>
      </c>
      <c r="M18" s="9">
        <f t="shared" si="1"/>
        <v>7</v>
      </c>
      <c r="N18" s="8">
        <f t="shared" si="2"/>
        <v>1</v>
      </c>
    </row>
    <row r="19" spans="1:14" ht="17" x14ac:dyDescent="0.2">
      <c r="A19" s="3">
        <v>-1.1200000000000001</v>
      </c>
      <c r="B19" s="4">
        <v>3.09</v>
      </c>
      <c r="L19" s="9">
        <f t="shared" si="0"/>
        <v>34</v>
      </c>
      <c r="M19" s="9">
        <f t="shared" si="1"/>
        <v>46</v>
      </c>
      <c r="N19" s="8">
        <f t="shared" si="2"/>
        <v>144</v>
      </c>
    </row>
    <row r="20" spans="1:14" ht="17" x14ac:dyDescent="0.2">
      <c r="A20" s="3">
        <v>-1.91</v>
      </c>
      <c r="B20" s="4">
        <v>6.86</v>
      </c>
      <c r="L20" s="9">
        <f t="shared" si="0"/>
        <v>43</v>
      </c>
      <c r="M20" s="9">
        <f t="shared" si="1"/>
        <v>25</v>
      </c>
      <c r="N20" s="8">
        <f t="shared" si="2"/>
        <v>324</v>
      </c>
    </row>
    <row r="21" spans="1:14" ht="17" x14ac:dyDescent="0.2">
      <c r="A21" s="3">
        <v>-1.96</v>
      </c>
      <c r="B21" s="4">
        <v>14.02</v>
      </c>
      <c r="L21" s="9">
        <f t="shared" si="0"/>
        <v>44</v>
      </c>
      <c r="M21" s="9">
        <f t="shared" si="1"/>
        <v>9</v>
      </c>
      <c r="N21" s="8">
        <f t="shared" si="2"/>
        <v>1225</v>
      </c>
    </row>
    <row r="22" spans="1:14" ht="17" x14ac:dyDescent="0.2">
      <c r="A22" s="3">
        <v>-2.57</v>
      </c>
      <c r="B22" s="4">
        <v>8.1199999999999992</v>
      </c>
      <c r="L22" s="9">
        <f t="shared" si="0"/>
        <v>48</v>
      </c>
      <c r="M22" s="9">
        <f t="shared" si="1"/>
        <v>19</v>
      </c>
      <c r="N22" s="8">
        <f t="shared" si="2"/>
        <v>841</v>
      </c>
    </row>
    <row r="23" spans="1:14" ht="17" x14ac:dyDescent="0.2">
      <c r="A23" s="3">
        <v>-2.46</v>
      </c>
      <c r="B23" s="4">
        <v>6.01</v>
      </c>
      <c r="L23" s="9">
        <f t="shared" si="0"/>
        <v>45</v>
      </c>
      <c r="M23" s="9">
        <f t="shared" si="1"/>
        <v>28.5</v>
      </c>
      <c r="N23" s="8">
        <f t="shared" si="2"/>
        <v>272.25</v>
      </c>
    </row>
    <row r="24" spans="1:14" ht="17" x14ac:dyDescent="0.2">
      <c r="A24" s="3">
        <v>2.36</v>
      </c>
      <c r="B24" s="4">
        <v>8.56</v>
      </c>
      <c r="L24" s="9">
        <f t="shared" si="0"/>
        <v>12</v>
      </c>
      <c r="M24" s="9">
        <f t="shared" si="1"/>
        <v>18</v>
      </c>
      <c r="N24" s="8">
        <f t="shared" si="2"/>
        <v>36</v>
      </c>
    </row>
    <row r="25" spans="1:14" ht="17" x14ac:dyDescent="0.2">
      <c r="A25" s="3">
        <v>-1.74</v>
      </c>
      <c r="B25" s="4">
        <v>9.5299999999999994</v>
      </c>
      <c r="L25" s="9">
        <f t="shared" si="0"/>
        <v>40</v>
      </c>
      <c r="M25" s="9">
        <f t="shared" si="1"/>
        <v>15</v>
      </c>
      <c r="N25" s="8">
        <f t="shared" si="2"/>
        <v>625</v>
      </c>
    </row>
    <row r="26" spans="1:14" ht="17" x14ac:dyDescent="0.2">
      <c r="A26" s="3">
        <v>1.32</v>
      </c>
      <c r="B26" s="4">
        <v>3.5</v>
      </c>
      <c r="L26" s="9">
        <f t="shared" si="0"/>
        <v>17</v>
      </c>
      <c r="M26" s="9">
        <f t="shared" si="1"/>
        <v>42</v>
      </c>
      <c r="N26" s="8">
        <f t="shared" si="2"/>
        <v>625</v>
      </c>
    </row>
    <row r="27" spans="1:14" ht="17" x14ac:dyDescent="0.2">
      <c r="A27" s="3">
        <v>3.91</v>
      </c>
      <c r="B27" s="4">
        <v>21.01</v>
      </c>
      <c r="L27" s="9">
        <f t="shared" si="0"/>
        <v>2</v>
      </c>
      <c r="M27" s="9">
        <f t="shared" si="1"/>
        <v>5</v>
      </c>
      <c r="N27" s="8">
        <f t="shared" si="2"/>
        <v>9</v>
      </c>
    </row>
    <row r="28" spans="1:14" ht="17" x14ac:dyDescent="0.2">
      <c r="A28" s="3">
        <v>-2.95</v>
      </c>
      <c r="B28" s="4">
        <v>5.58</v>
      </c>
      <c r="L28" s="9">
        <f t="shared" si="0"/>
        <v>49</v>
      </c>
      <c r="M28" s="9">
        <f t="shared" si="1"/>
        <v>30</v>
      </c>
      <c r="N28" s="8">
        <f t="shared" si="2"/>
        <v>361</v>
      </c>
    </row>
    <row r="29" spans="1:14" ht="17" x14ac:dyDescent="0.2">
      <c r="A29" s="3">
        <v>0.12</v>
      </c>
      <c r="B29" s="4">
        <v>3.6</v>
      </c>
      <c r="L29" s="9">
        <f t="shared" si="0"/>
        <v>22.5</v>
      </c>
      <c r="M29" s="9">
        <f t="shared" si="1"/>
        <v>40</v>
      </c>
      <c r="N29" s="8">
        <f t="shared" si="2"/>
        <v>306.25</v>
      </c>
    </row>
    <row r="30" spans="1:14" ht="17" x14ac:dyDescent="0.2">
      <c r="A30" s="3">
        <v>-1.75</v>
      </c>
      <c r="B30" s="4">
        <v>6.57</v>
      </c>
      <c r="L30" s="9">
        <f t="shared" si="0"/>
        <v>41</v>
      </c>
      <c r="M30" s="9">
        <f t="shared" si="1"/>
        <v>27</v>
      </c>
      <c r="N30" s="8">
        <f t="shared" si="2"/>
        <v>196</v>
      </c>
    </row>
    <row r="31" spans="1:14" ht="17" x14ac:dyDescent="0.2">
      <c r="A31" s="3">
        <v>2.87</v>
      </c>
      <c r="B31" s="4">
        <v>16.59</v>
      </c>
      <c r="L31" s="9">
        <f t="shared" si="0"/>
        <v>9</v>
      </c>
      <c r="M31" s="9">
        <f t="shared" si="1"/>
        <v>8</v>
      </c>
      <c r="N31" s="8">
        <f t="shared" si="2"/>
        <v>1</v>
      </c>
    </row>
    <row r="32" spans="1:14" ht="17" x14ac:dyDescent="0.2">
      <c r="A32" s="3">
        <v>-2.5099999999999998</v>
      </c>
      <c r="B32" s="4">
        <v>3.67</v>
      </c>
      <c r="L32" s="9">
        <f t="shared" si="0"/>
        <v>46</v>
      </c>
      <c r="M32" s="9">
        <f t="shared" si="1"/>
        <v>38</v>
      </c>
      <c r="N32" s="8">
        <f t="shared" si="2"/>
        <v>64</v>
      </c>
    </row>
    <row r="33" spans="1:14" ht="17" x14ac:dyDescent="0.2">
      <c r="A33" s="3">
        <v>-1.66</v>
      </c>
      <c r="B33" s="4">
        <v>10.72</v>
      </c>
      <c r="L33" s="9">
        <f t="shared" si="0"/>
        <v>37</v>
      </c>
      <c r="M33" s="9">
        <f t="shared" si="1"/>
        <v>13</v>
      </c>
      <c r="N33" s="8">
        <f t="shared" si="2"/>
        <v>576</v>
      </c>
    </row>
    <row r="34" spans="1:14" ht="17" x14ac:dyDescent="0.2">
      <c r="A34" s="3">
        <v>1.36</v>
      </c>
      <c r="B34" s="4">
        <v>4.67</v>
      </c>
      <c r="L34" s="9">
        <f t="shared" si="0"/>
        <v>16</v>
      </c>
      <c r="M34" s="9">
        <f t="shared" si="1"/>
        <v>31</v>
      </c>
      <c r="N34" s="8">
        <f t="shared" si="2"/>
        <v>225</v>
      </c>
    </row>
    <row r="35" spans="1:14" ht="17" x14ac:dyDescent="0.2">
      <c r="A35" s="3">
        <v>2.97</v>
      </c>
      <c r="B35" s="4">
        <v>8.92</v>
      </c>
      <c r="L35" s="9">
        <f t="shared" si="0"/>
        <v>7</v>
      </c>
      <c r="M35" s="9">
        <f t="shared" si="1"/>
        <v>17</v>
      </c>
      <c r="N35" s="8">
        <f t="shared" si="2"/>
        <v>100</v>
      </c>
    </row>
    <row r="36" spans="1:14" ht="17" x14ac:dyDescent="0.2">
      <c r="A36" s="3">
        <v>-2.5499999999999998</v>
      </c>
      <c r="B36" s="4">
        <v>3.53</v>
      </c>
      <c r="L36" s="9">
        <f t="shared" si="0"/>
        <v>47</v>
      </c>
      <c r="M36" s="9">
        <f t="shared" si="1"/>
        <v>41</v>
      </c>
      <c r="N36" s="8">
        <f t="shared" si="2"/>
        <v>36</v>
      </c>
    </row>
    <row r="37" spans="1:14" ht="17" x14ac:dyDescent="0.2">
      <c r="A37" s="3">
        <v>0.9</v>
      </c>
      <c r="B37" s="4">
        <v>4.62</v>
      </c>
      <c r="L37" s="9">
        <f t="shared" si="0"/>
        <v>18</v>
      </c>
      <c r="M37" s="9">
        <f t="shared" si="1"/>
        <v>34</v>
      </c>
      <c r="N37" s="8">
        <f t="shared" si="2"/>
        <v>256</v>
      </c>
    </row>
    <row r="38" spans="1:14" ht="17" x14ac:dyDescent="0.2">
      <c r="A38" s="3">
        <v>2.52</v>
      </c>
      <c r="B38" s="4">
        <v>9.69</v>
      </c>
      <c r="L38" s="9">
        <f t="shared" si="0"/>
        <v>11</v>
      </c>
      <c r="M38" s="9">
        <f t="shared" si="1"/>
        <v>14</v>
      </c>
      <c r="N38" s="8">
        <f t="shared" si="2"/>
        <v>9</v>
      </c>
    </row>
    <row r="39" spans="1:14" ht="17" x14ac:dyDescent="0.2">
      <c r="A39" s="3">
        <v>2.08</v>
      </c>
      <c r="B39" s="4">
        <v>3.85</v>
      </c>
      <c r="L39" s="9">
        <f t="shared" si="0"/>
        <v>13</v>
      </c>
      <c r="M39" s="9">
        <f t="shared" si="1"/>
        <v>37</v>
      </c>
      <c r="N39" s="8">
        <f t="shared" si="2"/>
        <v>576</v>
      </c>
    </row>
    <row r="40" spans="1:14" ht="17" x14ac:dyDescent="0.2">
      <c r="A40" s="3">
        <v>-1.77</v>
      </c>
      <c r="B40" s="4">
        <v>7.26</v>
      </c>
      <c r="L40" s="9">
        <f t="shared" si="0"/>
        <v>42</v>
      </c>
      <c r="M40" s="9">
        <f t="shared" si="1"/>
        <v>22</v>
      </c>
      <c r="N40" s="8">
        <f t="shared" si="2"/>
        <v>400</v>
      </c>
    </row>
    <row r="41" spans="1:14" ht="17" x14ac:dyDescent="0.2">
      <c r="A41" s="3">
        <v>-1.69</v>
      </c>
      <c r="B41" s="4">
        <v>3.09</v>
      </c>
      <c r="L41" s="9">
        <f t="shared" si="0"/>
        <v>39</v>
      </c>
      <c r="M41" s="9">
        <f t="shared" si="1"/>
        <v>46</v>
      </c>
      <c r="N41" s="8">
        <f t="shared" si="2"/>
        <v>49</v>
      </c>
    </row>
    <row r="42" spans="1:14" ht="17" x14ac:dyDescent="0.2">
      <c r="A42" s="3">
        <v>2.94</v>
      </c>
      <c r="B42" s="4">
        <v>11.27</v>
      </c>
      <c r="L42" s="9">
        <f t="shared" si="0"/>
        <v>8</v>
      </c>
      <c r="M42" s="9">
        <f t="shared" si="1"/>
        <v>12</v>
      </c>
      <c r="N42" s="8">
        <f t="shared" si="2"/>
        <v>16</v>
      </c>
    </row>
    <row r="43" spans="1:14" ht="17" x14ac:dyDescent="0.2">
      <c r="A43" s="3">
        <v>-0.11</v>
      </c>
      <c r="B43" s="4">
        <v>3.27</v>
      </c>
      <c r="L43" s="9">
        <f t="shared" si="0"/>
        <v>24.5</v>
      </c>
      <c r="M43" s="9">
        <f t="shared" si="1"/>
        <v>44</v>
      </c>
      <c r="N43" s="8">
        <f t="shared" si="2"/>
        <v>380.25</v>
      </c>
    </row>
    <row r="44" spans="1:14" ht="17" x14ac:dyDescent="0.2">
      <c r="A44" s="3">
        <v>2.0499999999999998</v>
      </c>
      <c r="B44" s="4">
        <v>7.2</v>
      </c>
      <c r="L44" s="9">
        <f t="shared" si="0"/>
        <v>14</v>
      </c>
      <c r="M44" s="9">
        <f t="shared" si="1"/>
        <v>24</v>
      </c>
      <c r="N44" s="8">
        <f t="shared" si="2"/>
        <v>100</v>
      </c>
    </row>
    <row r="45" spans="1:14" ht="17" x14ac:dyDescent="0.2">
      <c r="A45" s="3">
        <v>2.77</v>
      </c>
      <c r="B45" s="4">
        <v>13.69</v>
      </c>
      <c r="L45" s="9">
        <f t="shared" si="0"/>
        <v>10</v>
      </c>
      <c r="M45" s="9">
        <f t="shared" si="1"/>
        <v>10</v>
      </c>
      <c r="N45" s="8">
        <f t="shared" si="2"/>
        <v>0</v>
      </c>
    </row>
    <row r="46" spans="1:14" ht="17" x14ac:dyDescent="0.2">
      <c r="A46" s="3">
        <v>0.14000000000000001</v>
      </c>
      <c r="B46" s="4">
        <v>4.66</v>
      </c>
      <c r="L46" s="9">
        <f t="shared" si="0"/>
        <v>21</v>
      </c>
      <c r="M46" s="9">
        <f t="shared" si="1"/>
        <v>32.5</v>
      </c>
      <c r="N46" s="8">
        <f t="shared" si="2"/>
        <v>132.25</v>
      </c>
    </row>
    <row r="47" spans="1:14" ht="17" x14ac:dyDescent="0.2">
      <c r="A47" s="3">
        <v>0.5</v>
      </c>
      <c r="B47" s="4">
        <v>6.01</v>
      </c>
      <c r="L47" s="9">
        <f t="shared" si="0"/>
        <v>20</v>
      </c>
      <c r="M47" s="9">
        <f t="shared" si="1"/>
        <v>28.5</v>
      </c>
      <c r="N47" s="8">
        <f t="shared" si="2"/>
        <v>72.25</v>
      </c>
    </row>
    <row r="48" spans="1:14" ht="17" x14ac:dyDescent="0.2">
      <c r="A48" s="3">
        <v>5.16</v>
      </c>
      <c r="B48" s="4">
        <v>51.55</v>
      </c>
      <c r="L48" s="9">
        <f t="shared" si="0"/>
        <v>1</v>
      </c>
      <c r="M48" s="9">
        <f t="shared" si="1"/>
        <v>1</v>
      </c>
      <c r="N48" s="8">
        <f t="shared" si="2"/>
        <v>0</v>
      </c>
    </row>
    <row r="49" spans="1:15" ht="17" x14ac:dyDescent="0.2">
      <c r="A49" s="3">
        <v>-3.69</v>
      </c>
      <c r="B49" s="4">
        <v>24.03</v>
      </c>
      <c r="L49" s="9">
        <f t="shared" si="0"/>
        <v>50</v>
      </c>
      <c r="M49" s="9">
        <f t="shared" si="1"/>
        <v>3</v>
      </c>
      <c r="N49" s="8">
        <f t="shared" si="2"/>
        <v>2209</v>
      </c>
    </row>
    <row r="50" spans="1:15" ht="17" x14ac:dyDescent="0.2">
      <c r="A50" s="3">
        <v>-1.68</v>
      </c>
      <c r="B50" s="4">
        <v>7.72</v>
      </c>
      <c r="L50" s="9">
        <f t="shared" si="0"/>
        <v>38</v>
      </c>
      <c r="M50" s="9">
        <f t="shared" si="1"/>
        <v>20</v>
      </c>
      <c r="N50" s="8">
        <f t="shared" si="2"/>
        <v>324</v>
      </c>
    </row>
    <row r="51" spans="1:15" ht="17" x14ac:dyDescent="0.2">
      <c r="A51" s="3">
        <v>-0.71</v>
      </c>
      <c r="B51" s="4">
        <v>3.02</v>
      </c>
      <c r="L51" s="9">
        <f t="shared" si="0"/>
        <v>30</v>
      </c>
      <c r="M51" s="9">
        <f t="shared" si="1"/>
        <v>48</v>
      </c>
      <c r="N51" s="8">
        <f t="shared" si="2"/>
        <v>324</v>
      </c>
    </row>
    <row r="52" spans="1:15" thickBot="1" x14ac:dyDescent="0.25">
      <c r="A52" s="5">
        <v>3.77</v>
      </c>
      <c r="B52" s="6">
        <v>27.71</v>
      </c>
      <c r="L52" s="9">
        <f t="shared" si="0"/>
        <v>5</v>
      </c>
      <c r="M52" s="9">
        <f>_xlfn.RANK.AVG(B52, $B$3:$B$52, 0)</f>
        <v>2</v>
      </c>
      <c r="N52" s="8">
        <f t="shared" si="2"/>
        <v>9</v>
      </c>
    </row>
    <row r="53" spans="1:15" ht="19" thickTop="1" x14ac:dyDescent="0.2">
      <c r="K53" s="12" t="s">
        <v>6</v>
      </c>
      <c r="L53" s="11">
        <f>SUM(L3:L52)</f>
        <v>1275</v>
      </c>
      <c r="M53" s="11">
        <f>SUM(M3:M52)</f>
        <v>1275</v>
      </c>
      <c r="N53" s="11">
        <f>SUM(N3:N52)</f>
        <v>13756</v>
      </c>
      <c r="O53" s="13"/>
    </row>
  </sheetData>
  <mergeCells count="7">
    <mergeCell ref="J7:J9"/>
    <mergeCell ref="A1:B1"/>
    <mergeCell ref="D2:E5"/>
    <mergeCell ref="F2:F5"/>
    <mergeCell ref="G2:G5"/>
    <mergeCell ref="D7:H9"/>
    <mergeCell ref="I7:I9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4544-0A5C-054A-953C-D6EB78BA4B48}">
  <dimension ref="A1:I53"/>
  <sheetViews>
    <sheetView workbookViewId="0">
      <selection activeCell="A2" sqref="A1:I1048576"/>
    </sheetView>
  </sheetViews>
  <sheetFormatPr baseColWidth="10" defaultRowHeight="18" x14ac:dyDescent="0.2"/>
  <cols>
    <col min="1" max="2" width="8.5" style="7" customWidth="1"/>
    <col min="6" max="6" width="12.6640625" bestFit="1" customWidth="1"/>
    <col min="8" max="8" width="10.83203125" style="8"/>
  </cols>
  <sheetData>
    <row r="1" spans="1:9" ht="19" thickTop="1" x14ac:dyDescent="0.2">
      <c r="A1" s="27" t="s">
        <v>0</v>
      </c>
      <c r="B1" s="28"/>
    </row>
    <row r="2" spans="1:9" ht="19" x14ac:dyDescent="0.25">
      <c r="A2" s="1" t="s">
        <v>1</v>
      </c>
      <c r="B2" s="2" t="s">
        <v>2</v>
      </c>
      <c r="D2" s="14" t="s">
        <v>8</v>
      </c>
      <c r="E2" s="14" t="s">
        <v>9</v>
      </c>
      <c r="F2" s="17" t="s">
        <v>10</v>
      </c>
      <c r="G2" s="17" t="s">
        <v>11</v>
      </c>
      <c r="H2" s="17" t="s">
        <v>13</v>
      </c>
      <c r="I2" s="17" t="s">
        <v>12</v>
      </c>
    </row>
    <row r="3" spans="1:9" ht="17" x14ac:dyDescent="0.2">
      <c r="A3" s="3">
        <v>-0.32</v>
      </c>
      <c r="B3" s="4">
        <v>6.63</v>
      </c>
      <c r="D3" s="16">
        <f>AVERAGE(A3:A52)</f>
        <v>0.24000000000000007</v>
      </c>
      <c r="E3" s="16">
        <f>AVERAGE(B3:B52)</f>
        <v>9.3271999999999995</v>
      </c>
      <c r="F3" s="15">
        <f>VAR(A3:A52)</f>
        <v>4.8724448979591823</v>
      </c>
      <c r="G3" s="15">
        <f>VAR(B3:B52)</f>
        <v>74.993583836734729</v>
      </c>
      <c r="H3" s="8">
        <f>A3*B3</f>
        <v>-2.1215999999999999</v>
      </c>
      <c r="I3" s="18">
        <f>AVERAGE(H3:H52)</f>
        <v>12.177377999999999</v>
      </c>
    </row>
    <row r="4" spans="1:9" ht="17" x14ac:dyDescent="0.2">
      <c r="A4" s="3">
        <v>-0.44</v>
      </c>
      <c r="B4" s="4">
        <v>9.43</v>
      </c>
      <c r="H4" s="8">
        <f>A4*B4</f>
        <v>-4.1491999999999996</v>
      </c>
    </row>
    <row r="5" spans="1:9" ht="17" x14ac:dyDescent="0.2">
      <c r="A5" s="3">
        <v>-0.66</v>
      </c>
      <c r="B5" s="4">
        <v>3.45</v>
      </c>
      <c r="D5" s="32"/>
      <c r="E5" s="32"/>
      <c r="F5" s="33">
        <f>(I3-D3*E3)/(F3)</f>
        <v>2.0398075726136735</v>
      </c>
      <c r="H5" s="8">
        <f t="shared" ref="H5:H52" si="0">A5*B5</f>
        <v>-2.2770000000000001</v>
      </c>
    </row>
    <row r="6" spans="1:9" ht="17" x14ac:dyDescent="0.2">
      <c r="A6" s="3">
        <v>-1.19</v>
      </c>
      <c r="B6" s="4">
        <v>11.64</v>
      </c>
      <c r="D6" s="32"/>
      <c r="E6" s="32"/>
      <c r="F6" s="33"/>
      <c r="H6" s="8">
        <f t="shared" si="0"/>
        <v>-13.851599999999999</v>
      </c>
    </row>
    <row r="7" spans="1:9" ht="17" x14ac:dyDescent="0.2">
      <c r="A7" s="3">
        <v>-0.33</v>
      </c>
      <c r="B7" s="4">
        <v>3</v>
      </c>
      <c r="D7" s="32"/>
      <c r="E7" s="32"/>
      <c r="F7" s="33">
        <f>E3-F5*D3</f>
        <v>8.8376461825727173</v>
      </c>
      <c r="H7" s="8">
        <f t="shared" si="0"/>
        <v>-0.99</v>
      </c>
    </row>
    <row r="8" spans="1:9" ht="17" x14ac:dyDescent="0.2">
      <c r="A8" s="3">
        <v>-0.76</v>
      </c>
      <c r="B8" s="4">
        <v>4.2699999999999996</v>
      </c>
      <c r="D8" s="32"/>
      <c r="E8" s="32"/>
      <c r="F8" s="33"/>
      <c r="H8" s="8">
        <f t="shared" si="0"/>
        <v>-3.2451999999999996</v>
      </c>
    </row>
    <row r="9" spans="1:9" ht="17" x14ac:dyDescent="0.2">
      <c r="A9" s="3">
        <v>1.42</v>
      </c>
      <c r="B9" s="4">
        <v>7.32</v>
      </c>
      <c r="H9" s="8">
        <f t="shared" si="0"/>
        <v>10.394399999999999</v>
      </c>
    </row>
    <row r="10" spans="1:9" ht="17" x14ac:dyDescent="0.2">
      <c r="A10" s="3">
        <v>-0.96</v>
      </c>
      <c r="B10" s="4">
        <v>3</v>
      </c>
      <c r="H10" s="8">
        <f t="shared" si="0"/>
        <v>-2.88</v>
      </c>
    </row>
    <row r="11" spans="1:9" ht="17" x14ac:dyDescent="0.2">
      <c r="A11" s="3">
        <v>-0.11</v>
      </c>
      <c r="B11" s="4">
        <v>4.51</v>
      </c>
      <c r="H11" s="8">
        <f t="shared" si="0"/>
        <v>-0.49609999999999999</v>
      </c>
    </row>
    <row r="12" spans="1:9" ht="17" x14ac:dyDescent="0.2">
      <c r="A12" s="3">
        <v>3.83</v>
      </c>
      <c r="B12" s="4">
        <v>20.25</v>
      </c>
      <c r="H12" s="8">
        <f t="shared" si="0"/>
        <v>77.557500000000005</v>
      </c>
    </row>
    <row r="13" spans="1:9" ht="17" x14ac:dyDescent="0.2">
      <c r="A13" s="3">
        <v>-0.76</v>
      </c>
      <c r="B13" s="4">
        <v>3.61</v>
      </c>
      <c r="H13" s="8">
        <f t="shared" si="0"/>
        <v>-2.7435999999999998</v>
      </c>
    </row>
    <row r="14" spans="1:9" ht="17" x14ac:dyDescent="0.2">
      <c r="A14" s="3">
        <v>3.9</v>
      </c>
      <c r="B14" s="4">
        <v>22.41</v>
      </c>
      <c r="H14" s="8">
        <f t="shared" si="0"/>
        <v>87.399000000000001</v>
      </c>
    </row>
    <row r="15" spans="1:9" ht="17" x14ac:dyDescent="0.2">
      <c r="A15" s="3">
        <v>0.12</v>
      </c>
      <c r="B15" s="4">
        <v>4.66</v>
      </c>
      <c r="H15" s="8">
        <f t="shared" si="0"/>
        <v>0.55920000000000003</v>
      </c>
    </row>
    <row r="16" spans="1:9" ht="17" x14ac:dyDescent="0.2">
      <c r="A16" s="3">
        <v>-1.19</v>
      </c>
      <c r="B16" s="4">
        <v>7.21</v>
      </c>
      <c r="H16" s="8">
        <f t="shared" si="0"/>
        <v>-8.5799000000000003</v>
      </c>
    </row>
    <row r="17" spans="1:8" ht="17" x14ac:dyDescent="0.2">
      <c r="A17" s="3">
        <v>0.8</v>
      </c>
      <c r="B17" s="4">
        <v>3.09</v>
      </c>
      <c r="H17" s="8">
        <f t="shared" si="0"/>
        <v>2.472</v>
      </c>
    </row>
    <row r="18" spans="1:8" ht="17" x14ac:dyDescent="0.2">
      <c r="A18" s="3">
        <v>3.74</v>
      </c>
      <c r="B18" s="4">
        <v>18.690000000000001</v>
      </c>
      <c r="H18" s="8">
        <f t="shared" si="0"/>
        <v>69.900600000000011</v>
      </c>
    </row>
    <row r="19" spans="1:8" ht="17" x14ac:dyDescent="0.2">
      <c r="A19" s="3">
        <v>-1.1200000000000001</v>
      </c>
      <c r="B19" s="4">
        <v>3.09</v>
      </c>
      <c r="H19" s="8">
        <f t="shared" si="0"/>
        <v>-3.4608000000000003</v>
      </c>
    </row>
    <row r="20" spans="1:8" ht="17" x14ac:dyDescent="0.2">
      <c r="A20" s="3">
        <v>-1.91</v>
      </c>
      <c r="B20" s="4">
        <v>6.86</v>
      </c>
      <c r="H20" s="8">
        <f t="shared" si="0"/>
        <v>-13.102600000000001</v>
      </c>
    </row>
    <row r="21" spans="1:8" ht="17" x14ac:dyDescent="0.2">
      <c r="A21" s="3">
        <v>-1.96</v>
      </c>
      <c r="B21" s="4">
        <v>14.02</v>
      </c>
      <c r="H21" s="8">
        <f t="shared" si="0"/>
        <v>-27.479199999999999</v>
      </c>
    </row>
    <row r="22" spans="1:8" ht="17" x14ac:dyDescent="0.2">
      <c r="A22" s="3">
        <v>-2.57</v>
      </c>
      <c r="B22" s="4">
        <v>8.1199999999999992</v>
      </c>
      <c r="H22" s="8">
        <f t="shared" si="0"/>
        <v>-20.868399999999998</v>
      </c>
    </row>
    <row r="23" spans="1:8" ht="17" x14ac:dyDescent="0.2">
      <c r="A23" s="3">
        <v>-2.46</v>
      </c>
      <c r="B23" s="4">
        <v>6.01</v>
      </c>
      <c r="H23" s="8">
        <f t="shared" si="0"/>
        <v>-14.784599999999999</v>
      </c>
    </row>
    <row r="24" spans="1:8" ht="17" x14ac:dyDescent="0.2">
      <c r="A24" s="3">
        <v>2.36</v>
      </c>
      <c r="B24" s="4">
        <v>8.56</v>
      </c>
      <c r="H24" s="8">
        <f t="shared" si="0"/>
        <v>20.201599999999999</v>
      </c>
    </row>
    <row r="25" spans="1:8" ht="17" x14ac:dyDescent="0.2">
      <c r="A25" s="3">
        <v>-1.74</v>
      </c>
      <c r="B25" s="4">
        <v>9.5299999999999994</v>
      </c>
      <c r="H25" s="8">
        <f t="shared" si="0"/>
        <v>-16.5822</v>
      </c>
    </row>
    <row r="26" spans="1:8" ht="17" x14ac:dyDescent="0.2">
      <c r="A26" s="3">
        <v>1.32</v>
      </c>
      <c r="B26" s="4">
        <v>3.5</v>
      </c>
      <c r="H26" s="8">
        <f t="shared" si="0"/>
        <v>4.62</v>
      </c>
    </row>
    <row r="27" spans="1:8" ht="17" x14ac:dyDescent="0.2">
      <c r="A27" s="3">
        <v>3.91</v>
      </c>
      <c r="B27" s="4">
        <v>21.01</v>
      </c>
      <c r="H27" s="8">
        <f t="shared" si="0"/>
        <v>82.149100000000004</v>
      </c>
    </row>
    <row r="28" spans="1:8" ht="17" x14ac:dyDescent="0.2">
      <c r="A28" s="3">
        <v>-2.95</v>
      </c>
      <c r="B28" s="4">
        <v>5.58</v>
      </c>
      <c r="H28" s="8">
        <f t="shared" si="0"/>
        <v>-16.461000000000002</v>
      </c>
    </row>
    <row r="29" spans="1:8" ht="17" x14ac:dyDescent="0.2">
      <c r="A29" s="3">
        <v>0.12</v>
      </c>
      <c r="B29" s="4">
        <v>3.6</v>
      </c>
      <c r="H29" s="8">
        <f t="shared" si="0"/>
        <v>0.432</v>
      </c>
    </row>
    <row r="30" spans="1:8" ht="17" x14ac:dyDescent="0.2">
      <c r="A30" s="3">
        <v>-1.75</v>
      </c>
      <c r="B30" s="4">
        <v>6.57</v>
      </c>
      <c r="H30" s="8">
        <f t="shared" si="0"/>
        <v>-11.4975</v>
      </c>
    </row>
    <row r="31" spans="1:8" ht="17" x14ac:dyDescent="0.2">
      <c r="A31" s="3">
        <v>2.87</v>
      </c>
      <c r="B31" s="4">
        <v>16.59</v>
      </c>
      <c r="H31" s="8">
        <f t="shared" si="0"/>
        <v>47.613300000000002</v>
      </c>
    </row>
    <row r="32" spans="1:8" ht="17" x14ac:dyDescent="0.2">
      <c r="A32" s="3">
        <v>-2.5099999999999998</v>
      </c>
      <c r="B32" s="4">
        <v>3.67</v>
      </c>
      <c r="H32" s="8">
        <f t="shared" si="0"/>
        <v>-9.2116999999999987</v>
      </c>
    </row>
    <row r="33" spans="1:8" ht="17" x14ac:dyDescent="0.2">
      <c r="A33" s="3">
        <v>-1.66</v>
      </c>
      <c r="B33" s="4">
        <v>10.72</v>
      </c>
      <c r="H33" s="8">
        <f t="shared" si="0"/>
        <v>-17.795200000000001</v>
      </c>
    </row>
    <row r="34" spans="1:8" ht="17" x14ac:dyDescent="0.2">
      <c r="A34" s="3">
        <v>1.36</v>
      </c>
      <c r="B34" s="4">
        <v>4.67</v>
      </c>
      <c r="H34" s="8">
        <f t="shared" si="0"/>
        <v>6.3512000000000004</v>
      </c>
    </row>
    <row r="35" spans="1:8" ht="17" x14ac:dyDescent="0.2">
      <c r="A35" s="3">
        <v>2.97</v>
      </c>
      <c r="B35" s="4">
        <v>8.92</v>
      </c>
      <c r="H35" s="8">
        <f t="shared" si="0"/>
        <v>26.4924</v>
      </c>
    </row>
    <row r="36" spans="1:8" ht="17" x14ac:dyDescent="0.2">
      <c r="A36" s="3">
        <v>-2.5499999999999998</v>
      </c>
      <c r="B36" s="4">
        <v>3.53</v>
      </c>
      <c r="H36" s="8">
        <f t="shared" si="0"/>
        <v>-9.0014999999999983</v>
      </c>
    </row>
    <row r="37" spans="1:8" ht="17" x14ac:dyDescent="0.2">
      <c r="A37" s="3">
        <v>0.9</v>
      </c>
      <c r="B37" s="4">
        <v>4.62</v>
      </c>
      <c r="H37" s="8">
        <f t="shared" si="0"/>
        <v>4.1580000000000004</v>
      </c>
    </row>
    <row r="38" spans="1:8" ht="17" x14ac:dyDescent="0.2">
      <c r="A38" s="3">
        <v>2.52</v>
      </c>
      <c r="B38" s="4">
        <v>9.69</v>
      </c>
      <c r="H38" s="8">
        <f t="shared" si="0"/>
        <v>24.418799999999997</v>
      </c>
    </row>
    <row r="39" spans="1:8" ht="17" x14ac:dyDescent="0.2">
      <c r="A39" s="3">
        <v>2.08</v>
      </c>
      <c r="B39" s="4">
        <v>3.85</v>
      </c>
      <c r="H39" s="8">
        <f t="shared" si="0"/>
        <v>8.0080000000000009</v>
      </c>
    </row>
    <row r="40" spans="1:8" ht="17" x14ac:dyDescent="0.2">
      <c r="A40" s="3">
        <v>-1.77</v>
      </c>
      <c r="B40" s="4">
        <v>7.26</v>
      </c>
      <c r="H40" s="8">
        <f t="shared" si="0"/>
        <v>-12.850199999999999</v>
      </c>
    </row>
    <row r="41" spans="1:8" ht="17" x14ac:dyDescent="0.2">
      <c r="A41" s="3">
        <v>-1.69</v>
      </c>
      <c r="B41" s="4">
        <v>3.09</v>
      </c>
      <c r="H41" s="8">
        <f t="shared" si="0"/>
        <v>-5.2220999999999993</v>
      </c>
    </row>
    <row r="42" spans="1:8" ht="17" x14ac:dyDescent="0.2">
      <c r="A42" s="3">
        <v>2.94</v>
      </c>
      <c r="B42" s="4">
        <v>11.27</v>
      </c>
      <c r="H42" s="8">
        <f t="shared" si="0"/>
        <v>33.133800000000001</v>
      </c>
    </row>
    <row r="43" spans="1:8" ht="17" x14ac:dyDescent="0.2">
      <c r="A43" s="3">
        <v>-0.11</v>
      </c>
      <c r="B43" s="4">
        <v>3.27</v>
      </c>
      <c r="H43" s="8">
        <f t="shared" si="0"/>
        <v>-0.35970000000000002</v>
      </c>
    </row>
    <row r="44" spans="1:8" ht="17" x14ac:dyDescent="0.2">
      <c r="A44" s="3">
        <v>2.0499999999999998</v>
      </c>
      <c r="B44" s="4">
        <v>7.2</v>
      </c>
      <c r="H44" s="8">
        <f t="shared" si="0"/>
        <v>14.76</v>
      </c>
    </row>
    <row r="45" spans="1:8" ht="17" x14ac:dyDescent="0.2">
      <c r="A45" s="3">
        <v>2.77</v>
      </c>
      <c r="B45" s="4">
        <v>13.69</v>
      </c>
      <c r="H45" s="8">
        <f t="shared" si="0"/>
        <v>37.921300000000002</v>
      </c>
    </row>
    <row r="46" spans="1:8" ht="17" x14ac:dyDescent="0.2">
      <c r="A46" s="3">
        <v>0.14000000000000001</v>
      </c>
      <c r="B46" s="4">
        <v>4.66</v>
      </c>
      <c r="H46" s="8">
        <f t="shared" si="0"/>
        <v>0.65240000000000009</v>
      </c>
    </row>
    <row r="47" spans="1:8" ht="17" x14ac:dyDescent="0.2">
      <c r="A47" s="3">
        <v>0.5</v>
      </c>
      <c r="B47" s="4">
        <v>6.01</v>
      </c>
      <c r="H47" s="8">
        <f t="shared" si="0"/>
        <v>3.0049999999999999</v>
      </c>
    </row>
    <row r="48" spans="1:8" ht="17" x14ac:dyDescent="0.2">
      <c r="A48" s="3">
        <v>5.16</v>
      </c>
      <c r="B48" s="4">
        <v>51.55</v>
      </c>
      <c r="H48" s="8">
        <f t="shared" si="0"/>
        <v>265.99799999999999</v>
      </c>
    </row>
    <row r="49" spans="1:8" ht="17" x14ac:dyDescent="0.2">
      <c r="A49" s="3">
        <v>-3.69</v>
      </c>
      <c r="B49" s="4">
        <v>24.03</v>
      </c>
      <c r="H49" s="8">
        <f t="shared" si="0"/>
        <v>-88.670699999999997</v>
      </c>
    </row>
    <row r="50" spans="1:8" ht="17" x14ac:dyDescent="0.2">
      <c r="A50" s="3">
        <v>-1.68</v>
      </c>
      <c r="B50" s="4">
        <v>7.72</v>
      </c>
      <c r="H50" s="8">
        <f t="shared" si="0"/>
        <v>-12.9696</v>
      </c>
    </row>
    <row r="51" spans="1:8" ht="17" x14ac:dyDescent="0.2">
      <c r="A51" s="3">
        <v>-0.71</v>
      </c>
      <c r="B51" s="4">
        <v>3.02</v>
      </c>
      <c r="H51" s="8">
        <f t="shared" si="0"/>
        <v>-2.1442000000000001</v>
      </c>
    </row>
    <row r="52" spans="1:8" thickBot="1" x14ac:dyDescent="0.25">
      <c r="A52" s="5">
        <v>3.77</v>
      </c>
      <c r="B52" s="6">
        <v>27.71</v>
      </c>
      <c r="H52" s="8">
        <f t="shared" si="0"/>
        <v>104.4667</v>
      </c>
    </row>
    <row r="53" spans="1:8" ht="19" thickTop="1" x14ac:dyDescent="0.2"/>
  </sheetData>
  <mergeCells count="5">
    <mergeCell ref="A1:B1"/>
    <mergeCell ref="D5:E6"/>
    <mergeCell ref="F5:F6"/>
    <mergeCell ref="D7:E8"/>
    <mergeCell ref="F7:F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0F9B9-CF11-8A4D-88CE-7547E1986C1F}">
  <dimension ref="A1:AE53"/>
  <sheetViews>
    <sheetView tabSelected="1" topLeftCell="U1" workbookViewId="0">
      <selection activeCell="AR27" sqref="AR27"/>
    </sheetView>
  </sheetViews>
  <sheetFormatPr baseColWidth="10" defaultRowHeight="18" x14ac:dyDescent="0.2"/>
  <cols>
    <col min="1" max="2" width="8.5" style="7" customWidth="1"/>
    <col min="6" max="6" width="12.6640625" bestFit="1" customWidth="1"/>
    <col min="8" max="8" width="10.83203125" style="8"/>
    <col min="11" max="12" width="10.83203125" style="9"/>
    <col min="14" max="15" width="10.83203125" style="9"/>
    <col min="18" max="19" width="10.83203125" style="8"/>
    <col min="20" max="22" width="10.83203125" style="9"/>
    <col min="24" max="24" width="10.83203125" style="9"/>
    <col min="29" max="31" width="10.83203125" style="9"/>
  </cols>
  <sheetData>
    <row r="1" spans="1:31" ht="19" thickTop="1" x14ac:dyDescent="0.2">
      <c r="A1" s="34" t="s">
        <v>0</v>
      </c>
      <c r="B1" s="35"/>
    </row>
    <row r="2" spans="1:31" ht="19" x14ac:dyDescent="0.25">
      <c r="A2" s="1" t="s">
        <v>1</v>
      </c>
      <c r="B2" s="2" t="s">
        <v>2</v>
      </c>
      <c r="D2" s="14" t="s">
        <v>8</v>
      </c>
      <c r="E2" s="14" t="s">
        <v>9</v>
      </c>
      <c r="F2" s="17" t="s">
        <v>10</v>
      </c>
      <c r="G2" s="17" t="s">
        <v>11</v>
      </c>
      <c r="H2" s="17" t="s">
        <v>13</v>
      </c>
      <c r="I2" s="17" t="s">
        <v>12</v>
      </c>
      <c r="K2" s="19" t="s">
        <v>14</v>
      </c>
      <c r="L2" s="20" t="s">
        <v>15</v>
      </c>
      <c r="P2" s="19" t="s">
        <v>16</v>
      </c>
      <c r="R2" s="17" t="s">
        <v>17</v>
      </c>
      <c r="T2" s="10" t="s">
        <v>18</v>
      </c>
      <c r="W2" s="17" t="s">
        <v>19</v>
      </c>
      <c r="X2" s="17" t="s">
        <v>20</v>
      </c>
      <c r="Y2" s="17" t="s">
        <v>21</v>
      </c>
      <c r="Z2" s="17" t="s">
        <v>22</v>
      </c>
      <c r="AA2" s="17" t="s">
        <v>24</v>
      </c>
      <c r="AB2" s="17" t="s">
        <v>23</v>
      </c>
      <c r="AC2" s="10"/>
    </row>
    <row r="3" spans="1:31" ht="17" x14ac:dyDescent="0.2">
      <c r="A3" s="3">
        <v>-0.32</v>
      </c>
      <c r="B3" s="4">
        <v>6.63</v>
      </c>
      <c r="D3" s="16">
        <f>AVERAGE(A3:A52)</f>
        <v>0.24000000000000007</v>
      </c>
      <c r="E3" s="16">
        <f>AVERAGE(B3:B52)</f>
        <v>9.3271999999999995</v>
      </c>
      <c r="F3" s="15">
        <f>VAR(A3:A52)</f>
        <v>4.8724448979591823</v>
      </c>
      <c r="G3" s="15">
        <f>VAR(B3:B52)</f>
        <v>74.993583836734729</v>
      </c>
      <c r="H3" s="8">
        <f>A3*B3</f>
        <v>-2.1215999999999999</v>
      </c>
      <c r="I3" s="21">
        <f>AVERAGE(H3:H52)</f>
        <v>12.177377999999999</v>
      </c>
      <c r="K3" s="22">
        <f>POWER(A3,2)</f>
        <v>0.1024</v>
      </c>
      <c r="L3" s="22">
        <f>POWER(B3,2)</f>
        <v>43.956899999999997</v>
      </c>
      <c r="N3" s="22">
        <f>AVERAGE(K3:K52)</f>
        <v>4.8325959999999988</v>
      </c>
      <c r="P3" s="16">
        <f>POWER(A3,4)</f>
        <v>1.048576E-2</v>
      </c>
      <c r="Q3" s="22">
        <f>AVERAGE(P3:P52)</f>
        <v>53.9309527084</v>
      </c>
      <c r="R3" s="16">
        <f>K3*B3</f>
        <v>0.67891200000000007</v>
      </c>
      <c r="S3" s="16">
        <f>AVERAGE(R3:R52)</f>
        <v>87.283810500000001</v>
      </c>
      <c r="T3" s="22">
        <f>POWER(B3-$E$3,2)</f>
        <v>7.2748878399999981</v>
      </c>
      <c r="U3" s="22">
        <f>$F$10+$F$13*POWER(A3,2)</f>
        <v>2.7975177640248883</v>
      </c>
      <c r="V3" s="22">
        <f>POWER(B3-U3,2)</f>
        <v>14.687920089064791</v>
      </c>
      <c r="W3" s="22">
        <f>1/A3</f>
        <v>-3.125</v>
      </c>
      <c r="X3" s="22">
        <f>B3/A3</f>
        <v>-20.71875</v>
      </c>
      <c r="Y3" s="22">
        <f>1/POWER(A3,2)</f>
        <v>9.765625</v>
      </c>
      <c r="Z3" s="22">
        <f>AVERAGE(W3:W52)</f>
        <v>-0.1493559123775815</v>
      </c>
      <c r="AA3" s="22">
        <f>AVERAGE(X3:X52)</f>
        <v>-0.27679132764718944</v>
      </c>
      <c r="AB3" s="22">
        <f>AVERAGE(Y3:Y52)</f>
        <v>8.0763465438884481</v>
      </c>
      <c r="AC3" s="22"/>
      <c r="AD3" s="22">
        <f>$F$20+$F$23/A3</f>
        <v>8.9147789498031731</v>
      </c>
      <c r="AE3" s="22">
        <f>POWER(B3-AD3,2)</f>
        <v>5.2202148494636909</v>
      </c>
    </row>
    <row r="4" spans="1:31" ht="17" x14ac:dyDescent="0.2">
      <c r="A4" s="3">
        <v>-0.44</v>
      </c>
      <c r="B4" s="4">
        <v>9.43</v>
      </c>
      <c r="H4" s="8">
        <f>A4*B4</f>
        <v>-4.1491999999999996</v>
      </c>
      <c r="K4" s="22">
        <f t="shared" ref="K4:K52" si="0">POWER(A4,2)</f>
        <v>0.19359999999999999</v>
      </c>
      <c r="L4" s="22">
        <f t="shared" ref="L4:L52" si="1">POWER(B4,2)</f>
        <v>88.924899999999994</v>
      </c>
      <c r="P4" s="16">
        <f t="shared" ref="P4:P52" si="2">POWER(A4,4)</f>
        <v>3.7480960000000001E-2</v>
      </c>
      <c r="R4" s="16">
        <f>K4*B4</f>
        <v>1.8256479999999999</v>
      </c>
      <c r="T4" s="22">
        <f>POWER(B4-$E$3,2)</f>
        <v>1.0567840000000045E-2</v>
      </c>
      <c r="U4" s="22">
        <f>$F$10+$F$13*POWER(A4,2)</f>
        <v>2.9234125514546121</v>
      </c>
      <c r="V4" s="22">
        <f t="shared" ref="V4:V52" si="3">POWER(B4-U4,2)</f>
        <v>42.335680225568375</v>
      </c>
      <c r="W4" s="22">
        <f t="shared" ref="W4:W52" si="4">1/A4</f>
        <v>-2.2727272727272729</v>
      </c>
      <c r="X4" s="22">
        <f>B4/A4</f>
        <v>-21.43181818181818</v>
      </c>
      <c r="Y4" s="22">
        <f t="shared" ref="Y4:Y52" si="5">1/POWER(A4,2)</f>
        <v>5.1652892561983474</v>
      </c>
      <c r="AC4" s="22"/>
      <c r="AD4" s="22">
        <f t="shared" ref="AD4:AD52" si="6">$F$20+$F$23/A4</f>
        <v>9.0329030274433784</v>
      </c>
      <c r="AE4" s="22">
        <f t="shared" ref="AE4:AE51" si="7">POWER(B4-AD4,2)</f>
        <v>0.15768600561363408</v>
      </c>
    </row>
    <row r="5" spans="1:31" ht="19" x14ac:dyDescent="0.25">
      <c r="A5" s="3">
        <v>-0.66</v>
      </c>
      <c r="B5" s="4">
        <v>3.45</v>
      </c>
      <c r="C5" s="26" t="s">
        <v>25</v>
      </c>
      <c r="D5" s="32"/>
      <c r="E5" s="32"/>
      <c r="F5" s="33">
        <f>(I3-D3*E3)/(F3)</f>
        <v>2.0398075726136735</v>
      </c>
      <c r="H5" s="8">
        <f t="shared" ref="H5:H52" si="8">A5*B5</f>
        <v>-2.2770000000000001</v>
      </c>
      <c r="K5" s="22">
        <f t="shared" si="0"/>
        <v>0.43560000000000004</v>
      </c>
      <c r="L5" s="22">
        <f t="shared" si="1"/>
        <v>11.902500000000002</v>
      </c>
      <c r="P5" s="16">
        <f t="shared" si="2"/>
        <v>0.18974736000000003</v>
      </c>
      <c r="R5" s="16">
        <f t="shared" ref="R5:R52" si="9">K5*B5</f>
        <v>1.5028200000000003</v>
      </c>
      <c r="T5" s="22">
        <f t="shared" ref="T5:T52" si="10">POWER(B5-$E$3,2)</f>
        <v>34.541479839999994</v>
      </c>
      <c r="U5" s="22">
        <f t="shared" ref="U5:U52" si="11">$F$10+$F$13*POWER(A5,2)</f>
        <v>3.2574754742396252</v>
      </c>
      <c r="V5" s="22">
        <f t="shared" si="3"/>
        <v>3.7065693019257273E-2</v>
      </c>
      <c r="W5" s="22">
        <f t="shared" si="4"/>
        <v>-1.5151515151515151</v>
      </c>
      <c r="X5" s="22">
        <f t="shared" ref="X5:X52" si="12">B5/A5</f>
        <v>-5.2272727272727275</v>
      </c>
      <c r="Y5" s="22">
        <f t="shared" si="5"/>
        <v>2.2956841138659319</v>
      </c>
      <c r="AC5" s="22"/>
      <c r="AD5" s="22">
        <f t="shared" si="6"/>
        <v>9.1379022075680076</v>
      </c>
      <c r="AE5" s="22">
        <f t="shared" si="7"/>
        <v>32.352231522857011</v>
      </c>
    </row>
    <row r="6" spans="1:31" ht="19" x14ac:dyDescent="0.25">
      <c r="A6" s="3">
        <v>-1.19</v>
      </c>
      <c r="B6" s="4">
        <v>11.64</v>
      </c>
      <c r="C6" s="26"/>
      <c r="D6" s="32"/>
      <c r="E6" s="32"/>
      <c r="F6" s="33"/>
      <c r="H6" s="8">
        <f t="shared" si="8"/>
        <v>-13.851599999999999</v>
      </c>
      <c r="K6" s="22">
        <f t="shared" si="0"/>
        <v>1.4160999999999999</v>
      </c>
      <c r="L6" s="22">
        <f t="shared" si="1"/>
        <v>135.48960000000002</v>
      </c>
      <c r="P6" s="16">
        <f t="shared" si="2"/>
        <v>2.0053392099999998</v>
      </c>
      <c r="R6" s="16">
        <f t="shared" si="9"/>
        <v>16.483404</v>
      </c>
      <c r="T6" s="22">
        <f t="shared" si="10"/>
        <v>5.3490438400000047</v>
      </c>
      <c r="U6" s="22">
        <f t="shared" si="11"/>
        <v>4.6109824816392333</v>
      </c>
      <c r="V6" s="22">
        <f t="shared" si="3"/>
        <v>49.407087273422562</v>
      </c>
      <c r="W6" s="22">
        <f t="shared" si="4"/>
        <v>-0.84033613445378152</v>
      </c>
      <c r="X6" s="22">
        <f t="shared" si="12"/>
        <v>-9.7815126050420176</v>
      </c>
      <c r="Y6" s="22">
        <f t="shared" si="5"/>
        <v>0.70616481886872395</v>
      </c>
      <c r="AC6" s="22"/>
      <c r="AD6" s="22">
        <f t="shared" si="6"/>
        <v>9.2314308890235584</v>
      </c>
      <c r="AE6" s="22">
        <f t="shared" si="7"/>
        <v>5.8012051623498495</v>
      </c>
    </row>
    <row r="7" spans="1:31" ht="19" x14ac:dyDescent="0.25">
      <c r="A7" s="3">
        <v>-0.33</v>
      </c>
      <c r="B7" s="4">
        <v>3</v>
      </c>
      <c r="C7" s="26"/>
      <c r="D7" s="32"/>
      <c r="E7" s="32"/>
      <c r="F7" s="33">
        <f>E3-F5*D3</f>
        <v>8.8376461825727173</v>
      </c>
      <c r="H7" s="8">
        <f t="shared" si="8"/>
        <v>-0.99</v>
      </c>
      <c r="K7" s="22">
        <f t="shared" si="0"/>
        <v>0.10890000000000001</v>
      </c>
      <c r="L7" s="22">
        <f t="shared" si="1"/>
        <v>9</v>
      </c>
      <c r="P7" s="16">
        <f t="shared" si="2"/>
        <v>1.1859210000000002E-2</v>
      </c>
      <c r="R7" s="16">
        <f t="shared" si="9"/>
        <v>0.32670000000000005</v>
      </c>
      <c r="T7" s="22">
        <f t="shared" si="10"/>
        <v>40.033459839999992</v>
      </c>
      <c r="U7" s="22">
        <f t="shared" si="11"/>
        <v>2.8064905284798578</v>
      </c>
      <c r="V7" s="22">
        <f t="shared" si="3"/>
        <v>3.7445915568004723E-2</v>
      </c>
      <c r="W7" s="22">
        <f t="shared" si="4"/>
        <v>-3.0303030303030303</v>
      </c>
      <c r="X7" s="22">
        <f t="shared" si="12"/>
        <v>-9.0909090909090899</v>
      </c>
      <c r="Y7" s="22">
        <f t="shared" si="5"/>
        <v>9.1827364554637274</v>
      </c>
      <c r="AC7" s="22"/>
      <c r="AD7" s="22">
        <f t="shared" si="6"/>
        <v>8.9279038473187509</v>
      </c>
      <c r="AE7" s="22">
        <f t="shared" si="7"/>
        <v>35.140044023056447</v>
      </c>
    </row>
    <row r="8" spans="1:31" ht="19" x14ac:dyDescent="0.25">
      <c r="A8" s="3">
        <v>-0.76</v>
      </c>
      <c r="B8" s="4">
        <v>4.2699999999999996</v>
      </c>
      <c r="C8" s="26"/>
      <c r="D8" s="32"/>
      <c r="E8" s="32"/>
      <c r="F8" s="33"/>
      <c r="H8" s="8">
        <f t="shared" si="8"/>
        <v>-3.2451999999999996</v>
      </c>
      <c r="K8" s="22">
        <f t="shared" si="0"/>
        <v>0.5776</v>
      </c>
      <c r="L8" s="22">
        <f t="shared" si="1"/>
        <v>18.232899999999997</v>
      </c>
      <c r="P8" s="16">
        <f t="shared" si="2"/>
        <v>0.33362175999999999</v>
      </c>
      <c r="R8" s="16">
        <f t="shared" si="9"/>
        <v>2.4663519999999997</v>
      </c>
      <c r="T8" s="22">
        <f t="shared" si="10"/>
        <v>25.575271839999999</v>
      </c>
      <c r="U8" s="22">
        <f t="shared" si="11"/>
        <v>3.4534958669481863</v>
      </c>
      <c r="V8" s="22">
        <f t="shared" si="3"/>
        <v>0.66667899929069319</v>
      </c>
      <c r="W8" s="22">
        <f t="shared" si="4"/>
        <v>-1.3157894736842106</v>
      </c>
      <c r="X8" s="22">
        <f t="shared" si="12"/>
        <v>-5.6184210526315788</v>
      </c>
      <c r="Y8" s="22">
        <f t="shared" si="5"/>
        <v>1.7313019390581716</v>
      </c>
      <c r="AC8" s="22"/>
      <c r="AD8" s="22">
        <f t="shared" si="6"/>
        <v>9.1655335707586989</v>
      </c>
      <c r="AE8" s="22">
        <f t="shared" si="7"/>
        <v>23.96624894242542</v>
      </c>
    </row>
    <row r="9" spans="1:31" ht="19" x14ac:dyDescent="0.25">
      <c r="A9" s="3">
        <v>1.42</v>
      </c>
      <c r="B9" s="4">
        <v>7.32</v>
      </c>
      <c r="C9" s="26"/>
      <c r="H9" s="8">
        <f t="shared" si="8"/>
        <v>10.394399999999999</v>
      </c>
      <c r="K9" s="22">
        <f t="shared" si="0"/>
        <v>2.0164</v>
      </c>
      <c r="L9" s="22">
        <f t="shared" si="1"/>
        <v>53.582400000000007</v>
      </c>
      <c r="P9" s="16">
        <f t="shared" si="2"/>
        <v>4.0658689599999995</v>
      </c>
      <c r="R9" s="16">
        <f t="shared" si="9"/>
        <v>14.760048000000001</v>
      </c>
      <c r="T9" s="22">
        <f t="shared" si="10"/>
        <v>4.0288518399999971</v>
      </c>
      <c r="U9" s="22">
        <f t="shared" si="11"/>
        <v>5.4396517896881722</v>
      </c>
      <c r="V9" s="22">
        <f t="shared" si="3"/>
        <v>3.5357093920228948</v>
      </c>
      <c r="W9" s="22">
        <f t="shared" si="4"/>
        <v>0.70422535211267612</v>
      </c>
      <c r="X9" s="22">
        <f t="shared" si="12"/>
        <v>5.154929577464789</v>
      </c>
      <c r="Y9" s="22">
        <f t="shared" si="5"/>
        <v>0.49593334655822258</v>
      </c>
      <c r="AC9" s="22"/>
      <c r="AD9" s="22">
        <f t="shared" si="6"/>
        <v>9.4455054394824103</v>
      </c>
      <c r="AE9" s="22">
        <f t="shared" si="7"/>
        <v>4.5177733732693133</v>
      </c>
    </row>
    <row r="10" spans="1:31" ht="19" x14ac:dyDescent="0.25">
      <c r="A10" s="3">
        <v>-0.96</v>
      </c>
      <c r="B10" s="4">
        <v>3</v>
      </c>
      <c r="C10" s="26" t="s">
        <v>26</v>
      </c>
      <c r="D10" s="32"/>
      <c r="E10" s="32"/>
      <c r="F10" s="33">
        <f>E3-F13*N3</f>
        <v>2.6561622132266018</v>
      </c>
      <c r="H10" s="8">
        <f t="shared" si="8"/>
        <v>-2.88</v>
      </c>
      <c r="K10" s="22">
        <f t="shared" si="0"/>
        <v>0.92159999999999997</v>
      </c>
      <c r="L10" s="22">
        <f t="shared" si="1"/>
        <v>9</v>
      </c>
      <c r="P10" s="16">
        <f t="shared" si="2"/>
        <v>0.84934655999999997</v>
      </c>
      <c r="R10" s="16">
        <f t="shared" si="9"/>
        <v>2.7648000000000001</v>
      </c>
      <c r="T10" s="22">
        <f t="shared" si="10"/>
        <v>40.033459839999992</v>
      </c>
      <c r="U10" s="22">
        <f t="shared" si="11"/>
        <v>3.9283621704111802</v>
      </c>
      <c r="V10" s="22">
        <f t="shared" si="3"/>
        <v>0.86185631945055718</v>
      </c>
      <c r="W10" s="22">
        <f t="shared" si="4"/>
        <v>-1.0416666666666667</v>
      </c>
      <c r="X10" s="22">
        <f t="shared" si="12"/>
        <v>-3.125</v>
      </c>
      <c r="Y10" s="22">
        <f t="shared" si="5"/>
        <v>1.0850694444444444</v>
      </c>
      <c r="AC10" s="22"/>
      <c r="AD10" s="22">
        <f t="shared" si="6"/>
        <v>9.2035266951459</v>
      </c>
      <c r="AE10" s="22">
        <f t="shared" si="7"/>
        <v>38.48374345738781</v>
      </c>
    </row>
    <row r="11" spans="1:31" ht="19" x14ac:dyDescent="0.25">
      <c r="A11" s="3">
        <v>-0.11</v>
      </c>
      <c r="B11" s="4">
        <v>4.51</v>
      </c>
      <c r="C11" s="26"/>
      <c r="D11" s="32"/>
      <c r="E11" s="32"/>
      <c r="F11" s="33"/>
      <c r="H11" s="8">
        <f t="shared" si="8"/>
        <v>-0.49609999999999999</v>
      </c>
      <c r="K11" s="22">
        <f t="shared" si="0"/>
        <v>1.21E-2</v>
      </c>
      <c r="L11" s="22">
        <f t="shared" si="1"/>
        <v>20.3401</v>
      </c>
      <c r="P11" s="16">
        <f t="shared" si="2"/>
        <v>1.4641E-4</v>
      </c>
      <c r="R11" s="16">
        <f t="shared" si="9"/>
        <v>5.4570999999999995E-2</v>
      </c>
      <c r="T11" s="22">
        <f t="shared" si="10"/>
        <v>23.205415839999997</v>
      </c>
      <c r="U11" s="22">
        <f t="shared" si="11"/>
        <v>2.6728653593658525</v>
      </c>
      <c r="V11" s="22">
        <f t="shared" si="3"/>
        <v>3.3750636878179576</v>
      </c>
      <c r="W11" s="22">
        <f t="shared" si="4"/>
        <v>-9.0909090909090917</v>
      </c>
      <c r="X11" s="22">
        <f t="shared" si="12"/>
        <v>-41</v>
      </c>
      <c r="Y11" s="22">
        <f t="shared" si="5"/>
        <v>82.644628099173559</v>
      </c>
      <c r="AC11" s="22"/>
      <c r="AD11" s="22">
        <f t="shared" si="6"/>
        <v>8.0879104063217273</v>
      </c>
      <c r="AE11" s="22">
        <f t="shared" si="7"/>
        <v>12.801442875665309</v>
      </c>
    </row>
    <row r="12" spans="1:31" ht="19" x14ac:dyDescent="0.25">
      <c r="A12" s="3">
        <v>3.83</v>
      </c>
      <c r="B12" s="4">
        <v>20.25</v>
      </c>
      <c r="C12" s="26"/>
      <c r="H12" s="8">
        <f t="shared" si="8"/>
        <v>77.557500000000005</v>
      </c>
      <c r="K12" s="22">
        <f t="shared" si="0"/>
        <v>14.668900000000001</v>
      </c>
      <c r="L12" s="22">
        <f t="shared" si="1"/>
        <v>410.0625</v>
      </c>
      <c r="P12" s="16">
        <f t="shared" si="2"/>
        <v>215.17662721000002</v>
      </c>
      <c r="R12" s="16">
        <f t="shared" si="9"/>
        <v>297.04522500000002</v>
      </c>
      <c r="T12" s="22">
        <f t="shared" si="10"/>
        <v>119.30755984000001</v>
      </c>
      <c r="U12" s="22">
        <f t="shared" si="11"/>
        <v>22.905482907611216</v>
      </c>
      <c r="V12" s="22">
        <f t="shared" si="3"/>
        <v>7.0515894726153157</v>
      </c>
      <c r="W12" s="22">
        <f t="shared" si="4"/>
        <v>0.2610966057441253</v>
      </c>
      <c r="X12" s="22">
        <f t="shared" si="12"/>
        <v>5.2872062663185382</v>
      </c>
      <c r="Y12" s="22">
        <f t="shared" si="5"/>
        <v>6.8171437531103218E-2</v>
      </c>
      <c r="AC12" s="22"/>
      <c r="AD12" s="22">
        <f t="shared" si="6"/>
        <v>9.3840882748053858</v>
      </c>
      <c r="AE12" s="22">
        <f t="shared" si="7"/>
        <v>118.06803761972179</v>
      </c>
    </row>
    <row r="13" spans="1:31" ht="19" x14ac:dyDescent="0.25">
      <c r="A13" s="3">
        <v>-0.76</v>
      </c>
      <c r="B13" s="4">
        <v>3.61</v>
      </c>
      <c r="C13" s="26"/>
      <c r="D13" s="32"/>
      <c r="E13" s="32"/>
      <c r="F13" s="33">
        <f>(S3-E3*N3)/(Q3-POWER(N3,2))</f>
        <v>1.3804253007645164</v>
      </c>
      <c r="H13" s="8">
        <f t="shared" si="8"/>
        <v>-2.7435999999999998</v>
      </c>
      <c r="K13" s="22">
        <f t="shared" si="0"/>
        <v>0.5776</v>
      </c>
      <c r="L13" s="22">
        <f t="shared" si="1"/>
        <v>13.0321</v>
      </c>
      <c r="P13" s="16">
        <f t="shared" si="2"/>
        <v>0.33362175999999999</v>
      </c>
      <c r="R13" s="16">
        <f t="shared" si="9"/>
        <v>2.0851359999999999</v>
      </c>
      <c r="T13" s="22">
        <f t="shared" si="10"/>
        <v>32.686375840000004</v>
      </c>
      <c r="U13" s="22">
        <f t="shared" si="11"/>
        <v>3.4534958669481863</v>
      </c>
      <c r="V13" s="22">
        <f t="shared" si="3"/>
        <v>2.4493543662299756E-2</v>
      </c>
      <c r="W13" s="22">
        <f t="shared" si="4"/>
        <v>-1.3157894736842106</v>
      </c>
      <c r="X13" s="22">
        <f t="shared" si="12"/>
        <v>-4.75</v>
      </c>
      <c r="Y13" s="22">
        <f t="shared" si="5"/>
        <v>1.7313019390581716</v>
      </c>
      <c r="AC13" s="22"/>
      <c r="AD13" s="22">
        <f t="shared" si="6"/>
        <v>9.1655335707586989</v>
      </c>
      <c r="AE13" s="22">
        <f t="shared" si="7"/>
        <v>30.863953255826907</v>
      </c>
    </row>
    <row r="14" spans="1:31" ht="19" x14ac:dyDescent="0.25">
      <c r="A14" s="3">
        <v>3.9</v>
      </c>
      <c r="B14" s="4">
        <v>22.41</v>
      </c>
      <c r="C14" s="26"/>
      <c r="D14" s="32"/>
      <c r="E14" s="32"/>
      <c r="F14" s="33"/>
      <c r="H14" s="8">
        <f t="shared" si="8"/>
        <v>87.399000000000001</v>
      </c>
      <c r="K14" s="22">
        <f t="shared" si="0"/>
        <v>15.209999999999999</v>
      </c>
      <c r="L14" s="22">
        <f t="shared" si="1"/>
        <v>502.2081</v>
      </c>
      <c r="P14" s="16">
        <f t="shared" si="2"/>
        <v>231.34409999999997</v>
      </c>
      <c r="R14" s="16">
        <f t="shared" si="9"/>
        <v>340.85609999999997</v>
      </c>
      <c r="T14" s="22">
        <f t="shared" si="10"/>
        <v>171.15965584000003</v>
      </c>
      <c r="U14" s="22">
        <f t="shared" si="11"/>
        <v>23.652431037854896</v>
      </c>
      <c r="V14" s="22">
        <f t="shared" si="3"/>
        <v>1.5436348838251939</v>
      </c>
      <c r="W14" s="22">
        <f t="shared" si="4"/>
        <v>0.25641025641025644</v>
      </c>
      <c r="X14" s="22">
        <f t="shared" si="12"/>
        <v>5.7461538461538462</v>
      </c>
      <c r="Y14" s="22">
        <f t="shared" si="5"/>
        <v>6.5746219592373437E-2</v>
      </c>
      <c r="AC14" s="22"/>
      <c r="AD14" s="22">
        <f t="shared" si="6"/>
        <v>9.383438751859444</v>
      </c>
      <c r="AE14" s="22">
        <f t="shared" si="7"/>
        <v>169.69129795155723</v>
      </c>
    </row>
    <row r="15" spans="1:31" ht="19" x14ac:dyDescent="0.25">
      <c r="A15" s="3">
        <v>0.12</v>
      </c>
      <c r="B15" s="4">
        <v>4.66</v>
      </c>
      <c r="C15" s="26"/>
      <c r="H15" s="8">
        <f t="shared" si="8"/>
        <v>0.55920000000000003</v>
      </c>
      <c r="K15" s="22">
        <f t="shared" si="0"/>
        <v>1.44E-2</v>
      </c>
      <c r="L15" s="22">
        <f t="shared" si="1"/>
        <v>21.715600000000002</v>
      </c>
      <c r="P15" s="16">
        <f t="shared" si="2"/>
        <v>2.0735999999999999E-4</v>
      </c>
      <c r="R15" s="16">
        <f t="shared" si="9"/>
        <v>6.7103999999999997E-2</v>
      </c>
      <c r="T15" s="22">
        <f t="shared" si="10"/>
        <v>21.782755839999993</v>
      </c>
      <c r="U15" s="22">
        <f t="shared" si="11"/>
        <v>2.6760403375576107</v>
      </c>
      <c r="V15" s="22">
        <f t="shared" si="3"/>
        <v>3.9360959421985195</v>
      </c>
      <c r="W15" s="22">
        <f t="shared" si="4"/>
        <v>8.3333333333333339</v>
      </c>
      <c r="X15" s="22">
        <f t="shared" si="12"/>
        <v>38.833333333333336</v>
      </c>
      <c r="Y15" s="22">
        <f t="shared" si="5"/>
        <v>69.444444444444443</v>
      </c>
      <c r="AC15" s="22"/>
      <c r="AD15" s="22">
        <f t="shared" si="6"/>
        <v>10.50289154918817</v>
      </c>
      <c r="AE15" s="22">
        <f t="shared" si="7"/>
        <v>34.139381655574539</v>
      </c>
    </row>
    <row r="16" spans="1:31" ht="19" x14ac:dyDescent="0.25">
      <c r="A16" s="3">
        <v>-1.19</v>
      </c>
      <c r="B16" s="4">
        <v>7.21</v>
      </c>
      <c r="C16" s="26"/>
      <c r="E16" s="11">
        <v>0.53100000000000003</v>
      </c>
      <c r="H16" s="8">
        <f t="shared" si="8"/>
        <v>-8.5799000000000003</v>
      </c>
      <c r="K16" s="22">
        <f t="shared" si="0"/>
        <v>1.4160999999999999</v>
      </c>
      <c r="L16" s="22">
        <f t="shared" si="1"/>
        <v>51.984099999999998</v>
      </c>
      <c r="P16" s="16">
        <f t="shared" si="2"/>
        <v>2.0053392099999998</v>
      </c>
      <c r="R16" s="16">
        <f t="shared" si="9"/>
        <v>10.210080999999999</v>
      </c>
      <c r="T16" s="22">
        <f t="shared" si="10"/>
        <v>4.4825358399999979</v>
      </c>
      <c r="U16" s="22">
        <f t="shared" si="11"/>
        <v>4.6109824816392333</v>
      </c>
      <c r="V16" s="22">
        <f t="shared" si="3"/>
        <v>6.7548920607461582</v>
      </c>
      <c r="W16" s="22">
        <f t="shared" si="4"/>
        <v>-0.84033613445378152</v>
      </c>
      <c r="X16" s="22">
        <f t="shared" si="12"/>
        <v>-6.0588235294117654</v>
      </c>
      <c r="Y16" s="22">
        <f t="shared" si="5"/>
        <v>0.70616481886872395</v>
      </c>
      <c r="AC16" s="22"/>
      <c r="AD16" s="22">
        <f t="shared" si="6"/>
        <v>9.2314308890235584</v>
      </c>
      <c r="AE16" s="22">
        <f t="shared" si="7"/>
        <v>4.0861828390985737</v>
      </c>
    </row>
    <row r="17" spans="1:31" ht="19" x14ac:dyDescent="0.25">
      <c r="A17" s="3">
        <v>0.8</v>
      </c>
      <c r="B17" s="4">
        <v>3.09</v>
      </c>
      <c r="C17" s="26"/>
      <c r="E17" s="25">
        <f>1-V53/T53</f>
        <v>0.79281172503156228</v>
      </c>
      <c r="H17" s="8">
        <f t="shared" si="8"/>
        <v>2.472</v>
      </c>
      <c r="K17" s="22">
        <f t="shared" si="0"/>
        <v>0.64000000000000012</v>
      </c>
      <c r="L17" s="22">
        <f t="shared" si="1"/>
        <v>9.5480999999999998</v>
      </c>
      <c r="P17" s="16">
        <f t="shared" si="2"/>
        <v>0.40960000000000019</v>
      </c>
      <c r="R17" s="16">
        <f t="shared" si="9"/>
        <v>1.9776000000000002</v>
      </c>
      <c r="T17" s="22">
        <f t="shared" si="10"/>
        <v>38.902663839999995</v>
      </c>
      <c r="U17" s="22">
        <f t="shared" si="11"/>
        <v>3.5396344057158924</v>
      </c>
      <c r="V17" s="22">
        <f t="shared" si="3"/>
        <v>0.20217109880348386</v>
      </c>
      <c r="W17" s="22">
        <f t="shared" si="4"/>
        <v>1.25</v>
      </c>
      <c r="X17" s="22">
        <f t="shared" si="12"/>
        <v>3.8624999999999998</v>
      </c>
      <c r="Y17" s="22">
        <f t="shared" si="5"/>
        <v>1.5624999999999998</v>
      </c>
      <c r="AC17" s="22"/>
      <c r="AD17" s="22">
        <f t="shared" si="6"/>
        <v>9.5211492150228985</v>
      </c>
      <c r="AE17" s="22">
        <f t="shared" si="7"/>
        <v>41.359680225889647</v>
      </c>
    </row>
    <row r="18" spans="1:31" ht="19" x14ac:dyDescent="0.25">
      <c r="A18" s="3">
        <v>3.74</v>
      </c>
      <c r="B18" s="4">
        <v>18.690000000000001</v>
      </c>
      <c r="C18" s="26"/>
      <c r="E18" s="24">
        <f>1-AE53/T53</f>
        <v>2.10515094610908E-3</v>
      </c>
      <c r="H18" s="8">
        <f t="shared" si="8"/>
        <v>69.900600000000011</v>
      </c>
      <c r="K18" s="22">
        <f t="shared" si="0"/>
        <v>13.987600000000002</v>
      </c>
      <c r="L18" s="22">
        <f t="shared" si="1"/>
        <v>349.31610000000006</v>
      </c>
      <c r="P18" s="16">
        <f t="shared" si="2"/>
        <v>195.65295376000006</v>
      </c>
      <c r="R18" s="16">
        <f t="shared" si="9"/>
        <v>261.42824400000006</v>
      </c>
      <c r="T18" s="22">
        <f t="shared" si="10"/>
        <v>87.662023840000032</v>
      </c>
      <c r="U18" s="22">
        <f t="shared" si="11"/>
        <v>21.964999150200352</v>
      </c>
      <c r="V18" s="22">
        <f t="shared" si="3"/>
        <v>10.725619433813021</v>
      </c>
      <c r="W18" s="22">
        <f t="shared" si="4"/>
        <v>0.26737967914438499</v>
      </c>
      <c r="X18" s="22">
        <f t="shared" si="12"/>
        <v>4.9973262032085559</v>
      </c>
      <c r="Y18" s="22">
        <f t="shared" si="5"/>
        <v>7.149189281935428E-2</v>
      </c>
      <c r="AC18" s="22"/>
      <c r="AD18" s="22">
        <f t="shared" si="6"/>
        <v>9.3849591019788967</v>
      </c>
      <c r="AE18" s="22">
        <f t="shared" si="7"/>
        <v>86.583786113845406</v>
      </c>
    </row>
    <row r="19" spans="1:31" ht="19" x14ac:dyDescent="0.25">
      <c r="A19" s="3">
        <v>-1.1200000000000001</v>
      </c>
      <c r="B19" s="4">
        <v>3.09</v>
      </c>
      <c r="C19" s="26"/>
      <c r="H19" s="8">
        <f t="shared" si="8"/>
        <v>-3.4608000000000003</v>
      </c>
      <c r="K19" s="22">
        <f t="shared" si="0"/>
        <v>1.2544000000000002</v>
      </c>
      <c r="L19" s="22">
        <f t="shared" si="1"/>
        <v>9.5480999999999998</v>
      </c>
      <c r="P19" s="16">
        <f t="shared" si="2"/>
        <v>1.5735193600000004</v>
      </c>
      <c r="R19" s="16">
        <f t="shared" si="9"/>
        <v>3.8760960000000004</v>
      </c>
      <c r="T19" s="22">
        <f t="shared" si="10"/>
        <v>38.902663839999995</v>
      </c>
      <c r="U19" s="22">
        <f t="shared" si="11"/>
        <v>4.3877677105056119</v>
      </c>
      <c r="V19" s="22">
        <f t="shared" si="3"/>
        <v>1.684201030430978</v>
      </c>
      <c r="W19" s="22">
        <f t="shared" si="4"/>
        <v>-0.89285714285714279</v>
      </c>
      <c r="X19" s="22">
        <f t="shared" si="12"/>
        <v>-2.7589285714285712</v>
      </c>
      <c r="Y19" s="22">
        <f t="shared" si="5"/>
        <v>0.79719387755102034</v>
      </c>
      <c r="AC19" s="22"/>
      <c r="AD19" s="22">
        <f t="shared" si="6"/>
        <v>9.2241515340989508</v>
      </c>
      <c r="AE19" s="22">
        <f t="shared" si="7"/>
        <v>37.627815043288514</v>
      </c>
    </row>
    <row r="20" spans="1:31" ht="19" x14ac:dyDescent="0.25">
      <c r="A20" s="3">
        <v>-1.91</v>
      </c>
      <c r="B20" s="4">
        <v>6.86</v>
      </c>
      <c r="C20" s="26" t="s">
        <v>27</v>
      </c>
      <c r="D20" s="32"/>
      <c r="E20" s="32"/>
      <c r="F20" s="33">
        <f>E3-F23*Z3</f>
        <v>9.3479005678172626</v>
      </c>
      <c r="H20" s="8">
        <f t="shared" si="8"/>
        <v>-13.102600000000001</v>
      </c>
      <c r="K20" s="22">
        <f t="shared" si="0"/>
        <v>3.6480999999999999</v>
      </c>
      <c r="L20" s="22">
        <f t="shared" si="1"/>
        <v>47.059600000000003</v>
      </c>
      <c r="P20" s="16">
        <f t="shared" si="2"/>
        <v>13.308633609999999</v>
      </c>
      <c r="R20" s="16">
        <f t="shared" si="9"/>
        <v>25.025966</v>
      </c>
      <c r="T20" s="22">
        <f t="shared" si="10"/>
        <v>6.0870758399999962</v>
      </c>
      <c r="U20" s="22">
        <f t="shared" si="11"/>
        <v>7.6920917529456343</v>
      </c>
      <c r="V20" s="22">
        <f t="shared" si="3"/>
        <v>0.69237668532013796</v>
      </c>
      <c r="W20" s="22">
        <f t="shared" si="4"/>
        <v>-0.52356020942408377</v>
      </c>
      <c r="X20" s="22">
        <f t="shared" si="12"/>
        <v>-3.591623036649215</v>
      </c>
      <c r="Y20" s="22">
        <f t="shared" si="5"/>
        <v>0.27411529289219044</v>
      </c>
      <c r="AC20" s="22"/>
      <c r="AD20" s="22">
        <f t="shared" si="6"/>
        <v>9.2753356894065249</v>
      </c>
      <c r="AE20" s="22">
        <f t="shared" si="7"/>
        <v>5.833846492520891</v>
      </c>
    </row>
    <row r="21" spans="1:31" ht="17" x14ac:dyDescent="0.2">
      <c r="A21" s="3">
        <v>-1.96</v>
      </c>
      <c r="B21" s="4">
        <v>14.02</v>
      </c>
      <c r="D21" s="32"/>
      <c r="E21" s="32"/>
      <c r="F21" s="33"/>
      <c r="H21" s="8">
        <f t="shared" si="8"/>
        <v>-27.479199999999999</v>
      </c>
      <c r="K21" s="22">
        <f t="shared" si="0"/>
        <v>3.8415999999999997</v>
      </c>
      <c r="L21" s="22">
        <f t="shared" si="1"/>
        <v>196.56039999999999</v>
      </c>
      <c r="P21" s="16">
        <f t="shared" si="2"/>
        <v>14.757890559999998</v>
      </c>
      <c r="R21" s="16">
        <f t="shared" si="9"/>
        <v>53.859231999999992</v>
      </c>
      <c r="T21" s="22">
        <f t="shared" si="10"/>
        <v>22.022371840000002</v>
      </c>
      <c r="U21" s="22">
        <f t="shared" si="11"/>
        <v>7.959204048643568</v>
      </c>
      <c r="V21" s="22">
        <f t="shared" si="3"/>
        <v>36.733247563978516</v>
      </c>
      <c r="W21" s="22">
        <f t="shared" si="4"/>
        <v>-0.51020408163265307</v>
      </c>
      <c r="X21" s="22">
        <f t="shared" si="12"/>
        <v>-7.1530612244897958</v>
      </c>
      <c r="Y21" s="22">
        <f t="shared" si="5"/>
        <v>0.26030820491461892</v>
      </c>
      <c r="AC21" s="22"/>
      <c r="AD21" s="22">
        <f t="shared" si="6"/>
        <v>9.2771868342639419</v>
      </c>
      <c r="AE21" s="22">
        <f t="shared" si="7"/>
        <v>22.494276725079285</v>
      </c>
    </row>
    <row r="22" spans="1:31" ht="17" x14ac:dyDescent="0.2">
      <c r="A22" s="3">
        <v>-2.57</v>
      </c>
      <c r="B22" s="4">
        <v>8.1199999999999992</v>
      </c>
      <c r="H22" s="8">
        <f t="shared" si="8"/>
        <v>-20.868399999999998</v>
      </c>
      <c r="K22" s="22">
        <f t="shared" si="0"/>
        <v>6.6048999999999989</v>
      </c>
      <c r="L22" s="22">
        <f t="shared" si="1"/>
        <v>65.934399999999982</v>
      </c>
      <c r="P22" s="16">
        <f t="shared" si="2"/>
        <v>43.624704009999988</v>
      </c>
      <c r="R22" s="16">
        <f t="shared" si="9"/>
        <v>53.631787999999986</v>
      </c>
      <c r="T22" s="22">
        <f t="shared" si="10"/>
        <v>1.4573318400000006</v>
      </c>
      <c r="U22" s="22">
        <f t="shared" si="11"/>
        <v>11.773733282246155</v>
      </c>
      <c r="V22" s="22">
        <f t="shared" si="3"/>
        <v>13.34976689779327</v>
      </c>
      <c r="W22" s="22">
        <f t="shared" si="4"/>
        <v>-0.38910505836575876</v>
      </c>
      <c r="X22" s="22">
        <f t="shared" si="12"/>
        <v>-3.159533073929961</v>
      </c>
      <c r="Y22" s="22">
        <f t="shared" si="5"/>
        <v>0.15140274644582055</v>
      </c>
      <c r="AC22" s="22"/>
      <c r="AD22" s="22">
        <f t="shared" si="6"/>
        <v>9.2939710278310717</v>
      </c>
      <c r="AE22" s="22">
        <f t="shared" si="7"/>
        <v>1.3782079741867446</v>
      </c>
    </row>
    <row r="23" spans="1:31" ht="17" x14ac:dyDescent="0.2">
      <c r="A23" s="3">
        <v>-2.46</v>
      </c>
      <c r="B23" s="4">
        <v>6.01</v>
      </c>
      <c r="D23" s="32"/>
      <c r="E23" s="32"/>
      <c r="F23" s="33">
        <f>(AA3-Z3*E3)/(AB3-POWER(Z3,2))</f>
        <v>0.13859891776450883</v>
      </c>
      <c r="H23" s="8">
        <f t="shared" si="8"/>
        <v>-14.784599999999999</v>
      </c>
      <c r="K23" s="22">
        <f t="shared" si="0"/>
        <v>6.0515999999999996</v>
      </c>
      <c r="L23" s="22">
        <f t="shared" si="1"/>
        <v>36.120100000000001</v>
      </c>
      <c r="P23" s="16">
        <f t="shared" si="2"/>
        <v>36.621862559999997</v>
      </c>
      <c r="R23" s="16">
        <f t="shared" si="9"/>
        <v>36.370115999999996</v>
      </c>
      <c r="T23" s="22">
        <f t="shared" si="10"/>
        <v>11.003815839999998</v>
      </c>
      <c r="U23" s="22">
        <f t="shared" si="11"/>
        <v>11.00994396333315</v>
      </c>
      <c r="V23" s="22">
        <f t="shared" si="3"/>
        <v>24.99943963647161</v>
      </c>
      <c r="W23" s="22">
        <f t="shared" si="4"/>
        <v>-0.4065040650406504</v>
      </c>
      <c r="X23" s="22">
        <f t="shared" si="12"/>
        <v>-2.4430894308943087</v>
      </c>
      <c r="Y23" s="22">
        <f t="shared" si="5"/>
        <v>0.16524555489457335</v>
      </c>
      <c r="AC23" s="22"/>
      <c r="AD23" s="22">
        <f t="shared" si="6"/>
        <v>9.2915595443357546</v>
      </c>
      <c r="AE23" s="22">
        <f t="shared" si="7"/>
        <v>10.768633043021087</v>
      </c>
    </row>
    <row r="24" spans="1:31" ht="17" x14ac:dyDescent="0.2">
      <c r="A24" s="3">
        <v>2.36</v>
      </c>
      <c r="B24" s="4">
        <v>8.56</v>
      </c>
      <c r="D24" s="32"/>
      <c r="E24" s="32"/>
      <c r="F24" s="33"/>
      <c r="H24" s="8">
        <f t="shared" si="8"/>
        <v>20.201599999999999</v>
      </c>
      <c r="K24" s="22">
        <f t="shared" si="0"/>
        <v>5.5695999999999994</v>
      </c>
      <c r="L24" s="22">
        <f t="shared" si="1"/>
        <v>73.273600000000002</v>
      </c>
      <c r="P24" s="16">
        <f t="shared" si="2"/>
        <v>31.020444159999993</v>
      </c>
      <c r="R24" s="16">
        <f t="shared" si="9"/>
        <v>47.675775999999999</v>
      </c>
      <c r="T24" s="22">
        <f t="shared" si="10"/>
        <v>0.58859583999999843</v>
      </c>
      <c r="U24" s="22">
        <f t="shared" si="11"/>
        <v>10.344578968364651</v>
      </c>
      <c r="V24" s="22">
        <f t="shared" si="3"/>
        <v>3.1847220943294401</v>
      </c>
      <c r="W24" s="22">
        <f t="shared" si="4"/>
        <v>0.42372881355932207</v>
      </c>
      <c r="X24" s="22">
        <f t="shared" si="12"/>
        <v>3.6271186440677972</v>
      </c>
      <c r="Y24" s="22">
        <f t="shared" si="5"/>
        <v>0.17954610744039071</v>
      </c>
      <c r="AC24" s="22"/>
      <c r="AD24" s="22">
        <f t="shared" si="6"/>
        <v>9.4066289228022235</v>
      </c>
      <c r="AE24" s="22">
        <f t="shared" si="7"/>
        <v>0.71678053292525246</v>
      </c>
    </row>
    <row r="25" spans="1:31" ht="17" x14ac:dyDescent="0.2">
      <c r="A25" s="3">
        <v>-1.74</v>
      </c>
      <c r="B25" s="4">
        <v>9.5299999999999994</v>
      </c>
      <c r="D25" s="32"/>
      <c r="E25" s="32"/>
      <c r="F25" s="33"/>
      <c r="H25" s="8">
        <f t="shared" si="8"/>
        <v>-16.5822</v>
      </c>
      <c r="K25" s="22">
        <f t="shared" si="0"/>
        <v>3.0276000000000001</v>
      </c>
      <c r="L25" s="22">
        <f t="shared" si="1"/>
        <v>90.820899999999995</v>
      </c>
      <c r="P25" s="16">
        <f t="shared" si="2"/>
        <v>9.1663617600000009</v>
      </c>
      <c r="R25" s="16">
        <f t="shared" si="9"/>
        <v>28.853027999999998</v>
      </c>
      <c r="T25" s="22">
        <f t="shared" si="10"/>
        <v>4.112783999999995E-2</v>
      </c>
      <c r="U25" s="22">
        <f t="shared" si="11"/>
        <v>6.8355378538212515</v>
      </c>
      <c r="V25" s="22">
        <f t="shared" si="3"/>
        <v>7.2601262571901843</v>
      </c>
      <c r="W25" s="22">
        <f t="shared" si="4"/>
        <v>-0.57471264367816088</v>
      </c>
      <c r="X25" s="22">
        <f t="shared" si="12"/>
        <v>-5.4770114942528734</v>
      </c>
      <c r="Y25" s="22">
        <f t="shared" si="5"/>
        <v>0.33029462280354077</v>
      </c>
      <c r="AC25" s="22"/>
      <c r="AD25" s="22">
        <f t="shared" si="6"/>
        <v>9.2682460173778889</v>
      </c>
      <c r="AE25" s="22">
        <f t="shared" si="7"/>
        <v>6.8515147418536107E-2</v>
      </c>
    </row>
    <row r="26" spans="1:31" ht="17" x14ac:dyDescent="0.2">
      <c r="A26" s="3">
        <v>1.32</v>
      </c>
      <c r="B26" s="4">
        <v>3.5</v>
      </c>
      <c r="H26" s="8">
        <f t="shared" si="8"/>
        <v>4.62</v>
      </c>
      <c r="K26" s="22">
        <f t="shared" si="0"/>
        <v>1.7424000000000002</v>
      </c>
      <c r="L26" s="22">
        <f t="shared" si="1"/>
        <v>12.25</v>
      </c>
      <c r="P26" s="16">
        <f t="shared" si="2"/>
        <v>3.0359577600000005</v>
      </c>
      <c r="R26" s="16">
        <f t="shared" si="9"/>
        <v>6.0984000000000007</v>
      </c>
      <c r="T26" s="22">
        <f t="shared" si="10"/>
        <v>33.956259839999994</v>
      </c>
      <c r="U26" s="22">
        <f t="shared" si="11"/>
        <v>5.0614152572786955</v>
      </c>
      <c r="V26" s="22">
        <f t="shared" si="3"/>
        <v>2.4380176056626945</v>
      </c>
      <c r="W26" s="22">
        <f t="shared" si="4"/>
        <v>0.75757575757575757</v>
      </c>
      <c r="X26" s="22">
        <f t="shared" si="12"/>
        <v>2.6515151515151514</v>
      </c>
      <c r="Y26" s="22">
        <f t="shared" si="5"/>
        <v>0.57392102846648296</v>
      </c>
      <c r="AC26" s="22"/>
      <c r="AD26" s="22">
        <f t="shared" si="6"/>
        <v>9.4528997479418901</v>
      </c>
      <c r="AE26" s="22">
        <f t="shared" si="7"/>
        <v>35.437015409046616</v>
      </c>
    </row>
    <row r="27" spans="1:31" ht="17" x14ac:dyDescent="0.2">
      <c r="A27" s="3">
        <v>3.91</v>
      </c>
      <c r="B27" s="4">
        <v>21.01</v>
      </c>
      <c r="H27" s="8">
        <f t="shared" si="8"/>
        <v>82.149100000000004</v>
      </c>
      <c r="K27" s="22">
        <f t="shared" si="0"/>
        <v>15.288100000000002</v>
      </c>
      <c r="L27" s="22">
        <f t="shared" si="1"/>
        <v>441.42010000000005</v>
      </c>
      <c r="P27" s="16">
        <f t="shared" si="2"/>
        <v>233.72600161000005</v>
      </c>
      <c r="R27" s="16">
        <f t="shared" si="9"/>
        <v>321.20298100000008</v>
      </c>
      <c r="T27" s="22">
        <f t="shared" si="10"/>
        <v>136.48781584000005</v>
      </c>
      <c r="U27" s="22">
        <f t="shared" si="11"/>
        <v>23.760242253844606</v>
      </c>
      <c r="V27" s="22">
        <f t="shared" si="3"/>
        <v>7.563832454832248</v>
      </c>
      <c r="W27" s="22">
        <f t="shared" si="4"/>
        <v>0.25575447570332482</v>
      </c>
      <c r="X27" s="22">
        <f t="shared" si="12"/>
        <v>5.3734015345268542</v>
      </c>
      <c r="Y27" s="22">
        <f t="shared" si="5"/>
        <v>6.5410351842282555E-2</v>
      </c>
      <c r="AC27" s="22"/>
      <c r="AD27" s="22">
        <f t="shared" si="6"/>
        <v>9.3833478613631733</v>
      </c>
      <c r="AE27" s="22">
        <f t="shared" si="7"/>
        <v>135.17903995286832</v>
      </c>
    </row>
    <row r="28" spans="1:31" ht="17" x14ac:dyDescent="0.2">
      <c r="A28" s="3">
        <v>-2.95</v>
      </c>
      <c r="B28" s="4">
        <v>5.58</v>
      </c>
      <c r="H28" s="8">
        <f t="shared" si="8"/>
        <v>-16.461000000000002</v>
      </c>
      <c r="K28" s="22">
        <f t="shared" si="0"/>
        <v>8.7025000000000006</v>
      </c>
      <c r="L28" s="22">
        <f t="shared" si="1"/>
        <v>31.136400000000002</v>
      </c>
      <c r="P28" s="16">
        <f t="shared" si="2"/>
        <v>75.733506250000005</v>
      </c>
      <c r="R28" s="16">
        <f t="shared" si="9"/>
        <v>48.559950000000001</v>
      </c>
      <c r="T28" s="22">
        <f t="shared" si="10"/>
        <v>14.041507839999996</v>
      </c>
      <c r="U28" s="22">
        <f t="shared" si="11"/>
        <v>14.669313393129805</v>
      </c>
      <c r="V28" s="22">
        <f t="shared" si="3"/>
        <v>82.615617958528844</v>
      </c>
      <c r="W28" s="22">
        <f t="shared" si="4"/>
        <v>-0.33898305084745761</v>
      </c>
      <c r="X28" s="22">
        <f t="shared" si="12"/>
        <v>-1.8915254237288135</v>
      </c>
      <c r="Y28" s="22">
        <f t="shared" si="5"/>
        <v>0.11490950876185003</v>
      </c>
      <c r="AC28" s="22"/>
      <c r="AD28" s="22">
        <f t="shared" si="6"/>
        <v>9.3009178838292943</v>
      </c>
      <c r="AE28" s="22">
        <f t="shared" si="7"/>
        <v>13.845229898200673</v>
      </c>
    </row>
    <row r="29" spans="1:31" ht="17" x14ac:dyDescent="0.2">
      <c r="A29" s="3">
        <v>0.12</v>
      </c>
      <c r="B29" s="4">
        <v>3.6</v>
      </c>
      <c r="H29" s="8">
        <f t="shared" si="8"/>
        <v>0.432</v>
      </c>
      <c r="K29" s="22">
        <f t="shared" si="0"/>
        <v>1.44E-2</v>
      </c>
      <c r="L29" s="22">
        <f t="shared" si="1"/>
        <v>12.96</v>
      </c>
      <c r="P29" s="16">
        <f t="shared" si="2"/>
        <v>2.0735999999999999E-4</v>
      </c>
      <c r="R29" s="16">
        <f t="shared" si="9"/>
        <v>5.1839999999999997E-2</v>
      </c>
      <c r="T29" s="22">
        <f t="shared" si="10"/>
        <v>32.800819839999996</v>
      </c>
      <c r="U29" s="22">
        <f t="shared" si="11"/>
        <v>2.6760403375576107</v>
      </c>
      <c r="V29" s="22">
        <f t="shared" si="3"/>
        <v>0.8537014578206541</v>
      </c>
      <c r="W29" s="22">
        <f t="shared" si="4"/>
        <v>8.3333333333333339</v>
      </c>
      <c r="X29" s="22">
        <f t="shared" si="12"/>
        <v>30.000000000000004</v>
      </c>
      <c r="Y29" s="22">
        <f t="shared" si="5"/>
        <v>69.444444444444443</v>
      </c>
      <c r="AC29" s="22"/>
      <c r="AD29" s="22">
        <f t="shared" si="6"/>
        <v>10.50289154918817</v>
      </c>
      <c r="AE29" s="22">
        <f t="shared" si="7"/>
        <v>47.649911739853465</v>
      </c>
    </row>
    <row r="30" spans="1:31" ht="17" x14ac:dyDescent="0.2">
      <c r="A30" s="3">
        <v>-1.75</v>
      </c>
      <c r="B30" s="4">
        <v>6.57</v>
      </c>
      <c r="H30" s="8">
        <f t="shared" si="8"/>
        <v>-11.4975</v>
      </c>
      <c r="K30" s="22">
        <f t="shared" si="0"/>
        <v>3.0625</v>
      </c>
      <c r="L30" s="22">
        <f t="shared" si="1"/>
        <v>43.164900000000003</v>
      </c>
      <c r="P30" s="16">
        <f t="shared" si="2"/>
        <v>9.37890625</v>
      </c>
      <c r="R30" s="16">
        <f t="shared" si="9"/>
        <v>20.120625</v>
      </c>
      <c r="T30" s="22">
        <f t="shared" si="10"/>
        <v>7.6021518399999959</v>
      </c>
      <c r="U30" s="22">
        <f t="shared" si="11"/>
        <v>6.8837146968179335</v>
      </c>
      <c r="V30" s="22">
        <f t="shared" si="3"/>
        <v>9.841691099956773E-2</v>
      </c>
      <c r="W30" s="22">
        <f t="shared" si="4"/>
        <v>-0.5714285714285714</v>
      </c>
      <c r="X30" s="22">
        <f t="shared" si="12"/>
        <v>-3.7542857142857144</v>
      </c>
      <c r="Y30" s="22">
        <f t="shared" si="5"/>
        <v>0.32653061224489793</v>
      </c>
      <c r="AC30" s="22"/>
      <c r="AD30" s="22">
        <f t="shared" si="6"/>
        <v>9.2687011862375428</v>
      </c>
      <c r="AE30" s="22">
        <f t="shared" si="7"/>
        <v>7.2829880925999193</v>
      </c>
    </row>
    <row r="31" spans="1:31" ht="17" x14ac:dyDescent="0.2">
      <c r="A31" s="3">
        <v>2.87</v>
      </c>
      <c r="B31" s="4">
        <v>16.59</v>
      </c>
      <c r="H31" s="8">
        <f t="shared" si="8"/>
        <v>47.613300000000002</v>
      </c>
      <c r="K31" s="22">
        <f t="shared" si="0"/>
        <v>8.2369000000000003</v>
      </c>
      <c r="L31" s="22">
        <f t="shared" si="1"/>
        <v>275.22809999999998</v>
      </c>
      <c r="P31" s="16">
        <f t="shared" si="2"/>
        <v>67.846521610000011</v>
      </c>
      <c r="R31" s="16">
        <f t="shared" si="9"/>
        <v>136.650171</v>
      </c>
      <c r="T31" s="22">
        <f t="shared" si="10"/>
        <v>52.748263840000007</v>
      </c>
      <c r="U31" s="22">
        <f t="shared" si="11"/>
        <v>14.026587373093847</v>
      </c>
      <c r="V31" s="22">
        <f t="shared" si="3"/>
        <v>6.5710842957819056</v>
      </c>
      <c r="W31" s="22">
        <f t="shared" si="4"/>
        <v>0.34843205574912889</v>
      </c>
      <c r="X31" s="22">
        <f t="shared" si="12"/>
        <v>5.7804878048780486</v>
      </c>
      <c r="Y31" s="22">
        <f t="shared" si="5"/>
        <v>0.12140489747356407</v>
      </c>
      <c r="AC31" s="22"/>
      <c r="AD31" s="22">
        <f t="shared" si="6"/>
        <v>9.3961928736585545</v>
      </c>
      <c r="AE31" s="22">
        <f t="shared" si="7"/>
        <v>51.750860971000961</v>
      </c>
    </row>
    <row r="32" spans="1:31" ht="17" x14ac:dyDescent="0.2">
      <c r="A32" s="3">
        <v>-2.5099999999999998</v>
      </c>
      <c r="B32" s="4">
        <v>3.67</v>
      </c>
      <c r="H32" s="8">
        <f t="shared" si="8"/>
        <v>-9.2116999999999987</v>
      </c>
      <c r="K32" s="22">
        <f t="shared" si="0"/>
        <v>6.3000999999999987</v>
      </c>
      <c r="L32" s="22">
        <f t="shared" si="1"/>
        <v>13.4689</v>
      </c>
      <c r="P32" s="16">
        <f t="shared" si="2"/>
        <v>39.691260009999986</v>
      </c>
      <c r="R32" s="16">
        <f t="shared" si="9"/>
        <v>23.121366999999996</v>
      </c>
      <c r="T32" s="22">
        <f t="shared" si="10"/>
        <v>32.003911839999994</v>
      </c>
      <c r="U32" s="22">
        <f t="shared" si="11"/>
        <v>11.352979650573129</v>
      </c>
      <c r="V32" s="22">
        <f t="shared" si="3"/>
        <v>59.028176311120802</v>
      </c>
      <c r="W32" s="22">
        <f t="shared" si="4"/>
        <v>-0.39840637450199207</v>
      </c>
      <c r="X32" s="22">
        <f t="shared" si="12"/>
        <v>-1.4621513944223108</v>
      </c>
      <c r="Y32" s="22">
        <f t="shared" si="5"/>
        <v>0.15872763924382155</v>
      </c>
      <c r="AC32" s="22"/>
      <c r="AD32" s="22">
        <f t="shared" si="6"/>
        <v>9.2926818754808043</v>
      </c>
      <c r="AE32" s="22">
        <f t="shared" si="7"/>
        <v>31.614551472860335</v>
      </c>
    </row>
    <row r="33" spans="1:31" ht="17" x14ac:dyDescent="0.2">
      <c r="A33" s="3">
        <v>-1.66</v>
      </c>
      <c r="B33" s="4">
        <v>10.72</v>
      </c>
      <c r="H33" s="8">
        <f t="shared" si="8"/>
        <v>-17.795200000000001</v>
      </c>
      <c r="K33" s="22">
        <f t="shared" si="0"/>
        <v>2.7555999999999998</v>
      </c>
      <c r="L33" s="22">
        <f t="shared" si="1"/>
        <v>114.91840000000002</v>
      </c>
      <c r="P33" s="16">
        <f t="shared" si="2"/>
        <v>7.5933313599999988</v>
      </c>
      <c r="R33" s="16">
        <f t="shared" si="9"/>
        <v>29.540032</v>
      </c>
      <c r="T33" s="22">
        <f t="shared" si="10"/>
        <v>1.9398918400000031</v>
      </c>
      <c r="U33" s="22">
        <f t="shared" si="11"/>
        <v>6.4600621720133029</v>
      </c>
      <c r="V33" s="22">
        <f t="shared" si="3"/>
        <v>18.147070298312023</v>
      </c>
      <c r="W33" s="22">
        <f t="shared" si="4"/>
        <v>-0.60240963855421692</v>
      </c>
      <c r="X33" s="22">
        <f t="shared" si="12"/>
        <v>-6.4578313253012052</v>
      </c>
      <c r="Y33" s="22">
        <f t="shared" si="5"/>
        <v>0.36289737262302224</v>
      </c>
      <c r="AC33" s="22"/>
      <c r="AD33" s="22">
        <f t="shared" si="6"/>
        <v>9.2644072438627401</v>
      </c>
      <c r="AE33" s="22">
        <f t="shared" si="7"/>
        <v>2.1187502717192666</v>
      </c>
    </row>
    <row r="34" spans="1:31" ht="17" x14ac:dyDescent="0.2">
      <c r="A34" s="3">
        <v>1.36</v>
      </c>
      <c r="B34" s="4">
        <v>4.67</v>
      </c>
      <c r="H34" s="8">
        <f t="shared" si="8"/>
        <v>6.3512000000000004</v>
      </c>
      <c r="K34" s="22">
        <f t="shared" si="0"/>
        <v>1.8496000000000004</v>
      </c>
      <c r="L34" s="22">
        <f t="shared" si="1"/>
        <v>21.808899999999998</v>
      </c>
      <c r="P34" s="16">
        <f t="shared" si="2"/>
        <v>3.4210201600000012</v>
      </c>
      <c r="R34" s="16">
        <f t="shared" si="9"/>
        <v>8.6376320000000018</v>
      </c>
      <c r="T34" s="22">
        <f t="shared" si="10"/>
        <v>21.689511839999994</v>
      </c>
      <c r="U34" s="22">
        <f t="shared" si="11"/>
        <v>5.209396849520652</v>
      </c>
      <c r="V34" s="22">
        <f t="shared" si="3"/>
        <v>0.29094896127280495</v>
      </c>
      <c r="W34" s="22">
        <f t="shared" si="4"/>
        <v>0.73529411764705876</v>
      </c>
      <c r="X34" s="22">
        <f t="shared" si="12"/>
        <v>3.4338235294117645</v>
      </c>
      <c r="Y34" s="22">
        <f t="shared" si="5"/>
        <v>0.54065743944636668</v>
      </c>
      <c r="AC34" s="22"/>
      <c r="AD34" s="22">
        <f t="shared" si="6"/>
        <v>9.4498115367617537</v>
      </c>
      <c r="AE34" s="22">
        <f t="shared" si="7"/>
        <v>22.846598326960759</v>
      </c>
    </row>
    <row r="35" spans="1:31" ht="17" x14ac:dyDescent="0.2">
      <c r="A35" s="3">
        <v>2.97</v>
      </c>
      <c r="B35" s="4">
        <v>8.92</v>
      </c>
      <c r="H35" s="8">
        <f t="shared" si="8"/>
        <v>26.4924</v>
      </c>
      <c r="K35" s="22">
        <f t="shared" si="0"/>
        <v>8.8209000000000017</v>
      </c>
      <c r="L35" s="22">
        <f t="shared" si="1"/>
        <v>79.566400000000002</v>
      </c>
      <c r="P35" s="16">
        <f t="shared" si="2"/>
        <v>77.808276810000024</v>
      </c>
      <c r="R35" s="16">
        <f t="shared" si="9"/>
        <v>78.682428000000016</v>
      </c>
      <c r="T35" s="22">
        <f t="shared" si="10"/>
        <v>0.16581183999999966</v>
      </c>
      <c r="U35" s="22">
        <f t="shared" si="11"/>
        <v>14.832755748740325</v>
      </c>
      <c r="V35" s="22">
        <f t="shared" si="3"/>
        <v>34.96068054426177</v>
      </c>
      <c r="W35" s="22">
        <f t="shared" si="4"/>
        <v>0.33670033670033667</v>
      </c>
      <c r="X35" s="22">
        <f t="shared" si="12"/>
        <v>3.003367003367003</v>
      </c>
      <c r="Y35" s="22">
        <f t="shared" si="5"/>
        <v>0.11336711673412007</v>
      </c>
      <c r="AC35" s="22"/>
      <c r="AD35" s="22">
        <f t="shared" si="6"/>
        <v>9.3945668700948755</v>
      </c>
      <c r="AE35" s="22">
        <f t="shared" si="7"/>
        <v>0.22521371419164646</v>
      </c>
    </row>
    <row r="36" spans="1:31" ht="17" x14ac:dyDescent="0.2">
      <c r="A36" s="3">
        <v>-2.5499999999999998</v>
      </c>
      <c r="B36" s="4">
        <v>3.53</v>
      </c>
      <c r="H36" s="8">
        <f t="shared" si="8"/>
        <v>-9.0014999999999983</v>
      </c>
      <c r="K36" s="22">
        <f t="shared" si="0"/>
        <v>6.5024999999999995</v>
      </c>
      <c r="L36" s="22">
        <f t="shared" si="1"/>
        <v>12.460899999999999</v>
      </c>
      <c r="P36" s="16">
        <f t="shared" si="2"/>
        <v>42.28250624999999</v>
      </c>
      <c r="R36" s="16">
        <f t="shared" si="9"/>
        <v>22.953824999999998</v>
      </c>
      <c r="T36" s="22">
        <f t="shared" si="10"/>
        <v>33.607527840000003</v>
      </c>
      <c r="U36" s="22">
        <f t="shared" si="11"/>
        <v>11.632377731447868</v>
      </c>
      <c r="V36" s="22">
        <f t="shared" si="3"/>
        <v>65.648524903062309</v>
      </c>
      <c r="W36" s="22">
        <f t="shared" si="4"/>
        <v>-0.39215686274509809</v>
      </c>
      <c r="X36" s="22">
        <f t="shared" si="12"/>
        <v>-1.384313725490196</v>
      </c>
      <c r="Y36" s="22">
        <f t="shared" si="5"/>
        <v>0.15378700499807768</v>
      </c>
      <c r="AC36" s="22"/>
      <c r="AD36" s="22">
        <f t="shared" si="6"/>
        <v>9.2935480510468675</v>
      </c>
      <c r="AE36" s="22">
        <f t="shared" si="7"/>
        <v>33.218486136726156</v>
      </c>
    </row>
    <row r="37" spans="1:31" ht="17" x14ac:dyDescent="0.2">
      <c r="A37" s="3">
        <v>0.9</v>
      </c>
      <c r="B37" s="4">
        <v>4.62</v>
      </c>
      <c r="H37" s="8">
        <f t="shared" si="8"/>
        <v>4.1580000000000004</v>
      </c>
      <c r="K37" s="22">
        <f t="shared" si="0"/>
        <v>0.81</v>
      </c>
      <c r="L37" s="22">
        <f t="shared" si="1"/>
        <v>21.3444</v>
      </c>
      <c r="P37" s="16">
        <f t="shared" si="2"/>
        <v>0.65610000000000013</v>
      </c>
      <c r="R37" s="16">
        <f t="shared" si="9"/>
        <v>3.7422000000000004</v>
      </c>
      <c r="T37" s="22">
        <f t="shared" si="10"/>
        <v>22.157731839999993</v>
      </c>
      <c r="U37" s="22">
        <f t="shared" si="11"/>
        <v>3.7743067068458602</v>
      </c>
      <c r="V37" s="22">
        <f t="shared" si="3"/>
        <v>0.71519714608589402</v>
      </c>
      <c r="W37" s="22">
        <f t="shared" si="4"/>
        <v>1.1111111111111112</v>
      </c>
      <c r="X37" s="22">
        <f t="shared" si="12"/>
        <v>5.1333333333333337</v>
      </c>
      <c r="Y37" s="22">
        <f t="shared" si="5"/>
        <v>1.2345679012345678</v>
      </c>
      <c r="AC37" s="22"/>
      <c r="AD37" s="22">
        <f t="shared" si="6"/>
        <v>9.501899365333383</v>
      </c>
      <c r="AE37" s="22">
        <f t="shared" si="7"/>
        <v>23.832941413242487</v>
      </c>
    </row>
    <row r="38" spans="1:31" ht="17" x14ac:dyDescent="0.2">
      <c r="A38" s="3">
        <v>2.52</v>
      </c>
      <c r="B38" s="4">
        <v>9.69</v>
      </c>
      <c r="H38" s="8">
        <f t="shared" si="8"/>
        <v>24.418799999999997</v>
      </c>
      <c r="K38" s="22">
        <f t="shared" si="0"/>
        <v>6.3504000000000005</v>
      </c>
      <c r="L38" s="22">
        <f t="shared" si="1"/>
        <v>93.89609999999999</v>
      </c>
      <c r="P38" s="16">
        <f t="shared" si="2"/>
        <v>40.327580160000004</v>
      </c>
      <c r="R38" s="16">
        <f t="shared" si="9"/>
        <v>61.535375999999999</v>
      </c>
      <c r="T38" s="22">
        <f t="shared" si="10"/>
        <v>0.13162384000000002</v>
      </c>
      <c r="U38" s="22">
        <f t="shared" si="11"/>
        <v>11.422415043201589</v>
      </c>
      <c r="V38" s="22">
        <f t="shared" si="3"/>
        <v>3.0012618819111649</v>
      </c>
      <c r="W38" s="22">
        <f t="shared" si="4"/>
        <v>0.3968253968253968</v>
      </c>
      <c r="X38" s="22">
        <f t="shared" si="12"/>
        <v>3.8452380952380949</v>
      </c>
      <c r="Y38" s="22">
        <f t="shared" si="5"/>
        <v>0.15747039556563364</v>
      </c>
      <c r="AC38" s="22"/>
      <c r="AD38" s="22">
        <f t="shared" si="6"/>
        <v>9.4029001383587349</v>
      </c>
      <c r="AE38" s="22">
        <f t="shared" si="7"/>
        <v>8.2426330554433255E-2</v>
      </c>
    </row>
    <row r="39" spans="1:31" ht="17" x14ac:dyDescent="0.2">
      <c r="A39" s="3">
        <v>2.08</v>
      </c>
      <c r="B39" s="4">
        <v>3.85</v>
      </c>
      <c r="H39" s="8">
        <f t="shared" si="8"/>
        <v>8.0080000000000009</v>
      </c>
      <c r="K39" s="22">
        <f t="shared" si="0"/>
        <v>4.3264000000000005</v>
      </c>
      <c r="L39" s="22">
        <f t="shared" si="1"/>
        <v>14.822500000000002</v>
      </c>
      <c r="P39" s="16">
        <f t="shared" si="2"/>
        <v>18.717736960000003</v>
      </c>
      <c r="R39" s="16">
        <f t="shared" si="9"/>
        <v>16.656640000000003</v>
      </c>
      <c r="T39" s="22">
        <f t="shared" si="10"/>
        <v>29.999719839999997</v>
      </c>
      <c r="U39" s="22">
        <f t="shared" si="11"/>
        <v>8.6284342344542075</v>
      </c>
      <c r="V39" s="22">
        <f t="shared" si="3"/>
        <v>22.833433733003972</v>
      </c>
      <c r="W39" s="22">
        <f t="shared" si="4"/>
        <v>0.48076923076923073</v>
      </c>
      <c r="X39" s="22">
        <f t="shared" si="12"/>
        <v>1.8509615384615385</v>
      </c>
      <c r="Y39" s="22">
        <f t="shared" si="5"/>
        <v>0.23113905325443784</v>
      </c>
      <c r="AC39" s="22"/>
      <c r="AD39" s="22">
        <f t="shared" si="6"/>
        <v>9.4145346628963527</v>
      </c>
      <c r="AE39" s="22">
        <f t="shared" si="7"/>
        <v>30.964046014575029</v>
      </c>
    </row>
    <row r="40" spans="1:31" ht="17" x14ac:dyDescent="0.2">
      <c r="A40" s="3">
        <v>-1.77</v>
      </c>
      <c r="B40" s="4">
        <v>7.26</v>
      </c>
      <c r="H40" s="8">
        <f t="shared" si="8"/>
        <v>-12.850199999999999</v>
      </c>
      <c r="K40" s="22">
        <f t="shared" si="0"/>
        <v>3.1329000000000002</v>
      </c>
      <c r="L40" s="22">
        <f t="shared" si="1"/>
        <v>52.707599999999999</v>
      </c>
      <c r="P40" s="16">
        <f t="shared" si="2"/>
        <v>9.8150624100000012</v>
      </c>
      <c r="R40" s="16">
        <f t="shared" si="9"/>
        <v>22.744854</v>
      </c>
      <c r="T40" s="22">
        <f t="shared" si="10"/>
        <v>4.2733158399999986</v>
      </c>
      <c r="U40" s="22">
        <f t="shared" si="11"/>
        <v>6.9808966379917559</v>
      </c>
      <c r="V40" s="22">
        <f t="shared" si="3"/>
        <v>7.7898686684304858E-2</v>
      </c>
      <c r="W40" s="22">
        <f t="shared" si="4"/>
        <v>-0.56497175141242939</v>
      </c>
      <c r="X40" s="22">
        <f t="shared" si="12"/>
        <v>-4.101694915254237</v>
      </c>
      <c r="Y40" s="22">
        <f t="shared" si="5"/>
        <v>0.3191930798940279</v>
      </c>
      <c r="AC40" s="22"/>
      <c r="AD40" s="22">
        <f t="shared" si="6"/>
        <v>9.2695960945039815</v>
      </c>
      <c r="AE40" s="22">
        <f t="shared" si="7"/>
        <v>4.0384764630456562</v>
      </c>
    </row>
    <row r="41" spans="1:31" ht="17" x14ac:dyDescent="0.2">
      <c r="A41" s="3">
        <v>-1.69</v>
      </c>
      <c r="B41" s="4">
        <v>3.09</v>
      </c>
      <c r="H41" s="8">
        <f t="shared" si="8"/>
        <v>-5.2220999999999993</v>
      </c>
      <c r="K41" s="22">
        <f t="shared" si="0"/>
        <v>2.8560999999999996</v>
      </c>
      <c r="L41" s="22">
        <f t="shared" si="1"/>
        <v>9.5480999999999998</v>
      </c>
      <c r="P41" s="16">
        <f t="shared" si="2"/>
        <v>8.1573072099999973</v>
      </c>
      <c r="R41" s="16">
        <f t="shared" si="9"/>
        <v>8.8253489999999992</v>
      </c>
      <c r="T41" s="22">
        <f t="shared" si="10"/>
        <v>38.902663839999995</v>
      </c>
      <c r="U41" s="22">
        <f t="shared" si="11"/>
        <v>6.5987949147401368</v>
      </c>
      <c r="V41" s="22">
        <f t="shared" si="3"/>
        <v>12.311641753706246</v>
      </c>
      <c r="W41" s="22">
        <f t="shared" si="4"/>
        <v>-0.59171597633136097</v>
      </c>
      <c r="X41" s="22">
        <f t="shared" si="12"/>
        <v>-1.8284023668639053</v>
      </c>
      <c r="Y41" s="22">
        <f t="shared" si="5"/>
        <v>0.35012779664577576</v>
      </c>
      <c r="AC41" s="22"/>
      <c r="AD41" s="22">
        <f t="shared" si="6"/>
        <v>9.2658893738737671</v>
      </c>
      <c r="AE41" s="22">
        <f t="shared" si="7"/>
        <v>38.141609558326913</v>
      </c>
    </row>
    <row r="42" spans="1:31" ht="17" x14ac:dyDescent="0.2">
      <c r="A42" s="3">
        <v>2.94</v>
      </c>
      <c r="B42" s="4">
        <v>11.27</v>
      </c>
      <c r="H42" s="8">
        <f t="shared" si="8"/>
        <v>33.133800000000001</v>
      </c>
      <c r="K42" s="22">
        <f t="shared" si="0"/>
        <v>8.6435999999999993</v>
      </c>
      <c r="L42" s="22">
        <f t="shared" si="1"/>
        <v>127.01289999999999</v>
      </c>
      <c r="P42" s="16">
        <f t="shared" si="2"/>
        <v>74.711820959999983</v>
      </c>
      <c r="R42" s="16">
        <f t="shared" si="9"/>
        <v>97.413371999999981</v>
      </c>
      <c r="T42" s="22">
        <f t="shared" si="10"/>
        <v>3.7744718400000004</v>
      </c>
      <c r="U42" s="22">
        <f t="shared" si="11"/>
        <v>14.588006342914774</v>
      </c>
      <c r="V42" s="22">
        <f t="shared" si="3"/>
        <v>11.009166091622676</v>
      </c>
      <c r="W42" s="22">
        <f t="shared" si="4"/>
        <v>0.3401360544217687</v>
      </c>
      <c r="X42" s="22">
        <f t="shared" si="12"/>
        <v>3.833333333333333</v>
      </c>
      <c r="Y42" s="22">
        <f t="shared" si="5"/>
        <v>0.11569253551760841</v>
      </c>
      <c r="AC42" s="22"/>
      <c r="AD42" s="22">
        <f t="shared" si="6"/>
        <v>9.3950430568528098</v>
      </c>
      <c r="AE42" s="22">
        <f t="shared" si="7"/>
        <v>3.5154635386558541</v>
      </c>
    </row>
    <row r="43" spans="1:31" ht="17" x14ac:dyDescent="0.2">
      <c r="A43" s="3">
        <v>-0.11</v>
      </c>
      <c r="B43" s="4">
        <v>3.27</v>
      </c>
      <c r="H43" s="8">
        <f t="shared" si="8"/>
        <v>-0.35970000000000002</v>
      </c>
      <c r="K43" s="22">
        <f t="shared" si="0"/>
        <v>1.21E-2</v>
      </c>
      <c r="L43" s="22">
        <f t="shared" si="1"/>
        <v>10.6929</v>
      </c>
      <c r="P43" s="16">
        <f t="shared" si="2"/>
        <v>1.4641E-4</v>
      </c>
      <c r="R43" s="16">
        <f t="shared" si="9"/>
        <v>3.9566999999999998E-2</v>
      </c>
      <c r="T43" s="22">
        <f t="shared" si="10"/>
        <v>36.689671839999995</v>
      </c>
      <c r="U43" s="22">
        <f t="shared" si="11"/>
        <v>2.6728653593658525</v>
      </c>
      <c r="V43" s="22">
        <f t="shared" si="3"/>
        <v>0.35656977904527254</v>
      </c>
      <c r="W43" s="22">
        <f t="shared" si="4"/>
        <v>-9.0909090909090917</v>
      </c>
      <c r="X43" s="22">
        <f t="shared" si="12"/>
        <v>-29.727272727272727</v>
      </c>
      <c r="Y43" s="22">
        <f t="shared" si="5"/>
        <v>82.644628099173559</v>
      </c>
      <c r="AC43" s="22"/>
      <c r="AD43" s="22">
        <f t="shared" si="6"/>
        <v>8.0879104063217273</v>
      </c>
      <c r="AE43" s="22">
        <f t="shared" si="7"/>
        <v>23.212260683343196</v>
      </c>
    </row>
    <row r="44" spans="1:31" ht="17" x14ac:dyDescent="0.2">
      <c r="A44" s="3">
        <v>2.0499999999999998</v>
      </c>
      <c r="B44" s="4">
        <v>7.2</v>
      </c>
      <c r="H44" s="8">
        <f t="shared" si="8"/>
        <v>14.76</v>
      </c>
      <c r="K44" s="22">
        <f t="shared" si="0"/>
        <v>4.2024999999999997</v>
      </c>
      <c r="L44" s="22">
        <f t="shared" si="1"/>
        <v>51.84</v>
      </c>
      <c r="P44" s="16">
        <f t="shared" si="2"/>
        <v>17.661006249999996</v>
      </c>
      <c r="R44" s="16">
        <f t="shared" si="9"/>
        <v>30.257999999999999</v>
      </c>
      <c r="T44" s="22">
        <f t="shared" si="10"/>
        <v>4.5249798399999968</v>
      </c>
      <c r="U44" s="22">
        <f t="shared" si="11"/>
        <v>8.4573995396894812</v>
      </c>
      <c r="V44" s="22">
        <f t="shared" si="3"/>
        <v>1.5810536024113189</v>
      </c>
      <c r="W44" s="22">
        <f t="shared" si="4"/>
        <v>0.48780487804878053</v>
      </c>
      <c r="X44" s="22">
        <f t="shared" si="12"/>
        <v>3.51219512195122</v>
      </c>
      <c r="Y44" s="22">
        <f t="shared" si="5"/>
        <v>0.23795359904818561</v>
      </c>
      <c r="AC44" s="22"/>
      <c r="AD44" s="22">
        <f t="shared" si="6"/>
        <v>9.4155097959950727</v>
      </c>
      <c r="AE44" s="22">
        <f t="shared" si="7"/>
        <v>4.9084836561501275</v>
      </c>
    </row>
    <row r="45" spans="1:31" ht="17" x14ac:dyDescent="0.2">
      <c r="A45" s="3">
        <v>2.77</v>
      </c>
      <c r="B45" s="4">
        <v>13.69</v>
      </c>
      <c r="H45" s="8">
        <f t="shared" si="8"/>
        <v>37.921300000000002</v>
      </c>
      <c r="K45" s="22">
        <f t="shared" si="0"/>
        <v>7.6729000000000003</v>
      </c>
      <c r="L45" s="22">
        <f t="shared" si="1"/>
        <v>187.4161</v>
      </c>
      <c r="P45" s="16">
        <f t="shared" si="2"/>
        <v>58.873394410000003</v>
      </c>
      <c r="R45" s="16">
        <f t="shared" si="9"/>
        <v>105.042001</v>
      </c>
      <c r="T45" s="22">
        <f t="shared" si="10"/>
        <v>19.03402384</v>
      </c>
      <c r="U45" s="22">
        <f t="shared" si="11"/>
        <v>13.248027503462659</v>
      </c>
      <c r="V45" s="22">
        <f t="shared" si="3"/>
        <v>0.19533968769544977</v>
      </c>
      <c r="W45" s="22">
        <f t="shared" si="4"/>
        <v>0.36101083032490977</v>
      </c>
      <c r="X45" s="22">
        <f t="shared" si="12"/>
        <v>4.9422382671480145</v>
      </c>
      <c r="Y45" s="22">
        <f t="shared" si="5"/>
        <v>0.13032881961188078</v>
      </c>
      <c r="AC45" s="22"/>
      <c r="AD45" s="22">
        <f t="shared" si="6"/>
        <v>9.3979362782015627</v>
      </c>
      <c r="AE45" s="22">
        <f t="shared" si="7"/>
        <v>18.421810991978248</v>
      </c>
    </row>
    <row r="46" spans="1:31" ht="17" x14ac:dyDescent="0.2">
      <c r="A46" s="3">
        <v>0.14000000000000001</v>
      </c>
      <c r="B46" s="4">
        <v>4.66</v>
      </c>
      <c r="H46" s="8">
        <f t="shared" si="8"/>
        <v>0.65240000000000009</v>
      </c>
      <c r="K46" s="22">
        <f t="shared" si="0"/>
        <v>1.9600000000000003E-2</v>
      </c>
      <c r="L46" s="22">
        <f t="shared" si="1"/>
        <v>21.715600000000002</v>
      </c>
      <c r="P46" s="16">
        <f t="shared" si="2"/>
        <v>3.8416000000000009E-4</v>
      </c>
      <c r="R46" s="16">
        <f t="shared" si="9"/>
        <v>9.1336000000000014E-2</v>
      </c>
      <c r="T46" s="22">
        <f t="shared" si="10"/>
        <v>21.782755839999993</v>
      </c>
      <c r="U46" s="22">
        <f t="shared" si="11"/>
        <v>2.6832185491215865</v>
      </c>
      <c r="V46" s="22">
        <f t="shared" si="3"/>
        <v>3.9076649045369658</v>
      </c>
      <c r="W46" s="22">
        <f t="shared" si="4"/>
        <v>7.1428571428571423</v>
      </c>
      <c r="X46" s="22">
        <f t="shared" si="12"/>
        <v>33.285714285714285</v>
      </c>
      <c r="Y46" s="22">
        <f t="shared" si="5"/>
        <v>51.020408163265301</v>
      </c>
      <c r="AC46" s="22"/>
      <c r="AD46" s="22">
        <f t="shared" si="6"/>
        <v>10.337892837563754</v>
      </c>
      <c r="AE46" s="22">
        <f t="shared" si="7"/>
        <v>32.238467074857773</v>
      </c>
    </row>
    <row r="47" spans="1:31" ht="17" x14ac:dyDescent="0.2">
      <c r="A47" s="3">
        <v>0.5</v>
      </c>
      <c r="B47" s="4">
        <v>6.01</v>
      </c>
      <c r="H47" s="8">
        <f t="shared" si="8"/>
        <v>3.0049999999999999</v>
      </c>
      <c r="K47" s="22">
        <f t="shared" si="0"/>
        <v>0.25</v>
      </c>
      <c r="L47" s="22">
        <f t="shared" si="1"/>
        <v>36.120100000000001</v>
      </c>
      <c r="P47" s="16">
        <f t="shared" si="2"/>
        <v>6.25E-2</v>
      </c>
      <c r="R47" s="16">
        <f t="shared" si="9"/>
        <v>1.5024999999999999</v>
      </c>
      <c r="T47" s="22">
        <f t="shared" si="10"/>
        <v>11.003815839999998</v>
      </c>
      <c r="U47" s="22">
        <f t="shared" si="11"/>
        <v>3.0012685384177309</v>
      </c>
      <c r="V47" s="22">
        <f t="shared" si="3"/>
        <v>9.0524650079149769</v>
      </c>
      <c r="W47" s="22">
        <f t="shared" si="4"/>
        <v>2</v>
      </c>
      <c r="X47" s="22">
        <f t="shared" si="12"/>
        <v>12.02</v>
      </c>
      <c r="Y47" s="22">
        <f t="shared" si="5"/>
        <v>4</v>
      </c>
      <c r="AC47" s="22"/>
      <c r="AD47" s="22">
        <f t="shared" si="6"/>
        <v>9.6250984033462803</v>
      </c>
      <c r="AE47" s="22">
        <f t="shared" si="7"/>
        <v>13.068936465876826</v>
      </c>
    </row>
    <row r="48" spans="1:31" ht="17" x14ac:dyDescent="0.2">
      <c r="A48" s="3">
        <v>5.16</v>
      </c>
      <c r="B48" s="4">
        <v>51.55</v>
      </c>
      <c r="H48" s="8">
        <f t="shared" si="8"/>
        <v>265.99799999999999</v>
      </c>
      <c r="K48" s="22">
        <f t="shared" si="0"/>
        <v>26.625600000000002</v>
      </c>
      <c r="L48" s="22">
        <f t="shared" si="1"/>
        <v>2657.4024999999997</v>
      </c>
      <c r="P48" s="16">
        <f t="shared" si="2"/>
        <v>708.92257536000011</v>
      </c>
      <c r="R48" s="16">
        <f t="shared" si="9"/>
        <v>1372.5496800000001</v>
      </c>
      <c r="T48" s="22">
        <f t="shared" si="10"/>
        <v>1782.7648398399999</v>
      </c>
      <c r="U48" s="22">
        <f t="shared" si="11"/>
        <v>39.410814101262311</v>
      </c>
      <c r="V48" s="22">
        <f t="shared" si="3"/>
        <v>147.35983428411188</v>
      </c>
      <c r="W48" s="22">
        <f t="shared" si="4"/>
        <v>0.19379844961240308</v>
      </c>
      <c r="X48" s="22">
        <f t="shared" si="12"/>
        <v>9.9903100775193785</v>
      </c>
      <c r="Y48" s="22">
        <f t="shared" si="5"/>
        <v>3.755783907217114E-2</v>
      </c>
      <c r="AC48" s="22"/>
      <c r="AD48" s="22">
        <f t="shared" si="6"/>
        <v>9.3747608231979811</v>
      </c>
      <c r="AE48" s="22">
        <f t="shared" si="7"/>
        <v>1778.7507996204556</v>
      </c>
    </row>
    <row r="49" spans="1:31" ht="17" x14ac:dyDescent="0.2">
      <c r="A49" s="3">
        <v>-3.69</v>
      </c>
      <c r="B49" s="4">
        <v>24.03</v>
      </c>
      <c r="H49" s="8">
        <f t="shared" si="8"/>
        <v>-88.670699999999997</v>
      </c>
      <c r="K49" s="22">
        <f t="shared" si="0"/>
        <v>13.616099999999999</v>
      </c>
      <c r="L49" s="22">
        <f t="shared" si="1"/>
        <v>577.44090000000006</v>
      </c>
      <c r="P49" s="16">
        <f t="shared" si="2"/>
        <v>185.39817921</v>
      </c>
      <c r="R49" s="16">
        <f t="shared" si="9"/>
        <v>327.194883</v>
      </c>
      <c r="T49" s="22">
        <f t="shared" si="10"/>
        <v>216.17232784000004</v>
      </c>
      <c r="U49" s="22">
        <f t="shared" si="11"/>
        <v>21.452171150966333</v>
      </c>
      <c r="V49" s="22">
        <f t="shared" si="3"/>
        <v>6.6452015749102484</v>
      </c>
      <c r="W49" s="22">
        <f t="shared" si="4"/>
        <v>-0.2710027100271003</v>
      </c>
      <c r="X49" s="22">
        <f t="shared" si="12"/>
        <v>-6.51219512195122</v>
      </c>
      <c r="Y49" s="22">
        <f t="shared" si="5"/>
        <v>7.3442468842032593E-2</v>
      </c>
      <c r="AC49" s="22"/>
      <c r="AD49" s="22">
        <f t="shared" si="6"/>
        <v>9.3103398854962567</v>
      </c>
      <c r="AE49" s="22">
        <f t="shared" si="7"/>
        <v>216.66839388651238</v>
      </c>
    </row>
    <row r="50" spans="1:31" ht="17" x14ac:dyDescent="0.2">
      <c r="A50" s="3">
        <v>-1.68</v>
      </c>
      <c r="B50" s="4">
        <v>7.72</v>
      </c>
      <c r="H50" s="8">
        <f t="shared" si="8"/>
        <v>-12.9696</v>
      </c>
      <c r="K50" s="22">
        <f t="shared" si="0"/>
        <v>2.8223999999999996</v>
      </c>
      <c r="L50" s="22">
        <f t="shared" si="1"/>
        <v>59.598399999999998</v>
      </c>
      <c r="P50" s="16">
        <f t="shared" si="2"/>
        <v>7.965941759999998</v>
      </c>
      <c r="R50" s="16">
        <f t="shared" si="9"/>
        <v>21.788927999999995</v>
      </c>
      <c r="T50" s="22">
        <f t="shared" si="10"/>
        <v>2.5830918399999994</v>
      </c>
      <c r="U50" s="22">
        <f t="shared" si="11"/>
        <v>6.5522745821043724</v>
      </c>
      <c r="V50" s="22">
        <f t="shared" si="3"/>
        <v>1.3635826515995175</v>
      </c>
      <c r="W50" s="22">
        <f t="shared" si="4"/>
        <v>-0.59523809523809523</v>
      </c>
      <c r="X50" s="22">
        <f t="shared" si="12"/>
        <v>-4.5952380952380949</v>
      </c>
      <c r="Y50" s="22">
        <f t="shared" si="5"/>
        <v>0.35430839002267578</v>
      </c>
      <c r="AC50" s="22"/>
      <c r="AD50" s="22">
        <f t="shared" si="6"/>
        <v>9.2654012120050542</v>
      </c>
      <c r="AE50" s="22">
        <f t="shared" si="7"/>
        <v>2.3882649060666914</v>
      </c>
    </row>
    <row r="51" spans="1:31" ht="17" x14ac:dyDescent="0.2">
      <c r="A51" s="3">
        <v>-0.71</v>
      </c>
      <c r="B51" s="4">
        <v>3.02</v>
      </c>
      <c r="H51" s="8">
        <f t="shared" si="8"/>
        <v>-2.1442000000000001</v>
      </c>
      <c r="K51" s="22">
        <f t="shared" si="0"/>
        <v>0.50409999999999999</v>
      </c>
      <c r="L51" s="22">
        <f t="shared" si="1"/>
        <v>9.1204000000000001</v>
      </c>
      <c r="P51" s="16">
        <f t="shared" si="2"/>
        <v>0.25411680999999997</v>
      </c>
      <c r="R51" s="16">
        <f t="shared" si="9"/>
        <v>1.5223819999999999</v>
      </c>
      <c r="T51" s="22">
        <f t="shared" si="10"/>
        <v>39.78077184</v>
      </c>
      <c r="U51" s="22">
        <f t="shared" si="11"/>
        <v>3.3520346073419947</v>
      </c>
      <c r="V51" s="22">
        <f t="shared" si="3"/>
        <v>0.11024698047275255</v>
      </c>
      <c r="W51" s="22">
        <f t="shared" si="4"/>
        <v>-1.4084507042253522</v>
      </c>
      <c r="X51" s="22">
        <f t="shared" si="12"/>
        <v>-4.2535211267605639</v>
      </c>
      <c r="Y51" s="22">
        <f t="shared" si="5"/>
        <v>1.9837333862328903</v>
      </c>
      <c r="AC51" s="22"/>
      <c r="AD51" s="22">
        <f t="shared" si="6"/>
        <v>9.1526908244869691</v>
      </c>
      <c r="AE51" s="22">
        <f t="shared" si="7"/>
        <v>37.609896748746664</v>
      </c>
    </row>
    <row r="52" spans="1:31" thickBot="1" x14ac:dyDescent="0.25">
      <c r="A52" s="5">
        <v>3.77</v>
      </c>
      <c r="B52" s="6">
        <v>27.71</v>
      </c>
      <c r="H52" s="8">
        <f t="shared" si="8"/>
        <v>104.4667</v>
      </c>
      <c r="K52" s="22">
        <f t="shared" si="0"/>
        <v>14.212899999999999</v>
      </c>
      <c r="L52" s="22">
        <f t="shared" si="1"/>
        <v>767.84410000000003</v>
      </c>
      <c r="P52" s="16">
        <f t="shared" si="2"/>
        <v>202.00652640999999</v>
      </c>
      <c r="R52" s="16">
        <f t="shared" si="9"/>
        <v>393.83945899999998</v>
      </c>
      <c r="T52" s="22">
        <f t="shared" si="10"/>
        <v>337.92733584000013</v>
      </c>
      <c r="U52" s="22">
        <f t="shared" si="11"/>
        <v>22.276008970462595</v>
      </c>
      <c r="V52" s="22">
        <f t="shared" si="3"/>
        <v>29.528258509093</v>
      </c>
      <c r="W52" s="22">
        <f t="shared" si="4"/>
        <v>0.26525198938992045</v>
      </c>
      <c r="X52" s="22">
        <f t="shared" si="12"/>
        <v>7.3501326259946955</v>
      </c>
      <c r="Y52" s="22">
        <f t="shared" si="5"/>
        <v>7.0358617875310461E-2</v>
      </c>
      <c r="AC52" s="22"/>
      <c r="AD52" s="22">
        <f t="shared" si="6"/>
        <v>9.3846642064815882</v>
      </c>
      <c r="AE52" s="22">
        <f>POWER(B52-AD52,2)</f>
        <v>335.81793194520714</v>
      </c>
    </row>
    <row r="53" spans="1:31" ht="19" thickTop="1" x14ac:dyDescent="0.2">
      <c r="T53" s="23">
        <f>SUM(T3:T52)</f>
        <v>3674.6856080000002</v>
      </c>
      <c r="V53" s="23">
        <f>SUM(V3:V52)</f>
        <v>761.35177217286457</v>
      </c>
      <c r="W53" s="9"/>
      <c r="AC53" s="23"/>
      <c r="AE53" s="23">
        <f>SUM(AE3:AE52)</f>
        <v>3666.9498401156657</v>
      </c>
    </row>
  </sheetData>
  <mergeCells count="13">
    <mergeCell ref="A1:B1"/>
    <mergeCell ref="D5:E6"/>
    <mergeCell ref="F5:F6"/>
    <mergeCell ref="D7:E8"/>
    <mergeCell ref="F7:F8"/>
    <mergeCell ref="D23:E25"/>
    <mergeCell ref="F23:F25"/>
    <mergeCell ref="D10:E11"/>
    <mergeCell ref="F10:F11"/>
    <mergeCell ref="D13:E14"/>
    <mergeCell ref="F13:F14"/>
    <mergeCell ref="D20:E21"/>
    <mergeCell ref="F20:F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№1</vt:lpstr>
      <vt:lpstr>№2</vt:lpstr>
      <vt:lpstr>№3</vt:lpstr>
      <vt:lpstr>№4 и №5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Сократис</dc:creator>
  <cp:lastModifiedBy>Сократис</cp:lastModifiedBy>
  <dcterms:created xsi:type="dcterms:W3CDTF">2023-06-21T12:19:52Z</dcterms:created>
  <dcterms:modified xsi:type="dcterms:W3CDTF">2023-06-29T18:25:55Z</dcterms:modified>
</cp:coreProperties>
</file>