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(2)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<sst xmlns="http://schemas.openxmlformats.org/spreadsheetml/2006/main" count="98" uniqueCount="49">
  <si>
    <t xml:space="preserve">M</t>
  </si>
  <si>
    <t xml:space="preserve">QD800 streptavidin</t>
  </si>
  <si>
    <t xml:space="preserve">microM</t>
  </si>
  <si>
    <t xml:space="preserve">NT-proBNP</t>
  </si>
  <si>
    <t xml:space="preserve">pg/ml</t>
  </si>
  <si>
    <t xml:space="preserve">[QD] to cover NTproBNP concentration</t>
  </si>
  <si>
    <t xml:space="preserve">preparation</t>
  </si>
  <si>
    <t xml:space="preserve">solutions name</t>
  </si>
  <si>
    <t xml:space="preserve">[M]</t>
  </si>
  <si>
    <t xml:space="preserve">V microL</t>
  </si>
  <si>
    <t xml:space="preserve">V ml</t>
  </si>
  <si>
    <t xml:space="preserve">Vml from stock sol</t>
  </si>
  <si>
    <t xml:space="preserve">from stock sol</t>
  </si>
  <si>
    <t xml:space="preserve">PBS V</t>
  </si>
  <si>
    <t xml:space="preserve">-</t>
  </si>
  <si>
    <t xml:space="preserve">A</t>
  </si>
  <si>
    <t xml:space="preserve">0,5mA</t>
  </si>
  <si>
    <t xml:space="preserve">background</t>
  </si>
  <si>
    <t xml:space="preserve">with sample</t>
  </si>
  <si>
    <t xml:space="preserve">signal</t>
  </si>
  <si>
    <t xml:space="preserve">[QD]</t>
  </si>
  <si>
    <t xml:space="preserve">10nM</t>
  </si>
  <si>
    <t xml:space="preserve">A/2</t>
  </si>
  <si>
    <t xml:space="preserve">5nM</t>
  </si>
  <si>
    <t xml:space="preserve">A/4</t>
  </si>
  <si>
    <t xml:space="preserve">2,5nM</t>
  </si>
  <si>
    <t xml:space="preserve">A/8</t>
  </si>
  <si>
    <t xml:space="preserve">1,25nM</t>
  </si>
  <si>
    <t xml:space="preserve">A/16</t>
  </si>
  <si>
    <t xml:space="preserve">0,63nM</t>
  </si>
  <si>
    <t xml:space="preserve">A/32</t>
  </si>
  <si>
    <t xml:space="preserve">0,32nM</t>
  </si>
  <si>
    <t xml:space="preserve">0,16nM</t>
  </si>
  <si>
    <t xml:space="preserve">1mA</t>
  </si>
  <si>
    <t xml:space="preserve">A/64</t>
  </si>
  <si>
    <t xml:space="preserve">2mA</t>
  </si>
  <si>
    <t xml:space="preserve">Concentration </t>
  </si>
  <si>
    <t xml:space="preserve">0.5 mA</t>
  </si>
  <si>
    <t xml:space="preserve">1 mA</t>
  </si>
  <si>
    <t xml:space="preserve">2 mA</t>
  </si>
  <si>
    <t xml:space="preserve">from sol stock</t>
  </si>
  <si>
    <t xml:space="preserve">number of samples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</si>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</sst>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#0.00E+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ED7D3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rgb="FF0070C0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806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48235"/>
      </patternFill>
    </fill>
    <fill>
      <patternFill patternType="solid">
        <fgColor rgb="FFDDDDD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7030A0"/>
      <rgbColor rgb="FFFFFFCC"/>
      <rgbColor rgb="FFDDDDDD"/>
      <rgbColor rgb="FF660066"/>
      <rgbColor rgb="FFFF420E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4472C4"/>
      <rgbColor rgb="FF33CCCC"/>
      <rgbColor rgb="FF99CC00"/>
      <rgbColor rgb="FFFFD320"/>
      <rgbColor rgb="FFBF9000"/>
      <rgbColor rgb="FFED7D31"/>
      <rgbColor rgb="FF595959"/>
      <rgbColor rgb="FFA5A5A5"/>
      <rgbColor rgb="FF004586"/>
      <rgbColor rgb="FF548235"/>
      <rgbColor rgb="FF003300"/>
      <rgbColor rgb="FF333300"/>
      <rgbColor rgb="FF806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QD concentration vs fluorescence signal measured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"0.5 mA"</c:f>
              <c:strCache>
                <c:ptCount val="1"/>
                <c:pt idx="0">
                  <c:v>0.5 mA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'Sheet1 (2)'!$G$21:$G$27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'Sheet1 (2)'!$D$21:$D$27</c:f>
              <c:numCache>
                <c:formatCode>General</c:formatCode>
                <c:ptCount val="7"/>
                <c:pt idx="0">
                  <c:v>239</c:v>
                </c:pt>
                <c:pt idx="1">
                  <c:v>184</c:v>
                </c:pt>
                <c:pt idx="2">
                  <c:v>145</c:v>
                </c:pt>
                <c:pt idx="3">
                  <c:v>29</c:v>
                </c:pt>
                <c:pt idx="4">
                  <c:v>11</c:v>
                </c:pt>
                <c:pt idx="5">
                  <c:v>4</c:v>
                </c:pt>
                <c:pt idx="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"1 mA"</c:f>
              <c:strCache>
                <c:ptCount val="1"/>
                <c:pt idx="0">
                  <c:v>1 mA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'Sheet1 (2)'!$G$21:$G$27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'Sheet1 (2)'!$D$29:$D$35</c:f>
              <c:numCache>
                <c:formatCode>General</c:formatCode>
                <c:ptCount val="7"/>
                <c:pt idx="0">
                  <c:v>995</c:v>
                </c:pt>
                <c:pt idx="1">
                  <c:v>227</c:v>
                </c:pt>
                <c:pt idx="2">
                  <c:v>139</c:v>
                </c:pt>
                <c:pt idx="3">
                  <c:v>70</c:v>
                </c:pt>
                <c:pt idx="4">
                  <c:v>30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 mA"</c:f>
              <c:strCache>
                <c:ptCount val="1"/>
                <c:pt idx="0">
                  <c:v>2 mA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'Sheet1 (2)'!$G$21:$G$27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'Sheet1 (2)'!$D$39:$D$45</c:f>
              <c:numCache>
                <c:formatCode>General</c:formatCode>
                <c:ptCount val="7"/>
                <c:pt idx="0">
                  <c:v>2847</c:v>
                </c:pt>
                <c:pt idx="1">
                  <c:v>906</c:v>
                </c:pt>
                <c:pt idx="2">
                  <c:v>385</c:v>
                </c:pt>
                <c:pt idx="3">
                  <c:v>75</c:v>
                </c:pt>
                <c:pt idx="4">
                  <c:v>40</c:v>
                </c:pt>
                <c:pt idx="5">
                  <c:v>37</c:v>
                </c:pt>
                <c:pt idx="6">
                  <c:v>17</c:v>
                </c:pt>
              </c:numCache>
            </c:numRef>
          </c:yVal>
          <c:smooth val="0"/>
        </c:ser>
        <c:axId val="3784402"/>
        <c:axId val="34016449"/>
      </c:scatterChart>
      <c:valAx>
        <c:axId val="3784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QDot concentration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016449"/>
        <c:crosses val="autoZero"/>
        <c:crossBetween val="midCat"/>
      </c:valAx>
      <c:valAx>
        <c:axId val="3401644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 Voltage (mV)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8440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Device Characteristics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'Sheet1 (2)'!$B$47</c:f>
              <c:strCache>
                <c:ptCount val="1"/>
                <c:pt idx="0">
                  <c:v>0.5 mA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'Sheet1 (2)'!$A$48:$A$54</c:f>
              <c:numCache>
                <c:formatCode>General</c:formatCode>
                <c:ptCount val="7"/>
                <c:pt idx="0">
                  <c:v>1E-008</c:v>
                </c:pt>
                <c:pt idx="1">
                  <c:v>5E-009</c:v>
                </c:pt>
                <c:pt idx="2">
                  <c:v>2.5E-009</c:v>
                </c:pt>
                <c:pt idx="3">
                  <c:v>1.25E-009</c:v>
                </c:pt>
                <c:pt idx="4">
                  <c:v>6.25E-010</c:v>
                </c:pt>
                <c:pt idx="5">
                  <c:v>3.125E-010</c:v>
                </c:pt>
                <c:pt idx="6">
                  <c:v>1.5625E-010</c:v>
                </c:pt>
              </c:numCache>
            </c:numRef>
          </c:xVal>
          <c:yVal>
            <c:numRef>
              <c:f>'Sheet1 (2)'!$B$48:$B$54</c:f>
              <c:numCache>
                <c:formatCode>General</c:formatCode>
                <c:ptCount val="7"/>
                <c:pt idx="0">
                  <c:v>239</c:v>
                </c:pt>
                <c:pt idx="1">
                  <c:v>184</c:v>
                </c:pt>
                <c:pt idx="2">
                  <c:v>145</c:v>
                </c:pt>
                <c:pt idx="3">
                  <c:v>29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(2)'!$C$47</c:f>
              <c:strCache>
                <c:ptCount val="1"/>
                <c:pt idx="0">
                  <c:v>1 mA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'Sheet1 (2)'!$A$48:$A$54</c:f>
              <c:numCache>
                <c:formatCode>General</c:formatCode>
                <c:ptCount val="7"/>
                <c:pt idx="0">
                  <c:v>1E-008</c:v>
                </c:pt>
                <c:pt idx="1">
                  <c:v>5E-009</c:v>
                </c:pt>
                <c:pt idx="2">
                  <c:v>2.5E-009</c:v>
                </c:pt>
                <c:pt idx="3">
                  <c:v>1.25E-009</c:v>
                </c:pt>
                <c:pt idx="4">
                  <c:v>6.25E-010</c:v>
                </c:pt>
                <c:pt idx="5">
                  <c:v>3.125E-010</c:v>
                </c:pt>
                <c:pt idx="6">
                  <c:v>1.5625E-010</c:v>
                </c:pt>
              </c:numCache>
            </c:numRef>
          </c:xVal>
          <c:yVal>
            <c:numRef>
              <c:f>'Sheet1 (2)'!$C$48:$C$54</c:f>
              <c:numCache>
                <c:formatCode>General</c:formatCode>
                <c:ptCount val="7"/>
                <c:pt idx="0">
                  <c:v>995</c:v>
                </c:pt>
                <c:pt idx="1">
                  <c:v>227</c:v>
                </c:pt>
                <c:pt idx="2">
                  <c:v>139</c:v>
                </c:pt>
                <c:pt idx="3">
                  <c:v>70</c:v>
                </c:pt>
                <c:pt idx="4">
                  <c:v>30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(2)'!$D$47</c:f>
              <c:strCache>
                <c:ptCount val="1"/>
                <c:pt idx="0">
                  <c:v>2 mA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'Sheet1 (2)'!$A$48:$A$54</c:f>
              <c:numCache>
                <c:formatCode>General</c:formatCode>
                <c:ptCount val="7"/>
                <c:pt idx="0">
                  <c:v>1E-008</c:v>
                </c:pt>
                <c:pt idx="1">
                  <c:v>5E-009</c:v>
                </c:pt>
                <c:pt idx="2">
                  <c:v>2.5E-009</c:v>
                </c:pt>
                <c:pt idx="3">
                  <c:v>1.25E-009</c:v>
                </c:pt>
                <c:pt idx="4">
                  <c:v>6.25E-010</c:v>
                </c:pt>
                <c:pt idx="5">
                  <c:v>3.125E-010</c:v>
                </c:pt>
                <c:pt idx="6">
                  <c:v>1.5625E-010</c:v>
                </c:pt>
              </c:numCache>
            </c:numRef>
          </c:xVal>
          <c:yVal>
            <c:numRef>
              <c:f>'Sheet1 (2)'!$D$48:$D$54</c:f>
              <c:numCache>
                <c:formatCode>General</c:formatCode>
                <c:ptCount val="7"/>
                <c:pt idx="0">
                  <c:v>2847</c:v>
                </c:pt>
                <c:pt idx="1">
                  <c:v>906</c:v>
                </c:pt>
                <c:pt idx="2">
                  <c:v>385</c:v>
                </c:pt>
                <c:pt idx="3">
                  <c:v>75</c:v>
                </c:pt>
                <c:pt idx="4">
                  <c:v>40</c:v>
                </c:pt>
                <c:pt idx="5">
                  <c:v>37</c:v>
                </c:pt>
                <c:pt idx="6">
                  <c:v>17</c:v>
                </c:pt>
              </c:numCache>
            </c:numRef>
          </c:yVal>
          <c:smooth val="0"/>
        </c:ser>
        <c:axId val="88395888"/>
        <c:axId val="70980636"/>
      </c:scatterChart>
      <c:valAx>
        <c:axId val="88395888"/>
        <c:scaling>
          <c:logBase val="10"/>
          <c:orientation val="minMax"/>
          <c:max val="1E-008"/>
          <c:min val="1E-01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Concentration (mol/l)</a:t>
                </a:r>
              </a:p>
            </c:rich>
          </c:tx>
          <c:overlay val="0"/>
        </c:title>
        <c:numFmt formatCode="##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80636"/>
        <c:crossesAt val="0"/>
        <c:crossBetween val="midCat"/>
        <c:majorUnit val="0.2"/>
        <c:minorUnit val="100"/>
      </c:valAx>
      <c:valAx>
        <c:axId val="7098063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Signal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9588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16</xdr:row>
      <xdr:rowOff>0</xdr:rowOff>
    </xdr:from>
    <xdr:to>
      <xdr:col>13</xdr:col>
      <xdr:colOff>108720</xdr:colOff>
      <xdr:row>19</xdr:row>
      <xdr:rowOff>122040</xdr:rowOff>
    </xdr:to>
    <xdr:graphicFrame>
      <xdr:nvGraphicFramePr>
        <xdr:cNvPr id="0" name="Chart 1"/>
        <xdr:cNvGraphicFramePr/>
      </xdr:nvGraphicFramePr>
      <xdr:xfrm>
        <a:off x="7526520" y="3047760"/>
        <a:ext cx="3427200" cy="6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318240</xdr:colOff>
      <xdr:row>39</xdr:row>
      <xdr:rowOff>20160</xdr:rowOff>
    </xdr:from>
    <xdr:to>
      <xdr:col>16</xdr:col>
      <xdr:colOff>639360</xdr:colOff>
      <xdr:row>63</xdr:row>
      <xdr:rowOff>149400</xdr:rowOff>
    </xdr:to>
    <xdr:graphicFrame>
      <xdr:nvGraphicFramePr>
        <xdr:cNvPr id="1" name=""/>
        <xdr:cNvGraphicFramePr/>
      </xdr:nvGraphicFramePr>
      <xdr:xfrm>
        <a:off x="5508720" y="7449480"/>
        <a:ext cx="791100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true" showOutlineSymbols="true" defaultGridColor="true" view="normal" topLeftCell="C42" colorId="64" zoomScale="95" zoomScaleNormal="95" zoomScalePageLayoutView="100" workbookViewId="0">
      <selection pane="topLeft" activeCell="N38" activeCellId="0" sqref="N38"/>
    </sheetView>
  </sheetViews>
  <sheetFormatPr defaultRowHeight="15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11.99"/>
    <col collapsed="false" customWidth="true" hidden="false" outlineLevel="0" max="3" min="3" style="1" width="15.86"/>
    <col collapsed="false" customWidth="true" hidden="false" outlineLevel="0" max="4" min="4" style="1" width="14.57"/>
    <col collapsed="false" customWidth="true" hidden="false" outlineLevel="0" max="5" min="5" style="1" width="13.29"/>
    <col collapsed="false" customWidth="true" hidden="false" outlineLevel="0" max="6" min="6" style="1" width="10.99"/>
    <col collapsed="false" customWidth="true" hidden="false" outlineLevel="0" max="7" min="7" style="1" width="14.28"/>
    <col collapsed="false" customWidth="true" hidden="false" outlineLevel="0" max="1025" min="8" style="1" width="9.14"/>
  </cols>
  <sheetData>
    <row r="1" customFormat="false" ht="15" hidden="false" customHeight="false" outlineLevel="0" collapsed="false">
      <c r="E1" s="1" t="s">
        <v>0</v>
      </c>
    </row>
    <row r="2" customFormat="false" ht="15" hidden="false" customHeight="false" outlineLevel="0" collapsed="false">
      <c r="A2" s="1" t="s">
        <v>1</v>
      </c>
      <c r="C2" s="1" t="n">
        <v>1</v>
      </c>
      <c r="D2" s="1" t="s">
        <v>2</v>
      </c>
      <c r="E2" s="1" t="n">
        <f aca="false">10^-6</f>
        <v>1E-006</v>
      </c>
    </row>
    <row r="3" customFormat="false" ht="15" hidden="false" customHeight="false" outlineLevel="0" collapsed="false">
      <c r="A3" s="1" t="s">
        <v>3</v>
      </c>
      <c r="C3" s="1" t="n">
        <v>10000</v>
      </c>
      <c r="D3" s="1" t="s">
        <v>4</v>
      </c>
      <c r="E3" s="1" t="n">
        <f aca="false">0.12*10^-10</f>
        <v>1.2E-011</v>
      </c>
    </row>
    <row r="4" customFormat="false" ht="15" hidden="false" customHeight="false" outlineLevel="0" collapsed="false">
      <c r="A4" s="1" t="s">
        <v>5</v>
      </c>
      <c r="E4" s="1" t="n">
        <f aca="false">E3/5</f>
        <v>2.4E-012</v>
      </c>
    </row>
    <row r="5" customFormat="false" ht="15" hidden="false" customHeight="false" outlineLevel="0" collapsed="false">
      <c r="D5" s="2"/>
      <c r="E5" s="2"/>
      <c r="F5" s="2"/>
      <c r="G5" s="2"/>
      <c r="H5" s="2"/>
    </row>
    <row r="6" customFormat="false" ht="15" hidden="false" customHeight="false" outlineLevel="0" collapsed="false">
      <c r="D6" s="2"/>
      <c r="E6" s="3" t="s">
        <v>6</v>
      </c>
      <c r="F6" s="3"/>
      <c r="G6" s="3"/>
      <c r="H6" s="3"/>
    </row>
    <row r="7" customFormat="false" ht="15" hidden="false" customHeight="false" outlineLevel="0" collapsed="false">
      <c r="A7" s="1" t="s">
        <v>7</v>
      </c>
      <c r="B7" s="1" t="s">
        <v>8</v>
      </c>
      <c r="C7" s="1" t="s">
        <v>9</v>
      </c>
      <c r="D7" s="2" t="s">
        <v>10</v>
      </c>
      <c r="E7" s="2" t="s">
        <v>11</v>
      </c>
      <c r="F7" s="2" t="s">
        <v>9</v>
      </c>
      <c r="G7" s="2" t="s">
        <v>12</v>
      </c>
      <c r="H7" s="2" t="s">
        <v>13</v>
      </c>
    </row>
    <row r="8" customFormat="false" ht="15" hidden="false" customHeight="false" outlineLevel="0" collapsed="false">
      <c r="A8" s="1" t="n">
        <v>0</v>
      </c>
      <c r="B8" s="1" t="n">
        <f aca="false">10^-6</f>
        <v>1E-006</v>
      </c>
      <c r="C8" s="1" t="n">
        <v>20</v>
      </c>
      <c r="D8" s="2" t="n">
        <v>0.02</v>
      </c>
      <c r="E8" s="2" t="s">
        <v>14</v>
      </c>
      <c r="F8" s="2" t="s">
        <v>14</v>
      </c>
      <c r="G8" s="2" t="s">
        <v>14</v>
      </c>
      <c r="H8" s="2" t="s">
        <v>14</v>
      </c>
    </row>
    <row r="9" customFormat="false" ht="15" hidden="false" customHeight="false" outlineLevel="0" collapsed="false">
      <c r="A9" s="4" t="s">
        <v>15</v>
      </c>
      <c r="B9" s="1" t="n">
        <f aca="false">10^-8</f>
        <v>1E-008</v>
      </c>
      <c r="C9" s="1" t="n">
        <v>200</v>
      </c>
      <c r="D9" s="2" t="n">
        <f aca="false">C9/1000</f>
        <v>0.2</v>
      </c>
      <c r="E9" s="2" t="n">
        <f aca="false">B9*D9/B8</f>
        <v>0.002</v>
      </c>
      <c r="F9" s="2" t="n">
        <f aca="false">E9*1000</f>
        <v>2</v>
      </c>
      <c r="G9" s="5" t="n">
        <v>0</v>
      </c>
      <c r="H9" s="2" t="n">
        <f aca="false">C9-F9</f>
        <v>198</v>
      </c>
      <c r="N9" s="6"/>
    </row>
    <row r="10" customFormat="false" ht="15" hidden="false" customHeight="false" outlineLevel="0" collapsed="false">
      <c r="A10" s="7"/>
      <c r="D10" s="2"/>
      <c r="E10" s="2"/>
      <c r="F10" s="2"/>
      <c r="G10" s="5"/>
      <c r="H10" s="2"/>
      <c r="N10" s="8"/>
    </row>
    <row r="11" customFormat="false" ht="15" hidden="false" customHeight="false" outlineLevel="0" collapsed="false">
      <c r="A11" s="7"/>
      <c r="D11" s="2"/>
      <c r="E11" s="2"/>
      <c r="F11" s="2"/>
      <c r="G11" s="5"/>
      <c r="H11" s="2"/>
      <c r="N11" s="8"/>
    </row>
    <row r="12" customFormat="false" ht="15" hidden="false" customHeight="false" outlineLevel="0" collapsed="false">
      <c r="A12" s="7"/>
      <c r="D12" s="2"/>
      <c r="E12" s="2"/>
      <c r="F12" s="2"/>
      <c r="G12" s="5"/>
      <c r="H12" s="2"/>
      <c r="N12" s="8"/>
    </row>
    <row r="13" customFormat="false" ht="15" hidden="false" customHeight="false" outlineLevel="0" collapsed="false">
      <c r="A13" s="7"/>
      <c r="D13" s="2"/>
      <c r="E13" s="2"/>
      <c r="F13" s="2"/>
      <c r="G13" s="5"/>
      <c r="H13" s="2"/>
      <c r="N13" s="8"/>
    </row>
    <row r="14" customFormat="false" ht="15" hidden="false" customHeight="false" outlineLevel="0" collapsed="false">
      <c r="A14" s="7"/>
      <c r="D14" s="2"/>
      <c r="E14" s="2"/>
      <c r="F14" s="2"/>
      <c r="G14" s="5"/>
      <c r="H14" s="2"/>
      <c r="N14" s="8"/>
    </row>
    <row r="15" customFormat="false" ht="15" hidden="false" customHeight="false" outlineLevel="0" collapsed="false">
      <c r="A15" s="7"/>
      <c r="D15" s="2"/>
      <c r="E15" s="2"/>
      <c r="F15" s="2"/>
      <c r="G15" s="5"/>
      <c r="H15" s="2"/>
      <c r="N15" s="8"/>
    </row>
    <row r="16" customFormat="false" ht="15" hidden="false" customHeight="false" outlineLevel="0" collapsed="false">
      <c r="A16" s="7"/>
      <c r="D16" s="2"/>
      <c r="E16" s="2"/>
      <c r="F16" s="2"/>
      <c r="G16" s="5"/>
      <c r="H16" s="2"/>
      <c r="N16" s="8"/>
    </row>
    <row r="20" customFormat="false" ht="15" hidden="false" customHeight="false" outlineLevel="0" collapsed="false">
      <c r="A20" s="1" t="s">
        <v>16</v>
      </c>
      <c r="B20" s="1" t="s">
        <v>17</v>
      </c>
      <c r="C20" s="1" t="s">
        <v>18</v>
      </c>
      <c r="D20" s="1" t="s">
        <v>19</v>
      </c>
      <c r="E20" s="1" t="s">
        <v>20</v>
      </c>
    </row>
    <row r="21" customFormat="false" ht="15" hidden="false" customHeight="false" outlineLevel="0" collapsed="false">
      <c r="A21" s="1" t="s">
        <v>15</v>
      </c>
      <c r="B21" s="1" t="n">
        <v>94</v>
      </c>
      <c r="C21" s="1" t="n">
        <v>333</v>
      </c>
      <c r="D21" s="1" t="n">
        <f aca="false">C21-B21</f>
        <v>239</v>
      </c>
      <c r="E21" s="9" t="n">
        <f aca="false">B9</f>
        <v>1E-008</v>
      </c>
      <c r="F21" s="1" t="s">
        <v>21</v>
      </c>
      <c r="G21" s="1" t="n">
        <v>10</v>
      </c>
    </row>
    <row r="22" customFormat="false" ht="15" hidden="false" customHeight="false" outlineLevel="0" collapsed="false">
      <c r="A22" s="1" t="s">
        <v>22</v>
      </c>
      <c r="B22" s="1" t="n">
        <v>111</v>
      </c>
      <c r="C22" s="1" t="n">
        <v>295</v>
      </c>
      <c r="D22" s="1" t="n">
        <f aca="false">C22-B22</f>
        <v>184</v>
      </c>
      <c r="E22" s="9" t="n">
        <f aca="false">E21/2</f>
        <v>5E-009</v>
      </c>
      <c r="F22" s="1" t="s">
        <v>23</v>
      </c>
      <c r="G22" s="1" t="n">
        <v>5</v>
      </c>
    </row>
    <row r="23" customFormat="false" ht="15" hidden="false" customHeight="false" outlineLevel="0" collapsed="false">
      <c r="A23" s="1" t="s">
        <v>24</v>
      </c>
      <c r="B23" s="1" t="n">
        <v>95</v>
      </c>
      <c r="C23" s="1" t="n">
        <v>240</v>
      </c>
      <c r="D23" s="1" t="n">
        <f aca="false">C23-B23</f>
        <v>145</v>
      </c>
      <c r="E23" s="9" t="n">
        <f aca="false">E22/2</f>
        <v>2.5E-009</v>
      </c>
      <c r="F23" s="1" t="s">
        <v>25</v>
      </c>
      <c r="G23" s="1" t="n">
        <v>2.5</v>
      </c>
    </row>
    <row r="24" customFormat="false" ht="15" hidden="false" customHeight="false" outlineLevel="0" collapsed="false">
      <c r="A24" s="1" t="s">
        <v>26</v>
      </c>
      <c r="B24" s="1" t="n">
        <v>111</v>
      </c>
      <c r="C24" s="1" t="n">
        <v>140</v>
      </c>
      <c r="D24" s="1" t="n">
        <f aca="false">C24-B24</f>
        <v>29</v>
      </c>
      <c r="E24" s="9" t="n">
        <f aca="false">E23/2</f>
        <v>1.25E-009</v>
      </c>
      <c r="F24" s="1" t="s">
        <v>27</v>
      </c>
      <c r="G24" s="1" t="n">
        <v>1.25</v>
      </c>
    </row>
    <row r="25" customFormat="false" ht="15" hidden="false" customHeight="false" outlineLevel="0" collapsed="false">
      <c r="A25" s="1" t="s">
        <v>28</v>
      </c>
      <c r="B25" s="1" t="n">
        <v>130</v>
      </c>
      <c r="C25" s="1" t="n">
        <v>141</v>
      </c>
      <c r="D25" s="1" t="n">
        <f aca="false">C25-B25</f>
        <v>11</v>
      </c>
      <c r="E25" s="9" t="n">
        <f aca="false">E24/2</f>
        <v>6.25E-010</v>
      </c>
      <c r="F25" s="1" t="s">
        <v>29</v>
      </c>
      <c r="G25" s="1" t="n">
        <v>0.63</v>
      </c>
    </row>
    <row r="26" customFormat="false" ht="15" hidden="false" customHeight="false" outlineLevel="0" collapsed="false">
      <c r="A26" s="1" t="s">
        <v>30</v>
      </c>
      <c r="B26" s="1" t="n">
        <v>135</v>
      </c>
      <c r="C26" s="1" t="n">
        <v>139</v>
      </c>
      <c r="D26" s="1" t="n">
        <f aca="false">C26-B26</f>
        <v>4</v>
      </c>
      <c r="E26" s="9" t="n">
        <f aca="false">E25/2</f>
        <v>3.125E-010</v>
      </c>
      <c r="F26" s="1" t="s">
        <v>31</v>
      </c>
      <c r="G26" s="1" t="n">
        <v>0.32</v>
      </c>
    </row>
    <row r="27" customFormat="false" ht="15" hidden="false" customHeight="false" outlineLevel="0" collapsed="false">
      <c r="E27" s="9" t="n">
        <f aca="false">E26/2</f>
        <v>1.5625E-010</v>
      </c>
      <c r="F27" s="1" t="s">
        <v>32</v>
      </c>
      <c r="G27" s="1" t="n">
        <v>0.16</v>
      </c>
    </row>
    <row r="28" customFormat="false" ht="15" hidden="false" customHeight="false" outlineLevel="0" collapsed="false">
      <c r="A28" s="1" t="s">
        <v>33</v>
      </c>
      <c r="B28" s="1" t="s">
        <v>17</v>
      </c>
      <c r="C28" s="1" t="s">
        <v>18</v>
      </c>
      <c r="D28" s="1" t="s">
        <v>19</v>
      </c>
    </row>
    <row r="29" customFormat="false" ht="15" hidden="false" customHeight="false" outlineLevel="0" collapsed="false">
      <c r="A29" s="1" t="s">
        <v>15</v>
      </c>
      <c r="B29" s="1" t="n">
        <v>175</v>
      </c>
      <c r="C29" s="1" t="n">
        <v>1170</v>
      </c>
      <c r="D29" s="1" t="n">
        <f aca="false">C29-B29</f>
        <v>995</v>
      </c>
    </row>
    <row r="30" customFormat="false" ht="15" hidden="false" customHeight="false" outlineLevel="0" collapsed="false">
      <c r="A30" s="1" t="s">
        <v>22</v>
      </c>
      <c r="B30" s="1" t="n">
        <v>290</v>
      </c>
      <c r="C30" s="1" t="n">
        <v>517</v>
      </c>
      <c r="D30" s="1" t="n">
        <f aca="false">C30-B30</f>
        <v>227</v>
      </c>
    </row>
    <row r="31" customFormat="false" ht="15" hidden="false" customHeight="false" outlineLevel="0" collapsed="false">
      <c r="A31" s="1" t="s">
        <v>24</v>
      </c>
      <c r="B31" s="1" t="n">
        <v>184</v>
      </c>
      <c r="C31" s="1" t="n">
        <v>323</v>
      </c>
      <c r="D31" s="1" t="n">
        <f aca="false">C31-B31</f>
        <v>139</v>
      </c>
    </row>
    <row r="32" customFormat="false" ht="15" hidden="false" customHeight="false" outlineLevel="0" collapsed="false">
      <c r="A32" s="1" t="s">
        <v>26</v>
      </c>
      <c r="B32" s="1" t="n">
        <v>202</v>
      </c>
      <c r="C32" s="1" t="n">
        <v>272</v>
      </c>
      <c r="D32" s="1" t="n">
        <f aca="false">C32-B32</f>
        <v>70</v>
      </c>
      <c r="F32" s="1" t="n">
        <f aca="false">10^-8/64</f>
        <v>1.5625E-010</v>
      </c>
    </row>
    <row r="33" customFormat="false" ht="15" hidden="false" customHeight="false" outlineLevel="0" collapsed="false">
      <c r="A33" s="1" t="s">
        <v>28</v>
      </c>
      <c r="B33" s="1" t="n">
        <v>170</v>
      </c>
      <c r="C33" s="1" t="n">
        <v>200</v>
      </c>
      <c r="D33" s="1" t="n">
        <f aca="false">C33-B33</f>
        <v>30</v>
      </c>
    </row>
    <row r="34" customFormat="false" ht="15" hidden="false" customHeight="false" outlineLevel="0" collapsed="false">
      <c r="A34" s="1" t="s">
        <v>30</v>
      </c>
      <c r="B34" s="1" t="n">
        <v>185</v>
      </c>
      <c r="C34" s="1" t="n">
        <v>195</v>
      </c>
      <c r="D34" s="1" t="n">
        <f aca="false">C34-B34</f>
        <v>10</v>
      </c>
    </row>
    <row r="35" customFormat="false" ht="15" hidden="false" customHeight="false" outlineLevel="0" collapsed="false">
      <c r="A35" s="1" t="s">
        <v>34</v>
      </c>
      <c r="B35" s="1" t="n">
        <v>198</v>
      </c>
      <c r="C35" s="1" t="n">
        <v>206</v>
      </c>
      <c r="D35" s="1" t="n">
        <f aca="false">C35-B35</f>
        <v>8</v>
      </c>
    </row>
    <row r="38" customFormat="false" ht="15" hidden="false" customHeight="false" outlineLevel="0" collapsed="false">
      <c r="A38" s="1" t="s">
        <v>35</v>
      </c>
      <c r="B38" s="1" t="s">
        <v>17</v>
      </c>
      <c r="C38" s="1" t="s">
        <v>18</v>
      </c>
      <c r="D38" s="1" t="s">
        <v>19</v>
      </c>
    </row>
    <row r="39" customFormat="false" ht="15" hidden="false" customHeight="false" outlineLevel="0" collapsed="false">
      <c r="A39" s="1" t="s">
        <v>15</v>
      </c>
      <c r="B39" s="1" t="n">
        <v>364</v>
      </c>
      <c r="C39" s="1" t="n">
        <v>3211</v>
      </c>
      <c r="D39" s="1" t="n">
        <f aca="false">C39-B39</f>
        <v>2847</v>
      </c>
    </row>
    <row r="40" customFormat="false" ht="15" hidden="false" customHeight="false" outlineLevel="0" collapsed="false">
      <c r="A40" s="1" t="s">
        <v>22</v>
      </c>
      <c r="B40" s="1" t="n">
        <v>369</v>
      </c>
      <c r="C40" s="1" t="n">
        <v>1275</v>
      </c>
      <c r="D40" s="1" t="n">
        <f aca="false">C40-B40</f>
        <v>906</v>
      </c>
    </row>
    <row r="41" customFormat="false" ht="15" hidden="false" customHeight="false" outlineLevel="0" collapsed="false">
      <c r="A41" s="1" t="s">
        <v>24</v>
      </c>
      <c r="B41" s="1" t="n">
        <v>390</v>
      </c>
      <c r="C41" s="1" t="n">
        <v>775</v>
      </c>
      <c r="D41" s="1" t="n">
        <f aca="false">C41-B41</f>
        <v>385</v>
      </c>
    </row>
    <row r="42" customFormat="false" ht="15" hidden="false" customHeight="false" outlineLevel="0" collapsed="false">
      <c r="A42" s="1" t="s">
        <v>26</v>
      </c>
      <c r="B42" s="1" t="n">
        <v>310</v>
      </c>
      <c r="C42" s="1" t="n">
        <v>385</v>
      </c>
      <c r="D42" s="1" t="n">
        <f aca="false">C42-B42</f>
        <v>75</v>
      </c>
    </row>
    <row r="43" customFormat="false" ht="15" hidden="false" customHeight="false" outlineLevel="0" collapsed="false">
      <c r="A43" s="1" t="s">
        <v>28</v>
      </c>
      <c r="B43" s="1" t="n">
        <v>310</v>
      </c>
      <c r="C43" s="1" t="n">
        <v>350</v>
      </c>
      <c r="D43" s="1" t="n">
        <f aca="false">C43-B43</f>
        <v>40</v>
      </c>
    </row>
    <row r="44" customFormat="false" ht="15" hidden="false" customHeight="false" outlineLevel="0" collapsed="false">
      <c r="A44" s="1" t="s">
        <v>30</v>
      </c>
      <c r="B44" s="1" t="n">
        <v>267</v>
      </c>
      <c r="C44" s="1" t="n">
        <v>304</v>
      </c>
      <c r="D44" s="1" t="n">
        <f aca="false">C44-B44</f>
        <v>37</v>
      </c>
    </row>
    <row r="45" customFormat="false" ht="15" hidden="false" customHeight="false" outlineLevel="0" collapsed="false">
      <c r="A45" s="1" t="s">
        <v>34</v>
      </c>
      <c r="B45" s="1" t="n">
        <v>318</v>
      </c>
      <c r="C45" s="1" t="n">
        <v>335</v>
      </c>
      <c r="D45" s="1" t="n">
        <f aca="false">C45-B45</f>
        <v>17</v>
      </c>
    </row>
    <row r="47" customFormat="false" ht="13.8" hidden="false" customHeight="false" outlineLevel="0" collapsed="false">
      <c r="A47" s="0" t="s">
        <v>36</v>
      </c>
      <c r="B47" s="0" t="s">
        <v>37</v>
      </c>
      <c r="C47" s="0" t="s">
        <v>38</v>
      </c>
      <c r="D47" s="0" t="s">
        <v>39</v>
      </c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 t="n">
        <f aca="false">B9</f>
        <v>1E-008</v>
      </c>
      <c r="B48" s="1" t="n">
        <f aca="false">C21-B21</f>
        <v>239</v>
      </c>
      <c r="C48" s="1" t="n">
        <f aca="false">C29-B29</f>
        <v>995</v>
      </c>
      <c r="D48" s="1" t="n">
        <f aca="false">C39-B39</f>
        <v>2847</v>
      </c>
      <c r="E48" s="0"/>
    </row>
    <row r="49" customFormat="false" ht="13.8" hidden="false" customHeight="false" outlineLevel="0" collapsed="false">
      <c r="A49" s="10" t="n">
        <f aca="false">A48/2</f>
        <v>5E-009</v>
      </c>
      <c r="B49" s="1" t="n">
        <f aca="false">C22-B22</f>
        <v>184</v>
      </c>
      <c r="C49" s="1" t="n">
        <f aca="false">C30-B30</f>
        <v>227</v>
      </c>
      <c r="D49" s="1" t="n">
        <f aca="false">C40-B40</f>
        <v>906</v>
      </c>
      <c r="E49" s="0"/>
    </row>
    <row r="50" customFormat="false" ht="13.8" hidden="false" customHeight="false" outlineLevel="0" collapsed="false">
      <c r="A50" s="10" t="n">
        <f aca="false">A49/2</f>
        <v>2.5E-009</v>
      </c>
      <c r="B50" s="1" t="n">
        <f aca="false">C23-B23</f>
        <v>145</v>
      </c>
      <c r="C50" s="1" t="n">
        <f aca="false">C31-B31</f>
        <v>139</v>
      </c>
      <c r="D50" s="1" t="n">
        <f aca="false">C41-B41</f>
        <v>385</v>
      </c>
      <c r="E50" s="0"/>
    </row>
    <row r="51" customFormat="false" ht="13.8" hidden="false" customHeight="false" outlineLevel="0" collapsed="false">
      <c r="A51" s="10" t="n">
        <f aca="false">A50/2</f>
        <v>1.25E-009</v>
      </c>
      <c r="B51" s="1" t="n">
        <f aca="false">C24-B24</f>
        <v>29</v>
      </c>
      <c r="C51" s="1" t="n">
        <f aca="false">C32-B32</f>
        <v>70</v>
      </c>
      <c r="D51" s="1" t="n">
        <f aca="false">C42-B42</f>
        <v>75</v>
      </c>
      <c r="E51" s="0"/>
    </row>
    <row r="52" customFormat="false" ht="13.8" hidden="false" customHeight="false" outlineLevel="0" collapsed="false">
      <c r="A52" s="10" t="n">
        <f aca="false">A51/2</f>
        <v>6.25E-010</v>
      </c>
      <c r="B52" s="1" t="n">
        <f aca="false">C25-B25</f>
        <v>11</v>
      </c>
      <c r="C52" s="1" t="n">
        <f aca="false">C33-B33</f>
        <v>30</v>
      </c>
      <c r="D52" s="1" t="n">
        <f aca="false">C43-B43</f>
        <v>40</v>
      </c>
      <c r="E52" s="0"/>
    </row>
    <row r="53" customFormat="false" ht="13.8" hidden="false" customHeight="false" outlineLevel="0" collapsed="false">
      <c r="A53" s="10" t="n">
        <f aca="false">A52/2</f>
        <v>3.125E-010</v>
      </c>
      <c r="B53" s="1" t="n">
        <f aca="false">C26-B26</f>
        <v>4</v>
      </c>
      <c r="C53" s="1" t="n">
        <f aca="false">C34-B34</f>
        <v>10</v>
      </c>
      <c r="D53" s="1" t="n">
        <f aca="false">C44-B44</f>
        <v>37</v>
      </c>
      <c r="E53" s="0"/>
    </row>
    <row r="54" customFormat="false" ht="13.8" hidden="false" customHeight="false" outlineLevel="0" collapsed="false">
      <c r="A54" s="10" t="n">
        <f aca="false">A53/2</f>
        <v>1.5625E-010</v>
      </c>
      <c r="B54" s="1" t="n">
        <f aca="false">C27-B27</f>
        <v>0</v>
      </c>
      <c r="C54" s="1" t="n">
        <f aca="false">C35-B35</f>
        <v>8</v>
      </c>
      <c r="D54" s="1" t="n">
        <f aca="false">C45-B45</f>
        <v>17</v>
      </c>
      <c r="E54" s="0"/>
    </row>
  </sheetData>
  <mergeCells count="1"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1.99"/>
    <col collapsed="false" customWidth="true" hidden="false" outlineLevel="0" max="4" min="3" style="0" width="8.67"/>
    <col collapsed="false" customWidth="true" hidden="false" outlineLevel="0" max="5" min="5" style="0" width="17.71"/>
    <col collapsed="false" customWidth="true" hidden="false" outlineLevel="0" max="6" min="6" style="0" width="8.67"/>
    <col collapsed="false" customWidth="true" hidden="false" outlineLevel="0" max="7" min="7" style="0" width="14.28"/>
    <col collapsed="false" customWidth="true" hidden="false" outlineLevel="0" max="1025" min="8" style="0" width="8.67"/>
  </cols>
  <sheetData>
    <row r="1" customFormat="false" ht="15" hidden="false" customHeight="false" outlineLevel="0" collapsed="false">
      <c r="E1" s="0" t="s">
        <v>0</v>
      </c>
    </row>
    <row r="2" customFormat="false" ht="15" hidden="false" customHeight="false" outlineLevel="0" collapsed="false">
      <c r="A2" s="0" t="s">
        <v>1</v>
      </c>
      <c r="C2" s="0" t="n">
        <v>1</v>
      </c>
      <c r="D2" s="0" t="s">
        <v>2</v>
      </c>
      <c r="E2" s="0" t="n">
        <f aca="false">10^-6</f>
        <v>1E-006</v>
      </c>
    </row>
    <row r="3" customFormat="false" ht="15" hidden="false" customHeight="false" outlineLevel="0" collapsed="false">
      <c r="A3" s="0" t="s">
        <v>3</v>
      </c>
      <c r="C3" s="0" t="n">
        <v>10000</v>
      </c>
      <c r="D3" s="0" t="s">
        <v>4</v>
      </c>
      <c r="E3" s="0" t="n">
        <f aca="false">0.12*10^-10</f>
        <v>1.2E-011</v>
      </c>
    </row>
    <row r="4" customFormat="false" ht="15" hidden="false" customHeight="false" outlineLevel="0" collapsed="false">
      <c r="A4" s="0" t="s">
        <v>5</v>
      </c>
      <c r="E4" s="0" t="n">
        <f aca="false">E3/5</f>
        <v>2.4E-012</v>
      </c>
    </row>
    <row r="6" customFormat="false" ht="15" hidden="false" customHeight="false" outlineLevel="0" collapsed="false">
      <c r="E6" s="11" t="s">
        <v>6</v>
      </c>
      <c r="F6" s="11"/>
      <c r="G6" s="11"/>
      <c r="H6" s="11"/>
    </row>
    <row r="7" customFormat="false" ht="15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  <c r="E7" s="12" t="s">
        <v>11</v>
      </c>
      <c r="F7" s="2" t="s">
        <v>9</v>
      </c>
      <c r="G7" s="2" t="s">
        <v>40</v>
      </c>
      <c r="H7" s="13" t="s">
        <v>13</v>
      </c>
      <c r="I7" s="0" t="s">
        <v>41</v>
      </c>
    </row>
    <row r="8" customFormat="false" ht="15" hidden="false" customHeight="false" outlineLevel="0" collapsed="false">
      <c r="A8" s="4" t="s">
        <v>15</v>
      </c>
      <c r="B8" s="0" t="n">
        <f aca="false">10^-6</f>
        <v>1E-006</v>
      </c>
      <c r="C8" s="0" t="n">
        <v>20</v>
      </c>
      <c r="D8" s="0" t="n">
        <v>0.02</v>
      </c>
      <c r="E8" s="12" t="s">
        <v>14</v>
      </c>
      <c r="F8" s="2" t="s">
        <v>14</v>
      </c>
      <c r="G8" s="2" t="s">
        <v>14</v>
      </c>
      <c r="H8" s="13" t="s">
        <v>14</v>
      </c>
    </row>
    <row r="9" customFormat="false" ht="15" hidden="false" customHeight="false" outlineLevel="0" collapsed="false">
      <c r="A9" s="7" t="s">
        <v>42</v>
      </c>
      <c r="B9" s="0" t="n">
        <f aca="false">10^-8</f>
        <v>1E-008</v>
      </c>
      <c r="C9" s="0" t="n">
        <v>200</v>
      </c>
      <c r="D9" s="0" t="n">
        <f aca="false">C9/1000</f>
        <v>0.2</v>
      </c>
      <c r="E9" s="12" t="n">
        <f aca="false">B9*D9/B8</f>
        <v>0.002</v>
      </c>
      <c r="F9" s="2" t="n">
        <f aca="false">E9*1000</f>
        <v>2</v>
      </c>
      <c r="G9" s="6" t="s">
        <v>15</v>
      </c>
      <c r="H9" s="13" t="n">
        <f aca="false">C9-F9</f>
        <v>198</v>
      </c>
      <c r="I9" s="0" t="n">
        <f aca="false">(C9-E11-E10)/20</f>
        <v>9.99965</v>
      </c>
    </row>
    <row r="10" customFormat="false" ht="15" hidden="false" customHeight="false" outlineLevel="0" collapsed="false">
      <c r="A10" s="14" t="s">
        <v>43</v>
      </c>
      <c r="B10" s="0" t="n">
        <f aca="false">10^-9</f>
        <v>1E-009</v>
      </c>
      <c r="C10" s="0" t="n">
        <v>60</v>
      </c>
      <c r="D10" s="0" t="n">
        <f aca="false">C10/1000</f>
        <v>0.06</v>
      </c>
      <c r="E10" s="12" t="n">
        <f aca="false">B10*D10/B9</f>
        <v>0.006</v>
      </c>
      <c r="F10" s="2" t="n">
        <f aca="false">E10*1000</f>
        <v>6</v>
      </c>
      <c r="G10" s="8" t="s">
        <v>42</v>
      </c>
      <c r="H10" s="13" t="n">
        <f aca="false">C10-F10</f>
        <v>54</v>
      </c>
      <c r="I10" s="0" t="n">
        <f aca="false">C10/20</f>
        <v>3</v>
      </c>
    </row>
    <row r="11" customFormat="false" ht="15" hidden="false" customHeight="false" outlineLevel="0" collapsed="false">
      <c r="A11" s="15" t="s">
        <v>44</v>
      </c>
      <c r="B11" s="0" t="n">
        <f aca="false">10^-10</f>
        <v>1E-010</v>
      </c>
      <c r="C11" s="0" t="n">
        <v>100</v>
      </c>
      <c r="D11" s="0" t="n">
        <f aca="false">C11/1000</f>
        <v>0.1</v>
      </c>
      <c r="E11" s="12" t="n">
        <f aca="false">B11*D11/B9</f>
        <v>0.001</v>
      </c>
      <c r="F11" s="2" t="n">
        <f aca="false">E11*1000</f>
        <v>1</v>
      </c>
      <c r="G11" s="8" t="s">
        <v>42</v>
      </c>
      <c r="H11" s="13" t="n">
        <f aca="false">C11-F11</f>
        <v>99</v>
      </c>
      <c r="I11" s="0" t="n">
        <f aca="false">(C11-E12)/20</f>
        <v>4.9997</v>
      </c>
    </row>
    <row r="12" customFormat="false" ht="15" hidden="false" customHeight="false" outlineLevel="0" collapsed="false">
      <c r="A12" s="16" t="s">
        <v>45</v>
      </c>
      <c r="B12" s="0" t="n">
        <f aca="false">10^-11</f>
        <v>1E-011</v>
      </c>
      <c r="C12" s="0" t="n">
        <v>60</v>
      </c>
      <c r="D12" s="0" t="n">
        <f aca="false">C12/1000</f>
        <v>0.06</v>
      </c>
      <c r="E12" s="12" t="n">
        <f aca="false">B12*D12/B11</f>
        <v>0.006</v>
      </c>
      <c r="F12" s="2" t="n">
        <f aca="false">E12*1000</f>
        <v>6</v>
      </c>
      <c r="G12" s="17" t="s">
        <v>43</v>
      </c>
      <c r="H12" s="13" t="n">
        <f aca="false">C12-F12</f>
        <v>54</v>
      </c>
      <c r="I12" s="0" t="n">
        <f aca="false">(C12-E13-E14)/20</f>
        <v>2.99967</v>
      </c>
    </row>
    <row r="13" customFormat="false" ht="15" hidden="false" customHeight="false" outlineLevel="0" collapsed="false">
      <c r="A13" s="18" t="s">
        <v>46</v>
      </c>
      <c r="B13" s="0" t="n">
        <f aca="false">10^-12</f>
        <v>1E-012</v>
      </c>
      <c r="C13" s="0" t="n">
        <v>60</v>
      </c>
      <c r="D13" s="0" t="n">
        <f aca="false">C13/1000</f>
        <v>0.06</v>
      </c>
      <c r="E13" s="12" t="n">
        <f aca="false">B13*D13/B12</f>
        <v>0.006</v>
      </c>
      <c r="F13" s="2" t="n">
        <f aca="false">E13*1000</f>
        <v>6</v>
      </c>
      <c r="G13" s="19" t="s">
        <v>45</v>
      </c>
      <c r="H13" s="13" t="n">
        <f aca="false">C13-F13</f>
        <v>54</v>
      </c>
      <c r="I13" s="0" t="n">
        <f aca="false">(C13)/20</f>
        <v>3</v>
      </c>
    </row>
    <row r="14" customFormat="false" ht="15" hidden="false" customHeight="false" outlineLevel="0" collapsed="false">
      <c r="A14" s="20" t="s">
        <v>47</v>
      </c>
      <c r="B14" s="0" t="n">
        <f aca="false">10^-13</f>
        <v>1E-013</v>
      </c>
      <c r="C14" s="0" t="n">
        <v>60</v>
      </c>
      <c r="D14" s="0" t="n">
        <f aca="false">C14/1000</f>
        <v>0.06</v>
      </c>
      <c r="E14" s="12" t="n">
        <f aca="false">B14*D14/B12</f>
        <v>0.0006</v>
      </c>
      <c r="F14" s="2" t="n">
        <f aca="false">E14*1000</f>
        <v>0.6</v>
      </c>
      <c r="G14" s="19" t="s">
        <v>45</v>
      </c>
      <c r="H14" s="13" t="n">
        <f aca="false">C14-F14</f>
        <v>59.4</v>
      </c>
      <c r="I14" s="0" t="n">
        <f aca="false">(C14)/20</f>
        <v>3</v>
      </c>
    </row>
    <row r="15" customFormat="false" ht="15" hidden="false" customHeight="false" outlineLevel="0" collapsed="false">
      <c r="D15" s="0" t="n">
        <f aca="false">C15/1000</f>
        <v>0</v>
      </c>
      <c r="E15" s="21" t="n">
        <f aca="false">B15*D15/B14</f>
        <v>0</v>
      </c>
      <c r="F15" s="22" t="n">
        <f aca="false">E15*1000</f>
        <v>0</v>
      </c>
      <c r="G15" s="22"/>
      <c r="H15" s="23"/>
    </row>
    <row r="16" customFormat="false" ht="15" hidden="false" customHeight="false" outlineLevel="0" collapsed="false">
      <c r="H16" s="0" t="s">
        <v>48</v>
      </c>
      <c r="I16" s="0" t="n">
        <f aca="false">3*6</f>
        <v>18</v>
      </c>
    </row>
  </sheetData>
  <mergeCells count="1"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2017-10-02T07:26:54Z</dcterms:created>
  <dc:creator>Anna</dc:creator>
  <dc:description/>
  <dc:language>en-US</dc:language>
  <cp:lastModifiedBy/>
  <dcterms:modified xsi:type="dcterms:W3CDTF">2017-10-03T18:03:10Z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