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e diabético\Desktop\Main\ESTADISTICAS\SERIES_A\2025\05\"/>
    </mc:Choice>
  </mc:AlternateContent>
  <xr:revisionPtr revIDLastSave="0" documentId="13_ncr:1_{213D25C6-2C0B-45AB-87AF-183FE337E9E0}" xr6:coauthVersionLast="47" xr6:coauthVersionMax="47" xr10:uidLastSave="{00000000-0000-0000-0000-000000000000}"/>
  <workbookProtection workbookAlgorithmName="SHA-512" workbookHashValue="o5cW5b4paWuCVnQmbt44d6XbQtGtLl694Xv4WIdF3JEm7W4aJkFoYYotGa2PciX3uS2LJIcvToR8bDzfTvCrjQ==" workbookSaltValue="32v++s8p+WdbSyV9sF4Yvw==" workbookSpinCount="100000" lockStructure="1"/>
  <bookViews>
    <workbookView xWindow="-120" yWindow="-120" windowWidth="29040" windowHeight="16440" tabRatio="599" xr2:uid="{00000000-000D-0000-FFFF-FFFF00000000}"/>
  </bookViews>
  <sheets>
    <sheet name="NOMBRE" sheetId="1" r:id="rId1"/>
    <sheet name="D15" sheetId="2" r:id="rId2"/>
    <sheet name="D16" sheetId="3" r:id="rId3"/>
    <sheet name="Control" sheetId="4" r:id="rId4"/>
    <sheet name="MACROS" sheetId="5" r:id="rId5"/>
  </sheets>
  <definedNames>
    <definedName name="_xlnm._FilterDatabase" localSheetId="0" hidden="1">NOMBRE!$AA$12:$AC$42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2" i="2" l="1"/>
  <c r="AC52" i="2"/>
  <c r="AB52" i="2"/>
  <c r="AA52" i="2"/>
  <c r="AK52" i="2"/>
  <c r="AJ52" i="2"/>
  <c r="AI52" i="2"/>
  <c r="AH52" i="2"/>
  <c r="A70" i="3"/>
  <c r="AA22" i="3"/>
  <c r="AA23" i="3"/>
  <c r="AA24" i="3"/>
  <c r="AA25" i="3"/>
  <c r="AC22" i="3"/>
  <c r="AC23" i="3"/>
  <c r="AC24" i="3"/>
  <c r="AC25" i="3"/>
  <c r="AC21" i="3"/>
  <c r="AA21" i="3" l="1"/>
  <c r="E21" i="3" s="1"/>
  <c r="AA11" i="3"/>
  <c r="D11" i="3" s="1"/>
  <c r="C14" i="2" l="1"/>
  <c r="AA14" i="2" s="1"/>
  <c r="C13" i="2"/>
  <c r="AH13" i="2" s="1"/>
  <c r="AA13" i="2" l="1"/>
  <c r="AH14" i="2"/>
  <c r="C80" i="2"/>
  <c r="C37" i="2" l="1"/>
  <c r="AA37" i="2" s="1"/>
  <c r="C75" i="2"/>
  <c r="AH75" i="2" l="1"/>
  <c r="AA75" i="2"/>
  <c r="AH37" i="2"/>
  <c r="R37" i="2"/>
  <c r="A3" i="2" l="1"/>
  <c r="A4" i="2"/>
  <c r="A2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J41" i="2"/>
  <c r="I41" i="2"/>
  <c r="K41" i="2"/>
  <c r="L41" i="2"/>
  <c r="Q41" i="2"/>
  <c r="P41" i="2"/>
  <c r="O41" i="2"/>
  <c r="N41" i="2"/>
  <c r="M41" i="2"/>
  <c r="H41" i="2"/>
  <c r="G41" i="2"/>
  <c r="F41" i="2"/>
  <c r="E41" i="2"/>
  <c r="D41" i="2"/>
  <c r="AC12" i="3"/>
  <c r="AC13" i="3"/>
  <c r="AC14" i="3"/>
  <c r="AC15" i="3"/>
  <c r="AC11" i="3"/>
  <c r="AA14" i="3"/>
  <c r="D14" i="3" s="1"/>
  <c r="A71" i="3" l="1"/>
  <c r="C20" i="2"/>
  <c r="L23" i="2"/>
  <c r="G23" i="2"/>
  <c r="G30" i="2"/>
  <c r="C29" i="2"/>
  <c r="C28" i="2"/>
  <c r="C26" i="2"/>
  <c r="C24" i="2"/>
  <c r="C22" i="2"/>
  <c r="C21" i="2"/>
  <c r="L95" i="2" l="1"/>
  <c r="K95" i="2"/>
  <c r="J95" i="2"/>
  <c r="E95" i="2"/>
  <c r="D95" i="2"/>
  <c r="C95" i="2"/>
  <c r="F94" i="2"/>
  <c r="F93" i="2"/>
  <c r="F92" i="2"/>
  <c r="F91" i="2"/>
  <c r="F90" i="2"/>
  <c r="G89" i="2"/>
  <c r="F89" i="2"/>
  <c r="F88" i="2"/>
  <c r="F87" i="2"/>
  <c r="C79" i="2"/>
  <c r="C78" i="2"/>
  <c r="C77" i="2"/>
  <c r="C76" i="2"/>
  <c r="J67" i="2"/>
  <c r="I67" i="2"/>
  <c r="H67" i="2"/>
  <c r="G67" i="2"/>
  <c r="F67" i="2"/>
  <c r="E67" i="2"/>
  <c r="D67" i="2"/>
  <c r="C66" i="2"/>
  <c r="H94" i="2" s="1"/>
  <c r="C65" i="2"/>
  <c r="H93" i="2" s="1"/>
  <c r="F64" i="2"/>
  <c r="E64" i="2"/>
  <c r="D64" i="2"/>
  <c r="C63" i="2"/>
  <c r="C62" i="2"/>
  <c r="C61" i="2"/>
  <c r="H92" i="2" s="1"/>
  <c r="O60" i="2"/>
  <c r="N60" i="2"/>
  <c r="M60" i="2"/>
  <c r="L60" i="2"/>
  <c r="L68" i="2" s="1"/>
  <c r="J60" i="2"/>
  <c r="I60" i="2"/>
  <c r="H60" i="2"/>
  <c r="G60" i="2"/>
  <c r="F60" i="2"/>
  <c r="E60" i="2"/>
  <c r="D60" i="2"/>
  <c r="P59" i="2"/>
  <c r="C59" i="2"/>
  <c r="C58" i="2"/>
  <c r="P57" i="2"/>
  <c r="C57" i="2"/>
  <c r="C56" i="2"/>
  <c r="C55" i="2"/>
  <c r="O54" i="2"/>
  <c r="N54" i="2"/>
  <c r="M54" i="2"/>
  <c r="K54" i="2"/>
  <c r="K68" i="2" s="1"/>
  <c r="J54" i="2"/>
  <c r="I54" i="2"/>
  <c r="H54" i="2"/>
  <c r="G54" i="2"/>
  <c r="F54" i="2"/>
  <c r="E54" i="2"/>
  <c r="D54" i="2"/>
  <c r="C53" i="2"/>
  <c r="C52" i="2"/>
  <c r="C51" i="2"/>
  <c r="C50" i="2"/>
  <c r="C42" i="2"/>
  <c r="AH42" i="2" s="1"/>
  <c r="C40" i="2"/>
  <c r="C39" i="2"/>
  <c r="C38" i="2"/>
  <c r="J30" i="2"/>
  <c r="I30" i="2"/>
  <c r="H30" i="2"/>
  <c r="F30" i="2"/>
  <c r="E30" i="2"/>
  <c r="D30" i="2"/>
  <c r="G94" i="2"/>
  <c r="G93" i="2"/>
  <c r="F27" i="2"/>
  <c r="E27" i="2"/>
  <c r="D27" i="2"/>
  <c r="C25" i="2"/>
  <c r="G92" i="2"/>
  <c r="O23" i="2"/>
  <c r="N23" i="2"/>
  <c r="M23" i="2"/>
  <c r="L31" i="2"/>
  <c r="J23" i="2"/>
  <c r="I23" i="2"/>
  <c r="H23" i="2"/>
  <c r="F23" i="2"/>
  <c r="E23" i="2"/>
  <c r="D23" i="2"/>
  <c r="C19" i="2"/>
  <c r="C18" i="2"/>
  <c r="O17" i="2"/>
  <c r="N17" i="2"/>
  <c r="M17" i="2"/>
  <c r="K17" i="2"/>
  <c r="K31" i="2" s="1"/>
  <c r="J17" i="2"/>
  <c r="I17" i="2"/>
  <c r="H17" i="2"/>
  <c r="G17" i="2"/>
  <c r="G31" i="2" s="1"/>
  <c r="F17" i="2"/>
  <c r="E17" i="2"/>
  <c r="D17" i="2"/>
  <c r="C16" i="2"/>
  <c r="C15" i="2"/>
  <c r="I93" i="2" l="1"/>
  <c r="M93" i="2" s="1"/>
  <c r="M68" i="2"/>
  <c r="AH76" i="2"/>
  <c r="AA76" i="2"/>
  <c r="AH78" i="2"/>
  <c r="AA78" i="2"/>
  <c r="R78" i="2" s="1"/>
  <c r="N68" i="2"/>
  <c r="AH77" i="2"/>
  <c r="AA77" i="2"/>
  <c r="R77" i="2" s="1"/>
  <c r="AA39" i="2"/>
  <c r="R39" i="2" s="1"/>
  <c r="AH39" i="2"/>
  <c r="AH16" i="2"/>
  <c r="AA16" i="2"/>
  <c r="AH15" i="2"/>
  <c r="AA15" i="2"/>
  <c r="AA80" i="2"/>
  <c r="AH80" i="2"/>
  <c r="AA42" i="2"/>
  <c r="R42" i="2" s="1"/>
  <c r="AA38" i="2"/>
  <c r="R38" i="2" s="1"/>
  <c r="AH38" i="2"/>
  <c r="AH40" i="2"/>
  <c r="AA40" i="2"/>
  <c r="R40" i="2" s="1"/>
  <c r="H87" i="2"/>
  <c r="D68" i="2"/>
  <c r="H88" i="2"/>
  <c r="E68" i="2"/>
  <c r="R75" i="2"/>
  <c r="A110" i="2"/>
  <c r="E7" i="4" s="1"/>
  <c r="M31" i="2"/>
  <c r="O31" i="2"/>
  <c r="G88" i="2"/>
  <c r="D31" i="2"/>
  <c r="C27" i="2"/>
  <c r="G68" i="2"/>
  <c r="O68" i="2"/>
  <c r="E31" i="2"/>
  <c r="C67" i="2"/>
  <c r="I31" i="2"/>
  <c r="J68" i="2"/>
  <c r="H91" i="2"/>
  <c r="N31" i="2"/>
  <c r="C54" i="2"/>
  <c r="H90" i="2"/>
  <c r="C64" i="2"/>
  <c r="F31" i="2"/>
  <c r="H31" i="2"/>
  <c r="F68" i="2"/>
  <c r="C60" i="2"/>
  <c r="I94" i="2"/>
  <c r="M94" i="2" s="1"/>
  <c r="N94" i="2" s="1"/>
  <c r="J31" i="2"/>
  <c r="H68" i="2"/>
  <c r="G91" i="2"/>
  <c r="I92" i="2"/>
  <c r="M92" i="2" s="1"/>
  <c r="N92" i="2" s="1"/>
  <c r="C41" i="2"/>
  <c r="I68" i="2"/>
  <c r="H89" i="2"/>
  <c r="F95" i="2"/>
  <c r="G90" i="2"/>
  <c r="C17" i="2"/>
  <c r="C23" i="2"/>
  <c r="N93" i="2"/>
  <c r="C30" i="2"/>
  <c r="G87" i="2"/>
  <c r="P52" i="2" l="1"/>
  <c r="B110" i="2"/>
  <c r="E11" i="4" s="1"/>
  <c r="P14" i="2"/>
  <c r="P15" i="2"/>
  <c r="I90" i="2"/>
  <c r="M90" i="2" s="1"/>
  <c r="N90" i="2" s="1"/>
  <c r="I88" i="2"/>
  <c r="M88" i="2" s="1"/>
  <c r="N88" i="2" s="1"/>
  <c r="R76" i="2"/>
  <c r="R80" i="2"/>
  <c r="H95" i="2"/>
  <c r="C31" i="2"/>
  <c r="I91" i="2"/>
  <c r="M91" i="2" s="1"/>
  <c r="N91" i="2" s="1"/>
  <c r="C68" i="2"/>
  <c r="I89" i="2"/>
  <c r="M89" i="2" s="1"/>
  <c r="N89" i="2" s="1"/>
  <c r="AF148" i="2"/>
  <c r="I87" i="2"/>
  <c r="G95" i="2"/>
  <c r="M87" i="2" l="1"/>
  <c r="I95" i="2"/>
  <c r="N87" i="2" l="1"/>
  <c r="M95" i="2"/>
  <c r="N95" i="2" l="1"/>
  <c r="A148" i="2" s="1"/>
  <c r="AA12" i="3"/>
  <c r="D12" i="3" s="1"/>
  <c r="AA13" i="3"/>
  <c r="D13" i="3" s="1"/>
  <c r="AA15" i="3"/>
  <c r="D15" i="3" s="1"/>
  <c r="A4" i="3" l="1"/>
  <c r="A3" i="3"/>
  <c r="A2" i="3"/>
  <c r="D26" i="3" l="1"/>
  <c r="C26" i="3"/>
  <c r="B41" i="3" l="1"/>
  <c r="E32" i="3"/>
  <c r="E33" i="3"/>
  <c r="B21" i="3" l="1"/>
  <c r="D43" i="3" l="1"/>
  <c r="C43" i="3"/>
  <c r="C16" i="3"/>
  <c r="F33" i="3" s="1"/>
  <c r="J33" i="3" s="1"/>
  <c r="K33" i="3" s="1"/>
  <c r="B16" i="3"/>
  <c r="F32" i="3" s="1"/>
  <c r="J32" i="3" s="1"/>
  <c r="K32" i="3" s="1"/>
  <c r="B25" i="3" l="1"/>
  <c r="B24" i="3"/>
  <c r="B23" i="3"/>
  <c r="B22" i="3"/>
  <c r="B38" i="3"/>
  <c r="B26" i="3" l="1"/>
  <c r="E12" i="4" l="1"/>
  <c r="E22" i="3"/>
  <c r="E23" i="3"/>
  <c r="E24" i="3"/>
  <c r="E25" i="3"/>
  <c r="B42" i="3" l="1"/>
  <c r="B40" i="3"/>
  <c r="B39" i="3"/>
  <c r="B43" i="3" l="1"/>
  <c r="I3" i="1"/>
  <c r="B4" i="5" s="1"/>
  <c r="C4" i="4"/>
  <c r="A5" i="3"/>
  <c r="I6" i="1"/>
  <c r="AG6" i="1" s="1"/>
  <c r="I2" i="1"/>
  <c r="AG2" i="1" s="1"/>
  <c r="AG3" i="1" l="1"/>
  <c r="AG7" i="1" s="1"/>
  <c r="E18" i="4" s="1"/>
  <c r="E8" i="4" l="1"/>
  <c r="E6" i="4"/>
  <c r="E100" i="4"/>
  <c r="E10" i="4" l="1"/>
  <c r="E13" i="4" s="1"/>
  <c r="B10" i="5" s="1"/>
</calcChain>
</file>

<file path=xl/sharedStrings.xml><?xml version="1.0" encoding="utf-8"?>
<sst xmlns="http://schemas.openxmlformats.org/spreadsheetml/2006/main" count="304" uniqueCount="172">
  <si>
    <t>DATOS DEL ESTABLECIMIENTO</t>
  </si>
  <si>
    <t>CÓDIGOS</t>
  </si>
  <si>
    <t>NOMBRE DE COMUNA</t>
  </si>
  <si>
    <t>NOMBRE ESTABLECIMIENTO/ESTRATEGIA</t>
  </si>
  <si>
    <t>MES:</t>
  </si>
  <si>
    <t>ENERO</t>
  </si>
  <si>
    <t>AÑO:</t>
  </si>
  <si>
    <t>Versión 1.1: Marzo 2025</t>
  </si>
  <si>
    <t>Director/a Servicio de Salud o Director/a Establecimiento</t>
  </si>
  <si>
    <t>Establecimiento de Mayor Complejidad (EMAYC)</t>
  </si>
  <si>
    <t>SERVICIO DE SALUD</t>
  </si>
  <si>
    <t>Jefe/a de Estadisticas</t>
  </si>
  <si>
    <t>FEBRERO</t>
  </si>
  <si>
    <t>Establecimiento de Mediana Complejidad (EMEDC)</t>
  </si>
  <si>
    <t>MUNICIPAL</t>
  </si>
  <si>
    <t>MARZO</t>
  </si>
  <si>
    <t>Establecimiento de Menor Complejidad (EMENC)</t>
  </si>
  <si>
    <t>OTRA INSTITUCION (Delegado)</t>
  </si>
  <si>
    <t>ABRIL</t>
  </si>
  <si>
    <t>Centros de Diagnóstico Terapeutico (CDT)</t>
  </si>
  <si>
    <t>MINSAL - DEIS</t>
  </si>
  <si>
    <t>MAYO</t>
  </si>
  <si>
    <t>Centro de Referencia de Salud (CRS)</t>
  </si>
  <si>
    <t>JUNIO</t>
  </si>
  <si>
    <t>Centro de Salud Familiar</t>
  </si>
  <si>
    <t>SERIE D</t>
  </si>
  <si>
    <t>JULIO</t>
  </si>
  <si>
    <t>Consultorio General Urbano (CGU)</t>
  </si>
  <si>
    <t>AGOSTO</t>
  </si>
  <si>
    <t>Consultorio General Urbano (CGU) - CESFAM</t>
  </si>
  <si>
    <t>SEPTIEMBRE</t>
  </si>
  <si>
    <t>Consultorio General Urbano(CGU) con SAPU/SUR/SAR</t>
  </si>
  <si>
    <t>OCTUBRE</t>
  </si>
  <si>
    <t>Consultorio General Urbano (CGU) - CESFAM con SAPU/SAR</t>
  </si>
  <si>
    <t>NOVIEMBRE</t>
  </si>
  <si>
    <t>Consultorio General Rural (CGR)</t>
  </si>
  <si>
    <t>DICIEMBRE</t>
  </si>
  <si>
    <t>Consultorio General Rural (CGR) - CESFAM</t>
  </si>
  <si>
    <t>Consultorio General Rural (CGR) con SAPU/SAR/SUR</t>
  </si>
  <si>
    <t>Consultorio General Rural (CGR) - CESFAM con SAPU/SAR/SUR</t>
  </si>
  <si>
    <t>Posta de Salud Rural (PSR)</t>
  </si>
  <si>
    <t>Centro Comunitario de Salud Familiar (CECOF)</t>
  </si>
  <si>
    <t>Consultorio de Salud Mental (COSAM)</t>
  </si>
  <si>
    <t>Programa de Reparación y Atención Integral de Salud (PRAIS)</t>
  </si>
  <si>
    <t>Centro de Atención Funcionarios (CAF)</t>
  </si>
  <si>
    <t>Unidad de Salud de Funcionarios (USF)</t>
  </si>
  <si>
    <t>ClÍnica Dental Móvil (CDM)</t>
  </si>
  <si>
    <t>Dirección Servicio de Salud (DSS)</t>
  </si>
  <si>
    <t>Servicio de Atención Primaria de Urgencia (SAPU)</t>
  </si>
  <si>
    <t>Servicio de Urgencia Rural (SUR)</t>
  </si>
  <si>
    <t>Servicio de Alta Resolución SAR</t>
  </si>
  <si>
    <t>Hospital de Campaña</t>
  </si>
  <si>
    <t>Centro Oncologico</t>
  </si>
  <si>
    <t>SAMU</t>
  </si>
  <si>
    <t>Centro de salud Urbano (CSU)</t>
  </si>
  <si>
    <t>Centro de Rehabilitación (CR)</t>
  </si>
  <si>
    <t>Laboratorio Clínico o Dental</t>
  </si>
  <si>
    <t>Servicio de Atención Primaria de Urgencia Dental (SAPUDENT)</t>
  </si>
  <si>
    <t>AÑO: 2025</t>
  </si>
  <si>
    <t>REM-D.15 - Programa Nacional de Alimentación Complementaria (PNAC)</t>
  </si>
  <si>
    <t>Sección A: PNAC - Cantidad distribuida (kg) a personas intrasistema</t>
  </si>
  <si>
    <t>Subprogramas</t>
  </si>
  <si>
    <t>Productos</t>
  </si>
  <si>
    <t>Total</t>
  </si>
  <si>
    <t>Menores a 6 años</t>
  </si>
  <si>
    <t>Gestantes</t>
  </si>
  <si>
    <t>Persona que amamanta a  hijo/a menor a 12 meses</t>
  </si>
  <si>
    <t>0 - 2 meses</t>
  </si>
  <si>
    <t>3 - 5 meses</t>
  </si>
  <si>
    <t>6 - 11 meses</t>
  </si>
  <si>
    <t>12 - 17 meses</t>
  </si>
  <si>
    <t xml:space="preserve"> 18 - 23 meses</t>
  </si>
  <si>
    <t xml:space="preserve"> 24 - 47 meses</t>
  </si>
  <si>
    <t xml:space="preserve"> 48 - 71 meses</t>
  </si>
  <si>
    <t>Normal, sobrepeso y obesas</t>
  </si>
  <si>
    <t>Bajo peso</t>
  </si>
  <si>
    <t>0 a 5 meses con Lactancia Materna exclusiva</t>
  </si>
  <si>
    <t>0 a 5 meses Lactancia Materna + Fórmula Láctea</t>
  </si>
  <si>
    <t>6 a 11 meses Lactancia Materna</t>
  </si>
  <si>
    <t>Básico</t>
  </si>
  <si>
    <t>Purita +Pro 1 (PP1)</t>
  </si>
  <si>
    <t>Purita +Pro 2 (PP2)</t>
  </si>
  <si>
    <t>Purita Mamá (PM)</t>
  </si>
  <si>
    <t>Fórmula de Inicio (FI)</t>
  </si>
  <si>
    <t>Subtotal</t>
  </si>
  <si>
    <t>Refuerzo</t>
  </si>
  <si>
    <t>Mi Sopita (MS)</t>
  </si>
  <si>
    <t xml:space="preserve">Prematuros </t>
  </si>
  <si>
    <t>Fórmula de Prematuros (FP)</t>
  </si>
  <si>
    <t>Fórmula de Incio (FI)</t>
  </si>
  <si>
    <t>Alergia a la proteína de la leche de vaca</t>
  </si>
  <si>
    <t>Fórmula Extensamente Hidrolizada (FEH)</t>
  </si>
  <si>
    <t>Fórmula Aminoacídica (FAA)</t>
  </si>
  <si>
    <t>Sección B: PNAC - Número de personas intrasistema que retiran</t>
  </si>
  <si>
    <t>Hombres</t>
  </si>
  <si>
    <t>Mujeres</t>
  </si>
  <si>
    <t>Alergia a la Proteína de la leche de vaca</t>
  </si>
  <si>
    <t>TOTAL</t>
  </si>
  <si>
    <t>Programas Sociales (*)</t>
  </si>
  <si>
    <t>Nota: (*) Información referencial, ya incluida en los subprogramas.</t>
  </si>
  <si>
    <t>Sección C: PNAC: Cantidad distribuida (kg) a personas extrasistema (incluye modalidad libre elección)</t>
  </si>
  <si>
    <t xml:space="preserve">Alergia a la proteína de la leche de vaca </t>
  </si>
  <si>
    <t>Sección D: PNAC - Número de personas extrasistema que retiran</t>
  </si>
  <si>
    <t xml:space="preserve"> Mujeres</t>
  </si>
  <si>
    <t xml:space="preserve">Alergia a la Proteína de la leche de vaca </t>
  </si>
  <si>
    <t>Sección E: Existencia y movimiento total de productos (Intrasistema y Extrasistema)</t>
  </si>
  <si>
    <t>Saldo Mes Anterior</t>
  </si>
  <si>
    <t>Ingresos</t>
  </si>
  <si>
    <t>Total Disponible</t>
  </si>
  <si>
    <t>Egresos</t>
  </si>
  <si>
    <t>Saldo mes siguiente</t>
  </si>
  <si>
    <t>Proveedor/Operador Logístico</t>
  </si>
  <si>
    <t>Por traspaso</t>
  </si>
  <si>
    <t>Distribuido a Población Beneficiaria</t>
  </si>
  <si>
    <t>Mermas (Incluye faltantes)</t>
  </si>
  <si>
    <t>Otros (demostraciones, donaciones, etc.)</t>
  </si>
  <si>
    <t>Traspaso</t>
  </si>
  <si>
    <t>Total Egresos</t>
  </si>
  <si>
    <t>Intrasistema</t>
  </si>
  <si>
    <t>Extrasistema</t>
  </si>
  <si>
    <t>Fórmula Prematuros</t>
  </si>
  <si>
    <t>Fórmula aminoacídica (FAA)</t>
  </si>
  <si>
    <t>TOTAL (Kg)</t>
  </si>
  <si>
    <t>REM-D.16.    Programa de Alimentación Complementaria del Adulto Mayor (PACAM)</t>
  </si>
  <si>
    <t>Sección A: PACAM - Cantidad distribuida (kg)</t>
  </si>
  <si>
    <t>Grupo Programático</t>
  </si>
  <si>
    <t>Sopa/Crema</t>
  </si>
  <si>
    <t xml:space="preserve">Bebida Láctea </t>
  </si>
  <si>
    <t>70 años y más (independiente del motivo de ingreso)</t>
  </si>
  <si>
    <t>65 - 69 años con alteración de la funcionalidad</t>
  </si>
  <si>
    <t>65 - 69 años en programa social (Vínculos, Familia, Calle u otro)</t>
  </si>
  <si>
    <t>60 - 69 años con tuberculosis</t>
  </si>
  <si>
    <t>60 - 69 años en ELEAM autorizado o similar</t>
  </si>
  <si>
    <t>Sección B: PACAM - Número de personas que retiran</t>
  </si>
  <si>
    <t>Sopa/Crema - Bebida Láctea</t>
  </si>
  <si>
    <t>Total Hombres</t>
  </si>
  <si>
    <t>Total Mujeres</t>
  </si>
  <si>
    <t>70 años y más (independiente del motivo de ingreso</t>
  </si>
  <si>
    <t>Sección C: Existencia y movimiento de productos</t>
  </si>
  <si>
    <t>Saldo mes anterior</t>
  </si>
  <si>
    <t>Total disponible</t>
  </si>
  <si>
    <t>Distribuido a población beneficiaria</t>
  </si>
  <si>
    <t>Otros: (demostraciones, donaciones, etc.)</t>
  </si>
  <si>
    <t>Total egresos</t>
  </si>
  <si>
    <t>Bebida Láctea</t>
  </si>
  <si>
    <t>Sección D: PACAM - Número de personas que retiran, pertenecientes al PRAIS (incluidos en Sección B)</t>
  </si>
  <si>
    <t>NÚMERO DE ERRORES  SEGÚN :</t>
  </si>
  <si>
    <t>A.- OMISIÓN DE INFORMACIÓN</t>
  </si>
  <si>
    <t>B: VALIDACIÓN DE LOS DATOS</t>
  </si>
  <si>
    <t>REM</t>
  </si>
  <si>
    <t>REM
SIN DATOS</t>
  </si>
  <si>
    <t>CAUSAL</t>
  </si>
  <si>
    <t>OTRA CAUSAL (indicar)</t>
  </si>
  <si>
    <t>HOJA NOMBRE</t>
  </si>
  <si>
    <t>Licencia médica</t>
  </si>
  <si>
    <t>REM 15</t>
  </si>
  <si>
    <t>Feriado Legal</t>
  </si>
  <si>
    <t>REM16</t>
  </si>
  <si>
    <t>No hubo profesional</t>
  </si>
  <si>
    <t>No corresponde REM</t>
  </si>
  <si>
    <t>TOTAL REM SIN INFORMACIÓN</t>
  </si>
  <si>
    <t>Otra causa justificada</t>
  </si>
  <si>
    <t>TOTAL DE ERRORES REM 15</t>
  </si>
  <si>
    <t>TOTAL DE ERRORES REM 16</t>
  </si>
  <si>
    <t>TOTAL DE ERRORES</t>
  </si>
  <si>
    <t>Hoja de Macros y Utilidades</t>
  </si>
  <si>
    <t>COPIA Y PEGA A VALORES TODAS LAS HOJAS
GRABELO CON OTRO NOMBRE</t>
  </si>
  <si>
    <t>Contraseña para copia del archivo :DEIS</t>
  </si>
  <si>
    <t>HUALAÑÉ</t>
  </si>
  <si>
    <t>HOSPITAL DE HUALAÑÉ</t>
  </si>
  <si>
    <t>OSCAR CACERES</t>
  </si>
  <si>
    <t>MAURICIO MORALES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</si>
</sst>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"/>
    <numFmt numFmtId="166" formatCode="#,##0.0_)"/>
    <numFmt numFmtId="167" formatCode="#,##0_)"/>
    <numFmt numFmtId="168" formatCode="_-[$€]\ * #,##0.00_-;\-[$€]\ * #,##0.00_-;_-[$€]\ * &quot;-&quot;??_-;_-@_-"/>
    <numFmt numFmtId="169" formatCode="0.000"/>
    <numFmt numFmtId="170" formatCode="#,##0.0"/>
    <numFmt numFmtId="171" formatCode="#,##0.00_)"/>
  </numFmts>
  <fonts count="34" x14ac:knownFonts="1">
    <font>
      <sz val="10"/>
      <name val="Arial"/>
    </font>
    <font>
      <sz val="10"/>
      <name val="Arial"/>
      <family val="2"/>
    </font>
    <font>
      <b/>
      <sz val="11"/>
      <name val="Verdana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10"/>
      <color indexed="10"/>
      <name val="Verdana"/>
      <family val="2"/>
    </font>
    <font>
      <b/>
      <sz val="8"/>
      <name val="Verdana"/>
      <family val="2"/>
    </font>
    <font>
      <b/>
      <sz val="10"/>
      <color indexed="60"/>
      <name val="Verdana"/>
      <family val="2"/>
    </font>
    <font>
      <sz val="10"/>
      <name val="Verdana"/>
      <family val="2"/>
    </font>
    <font>
      <sz val="11"/>
      <name val="Calibri"/>
      <family val="2"/>
    </font>
    <font>
      <b/>
      <sz val="24"/>
      <name val="Verdana"/>
      <family val="2"/>
    </font>
    <font>
      <sz val="8"/>
      <name val="Arial"/>
      <family val="2"/>
    </font>
    <font>
      <sz val="10"/>
      <name val="Comic Sans MS"/>
      <family val="4"/>
    </font>
    <font>
      <sz val="9"/>
      <name val="Verdana"/>
      <family val="2"/>
    </font>
    <font>
      <b/>
      <sz val="12"/>
      <name val="Verdana"/>
      <family val="2"/>
    </font>
    <font>
      <sz val="12"/>
      <name val="Arial"/>
      <family val="2"/>
    </font>
    <font>
      <b/>
      <sz val="11"/>
      <color indexed="60"/>
      <name val="Verdana"/>
      <family val="2"/>
    </font>
    <font>
      <sz val="11"/>
      <name val="Verdana"/>
      <family val="2"/>
    </font>
    <font>
      <sz val="11"/>
      <color indexed="60"/>
      <name val="Verdana"/>
      <family val="2"/>
    </font>
    <font>
      <sz val="11"/>
      <color indexed="42"/>
      <name val="Verdana"/>
      <family val="2"/>
    </font>
    <font>
      <sz val="10"/>
      <color indexed="1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10"/>
      <name val="Verdana"/>
      <family val="2"/>
    </font>
    <font>
      <sz val="11"/>
      <color theme="1"/>
      <name val="Calibri"/>
      <family val="2"/>
      <scheme val="minor"/>
    </font>
    <font>
      <sz val="12"/>
      <name val="Verdana"/>
      <family val="2"/>
    </font>
    <font>
      <b/>
      <sz val="12"/>
      <color indexed="10"/>
      <name val="Verdana"/>
      <family val="2"/>
    </font>
    <font>
      <u/>
      <sz val="8"/>
      <name val="Verdana"/>
      <family val="2"/>
    </font>
    <font>
      <sz val="8"/>
      <color rgb="FFFF0000"/>
      <name val="Verdana"/>
      <family val="2"/>
    </font>
    <font>
      <sz val="9"/>
      <name val="Calibri"/>
      <family val="2"/>
      <scheme val="minor"/>
    </font>
    <font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79998168889431442"/>
        <bgColor indexed="64"/>
      </patternFill>
    </fill>
  </fills>
  <borders count="1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58"/>
      </left>
      <right style="medium">
        <color indexed="58"/>
      </right>
      <top style="medium">
        <color indexed="58"/>
      </top>
      <bottom style="medium">
        <color indexed="58"/>
      </bottom>
      <diagonal/>
    </border>
    <border>
      <left style="medium">
        <color indexed="58"/>
      </left>
      <right/>
      <top style="medium">
        <color indexed="58"/>
      </top>
      <bottom style="medium">
        <color indexed="58"/>
      </bottom>
      <diagonal/>
    </border>
    <border>
      <left/>
      <right/>
      <top style="medium">
        <color indexed="58"/>
      </top>
      <bottom style="medium">
        <color indexed="58"/>
      </bottom>
      <diagonal/>
    </border>
    <border>
      <left/>
      <right style="medium">
        <color indexed="58"/>
      </right>
      <top style="medium">
        <color indexed="58"/>
      </top>
      <bottom style="medium">
        <color indexed="58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58"/>
      </left>
      <right/>
      <top style="medium">
        <color indexed="58"/>
      </top>
      <bottom/>
      <diagonal/>
    </border>
    <border>
      <left/>
      <right/>
      <top style="medium">
        <color indexed="58"/>
      </top>
      <bottom/>
      <diagonal/>
    </border>
    <border>
      <left/>
      <right style="medium">
        <color indexed="58"/>
      </right>
      <top style="medium">
        <color indexed="58"/>
      </top>
      <bottom/>
      <diagonal/>
    </border>
    <border>
      <left style="medium">
        <color indexed="58"/>
      </left>
      <right/>
      <top/>
      <bottom style="medium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 style="medium">
        <color indexed="58"/>
      </right>
      <top/>
      <bottom style="medium">
        <color indexed="58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1" applyBorder="0">
      <protection locked="0"/>
    </xf>
    <xf numFmtId="0" fontId="24" fillId="2" borderId="1" applyBorder="0">
      <protection locked="0"/>
    </xf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4" fillId="0" borderId="0"/>
    <xf numFmtId="0" fontId="27" fillId="0" borderId="0"/>
    <xf numFmtId="0" fontId="3" fillId="0" borderId="0" applyFont="0" applyBorder="0" applyAlignment="0" applyProtection="0"/>
    <xf numFmtId="0" fontId="14" fillId="0" borderId="0"/>
    <xf numFmtId="0" fontId="15" fillId="0" borderId="0"/>
    <xf numFmtId="0" fontId="15" fillId="0" borderId="0"/>
    <xf numFmtId="0" fontId="1" fillId="0" borderId="0"/>
    <xf numFmtId="9" fontId="1" fillId="0" borderId="0" applyFont="0" applyFill="0" applyBorder="0" applyAlignment="0" applyProtection="0"/>
  </cellStyleXfs>
  <cellXfs count="717">
    <xf numFmtId="0" fontId="0" fillId="0" borderId="0" xfId="0"/>
    <xf numFmtId="0" fontId="6" fillId="0" borderId="0" xfId="7" applyFont="1" applyAlignment="1" applyProtection="1"/>
    <xf numFmtId="0" fontId="7" fillId="0" borderId="2" xfId="0" applyFont="1" applyBorder="1" applyAlignment="1">
      <alignment horizontal="left" vertical="center"/>
    </xf>
    <xf numFmtId="0" fontId="2" fillId="3" borderId="3" xfId="7" applyFont="1" applyFill="1" applyBorder="1" applyAlignment="1" applyProtection="1">
      <alignment horizontal="center"/>
      <protection locked="0"/>
    </xf>
    <xf numFmtId="0" fontId="2" fillId="3" borderId="4" xfId="7" applyFont="1" applyFill="1" applyBorder="1" applyAlignment="1" applyProtection="1">
      <alignment horizontal="center"/>
      <protection locked="0"/>
    </xf>
    <xf numFmtId="0" fontId="2" fillId="3" borderId="5" xfId="7" applyFont="1" applyFill="1" applyBorder="1" applyAlignment="1" applyProtection="1">
      <alignment horizontal="center"/>
      <protection locked="0"/>
    </xf>
    <xf numFmtId="0" fontId="8" fillId="0" borderId="0" xfId="7" applyFont="1" applyBorder="1" applyAlignment="1" applyProtection="1">
      <alignment horizontal="center" vertical="center"/>
    </xf>
    <xf numFmtId="0" fontId="6" fillId="3" borderId="0" xfId="7" applyFont="1" applyFill="1" applyAlignment="1" applyProtection="1"/>
    <xf numFmtId="0" fontId="2" fillId="0" borderId="0" xfId="7" applyFont="1" applyBorder="1" applyAlignment="1" applyProtection="1">
      <alignment horizontal="center"/>
    </xf>
    <xf numFmtId="0" fontId="8" fillId="0" borderId="0" xfId="7" applyFont="1" applyBorder="1" applyAlignment="1" applyProtection="1">
      <alignment horizontal="left" vertical="center"/>
    </xf>
    <xf numFmtId="0" fontId="2" fillId="0" borderId="0" xfId="7" applyFont="1" applyAlignment="1" applyProtection="1">
      <alignment horizontal="center"/>
    </xf>
    <xf numFmtId="0" fontId="8" fillId="0" borderId="0" xfId="7" applyFont="1" applyAlignment="1" applyProtection="1">
      <alignment horizontal="left" vertical="center"/>
    </xf>
    <xf numFmtId="0" fontId="2" fillId="0" borderId="1" xfId="1" applyFont="1" applyFill="1" applyBorder="1" applyAlignment="1" applyProtection="1">
      <alignment horizontal="center"/>
    </xf>
    <xf numFmtId="0" fontId="9" fillId="3" borderId="0" xfId="7" applyFont="1" applyFill="1" applyAlignment="1" applyProtection="1"/>
    <xf numFmtId="0" fontId="7" fillId="0" borderId="2" xfId="7" applyFont="1" applyBorder="1" applyAlignment="1" applyProtection="1">
      <alignment horizontal="left" vertical="center"/>
    </xf>
    <xf numFmtId="0" fontId="7" fillId="0" borderId="2" xfId="7" applyFont="1" applyBorder="1" applyAlignment="1" applyProtection="1">
      <alignment horizontal="centerContinuous" vertical="center"/>
    </xf>
    <xf numFmtId="0" fontId="11" fillId="0" borderId="0" xfId="7" applyFont="1" applyAlignment="1" applyProtection="1">
      <alignment horizontal="left"/>
    </xf>
    <xf numFmtId="0" fontId="11" fillId="0" borderId="0" xfId="7" applyFont="1" applyAlignment="1" applyProtection="1"/>
    <xf numFmtId="0" fontId="11" fillId="4" borderId="1" xfId="1" applyFont="1" applyFill="1" applyBorder="1" applyAlignment="1">
      <alignment horizontal="center"/>
      <protection locked="0"/>
    </xf>
    <xf numFmtId="1" fontId="6" fillId="0" borderId="0" xfId="7" applyNumberFormat="1" applyFont="1" applyAlignment="1" applyProtection="1">
      <alignment horizontal="right"/>
    </xf>
    <xf numFmtId="49" fontId="6" fillId="0" borderId="0" xfId="7" applyNumberFormat="1" applyFont="1" applyAlignment="1" applyProtection="1">
      <alignment horizontal="center"/>
    </xf>
    <xf numFmtId="0" fontId="6" fillId="0" borderId="0" xfId="7" applyFont="1" applyAlignment="1" applyProtection="1">
      <alignment horizontal="left"/>
    </xf>
    <xf numFmtId="0" fontId="6" fillId="0" borderId="0" xfId="7" applyFont="1" applyAlignment="1" applyProtection="1">
      <alignment horizontal="center"/>
    </xf>
    <xf numFmtId="0" fontId="9" fillId="0" borderId="0" xfId="1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9" fillId="0" borderId="0" xfId="8" applyFont="1" applyAlignment="1">
      <alignment horizontal="center"/>
    </xf>
    <xf numFmtId="0" fontId="9" fillId="0" borderId="0" xfId="9" applyFont="1"/>
    <xf numFmtId="0" fontId="6" fillId="0" borderId="0" xfId="9" applyFont="1"/>
    <xf numFmtId="0" fontId="6" fillId="0" borderId="19" xfId="9" applyFont="1" applyBorder="1" applyAlignment="1">
      <alignment horizontal="center"/>
    </xf>
    <xf numFmtId="165" fontId="6" fillId="0" borderId="0" xfId="9" applyNumberFormat="1" applyFont="1"/>
    <xf numFmtId="166" fontId="6" fillId="0" borderId="0" xfId="9" applyNumberFormat="1" applyFont="1"/>
    <xf numFmtId="0" fontId="6" fillId="0" borderId="0" xfId="9" applyFont="1" applyAlignment="1">
      <alignment horizontal="centerContinuous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3" borderId="0" xfId="9" applyFont="1" applyFill="1" applyProtection="1">
      <protection hidden="1"/>
    </xf>
    <xf numFmtId="0" fontId="11" fillId="0" borderId="0" xfId="0" applyFont="1"/>
    <xf numFmtId="0" fontId="6" fillId="7" borderId="1" xfId="9" applyFont="1" applyFill="1" applyBorder="1" applyProtection="1">
      <protection hidden="1"/>
    </xf>
    <xf numFmtId="0" fontId="9" fillId="0" borderId="0" xfId="10" applyFont="1" applyAlignment="1">
      <alignment horizontal="center"/>
    </xf>
    <xf numFmtId="0" fontId="9" fillId="0" borderId="0" xfId="10" applyFont="1"/>
    <xf numFmtId="9" fontId="17" fillId="0" borderId="0" xfId="12" applyFont="1" applyFill="1" applyBorder="1" applyAlignment="1" applyProtection="1">
      <alignment vertical="center" wrapText="1"/>
    </xf>
    <xf numFmtId="0" fontId="6" fillId="0" borderId="0" xfId="10" applyFont="1"/>
    <xf numFmtId="167" fontId="6" fillId="0" borderId="0" xfId="10" applyNumberFormat="1" applyFont="1"/>
    <xf numFmtId="0" fontId="0" fillId="3" borderId="0" xfId="0" applyFill="1" applyProtection="1">
      <protection hidden="1"/>
    </xf>
    <xf numFmtId="0" fontId="17" fillId="0" borderId="44" xfId="0" applyFont="1" applyBorder="1" applyProtection="1">
      <protection hidden="1"/>
    </xf>
    <xf numFmtId="0" fontId="18" fillId="0" borderId="45" xfId="0" applyFont="1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0" fillId="3" borderId="0" xfId="0" applyFill="1"/>
    <xf numFmtId="0" fontId="2" fillId="0" borderId="47" xfId="0" applyFont="1" applyBorder="1" applyProtection="1">
      <protection hidden="1"/>
    </xf>
    <xf numFmtId="0" fontId="1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48" xfId="0" applyBorder="1" applyProtection="1">
      <protection hidden="1"/>
    </xf>
    <xf numFmtId="0" fontId="2" fillId="0" borderId="49" xfId="0" applyFont="1" applyBorder="1" applyProtection="1">
      <protection hidden="1"/>
    </xf>
    <xf numFmtId="0" fontId="18" fillId="0" borderId="50" xfId="0" applyFont="1" applyBorder="1" applyProtection="1">
      <protection hidden="1"/>
    </xf>
    <xf numFmtId="0" fontId="0" fillId="0" borderId="50" xfId="0" applyBorder="1" applyProtection="1">
      <protection hidden="1"/>
    </xf>
    <xf numFmtId="0" fontId="0" fillId="0" borderId="51" xfId="0" applyBorder="1" applyProtection="1"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20" fillId="3" borderId="0" xfId="0" applyFont="1" applyFill="1" applyProtection="1">
      <protection hidden="1"/>
    </xf>
    <xf numFmtId="0" fontId="21" fillId="0" borderId="1" xfId="0" applyFont="1" applyBorder="1" applyProtection="1">
      <protection hidden="1"/>
    </xf>
    <xf numFmtId="0" fontId="21" fillId="0" borderId="1" xfId="0" applyFont="1" applyBorder="1" applyProtection="1">
      <protection locked="0"/>
    </xf>
    <xf numFmtId="0" fontId="10" fillId="0" borderId="1" xfId="0" applyFont="1" applyBorder="1" applyAlignment="1" applyProtection="1">
      <alignment horizontal="center"/>
      <protection hidden="1"/>
    </xf>
    <xf numFmtId="0" fontId="22" fillId="3" borderId="0" xfId="0" applyFont="1" applyFill="1" applyProtection="1">
      <protection hidden="1"/>
    </xf>
    <xf numFmtId="0" fontId="23" fillId="3" borderId="0" xfId="0" applyFont="1" applyFill="1" applyProtection="1">
      <protection hidden="1"/>
    </xf>
    <xf numFmtId="0" fontId="0" fillId="7" borderId="0" xfId="0" applyFill="1"/>
    <xf numFmtId="0" fontId="6" fillId="10" borderId="0" xfId="10" applyFont="1" applyFill="1"/>
    <xf numFmtId="0" fontId="6" fillId="0" borderId="0" xfId="10" applyFont="1" applyProtection="1">
      <protection hidden="1"/>
    </xf>
    <xf numFmtId="0" fontId="0" fillId="10" borderId="0" xfId="0" applyFill="1" applyProtection="1">
      <protection hidden="1"/>
    </xf>
    <xf numFmtId="168" fontId="6" fillId="0" borderId="0" xfId="3" applyFont="1" applyFill="1" applyBorder="1" applyAlignment="1" applyProtection="1"/>
    <xf numFmtId="0" fontId="7" fillId="4" borderId="1" xfId="2" applyFont="1" applyFill="1" applyBorder="1" applyAlignment="1">
      <alignment horizontal="center"/>
      <protection locked="0"/>
    </xf>
    <xf numFmtId="0" fontId="17" fillId="0" borderId="0" xfId="7" applyFont="1" applyBorder="1" applyAlignment="1" applyProtection="1">
      <alignment horizontal="center" vertical="center" wrapText="1"/>
    </xf>
    <xf numFmtId="0" fontId="26" fillId="0" borderId="0" xfId="7" applyFont="1" applyBorder="1" applyAlignment="1" applyProtection="1">
      <alignment horizontal="left" vertical="center"/>
    </xf>
    <xf numFmtId="0" fontId="26" fillId="0" borderId="56" xfId="7" applyFont="1" applyBorder="1" applyAlignment="1" applyProtection="1">
      <alignment horizontal="left" vertical="center"/>
    </xf>
    <xf numFmtId="0" fontId="8" fillId="0" borderId="0" xfId="7" applyFont="1" applyBorder="1" applyAlignment="1" applyProtection="1">
      <alignment vertical="center" wrapText="1"/>
    </xf>
    <xf numFmtId="0" fontId="7" fillId="3" borderId="0" xfId="0" applyFont="1" applyFill="1" applyAlignment="1" applyProtection="1">
      <alignment vertical="center"/>
      <protection hidden="1"/>
    </xf>
    <xf numFmtId="0" fontId="7" fillId="0" borderId="0" xfId="0" applyFont="1"/>
    <xf numFmtId="0" fontId="11" fillId="0" borderId="1" xfId="0" applyFont="1" applyBorder="1" applyAlignment="1">
      <alignment wrapText="1"/>
    </xf>
    <xf numFmtId="0" fontId="6" fillId="3" borderId="0" xfId="0" applyFont="1" applyFill="1"/>
    <xf numFmtId="0" fontId="11" fillId="0" borderId="21" xfId="0" applyFont="1" applyBorder="1"/>
    <xf numFmtId="0" fontId="12" fillId="0" borderId="0" xfId="0" applyFont="1"/>
    <xf numFmtId="0" fontId="0" fillId="0" borderId="2" xfId="0" applyBorder="1"/>
    <xf numFmtId="0" fontId="6" fillId="6" borderId="0" xfId="0" applyFont="1" applyFill="1"/>
    <xf numFmtId="0" fontId="6" fillId="0" borderId="33" xfId="9" applyFont="1" applyBorder="1"/>
    <xf numFmtId="0" fontId="16" fillId="0" borderId="0" xfId="10" applyFont="1"/>
    <xf numFmtId="0" fontId="6" fillId="0" borderId="0" xfId="9" applyFont="1" applyAlignment="1">
      <alignment horizontal="left" vertical="top"/>
    </xf>
    <xf numFmtId="0" fontId="6" fillId="0" borderId="0" xfId="9" applyFont="1" applyAlignment="1">
      <alignment horizontal="left" vertical="center" wrapText="1"/>
    </xf>
    <xf numFmtId="1" fontId="16" fillId="0" borderId="0" xfId="4" applyNumberFormat="1" applyFont="1" applyFill="1" applyBorder="1" applyAlignment="1" applyProtection="1"/>
    <xf numFmtId="1" fontId="16" fillId="0" borderId="0" xfId="4" applyNumberFormat="1" applyFont="1" applyFill="1" applyBorder="1" applyAlignment="1" applyProtection="1">
      <protection locked="0"/>
    </xf>
    <xf numFmtId="0" fontId="6" fillId="0" borderId="11" xfId="9" applyFont="1" applyBorder="1" applyAlignment="1">
      <alignment horizontal="left" vertical="center" wrapText="1"/>
    </xf>
    <xf numFmtId="0" fontId="6" fillId="0" borderId="34" xfId="9" applyFont="1" applyBorder="1" applyAlignment="1">
      <alignment horizontal="left" vertical="center" wrapText="1"/>
    </xf>
    <xf numFmtId="1" fontId="6" fillId="4" borderId="12" xfId="1" applyNumberFormat="1" applyFont="1" applyFill="1" applyBorder="1">
      <protection locked="0"/>
    </xf>
    <xf numFmtId="0" fontId="6" fillId="0" borderId="33" xfId="0" applyFont="1" applyBorder="1" applyAlignment="1">
      <alignment vertical="center" wrapText="1"/>
    </xf>
    <xf numFmtId="0" fontId="6" fillId="0" borderId="36" xfId="0" applyFont="1" applyBorder="1" applyAlignment="1">
      <alignment vertical="center" wrapText="1"/>
    </xf>
    <xf numFmtId="0" fontId="6" fillId="0" borderId="63" xfId="0" applyFont="1" applyBorder="1" applyAlignment="1">
      <alignment vertical="center" wrapText="1"/>
    </xf>
    <xf numFmtId="1" fontId="6" fillId="4" borderId="34" xfId="1" applyNumberFormat="1" applyFont="1" applyFill="1" applyBorder="1">
      <protection locked="0"/>
    </xf>
    <xf numFmtId="1" fontId="6" fillId="4" borderId="13" xfId="1" applyNumberFormat="1" applyFont="1" applyFill="1" applyBorder="1"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9" xfId="0" applyFont="1" applyBorder="1" applyAlignment="1">
      <alignment vertical="center" wrapText="1"/>
    </xf>
    <xf numFmtId="0" fontId="9" fillId="0" borderId="1" xfId="10" applyFont="1" applyBorder="1" applyAlignment="1">
      <alignment horizontal="center" vertical="center"/>
    </xf>
    <xf numFmtId="1" fontId="6" fillId="4" borderId="14" xfId="1" applyNumberFormat="1" applyFont="1" applyFill="1" applyBorder="1">
      <protection locked="0"/>
    </xf>
    <xf numFmtId="0" fontId="6" fillId="0" borderId="83" xfId="0" applyFont="1" applyBorder="1" applyAlignment="1">
      <alignment horizontal="left" vertical="center" wrapText="1"/>
    </xf>
    <xf numFmtId="1" fontId="6" fillId="5" borderId="12" xfId="1" applyNumberFormat="1" applyFont="1" applyFill="1" applyBorder="1" applyAlignment="1" applyProtection="1">
      <alignment horizontal="right"/>
    </xf>
    <xf numFmtId="1" fontId="6" fillId="5" borderId="13" xfId="1" applyNumberFormat="1" applyFont="1" applyFill="1" applyBorder="1" applyAlignment="1" applyProtection="1">
      <alignment horizontal="right"/>
    </xf>
    <xf numFmtId="1" fontId="6" fillId="5" borderId="14" xfId="1" applyNumberFormat="1" applyFont="1" applyFill="1" applyBorder="1" applyAlignment="1" applyProtection="1">
      <alignment horizontal="right"/>
    </xf>
    <xf numFmtId="1" fontId="6" fillId="5" borderId="14" xfId="9" applyNumberFormat="1" applyFont="1" applyFill="1" applyBorder="1" applyAlignment="1">
      <alignment horizontal="right"/>
    </xf>
    <xf numFmtId="1" fontId="6" fillId="5" borderId="15" xfId="9" applyNumberFormat="1" applyFont="1" applyFill="1" applyBorder="1" applyAlignment="1">
      <alignment horizontal="right"/>
    </xf>
    <xf numFmtId="1" fontId="6" fillId="12" borderId="23" xfId="1" applyNumberFormat="1" applyFont="1" applyFill="1" applyBorder="1" applyProtection="1"/>
    <xf numFmtId="1" fontId="6" fillId="5" borderId="12" xfId="1" applyNumberFormat="1" applyFont="1" applyFill="1" applyBorder="1" applyProtection="1"/>
    <xf numFmtId="165" fontId="6" fillId="12" borderId="14" xfId="1" applyNumberFormat="1" applyFont="1" applyFill="1" applyBorder="1" applyProtection="1"/>
    <xf numFmtId="1" fontId="6" fillId="5" borderId="14" xfId="1" applyNumberFormat="1" applyFont="1" applyFill="1" applyBorder="1" applyProtection="1"/>
    <xf numFmtId="1" fontId="6" fillId="5" borderId="64" xfId="1" applyNumberFormat="1" applyFont="1" applyFill="1" applyBorder="1" applyProtection="1"/>
    <xf numFmtId="1" fontId="6" fillId="5" borderId="18" xfId="1" applyNumberFormat="1" applyFont="1" applyFill="1" applyBorder="1" applyProtection="1"/>
    <xf numFmtId="1" fontId="6" fillId="5" borderId="16" xfId="1" applyNumberFormat="1" applyFont="1" applyFill="1" applyBorder="1" applyProtection="1"/>
    <xf numFmtId="1" fontId="6" fillId="12" borderId="17" xfId="1" applyNumberFormat="1" applyFont="1" applyFill="1" applyBorder="1" applyAlignment="1" applyProtection="1">
      <alignment horizontal="right"/>
    </xf>
    <xf numFmtId="1" fontId="6" fillId="5" borderId="31" xfId="1" applyNumberFormat="1" applyFont="1" applyFill="1" applyBorder="1" applyProtection="1"/>
    <xf numFmtId="1" fontId="6" fillId="5" borderId="10" xfId="1" applyNumberFormat="1" applyFont="1" applyFill="1" applyBorder="1" applyProtection="1"/>
    <xf numFmtId="1" fontId="6" fillId="0" borderId="31" xfId="4" applyNumberFormat="1" applyFont="1" applyFill="1" applyBorder="1" applyAlignment="1" applyProtection="1"/>
    <xf numFmtId="1" fontId="6" fillId="5" borderId="10" xfId="4" applyNumberFormat="1" applyFont="1" applyFill="1" applyBorder="1" applyAlignment="1" applyProtection="1"/>
    <xf numFmtId="1" fontId="6" fillId="0" borderId="11" xfId="4" applyNumberFormat="1" applyFont="1" applyFill="1" applyBorder="1" applyAlignment="1" applyProtection="1"/>
    <xf numFmtId="1" fontId="6" fillId="5" borderId="16" xfId="4" applyNumberFormat="1" applyFont="1" applyFill="1" applyBorder="1" applyAlignment="1" applyProtection="1"/>
    <xf numFmtId="1" fontId="6" fillId="0" borderId="36" xfId="4" applyNumberFormat="1" applyFont="1" applyFill="1" applyBorder="1" applyAlignment="1" applyProtection="1"/>
    <xf numFmtId="1" fontId="6" fillId="4" borderId="72" xfId="1" applyNumberFormat="1" applyFont="1" applyFill="1" applyBorder="1">
      <protection locked="0"/>
    </xf>
    <xf numFmtId="1" fontId="6" fillId="0" borderId="63" xfId="4" applyNumberFormat="1" applyFont="1" applyFill="1" applyBorder="1" applyAlignment="1" applyProtection="1"/>
    <xf numFmtId="1" fontId="6" fillId="4" borderId="39" xfId="1" applyNumberFormat="1" applyFont="1" applyFill="1" applyBorder="1">
      <protection locked="0"/>
    </xf>
    <xf numFmtId="1" fontId="6" fillId="12" borderId="61" xfId="1" applyNumberFormat="1" applyFont="1" applyFill="1" applyBorder="1" applyProtection="1"/>
    <xf numFmtId="1" fontId="6" fillId="0" borderId="1" xfId="4" applyNumberFormat="1" applyFont="1" applyFill="1" applyBorder="1" applyAlignment="1" applyProtection="1"/>
    <xf numFmtId="1" fontId="6" fillId="0" borderId="3" xfId="4" applyNumberFormat="1" applyFont="1" applyFill="1" applyBorder="1" applyAlignment="1" applyProtection="1"/>
    <xf numFmtId="1" fontId="6" fillId="4" borderId="3" xfId="1" applyNumberFormat="1" applyFont="1" applyFill="1" applyBorder="1">
      <protection locked="0"/>
    </xf>
    <xf numFmtId="1" fontId="6" fillId="4" borderId="4" xfId="1" applyNumberFormat="1" applyFont="1" applyFill="1" applyBorder="1">
      <protection locked="0"/>
    </xf>
    <xf numFmtId="1" fontId="6" fillId="12" borderId="14" xfId="1" applyNumberFormat="1" applyFont="1" applyFill="1" applyBorder="1" applyAlignment="1" applyProtection="1">
      <alignment horizontal="right"/>
    </xf>
    <xf numFmtId="1" fontId="6" fillId="12" borderId="16" xfId="1" applyNumberFormat="1" applyFont="1" applyFill="1" applyBorder="1" applyProtection="1"/>
    <xf numFmtId="1" fontId="6" fillId="12" borderId="18" xfId="1" applyNumberFormat="1" applyFont="1" applyFill="1" applyBorder="1" applyProtection="1"/>
    <xf numFmtId="1" fontId="6" fillId="12" borderId="41" xfId="0" applyNumberFormat="1" applyFont="1" applyFill="1" applyBorder="1"/>
    <xf numFmtId="1" fontId="6" fillId="11" borderId="14" xfId="1" applyNumberFormat="1" applyFont="1" applyFill="1" applyBorder="1">
      <protection locked="0"/>
    </xf>
    <xf numFmtId="1" fontId="6" fillId="5" borderId="64" xfId="4" applyNumberFormat="1" applyFont="1" applyFill="1" applyBorder="1" applyAlignment="1" applyProtection="1"/>
    <xf numFmtId="1" fontId="6" fillId="4" borderId="7" xfId="4" applyNumberFormat="1" applyFont="1" applyFill="1" applyBorder="1" applyAlignment="1" applyProtection="1">
      <protection locked="0"/>
    </xf>
    <xf numFmtId="1" fontId="6" fillId="4" borderId="8" xfId="4" applyNumberFormat="1" applyFont="1" applyFill="1" applyBorder="1" applyAlignment="1" applyProtection="1">
      <protection locked="0"/>
    </xf>
    <xf numFmtId="1" fontId="6" fillId="4" borderId="9" xfId="4" applyNumberFormat="1" applyFont="1" applyFill="1" applyBorder="1" applyAlignment="1" applyProtection="1">
      <protection locked="0"/>
    </xf>
    <xf numFmtId="1" fontId="6" fillId="4" borderId="10" xfId="4" applyNumberFormat="1" applyFont="1" applyFill="1" applyBorder="1" applyAlignment="1" applyProtection="1">
      <protection locked="0"/>
    </xf>
    <xf numFmtId="1" fontId="6" fillId="4" borderId="16" xfId="4" applyNumberFormat="1" applyFont="1" applyFill="1" applyBorder="1" applyAlignment="1" applyProtection="1">
      <protection locked="0"/>
    </xf>
    <xf numFmtId="1" fontId="6" fillId="4" borderId="64" xfId="4" applyNumberFormat="1" applyFont="1" applyFill="1" applyBorder="1" applyAlignment="1" applyProtection="1">
      <protection locked="0"/>
    </xf>
    <xf numFmtId="1" fontId="6" fillId="4" borderId="17" xfId="4" applyNumberFormat="1" applyFont="1" applyFill="1" applyBorder="1" applyAlignment="1" applyProtection="1">
      <protection locked="0"/>
    </xf>
    <xf numFmtId="1" fontId="6" fillId="4" borderId="18" xfId="4" applyNumberFormat="1" applyFont="1" applyFill="1" applyBorder="1" applyAlignment="1" applyProtection="1">
      <protection locked="0"/>
    </xf>
    <xf numFmtId="1" fontId="6" fillId="4" borderId="40" xfId="4" applyNumberFormat="1" applyFont="1" applyFill="1" applyBorder="1" applyAlignment="1" applyProtection="1">
      <protection locked="0"/>
    </xf>
    <xf numFmtId="1" fontId="6" fillId="5" borderId="61" xfId="4" applyNumberFormat="1" applyFont="1" applyFill="1" applyBorder="1" applyAlignment="1" applyProtection="1"/>
    <xf numFmtId="1" fontId="6" fillId="0" borderId="42" xfId="4" applyNumberFormat="1" applyFont="1" applyFill="1" applyBorder="1" applyAlignment="1" applyProtection="1"/>
    <xf numFmtId="1" fontId="6" fillId="4" borderId="42" xfId="4" applyNumberFormat="1" applyFont="1" applyFill="1" applyBorder="1" applyAlignment="1" applyProtection="1">
      <protection locked="0"/>
    </xf>
    <xf numFmtId="1" fontId="6" fillId="4" borderId="59" xfId="4" applyNumberFormat="1" applyFont="1" applyFill="1" applyBorder="1" applyAlignment="1" applyProtection="1">
      <protection locked="0"/>
    </xf>
    <xf numFmtId="1" fontId="6" fillId="13" borderId="40" xfId="4" applyNumberFormat="1" applyFont="1" applyFill="1" applyBorder="1" applyAlignment="1" applyProtection="1">
      <protection locked="0"/>
    </xf>
    <xf numFmtId="1" fontId="6" fillId="13" borderId="37" xfId="4" applyNumberFormat="1" applyFont="1" applyFill="1" applyBorder="1" applyAlignment="1" applyProtection="1">
      <protection locked="0"/>
    </xf>
    <xf numFmtId="1" fontId="6" fillId="13" borderId="59" xfId="4" applyNumberFormat="1" applyFont="1" applyFill="1" applyBorder="1" applyAlignment="1" applyProtection="1">
      <protection locked="0"/>
    </xf>
    <xf numFmtId="1" fontId="6" fillId="4" borderId="22" xfId="4" applyNumberFormat="1" applyFont="1" applyFill="1" applyBorder="1" applyAlignment="1" applyProtection="1">
      <protection locked="0"/>
    </xf>
    <xf numFmtId="1" fontId="6" fillId="4" borderId="23" xfId="4" applyNumberFormat="1" applyFont="1" applyFill="1" applyBorder="1" applyAlignment="1" applyProtection="1">
      <protection locked="0"/>
    </xf>
    <xf numFmtId="1" fontId="6" fillId="5" borderId="22" xfId="4" applyNumberFormat="1" applyFont="1" applyFill="1" applyBorder="1" applyAlignment="1" applyProtection="1"/>
    <xf numFmtId="1" fontId="6" fillId="5" borderId="23" xfId="4" applyNumberFormat="1" applyFont="1" applyFill="1" applyBorder="1" applyAlignment="1" applyProtection="1"/>
    <xf numFmtId="1" fontId="6" fillId="0" borderId="33" xfId="4" applyNumberFormat="1" applyFont="1" applyFill="1" applyBorder="1" applyAlignment="1" applyProtection="1"/>
    <xf numFmtId="1" fontId="6" fillId="5" borderId="18" xfId="4" applyNumberFormat="1" applyFont="1" applyFill="1" applyBorder="1" applyAlignment="1" applyProtection="1"/>
    <xf numFmtId="2" fontId="6" fillId="0" borderId="3" xfId="9" applyNumberFormat="1" applyFont="1" applyBorder="1"/>
    <xf numFmtId="2" fontId="6" fillId="0" borderId="20" xfId="9" applyNumberFormat="1" applyFont="1" applyBorder="1"/>
    <xf numFmtId="2" fontId="6" fillId="0" borderId="4" xfId="9" applyNumberFormat="1" applyFont="1" applyBorder="1"/>
    <xf numFmtId="2" fontId="6" fillId="0" borderId="22" xfId="9" applyNumberFormat="1" applyFont="1" applyBorder="1"/>
    <xf numFmtId="0" fontId="6" fillId="0" borderId="1" xfId="9" applyFont="1" applyBorder="1" applyAlignment="1">
      <alignment horizontal="center"/>
    </xf>
    <xf numFmtId="0" fontId="6" fillId="14" borderId="0" xfId="9" applyFont="1" applyFill="1"/>
    <xf numFmtId="0" fontId="6" fillId="14" borderId="0" xfId="9" applyFont="1" applyFill="1" applyProtection="1">
      <protection hidden="1"/>
    </xf>
    <xf numFmtId="166" fontId="6" fillId="14" borderId="0" xfId="9" applyNumberFormat="1" applyFont="1" applyFill="1"/>
    <xf numFmtId="0" fontId="6" fillId="14" borderId="0" xfId="0" applyFont="1" applyFill="1"/>
    <xf numFmtId="0" fontId="9" fillId="14" borderId="0" xfId="9" applyFont="1" applyFill="1"/>
    <xf numFmtId="1" fontId="6" fillId="0" borderId="32" xfId="4" applyNumberFormat="1" applyFont="1" applyFill="1" applyBorder="1" applyAlignment="1" applyProtection="1"/>
    <xf numFmtId="1" fontId="6" fillId="4" borderId="84" xfId="1" applyNumberFormat="1" applyFont="1" applyFill="1" applyBorder="1">
      <protection locked="0"/>
    </xf>
    <xf numFmtId="1" fontId="6" fillId="4" borderId="66" xfId="1" applyNumberFormat="1" applyFont="1" applyFill="1" applyBorder="1">
      <protection locked="0"/>
    </xf>
    <xf numFmtId="1" fontId="6" fillId="0" borderId="70" xfId="4" applyNumberFormat="1" applyFont="1" applyFill="1" applyBorder="1" applyAlignment="1" applyProtection="1"/>
    <xf numFmtId="1" fontId="6" fillId="0" borderId="4" xfId="4" applyNumberFormat="1" applyFont="1" applyFill="1" applyBorder="1" applyAlignment="1" applyProtection="1"/>
    <xf numFmtId="1" fontId="6" fillId="4" borderId="24" xfId="4" applyNumberFormat="1" applyFont="1" applyFill="1" applyBorder="1" applyAlignment="1" applyProtection="1">
      <protection locked="0"/>
    </xf>
    <xf numFmtId="1" fontId="6" fillId="0" borderId="23" xfId="4" applyNumberFormat="1" applyFont="1" applyFill="1" applyBorder="1" applyAlignment="1" applyProtection="1"/>
    <xf numFmtId="0" fontId="6" fillId="15" borderId="0" xfId="9" applyFont="1" applyFill="1"/>
    <xf numFmtId="169" fontId="6" fillId="5" borderId="12" xfId="1" applyNumberFormat="1" applyFont="1" applyFill="1" applyBorder="1" applyAlignment="1" applyProtection="1">
      <alignment horizontal="right"/>
    </xf>
    <xf numFmtId="169" fontId="6" fillId="5" borderId="13" xfId="1" applyNumberFormat="1" applyFont="1" applyFill="1" applyBorder="1" applyAlignment="1" applyProtection="1">
      <alignment horizontal="right"/>
    </xf>
    <xf numFmtId="169" fontId="6" fillId="5" borderId="14" xfId="1" applyNumberFormat="1" applyFont="1" applyFill="1" applyBorder="1" applyAlignment="1" applyProtection="1">
      <alignment horizontal="right"/>
    </xf>
    <xf numFmtId="169" fontId="6" fillId="5" borderId="14" xfId="9" applyNumberFormat="1" applyFont="1" applyFill="1" applyBorder="1" applyAlignment="1">
      <alignment horizontal="right"/>
    </xf>
    <xf numFmtId="169" fontId="6" fillId="12" borderId="14" xfId="1" applyNumberFormat="1" applyFont="1" applyFill="1" applyBorder="1" applyProtection="1"/>
    <xf numFmtId="169" fontId="6" fillId="12" borderId="14" xfId="1" applyNumberFormat="1" applyFont="1" applyFill="1" applyBorder="1" applyAlignment="1" applyProtection="1">
      <alignment horizontal="right"/>
    </xf>
    <xf numFmtId="169" fontId="6" fillId="12" borderId="15" xfId="1" applyNumberFormat="1" applyFont="1" applyFill="1" applyBorder="1" applyProtection="1"/>
    <xf numFmtId="169" fontId="6" fillId="5" borderId="15" xfId="1" applyNumberFormat="1" applyFont="1" applyFill="1" applyBorder="1" applyAlignment="1" applyProtection="1">
      <alignment horizontal="right"/>
    </xf>
    <xf numFmtId="169" fontId="6" fillId="5" borderId="17" xfId="1" applyNumberFormat="1" applyFont="1" applyFill="1" applyBorder="1" applyProtection="1"/>
    <xf numFmtId="169" fontId="6" fillId="5" borderId="16" xfId="1" applyNumberFormat="1" applyFont="1" applyFill="1" applyBorder="1" applyProtection="1"/>
    <xf numFmtId="169" fontId="6" fillId="5" borderId="17" xfId="1" applyNumberFormat="1" applyFont="1" applyFill="1" applyBorder="1" applyAlignment="1" applyProtection="1">
      <alignment horizontal="right"/>
    </xf>
    <xf numFmtId="169" fontId="6" fillId="5" borderId="15" xfId="9" applyNumberFormat="1" applyFont="1" applyFill="1" applyBorder="1" applyAlignment="1">
      <alignment horizontal="right"/>
    </xf>
    <xf numFmtId="169" fontId="6" fillId="12" borderId="24" xfId="1" applyNumberFormat="1" applyFont="1" applyFill="1" applyBorder="1" applyProtection="1"/>
    <xf numFmtId="169" fontId="6" fillId="12" borderId="23" xfId="1" applyNumberFormat="1" applyFont="1" applyFill="1" applyBorder="1" applyProtection="1"/>
    <xf numFmtId="169" fontId="6" fillId="5" borderId="8" xfId="1" applyNumberFormat="1" applyFont="1" applyFill="1" applyBorder="1" applyAlignment="1" applyProtection="1">
      <alignment horizontal="right"/>
    </xf>
    <xf numFmtId="169" fontId="6" fillId="12" borderId="9" xfId="1" applyNumberFormat="1" applyFont="1" applyFill="1" applyBorder="1" applyAlignment="1" applyProtection="1">
      <alignment horizontal="right"/>
    </xf>
    <xf numFmtId="169" fontId="6" fillId="5" borderId="60" xfId="1" applyNumberFormat="1" applyFont="1" applyFill="1" applyBorder="1" applyProtection="1"/>
    <xf numFmtId="169" fontId="6" fillId="5" borderId="61" xfId="1" applyNumberFormat="1" applyFont="1" applyFill="1" applyBorder="1" applyProtection="1"/>
    <xf numFmtId="1" fontId="6" fillId="5" borderId="60" xfId="4" applyNumberFormat="1" applyFont="1" applyFill="1" applyBorder="1" applyAlignment="1" applyProtection="1"/>
    <xf numFmtId="1" fontId="6" fillId="12" borderId="38" xfId="1" applyNumberFormat="1" applyFont="1" applyFill="1" applyBorder="1" applyProtection="1"/>
    <xf numFmtId="1" fontId="6" fillId="4" borderId="70" xfId="1" applyNumberFormat="1" applyFont="1" applyFill="1" applyBorder="1">
      <protection locked="0"/>
    </xf>
    <xf numFmtId="1" fontId="6" fillId="12" borderId="35" xfId="1" applyNumberFormat="1" applyFont="1" applyFill="1" applyBorder="1" applyProtection="1"/>
    <xf numFmtId="1" fontId="6" fillId="12" borderId="37" xfId="1" applyNumberFormat="1" applyFont="1" applyFill="1" applyBorder="1" applyProtection="1"/>
    <xf numFmtId="1" fontId="6" fillId="11" borderId="25" xfId="1" applyNumberFormat="1" applyFont="1" applyFill="1" applyBorder="1">
      <protection locked="0"/>
    </xf>
    <xf numFmtId="1" fontId="6" fillId="4" borderId="6" xfId="1" applyNumberFormat="1" applyFont="1" applyFill="1" applyBorder="1">
      <protection locked="0"/>
    </xf>
    <xf numFmtId="0" fontId="6" fillId="0" borderId="60" xfId="0" applyFont="1" applyBorder="1" applyAlignment="1">
      <alignment wrapText="1"/>
    </xf>
    <xf numFmtId="1" fontId="6" fillId="14" borderId="68" xfId="1" applyNumberFormat="1" applyFont="1" applyFill="1" applyBorder="1" applyProtection="1"/>
    <xf numFmtId="1" fontId="6" fillId="4" borderId="28" xfId="1" applyNumberFormat="1" applyFont="1" applyFill="1" applyBorder="1">
      <protection locked="0"/>
    </xf>
    <xf numFmtId="0" fontId="6" fillId="0" borderId="34" xfId="0" applyFont="1" applyBorder="1" applyAlignment="1">
      <alignment wrapText="1"/>
    </xf>
    <xf numFmtId="1" fontId="6" fillId="14" borderId="36" xfId="1" applyNumberFormat="1" applyFont="1" applyFill="1" applyBorder="1" applyProtection="1"/>
    <xf numFmtId="1" fontId="6" fillId="4" borderId="85" xfId="1" applyNumberFormat="1" applyFont="1" applyFill="1" applyBorder="1">
      <protection locked="0"/>
    </xf>
    <xf numFmtId="0" fontId="6" fillId="0" borderId="66" xfId="0" applyFont="1" applyBorder="1" applyAlignment="1">
      <alignment wrapText="1"/>
    </xf>
    <xf numFmtId="1" fontId="6" fillId="4" borderId="64" xfId="1" applyNumberFormat="1" applyFont="1" applyFill="1" applyBorder="1">
      <protection locked="0"/>
    </xf>
    <xf numFmtId="0" fontId="6" fillId="0" borderId="38" xfId="0" applyFont="1" applyBorder="1" applyAlignment="1">
      <alignment wrapText="1"/>
    </xf>
    <xf numFmtId="1" fontId="6" fillId="14" borderId="33" xfId="1" applyNumberFormat="1" applyFont="1" applyFill="1" applyBorder="1" applyProtection="1"/>
    <xf numFmtId="0" fontId="6" fillId="0" borderId="61" xfId="0" applyFont="1" applyBorder="1" applyAlignment="1">
      <alignment wrapText="1"/>
    </xf>
    <xf numFmtId="1" fontId="6" fillId="14" borderId="6" xfId="1" applyNumberFormat="1" applyFont="1" applyFill="1" applyBorder="1" applyProtection="1"/>
    <xf numFmtId="1" fontId="6" fillId="4" borderId="1" xfId="1" applyNumberFormat="1" applyFont="1" applyFill="1" applyBorder="1">
      <protection locked="0"/>
    </xf>
    <xf numFmtId="1" fontId="6" fillId="0" borderId="43" xfId="4" applyNumberFormat="1" applyFont="1" applyFill="1" applyBorder="1" applyAlignment="1" applyProtection="1"/>
    <xf numFmtId="1" fontId="6" fillId="13" borderId="41" xfId="4" applyNumberFormat="1" applyFont="1" applyFill="1" applyBorder="1" applyAlignment="1" applyProtection="1">
      <protection locked="0"/>
    </xf>
    <xf numFmtId="1" fontId="6" fillId="12" borderId="72" xfId="1" applyNumberFormat="1" applyFont="1" applyFill="1" applyBorder="1" applyAlignment="1" applyProtection="1">
      <alignment horizontal="right"/>
    </xf>
    <xf numFmtId="1" fontId="6" fillId="12" borderId="76" xfId="9" applyNumberFormat="1" applyFont="1" applyFill="1" applyBorder="1" applyAlignment="1">
      <alignment horizontal="right"/>
    </xf>
    <xf numFmtId="1" fontId="6" fillId="5" borderId="56" xfId="1" applyNumberFormat="1" applyFont="1" applyFill="1" applyBorder="1" applyProtection="1"/>
    <xf numFmtId="1" fontId="6" fillId="5" borderId="66" xfId="1" applyNumberFormat="1" applyFont="1" applyFill="1" applyBorder="1" applyProtection="1"/>
    <xf numFmtId="1" fontId="6" fillId="5" borderId="34" xfId="1" applyNumberFormat="1" applyFont="1" applyFill="1" applyBorder="1" applyProtection="1"/>
    <xf numFmtId="1" fontId="6" fillId="5" borderId="64" xfId="1" applyNumberFormat="1" applyFont="1" applyFill="1" applyBorder="1" applyAlignment="1" applyProtection="1">
      <alignment horizontal="right"/>
    </xf>
    <xf numFmtId="170" fontId="6" fillId="4" borderId="9" xfId="1" applyNumberFormat="1" applyFont="1" applyFill="1" applyBorder="1">
      <protection locked="0"/>
    </xf>
    <xf numFmtId="1" fontId="6" fillId="5" borderId="25" xfId="1" applyNumberFormat="1" applyFont="1" applyFill="1" applyBorder="1" applyProtection="1"/>
    <xf numFmtId="1" fontId="6" fillId="5" borderId="18" xfId="9" applyNumberFormat="1" applyFont="1" applyFill="1" applyBorder="1" applyAlignment="1">
      <alignment horizontal="right"/>
    </xf>
    <xf numFmtId="165" fontId="6" fillId="4" borderId="14" xfId="1" applyNumberFormat="1" applyFont="1" applyFill="1" applyBorder="1" applyAlignment="1">
      <alignment horizontal="right"/>
      <protection locked="0"/>
    </xf>
    <xf numFmtId="1" fontId="6" fillId="4" borderId="32" xfId="1" applyNumberFormat="1" applyFont="1" applyFill="1" applyBorder="1">
      <protection locked="0"/>
    </xf>
    <xf numFmtId="1" fontId="6" fillId="4" borderId="21" xfId="1" applyNumberFormat="1" applyFont="1" applyFill="1" applyBorder="1">
      <protection locked="0"/>
    </xf>
    <xf numFmtId="1" fontId="6" fillId="4" borderId="20" xfId="1" applyNumberFormat="1" applyFont="1" applyFill="1" applyBorder="1">
      <protection locked="0"/>
    </xf>
    <xf numFmtId="165" fontId="6" fillId="14" borderId="6" xfId="9" applyNumberFormat="1" applyFont="1" applyFill="1" applyBorder="1"/>
    <xf numFmtId="165" fontId="6" fillId="0" borderId="6" xfId="9" applyNumberFormat="1" applyFont="1" applyBorder="1"/>
    <xf numFmtId="165" fontId="6" fillId="13" borderId="18" xfId="1" applyNumberFormat="1" applyFont="1" applyFill="1" applyBorder="1">
      <protection locked="0"/>
    </xf>
    <xf numFmtId="165" fontId="6" fillId="13" borderId="64" xfId="1" applyNumberFormat="1" applyFont="1" applyFill="1" applyBorder="1">
      <protection locked="0"/>
    </xf>
    <xf numFmtId="165" fontId="6" fillId="13" borderId="16" xfId="1" applyNumberFormat="1" applyFont="1" applyFill="1" applyBorder="1">
      <protection locked="0"/>
    </xf>
    <xf numFmtId="0" fontId="6" fillId="0" borderId="34" xfId="9" applyFont="1" applyBorder="1" applyAlignment="1">
      <alignment horizontal="left"/>
    </xf>
    <xf numFmtId="1" fontId="6" fillId="4" borderId="60" xfId="1" applyNumberFormat="1" applyFont="1" applyFill="1" applyBorder="1">
      <protection locked="0"/>
    </xf>
    <xf numFmtId="2" fontId="6" fillId="0" borderId="3" xfId="1" applyNumberFormat="1" applyFont="1" applyFill="1" applyBorder="1" applyProtection="1"/>
    <xf numFmtId="2" fontId="6" fillId="0" borderId="4" xfId="1" applyNumberFormat="1" applyFont="1" applyFill="1" applyBorder="1" applyProtection="1"/>
    <xf numFmtId="167" fontId="9" fillId="0" borderId="70" xfId="10" applyNumberFormat="1" applyFont="1" applyBorder="1" applyAlignment="1">
      <alignment vertical="center"/>
    </xf>
    <xf numFmtId="167" fontId="9" fillId="14" borderId="1" xfId="10" applyNumberFormat="1" applyFont="1" applyFill="1" applyBorder="1" applyAlignment="1">
      <alignment vertical="center"/>
    </xf>
    <xf numFmtId="167" fontId="9" fillId="0" borderId="20" xfId="10" applyNumberFormat="1" applyFont="1" applyBorder="1" applyAlignment="1">
      <alignment vertical="center"/>
    </xf>
    <xf numFmtId="1" fontId="6" fillId="5" borderId="90" xfId="1" applyNumberFormat="1" applyFont="1" applyFill="1" applyBorder="1" applyProtection="1"/>
    <xf numFmtId="1" fontId="6" fillId="5" borderId="89" xfId="1" applyNumberFormat="1" applyFont="1" applyFill="1" applyBorder="1" applyProtection="1"/>
    <xf numFmtId="2" fontId="6" fillId="0" borderId="20" xfId="1" applyNumberFormat="1" applyFont="1" applyFill="1" applyBorder="1" applyProtection="1"/>
    <xf numFmtId="165" fontId="6" fillId="4" borderId="18" xfId="1" applyNumberFormat="1" applyFont="1" applyFill="1" applyBorder="1" applyAlignment="1">
      <alignment horizontal="right"/>
      <protection locked="0"/>
    </xf>
    <xf numFmtId="165" fontId="6" fillId="0" borderId="60" xfId="10" applyNumberFormat="1" applyFont="1" applyBorder="1"/>
    <xf numFmtId="165" fontId="6" fillId="6" borderId="32" xfId="10" applyNumberFormat="1" applyFont="1" applyFill="1" applyBorder="1"/>
    <xf numFmtId="170" fontId="6" fillId="4" borderId="32" xfId="1" applyNumberFormat="1" applyFont="1" applyFill="1" applyBorder="1">
      <protection locked="0"/>
    </xf>
    <xf numFmtId="170" fontId="6" fillId="4" borderId="8" xfId="1" applyNumberFormat="1" applyFont="1" applyFill="1" applyBorder="1">
      <protection locked="0"/>
    </xf>
    <xf numFmtId="170" fontId="6" fillId="4" borderId="87" xfId="1" applyNumberFormat="1" applyFont="1" applyFill="1" applyBorder="1">
      <protection locked="0"/>
    </xf>
    <xf numFmtId="170" fontId="6" fillId="4" borderId="10" xfId="1" applyNumberFormat="1" applyFont="1" applyFill="1" applyBorder="1">
      <protection locked="0"/>
    </xf>
    <xf numFmtId="165" fontId="6" fillId="0" borderId="32" xfId="1" applyNumberFormat="1" applyFont="1" applyFill="1" applyBorder="1" applyProtection="1"/>
    <xf numFmtId="9" fontId="17" fillId="0" borderId="0" xfId="12" applyFont="1" applyFill="1" applyBorder="1" applyAlignment="1" applyProtection="1">
      <alignment horizontal="center" vertical="center" wrapText="1"/>
    </xf>
    <xf numFmtId="0" fontId="7" fillId="8" borderId="52" xfId="0" applyFont="1" applyFill="1" applyBorder="1" applyAlignment="1">
      <alignment horizontal="center" vertical="center" wrapText="1"/>
    </xf>
    <xf numFmtId="0" fontId="28" fillId="0" borderId="0" xfId="0" applyFont="1"/>
    <xf numFmtId="0" fontId="28" fillId="9" borderId="53" xfId="0" applyFont="1" applyFill="1" applyBorder="1"/>
    <xf numFmtId="0" fontId="28" fillId="9" borderId="54" xfId="0" applyFont="1" applyFill="1" applyBorder="1"/>
    <xf numFmtId="0" fontId="28" fillId="9" borderId="55" xfId="0" applyFont="1" applyFill="1" applyBorder="1"/>
    <xf numFmtId="0" fontId="29" fillId="0" borderId="0" xfId="0" applyFont="1"/>
    <xf numFmtId="170" fontId="6" fillId="12" borderId="14" xfId="1" applyNumberFormat="1" applyFont="1" applyFill="1" applyBorder="1" applyProtection="1"/>
    <xf numFmtId="165" fontId="6" fillId="0" borderId="0" xfId="9" applyNumberFormat="1" applyFont="1" applyAlignment="1">
      <alignment horizontal="center" vertical="center" wrapText="1"/>
    </xf>
    <xf numFmtId="2" fontId="6" fillId="0" borderId="0" xfId="9" applyNumberFormat="1" applyFont="1"/>
    <xf numFmtId="165" fontId="6" fillId="0" borderId="0" xfId="1" applyNumberFormat="1" applyFont="1" applyFill="1" applyBorder="1" applyProtection="1"/>
    <xf numFmtId="170" fontId="6" fillId="0" borderId="0" xfId="1" applyNumberFormat="1" applyFont="1" applyFill="1" applyBorder="1">
      <protection locked="0"/>
    </xf>
    <xf numFmtId="165" fontId="6" fillId="0" borderId="0" xfId="1" applyNumberFormat="1" applyFont="1" applyFill="1" applyBorder="1" applyAlignment="1">
      <alignment horizontal="right"/>
      <protection locked="0"/>
    </xf>
    <xf numFmtId="166" fontId="6" fillId="0" borderId="0" xfId="10" applyNumberFormat="1" applyFont="1"/>
    <xf numFmtId="0" fontId="9" fillId="0" borderId="0" xfId="10" applyFont="1" applyAlignment="1">
      <alignment horizontal="center" vertical="center"/>
    </xf>
    <xf numFmtId="167" fontId="9" fillId="14" borderId="0" xfId="10" applyNumberFormat="1" applyFont="1" applyFill="1" applyAlignment="1">
      <alignment vertical="center"/>
    </xf>
    <xf numFmtId="167" fontId="9" fillId="0" borderId="0" xfId="10" applyNumberFormat="1" applyFont="1" applyAlignment="1">
      <alignment vertical="center"/>
    </xf>
    <xf numFmtId="2" fontId="9" fillId="0" borderId="0" xfId="10" applyNumberFormat="1" applyFont="1" applyAlignment="1">
      <alignment vertical="center"/>
    </xf>
    <xf numFmtId="171" fontId="9" fillId="0" borderId="0" xfId="10" applyNumberFormat="1" applyFont="1" applyAlignment="1">
      <alignment vertical="center"/>
    </xf>
    <xf numFmtId="0" fontId="6" fillId="0" borderId="6" xfId="9" applyFont="1" applyBorder="1"/>
    <xf numFmtId="0" fontId="6" fillId="6" borderId="0" xfId="0" applyFont="1" applyFill="1" applyAlignment="1">
      <alignment horizontal="left" vertical="top"/>
    </xf>
    <xf numFmtId="0" fontId="6" fillId="6" borderId="0" xfId="0" applyFont="1" applyFill="1" applyAlignment="1">
      <alignment vertical="center"/>
    </xf>
    <xf numFmtId="0" fontId="6" fillId="6" borderId="0" xfId="0" applyFont="1" applyFill="1" applyAlignment="1">
      <alignment vertical="top"/>
    </xf>
    <xf numFmtId="0" fontId="6" fillId="6" borderId="0" xfId="0" applyFont="1" applyFill="1" applyAlignment="1">
      <alignment horizontal="left" vertical="center"/>
    </xf>
    <xf numFmtId="0" fontId="6" fillId="0" borderId="1" xfId="10" applyFont="1" applyBorder="1" applyAlignment="1">
      <alignment horizontal="center" vertical="center" wrapText="1"/>
    </xf>
    <xf numFmtId="0" fontId="6" fillId="0" borderId="20" xfId="10" applyFont="1" applyBorder="1" applyAlignment="1">
      <alignment horizontal="center" vertical="center" wrapText="1"/>
    </xf>
    <xf numFmtId="0" fontId="6" fillId="0" borderId="43" xfId="10" applyFont="1" applyBorder="1" applyAlignment="1">
      <alignment horizontal="center" vertical="center" wrapText="1"/>
    </xf>
    <xf numFmtId="168" fontId="6" fillId="0" borderId="0" xfId="3" applyFont="1" applyFill="1" applyAlignment="1" applyProtection="1">
      <alignment vertical="center"/>
    </xf>
    <xf numFmtId="0" fontId="6" fillId="0" borderId="32" xfId="0" applyFont="1" applyBorder="1" applyAlignment="1">
      <alignment wrapText="1"/>
    </xf>
    <xf numFmtId="0" fontId="6" fillId="0" borderId="63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3" fontId="6" fillId="4" borderId="9" xfId="1" applyNumberFormat="1" applyFont="1" applyFill="1" applyBorder="1">
      <protection locked="0"/>
    </xf>
    <xf numFmtId="3" fontId="6" fillId="4" borderId="84" xfId="1" applyNumberFormat="1" applyFont="1" applyFill="1" applyBorder="1">
      <protection locked="0"/>
    </xf>
    <xf numFmtId="3" fontId="6" fillId="4" borderId="85" xfId="1" applyNumberFormat="1" applyFont="1" applyFill="1" applyBorder="1">
      <protection locked="0"/>
    </xf>
    <xf numFmtId="3" fontId="6" fillId="4" borderId="66" xfId="1" applyNumberFormat="1" applyFont="1" applyFill="1" applyBorder="1">
      <protection locked="0"/>
    </xf>
    <xf numFmtId="3" fontId="6" fillId="4" borderId="34" xfId="1" applyNumberFormat="1" applyFont="1" applyFill="1" applyBorder="1">
      <protection locked="0"/>
    </xf>
    <xf numFmtId="3" fontId="6" fillId="4" borderId="64" xfId="1" applyNumberFormat="1" applyFont="1" applyFill="1" applyBorder="1">
      <protection locked="0"/>
    </xf>
    <xf numFmtId="3" fontId="6" fillId="4" borderId="13" xfId="1" applyNumberFormat="1" applyFont="1" applyFill="1" applyBorder="1">
      <protection locked="0"/>
    </xf>
    <xf numFmtId="165" fontId="6" fillId="14" borderId="6" xfId="1" applyNumberFormat="1" applyFont="1" applyFill="1" applyBorder="1" applyProtection="1"/>
    <xf numFmtId="165" fontId="6" fillId="14" borderId="84" xfId="1" applyNumberFormat="1" applyFont="1" applyFill="1" applyBorder="1" applyProtection="1"/>
    <xf numFmtId="165" fontId="6" fillId="14" borderId="12" xfId="1" applyNumberFormat="1" applyFont="1" applyFill="1" applyBorder="1" applyProtection="1"/>
    <xf numFmtId="165" fontId="6" fillId="14" borderId="14" xfId="1" applyNumberFormat="1" applyFont="1" applyFill="1" applyBorder="1" applyProtection="1"/>
    <xf numFmtId="1" fontId="6" fillId="4" borderId="60" xfId="4" applyNumberFormat="1" applyFont="1" applyFill="1" applyBorder="1" applyAlignment="1" applyProtection="1">
      <protection locked="0"/>
    </xf>
    <xf numFmtId="1" fontId="6" fillId="4" borderId="34" xfId="4" applyNumberFormat="1" applyFont="1" applyFill="1" applyBorder="1" applyAlignment="1" applyProtection="1">
      <protection locked="0"/>
    </xf>
    <xf numFmtId="1" fontId="6" fillId="5" borderId="34" xfId="4" applyNumberFormat="1" applyFont="1" applyFill="1" applyBorder="1" applyAlignment="1" applyProtection="1"/>
    <xf numFmtId="1" fontId="6" fillId="5" borderId="43" xfId="4" applyNumberFormat="1" applyFont="1" applyFill="1" applyBorder="1" applyAlignment="1" applyProtection="1"/>
    <xf numFmtId="1" fontId="6" fillId="5" borderId="17" xfId="4" applyNumberFormat="1" applyFont="1" applyFill="1" applyBorder="1" applyAlignment="1" applyProtection="1"/>
    <xf numFmtId="1" fontId="6" fillId="5" borderId="24" xfId="4" applyNumberFormat="1" applyFont="1" applyFill="1" applyBorder="1" applyAlignment="1" applyProtection="1"/>
    <xf numFmtId="1" fontId="6" fillId="13" borderId="43" xfId="4" applyNumberFormat="1" applyFont="1" applyFill="1" applyBorder="1" applyAlignment="1" applyProtection="1">
      <protection locked="0"/>
    </xf>
    <xf numFmtId="1" fontId="6" fillId="13" borderId="4" xfId="4" applyNumberFormat="1" applyFont="1" applyFill="1" applyBorder="1" applyAlignment="1" applyProtection="1">
      <protection locked="0"/>
    </xf>
    <xf numFmtId="1" fontId="6" fillId="12" borderId="88" xfId="1" applyNumberFormat="1" applyFont="1" applyFill="1" applyBorder="1" applyProtection="1"/>
    <xf numFmtId="1" fontId="6" fillId="12" borderId="40" xfId="1" applyNumberFormat="1" applyFont="1" applyFill="1" applyBorder="1" applyProtection="1"/>
    <xf numFmtId="1" fontId="6" fillId="12" borderId="64" xfId="1" applyNumberFormat="1" applyFont="1" applyFill="1" applyBorder="1" applyProtection="1"/>
    <xf numFmtId="1" fontId="6" fillId="5" borderId="86" xfId="1" applyNumberFormat="1" applyFont="1" applyFill="1" applyBorder="1" applyProtection="1"/>
    <xf numFmtId="169" fontId="6" fillId="12" borderId="15" xfId="9" applyNumberFormat="1" applyFont="1" applyFill="1" applyBorder="1" applyAlignment="1">
      <alignment horizontal="right"/>
    </xf>
    <xf numFmtId="165" fontId="6" fillId="12" borderId="15" xfId="1" applyNumberFormat="1" applyFont="1" applyFill="1" applyBorder="1" applyProtection="1"/>
    <xf numFmtId="1" fontId="6" fillId="12" borderId="15" xfId="9" applyNumberFormat="1" applyFont="1" applyFill="1" applyBorder="1" applyAlignment="1">
      <alignment horizontal="right"/>
    </xf>
    <xf numFmtId="165" fontId="6" fillId="13" borderId="17" xfId="1" applyNumberFormat="1" applyFont="1" applyFill="1" applyBorder="1">
      <protection locked="0"/>
    </xf>
    <xf numFmtId="1" fontId="6" fillId="12" borderId="40" xfId="0" applyNumberFormat="1" applyFont="1" applyFill="1" applyBorder="1"/>
    <xf numFmtId="1" fontId="6" fillId="5" borderId="17" xfId="1" applyNumberFormat="1" applyFont="1" applyFill="1" applyBorder="1" applyProtection="1"/>
    <xf numFmtId="1" fontId="6" fillId="12" borderId="17" xfId="1" applyNumberFormat="1" applyFont="1" applyFill="1" applyBorder="1" applyProtection="1"/>
    <xf numFmtId="1" fontId="6" fillId="5" borderId="62" xfId="1" applyNumberFormat="1" applyFont="1" applyFill="1" applyBorder="1" applyProtection="1"/>
    <xf numFmtId="1" fontId="6" fillId="5" borderId="24" xfId="1" applyNumberFormat="1" applyFont="1" applyFill="1" applyBorder="1" applyProtection="1"/>
    <xf numFmtId="1" fontId="6" fillId="5" borderId="7" xfId="1" applyNumberFormat="1" applyFont="1" applyFill="1" applyBorder="1" applyProtection="1"/>
    <xf numFmtId="1" fontId="6" fillId="5" borderId="9" xfId="1" applyNumberFormat="1" applyFont="1" applyFill="1" applyBorder="1" applyProtection="1"/>
    <xf numFmtId="1" fontId="6" fillId="5" borderId="35" xfId="1" applyNumberFormat="1" applyFont="1" applyFill="1" applyBorder="1" applyProtection="1"/>
    <xf numFmtId="1" fontId="6" fillId="5" borderId="88" xfId="1" applyNumberFormat="1" applyFont="1" applyFill="1" applyBorder="1" applyProtection="1"/>
    <xf numFmtId="0" fontId="6" fillId="17" borderId="0" xfId="9" applyFont="1" applyFill="1" applyProtection="1">
      <protection hidden="1"/>
    </xf>
    <xf numFmtId="0" fontId="31" fillId="0" borderId="0" xfId="9" applyFont="1"/>
    <xf numFmtId="3" fontId="6" fillId="4" borderId="14" xfId="1" applyNumberFormat="1" applyFont="1" applyFill="1" applyBorder="1" applyAlignment="1">
      <alignment horizontal="right"/>
      <protection locked="0"/>
    </xf>
    <xf numFmtId="3" fontId="6" fillId="4" borderId="14" xfId="1" applyNumberFormat="1" applyFont="1" applyFill="1" applyBorder="1">
      <protection locked="0"/>
    </xf>
    <xf numFmtId="165" fontId="6" fillId="0" borderId="4" xfId="9" applyNumberFormat="1" applyFont="1" applyBorder="1"/>
    <xf numFmtId="1" fontId="6" fillId="0" borderId="4" xfId="9" applyNumberFormat="1" applyFont="1" applyBorder="1"/>
    <xf numFmtId="165" fontId="6" fillId="0" borderId="5" xfId="9" applyNumberFormat="1" applyFont="1" applyBorder="1"/>
    <xf numFmtId="1" fontId="6" fillId="0" borderId="5" xfId="9" applyNumberFormat="1" applyFont="1" applyBorder="1"/>
    <xf numFmtId="1" fontId="6" fillId="13" borderId="14" xfId="1" applyNumberFormat="1" applyFont="1" applyFill="1" applyBorder="1">
      <protection locked="0"/>
    </xf>
    <xf numFmtId="1" fontId="6" fillId="13" borderId="15" xfId="1" applyNumberFormat="1" applyFont="1" applyFill="1" applyBorder="1">
      <protection locked="0"/>
    </xf>
    <xf numFmtId="165" fontId="6" fillId="0" borderId="20" xfId="9" applyNumberFormat="1" applyFont="1" applyBorder="1"/>
    <xf numFmtId="165" fontId="6" fillId="0" borderId="3" xfId="9" applyNumberFormat="1" applyFont="1" applyBorder="1"/>
    <xf numFmtId="165" fontId="6" fillId="0" borderId="70" xfId="9" applyNumberFormat="1" applyFont="1" applyBorder="1"/>
    <xf numFmtId="165" fontId="6" fillId="0" borderId="22" xfId="9" applyNumberFormat="1" applyFont="1" applyBorder="1"/>
    <xf numFmtId="165" fontId="6" fillId="0" borderId="25" xfId="9" applyNumberFormat="1" applyFont="1" applyBorder="1"/>
    <xf numFmtId="1" fontId="6" fillId="13" borderId="12" xfId="1" applyNumberFormat="1" applyFont="1" applyFill="1" applyBorder="1" applyAlignment="1">
      <alignment horizontal="right"/>
      <protection locked="0"/>
    </xf>
    <xf numFmtId="1" fontId="6" fillId="16" borderId="18" xfId="1" applyNumberFormat="1" applyFont="1" applyFill="1" applyBorder="1">
      <protection locked="0"/>
    </xf>
    <xf numFmtId="1" fontId="6" fillId="16" borderId="16" xfId="1" applyNumberFormat="1" applyFont="1" applyFill="1" applyBorder="1">
      <protection locked="0"/>
    </xf>
    <xf numFmtId="1" fontId="6" fillId="16" borderId="17" xfId="1" applyNumberFormat="1" applyFont="1" applyFill="1" applyBorder="1">
      <protection locked="0"/>
    </xf>
    <xf numFmtId="1" fontId="6" fillId="4" borderId="15" xfId="1" applyNumberFormat="1" applyFont="1" applyFill="1" applyBorder="1">
      <protection locked="0"/>
    </xf>
    <xf numFmtId="1" fontId="6" fillId="12" borderId="14" xfId="1" applyNumberFormat="1" applyFont="1" applyFill="1" applyBorder="1" applyProtection="1"/>
    <xf numFmtId="1" fontId="6" fillId="13" borderId="17" xfId="1" applyNumberFormat="1" applyFont="1" applyFill="1" applyBorder="1" applyAlignment="1">
      <alignment horizontal="right"/>
      <protection locked="0"/>
    </xf>
    <xf numFmtId="1" fontId="6" fillId="4" borderId="14" xfId="1" applyNumberFormat="1" applyFont="1" applyFill="1" applyBorder="1" applyAlignment="1">
      <alignment horizontal="right"/>
      <protection locked="0"/>
    </xf>
    <xf numFmtId="1" fontId="6" fillId="4" borderId="15" xfId="1" applyNumberFormat="1" applyFont="1" applyFill="1" applyBorder="1" applyAlignment="1">
      <alignment horizontal="right"/>
      <protection locked="0"/>
    </xf>
    <xf numFmtId="1" fontId="6" fillId="4" borderId="18" xfId="1" applyNumberFormat="1" applyFont="1" applyFill="1" applyBorder="1" applyAlignment="1">
      <alignment horizontal="right"/>
      <protection locked="0"/>
    </xf>
    <xf numFmtId="165" fontId="6" fillId="14" borderId="33" xfId="1" applyNumberFormat="1" applyFont="1" applyFill="1" applyBorder="1" applyProtection="1"/>
    <xf numFmtId="3" fontId="6" fillId="4" borderId="16" xfId="1" applyNumberFormat="1" applyFont="1" applyFill="1" applyBorder="1">
      <protection locked="0"/>
    </xf>
    <xf numFmtId="1" fontId="6" fillId="4" borderId="37" xfId="1" applyNumberFormat="1" applyFont="1" applyFill="1" applyBorder="1" applyAlignment="1">
      <alignment horizontal="right"/>
      <protection locked="0"/>
    </xf>
    <xf numFmtId="1" fontId="6" fillId="4" borderId="83" xfId="1" applyNumberFormat="1" applyFont="1" applyFill="1" applyBorder="1" applyAlignment="1">
      <alignment horizontal="right"/>
      <protection locked="0"/>
    </xf>
    <xf numFmtId="1" fontId="6" fillId="0" borderId="63" xfId="1" applyNumberFormat="1" applyFont="1" applyFill="1" applyBorder="1" applyProtection="1"/>
    <xf numFmtId="1" fontId="6" fillId="4" borderId="40" xfId="1" applyNumberFormat="1" applyFont="1" applyFill="1" applyBorder="1">
      <protection locked="0"/>
    </xf>
    <xf numFmtId="1" fontId="6" fillId="4" borderId="41" xfId="1" applyNumberFormat="1" applyFont="1" applyFill="1" applyBorder="1">
      <protection locked="0"/>
    </xf>
    <xf numFmtId="1" fontId="6" fillId="0" borderId="61" xfId="10" applyNumberFormat="1" applyFont="1" applyBorder="1"/>
    <xf numFmtId="1" fontId="6" fillId="6" borderId="63" xfId="10" applyNumberFormat="1" applyFont="1" applyFill="1" applyBorder="1"/>
    <xf numFmtId="3" fontId="6" fillId="14" borderId="6" xfId="9" applyNumberFormat="1" applyFont="1" applyFill="1" applyBorder="1"/>
    <xf numFmtId="1" fontId="6" fillId="14" borderId="6" xfId="9" applyNumberFormat="1" applyFont="1" applyFill="1" applyBorder="1"/>
    <xf numFmtId="3" fontId="6" fillId="0" borderId="69" xfId="9" applyNumberFormat="1" applyFont="1" applyBorder="1"/>
    <xf numFmtId="3" fontId="6" fillId="0" borderId="6" xfId="9" applyNumberFormat="1" applyFont="1" applyBorder="1"/>
    <xf numFmtId="3" fontId="6" fillId="14" borderId="69" xfId="9" applyNumberFormat="1" applyFont="1" applyFill="1" applyBorder="1"/>
    <xf numFmtId="1" fontId="6" fillId="14" borderId="84" xfId="1" applyNumberFormat="1" applyFont="1" applyFill="1" applyBorder="1" applyProtection="1"/>
    <xf numFmtId="1" fontId="6" fillId="14" borderId="12" xfId="1" applyNumberFormat="1" applyFont="1" applyFill="1" applyBorder="1" applyProtection="1"/>
    <xf numFmtId="1" fontId="6" fillId="14" borderId="14" xfId="1" applyNumberFormat="1" applyFont="1" applyFill="1" applyBorder="1" applyProtection="1"/>
    <xf numFmtId="0" fontId="2" fillId="0" borderId="0" xfId="7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/>
    </xf>
    <xf numFmtId="0" fontId="7" fillId="4" borderId="21" xfId="2" applyFont="1" applyFill="1" applyBorder="1" applyAlignment="1">
      <alignment horizontal="center"/>
      <protection locked="0"/>
    </xf>
    <xf numFmtId="0" fontId="2" fillId="3" borderId="24" xfId="7" applyFont="1" applyFill="1" applyBorder="1" applyAlignment="1" applyProtection="1">
      <alignment horizontal="center"/>
      <protection locked="0"/>
    </xf>
    <xf numFmtId="0" fontId="2" fillId="3" borderId="25" xfId="7" applyFont="1" applyFill="1" applyBorder="1" applyAlignment="1" applyProtection="1">
      <alignment horizontal="center"/>
      <protection locked="0"/>
    </xf>
    <xf numFmtId="0" fontId="7" fillId="0" borderId="0" xfId="2" applyFont="1" applyFill="1" applyBorder="1" applyAlignment="1">
      <alignment horizontal="center"/>
      <protection locked="0"/>
    </xf>
    <xf numFmtId="0" fontId="6" fillId="0" borderId="0" xfId="7" applyFont="1" applyBorder="1" applyAlignment="1" applyProtection="1"/>
    <xf numFmtId="0" fontId="7" fillId="0" borderId="71" xfId="0" applyFont="1" applyBorder="1" applyAlignment="1">
      <alignment horizontal="left" vertical="center"/>
    </xf>
    <xf numFmtId="0" fontId="7" fillId="0" borderId="59" xfId="0" applyFont="1" applyBorder="1" applyAlignment="1">
      <alignment horizontal="left" vertical="center"/>
    </xf>
    <xf numFmtId="0" fontId="7" fillId="0" borderId="59" xfId="2" applyFont="1" applyFill="1" applyBorder="1" applyAlignment="1">
      <alignment horizontal="center"/>
      <protection locked="0"/>
    </xf>
    <xf numFmtId="0" fontId="2" fillId="0" borderId="59" xfId="7" applyFont="1" applyBorder="1" applyAlignment="1" applyProtection="1">
      <alignment horizontal="center"/>
      <protection locked="0"/>
    </xf>
    <xf numFmtId="170" fontId="6" fillId="12" borderId="13" xfId="1" applyNumberFormat="1" applyFont="1" applyFill="1" applyBorder="1" applyProtection="1"/>
    <xf numFmtId="170" fontId="6" fillId="12" borderId="15" xfId="1" applyNumberFormat="1" applyFont="1" applyFill="1" applyBorder="1" applyProtection="1"/>
    <xf numFmtId="1" fontId="6" fillId="12" borderId="12" xfId="1" applyNumberFormat="1" applyFont="1" applyFill="1" applyBorder="1">
      <protection locked="0"/>
    </xf>
    <xf numFmtId="1" fontId="6" fillId="12" borderId="14" xfId="1" applyNumberFormat="1" applyFont="1" applyFill="1" applyBorder="1">
      <protection locked="0"/>
    </xf>
    <xf numFmtId="1" fontId="6" fillId="12" borderId="15" xfId="1" applyNumberFormat="1" applyFont="1" applyFill="1" applyBorder="1">
      <protection locked="0"/>
    </xf>
    <xf numFmtId="1" fontId="6" fillId="12" borderId="13" xfId="1" applyNumberFormat="1" applyFont="1" applyFill="1" applyBorder="1">
      <protection locked="0"/>
    </xf>
    <xf numFmtId="1" fontId="6" fillId="12" borderId="18" xfId="1" applyNumberFormat="1" applyFont="1" applyFill="1" applyBorder="1">
      <protection locked="0"/>
    </xf>
    <xf numFmtId="1" fontId="6" fillId="12" borderId="64" xfId="1" applyNumberFormat="1" applyFont="1" applyFill="1" applyBorder="1">
      <protection locked="0"/>
    </xf>
    <xf numFmtId="1" fontId="6" fillId="12" borderId="16" xfId="1" applyNumberFormat="1" applyFont="1" applyFill="1" applyBorder="1">
      <protection locked="0"/>
    </xf>
    <xf numFmtId="1" fontId="6" fillId="12" borderId="17" xfId="1" applyNumberFormat="1" applyFont="1" applyFill="1" applyBorder="1">
      <protection locked="0"/>
    </xf>
    <xf numFmtId="169" fontId="6" fillId="12" borderId="43" xfId="1" applyNumberFormat="1" applyFont="1" applyFill="1" applyBorder="1" applyProtection="1"/>
    <xf numFmtId="165" fontId="6" fillId="13" borderId="34" xfId="1" applyNumberFormat="1" applyFont="1" applyFill="1" applyBorder="1">
      <protection locked="0"/>
    </xf>
    <xf numFmtId="169" fontId="6" fillId="5" borderId="62" xfId="1" applyNumberFormat="1" applyFont="1" applyFill="1" applyBorder="1" applyAlignment="1" applyProtection="1">
      <alignment horizontal="right"/>
    </xf>
    <xf numFmtId="165" fontId="6" fillId="13" borderId="14" xfId="1" applyNumberFormat="1" applyFont="1" applyFill="1" applyBorder="1">
      <protection locked="0"/>
    </xf>
    <xf numFmtId="165" fontId="6" fillId="13" borderId="84" xfId="1" applyNumberFormat="1" applyFont="1" applyFill="1" applyBorder="1">
      <protection locked="0"/>
    </xf>
    <xf numFmtId="1" fontId="6" fillId="11" borderId="14" xfId="2" applyNumberFormat="1" applyFont="1" applyFill="1" applyBorder="1">
      <protection locked="0"/>
    </xf>
    <xf numFmtId="1" fontId="6" fillId="11" borderId="84" xfId="2" applyNumberFormat="1" applyFont="1" applyFill="1" applyBorder="1">
      <protection locked="0"/>
    </xf>
    <xf numFmtId="1" fontId="6" fillId="11" borderId="13" xfId="2" applyNumberFormat="1" applyFont="1" applyFill="1" applyBorder="1">
      <protection locked="0"/>
    </xf>
    <xf numFmtId="1" fontId="6" fillId="12" borderId="43" xfId="1" applyNumberFormat="1" applyFont="1" applyFill="1" applyBorder="1" applyProtection="1"/>
    <xf numFmtId="170" fontId="6" fillId="12" borderId="12" xfId="1" applyNumberFormat="1" applyFont="1" applyFill="1" applyBorder="1" applyProtection="1"/>
    <xf numFmtId="170" fontId="6" fillId="12" borderId="84" xfId="1" applyNumberFormat="1" applyFont="1" applyFill="1" applyBorder="1" applyProtection="1"/>
    <xf numFmtId="1" fontId="6" fillId="5" borderId="84" xfId="1" applyNumberFormat="1" applyFont="1" applyFill="1" applyBorder="1" applyProtection="1"/>
    <xf numFmtId="1" fontId="6" fillId="11" borderId="17" xfId="2" applyNumberFormat="1" applyFont="1" applyFill="1" applyBorder="1">
      <protection locked="0"/>
    </xf>
    <xf numFmtId="1" fontId="6" fillId="11" borderId="34" xfId="2" applyNumberFormat="1" applyFont="1" applyFill="1" applyBorder="1">
      <protection locked="0"/>
    </xf>
    <xf numFmtId="0" fontId="6" fillId="0" borderId="11" xfId="9" applyFont="1" applyBorder="1" applyAlignment="1">
      <alignment horizontal="left"/>
    </xf>
    <xf numFmtId="1" fontId="6" fillId="4" borderId="64" xfId="1" applyNumberFormat="1" applyFont="1" applyFill="1" applyBorder="1" applyAlignment="1">
      <alignment horizontal="right"/>
      <protection locked="0"/>
    </xf>
    <xf numFmtId="165" fontId="6" fillId="4" borderId="64" xfId="1" applyNumberFormat="1" applyFont="1" applyFill="1" applyBorder="1" applyAlignment="1">
      <alignment horizontal="right"/>
      <protection locked="0"/>
    </xf>
    <xf numFmtId="1" fontId="6" fillId="4" borderId="33" xfId="1" applyNumberFormat="1" applyFont="1" applyFill="1" applyBorder="1" applyAlignment="1">
      <alignment horizontal="right"/>
      <protection locked="0"/>
    </xf>
    <xf numFmtId="165" fontId="6" fillId="4" borderId="33" xfId="1" applyNumberFormat="1" applyFont="1" applyFill="1" applyBorder="1" applyAlignment="1">
      <alignment horizontal="right"/>
      <protection locked="0"/>
    </xf>
    <xf numFmtId="170" fontId="6" fillId="0" borderId="32" xfId="1" applyNumberFormat="1" applyFont="1" applyFill="1" applyBorder="1" applyProtection="1"/>
    <xf numFmtId="2" fontId="6" fillId="0" borderId="6" xfId="9" applyNumberFormat="1" applyFont="1" applyBorder="1"/>
    <xf numFmtId="2" fontId="6" fillId="0" borderId="1" xfId="9" applyNumberFormat="1" applyFont="1" applyBorder="1"/>
    <xf numFmtId="2" fontId="6" fillId="4" borderId="14" xfId="1" applyNumberFormat="1" applyFont="1" applyFill="1" applyBorder="1">
      <protection locked="0"/>
    </xf>
    <xf numFmtId="2" fontId="6" fillId="0" borderId="32" xfId="9" applyNumberFormat="1" applyFont="1" applyBorder="1"/>
    <xf numFmtId="2" fontId="6" fillId="16" borderId="14" xfId="1" applyNumberFormat="1" applyFont="1" applyFill="1" applyBorder="1">
      <protection locked="0"/>
    </xf>
    <xf numFmtId="2" fontId="6" fillId="0" borderId="63" xfId="9" applyNumberFormat="1" applyFont="1" applyBorder="1"/>
    <xf numFmtId="2" fontId="6" fillId="4" borderId="14" xfId="1" applyNumberFormat="1" applyFont="1" applyFill="1" applyBorder="1" applyAlignment="1">
      <alignment horizontal="right"/>
      <protection locked="0"/>
    </xf>
    <xf numFmtId="2" fontId="6" fillId="14" borderId="6" xfId="9" applyNumberFormat="1" applyFont="1" applyFill="1" applyBorder="1"/>
    <xf numFmtId="2" fontId="6" fillId="16" borderId="14" xfId="1" applyNumberFormat="1" applyFont="1" applyFill="1" applyBorder="1" applyAlignment="1">
      <alignment horizontal="right"/>
      <protection locked="0"/>
    </xf>
    <xf numFmtId="2" fontId="6" fillId="4" borderId="72" xfId="1" applyNumberFormat="1" applyFont="1" applyFill="1" applyBorder="1" applyAlignment="1">
      <alignment horizontal="right"/>
      <protection locked="0"/>
    </xf>
    <xf numFmtId="2" fontId="6" fillId="16" borderId="72" xfId="1" applyNumberFormat="1" applyFont="1" applyFill="1" applyBorder="1" applyAlignment="1">
      <alignment horizontal="right"/>
      <protection locked="0"/>
    </xf>
    <xf numFmtId="2" fontId="6" fillId="0" borderId="21" xfId="9" applyNumberFormat="1" applyFont="1" applyBorder="1"/>
    <xf numFmtId="2" fontId="6" fillId="0" borderId="23" xfId="9" applyNumberFormat="1" applyFont="1" applyBorder="1"/>
    <xf numFmtId="2" fontId="6" fillId="0" borderId="59" xfId="9" applyNumberFormat="1" applyFont="1" applyBorder="1"/>
    <xf numFmtId="165" fontId="6" fillId="0" borderId="24" xfId="9" applyNumberFormat="1" applyFont="1" applyBorder="1"/>
    <xf numFmtId="2" fontId="6" fillId="14" borderId="36" xfId="4" applyNumberFormat="1" applyFont="1" applyFill="1" applyBorder="1" applyAlignment="1" applyProtection="1"/>
    <xf numFmtId="2" fontId="6" fillId="14" borderId="35" xfId="4" applyNumberFormat="1" applyFont="1" applyFill="1" applyBorder="1" applyAlignment="1" applyProtection="1"/>
    <xf numFmtId="2" fontId="6" fillId="14" borderId="88" xfId="4" applyNumberFormat="1" applyFont="1" applyFill="1" applyBorder="1" applyAlignment="1" applyProtection="1"/>
    <xf numFmtId="2" fontId="6" fillId="14" borderId="38" xfId="4" applyNumberFormat="1" applyFont="1" applyFill="1" applyBorder="1" applyAlignment="1" applyProtection="1">
      <alignment horizontal="right"/>
    </xf>
    <xf numFmtId="2" fontId="6" fillId="14" borderId="69" xfId="1" applyNumberFormat="1" applyFont="1" applyFill="1" applyBorder="1" applyProtection="1"/>
    <xf numFmtId="2" fontId="6" fillId="14" borderId="66" xfId="1" applyNumberFormat="1" applyFont="1" applyFill="1" applyBorder="1" applyProtection="1"/>
    <xf numFmtId="2" fontId="6" fillId="14" borderId="60" xfId="1" applyNumberFormat="1" applyFont="1" applyFill="1" applyBorder="1" applyProtection="1"/>
    <xf numFmtId="2" fontId="6" fillId="14" borderId="8" xfId="4" applyNumberFormat="1" applyFont="1" applyFill="1" applyBorder="1" applyAlignment="1" applyProtection="1"/>
    <xf numFmtId="2" fontId="6" fillId="14" borderId="9" xfId="1" applyNumberFormat="1" applyFont="1" applyFill="1" applyBorder="1" applyProtection="1"/>
    <xf numFmtId="2" fontId="6" fillId="14" borderId="10" xfId="4" applyNumberFormat="1" applyFont="1" applyFill="1" applyBorder="1" applyAlignment="1" applyProtection="1">
      <alignment horizontal="right"/>
    </xf>
    <xf numFmtId="2" fontId="6" fillId="14" borderId="32" xfId="1" applyNumberFormat="1" applyFont="1" applyFill="1" applyBorder="1" applyProtection="1"/>
    <xf numFmtId="2" fontId="6" fillId="14" borderId="84" xfId="1" applyNumberFormat="1" applyFont="1" applyFill="1" applyBorder="1" applyProtection="1"/>
    <xf numFmtId="2" fontId="6" fillId="14" borderId="64" xfId="4" applyNumberFormat="1" applyFont="1" applyFill="1" applyBorder="1" applyAlignment="1" applyProtection="1"/>
    <xf numFmtId="2" fontId="6" fillId="14" borderId="17" xfId="1" applyNumberFormat="1" applyFont="1" applyFill="1" applyBorder="1" applyProtection="1"/>
    <xf numFmtId="2" fontId="6" fillId="14" borderId="18" xfId="4" applyNumberFormat="1" applyFont="1" applyFill="1" applyBorder="1" applyAlignment="1" applyProtection="1">
      <alignment horizontal="right"/>
    </xf>
    <xf numFmtId="2" fontId="6" fillId="14" borderId="33" xfId="1" applyNumberFormat="1" applyFont="1" applyFill="1" applyBorder="1" applyProtection="1"/>
    <xf numFmtId="2" fontId="6" fillId="14" borderId="34" xfId="1" applyNumberFormat="1" applyFont="1" applyFill="1" applyBorder="1" applyProtection="1"/>
    <xf numFmtId="2" fontId="6" fillId="14" borderId="85" xfId="4" applyNumberFormat="1" applyFont="1" applyFill="1" applyBorder="1" applyAlignment="1" applyProtection="1"/>
    <xf numFmtId="2" fontId="6" fillId="14" borderId="40" xfId="1" applyNumberFormat="1" applyFont="1" applyFill="1" applyBorder="1" applyProtection="1"/>
    <xf numFmtId="2" fontId="6" fillId="14" borderId="41" xfId="4" applyNumberFormat="1" applyFont="1" applyFill="1" applyBorder="1" applyAlignment="1" applyProtection="1">
      <alignment horizontal="right"/>
    </xf>
    <xf numFmtId="2" fontId="6" fillId="14" borderId="36" xfId="1" applyNumberFormat="1" applyFont="1" applyFill="1" applyBorder="1" applyProtection="1"/>
    <xf numFmtId="2" fontId="6" fillId="14" borderId="38" xfId="1" applyNumberFormat="1" applyFont="1" applyFill="1" applyBorder="1" applyProtection="1"/>
    <xf numFmtId="2" fontId="6" fillId="6" borderId="1" xfId="4" applyNumberFormat="1" applyFont="1" applyFill="1" applyBorder="1" applyAlignment="1" applyProtection="1"/>
    <xf numFmtId="2" fontId="6" fillId="6" borderId="20" xfId="4" applyNumberFormat="1" applyFont="1" applyFill="1" applyBorder="1" applyAlignment="1" applyProtection="1"/>
    <xf numFmtId="2" fontId="6" fillId="6" borderId="57" xfId="4" applyNumberFormat="1" applyFont="1" applyFill="1" applyBorder="1" applyAlignment="1" applyProtection="1"/>
    <xf numFmtId="2" fontId="6" fillId="6" borderId="3" xfId="4" applyNumberFormat="1" applyFont="1" applyFill="1" applyBorder="1" applyAlignment="1" applyProtection="1"/>
    <xf numFmtId="2" fontId="6" fillId="6" borderId="4" xfId="4" applyNumberFormat="1" applyFont="1" applyFill="1" applyBorder="1" applyAlignment="1" applyProtection="1"/>
    <xf numFmtId="2" fontId="6" fillId="6" borderId="5" xfId="4" applyNumberFormat="1" applyFont="1" applyFill="1" applyBorder="1" applyAlignment="1" applyProtection="1"/>
    <xf numFmtId="2" fontId="6" fillId="6" borderId="19" xfId="4" applyNumberFormat="1" applyFont="1" applyFill="1" applyBorder="1" applyAlignment="1" applyProtection="1"/>
    <xf numFmtId="0" fontId="5" fillId="0" borderId="0" xfId="9" applyFont="1"/>
    <xf numFmtId="2" fontId="6" fillId="4" borderId="37" xfId="1" applyNumberFormat="1" applyFont="1" applyFill="1" applyBorder="1">
      <protection locked="0"/>
    </xf>
    <xf numFmtId="2" fontId="6" fillId="4" borderId="40" xfId="1" applyNumberFormat="1" applyFont="1" applyFill="1" applyBorder="1">
      <protection locked="0"/>
    </xf>
    <xf numFmtId="1" fontId="6" fillId="18" borderId="5" xfId="9" applyNumberFormat="1" applyFont="1" applyFill="1" applyBorder="1"/>
    <xf numFmtId="2" fontId="6" fillId="18" borderId="4" xfId="9" applyNumberFormat="1" applyFont="1" applyFill="1" applyBorder="1"/>
    <xf numFmtId="2" fontId="6" fillId="18" borderId="5" xfId="9" applyNumberFormat="1" applyFont="1" applyFill="1" applyBorder="1"/>
    <xf numFmtId="2" fontId="6" fillId="18" borderId="3" xfId="9" applyNumberFormat="1" applyFont="1" applyFill="1" applyBorder="1"/>
    <xf numFmtId="4" fontId="6" fillId="0" borderId="6" xfId="9" applyNumberFormat="1" applyFont="1" applyBorder="1"/>
    <xf numFmtId="2" fontId="6" fillId="18" borderId="3" xfId="1" applyNumberFormat="1" applyFont="1" applyFill="1" applyBorder="1" applyProtection="1"/>
    <xf numFmtId="2" fontId="6" fillId="18" borderId="20" xfId="1" applyNumberFormat="1" applyFont="1" applyFill="1" applyBorder="1" applyProtection="1"/>
    <xf numFmtId="2" fontId="6" fillId="18" borderId="4" xfId="1" applyNumberFormat="1" applyFont="1" applyFill="1" applyBorder="1" applyProtection="1"/>
    <xf numFmtId="2" fontId="6" fillId="18" borderId="5" xfId="1" applyNumberFormat="1" applyFont="1" applyFill="1" applyBorder="1" applyProtection="1"/>
    <xf numFmtId="1" fontId="6" fillId="18" borderId="20" xfId="9" applyNumberFormat="1" applyFont="1" applyFill="1" applyBorder="1"/>
    <xf numFmtId="2" fontId="6" fillId="18" borderId="57" xfId="9" applyNumberFormat="1" applyFont="1" applyFill="1" applyBorder="1"/>
    <xf numFmtId="2" fontId="6" fillId="4" borderId="36" xfId="1" applyNumberFormat="1" applyFont="1" applyFill="1" applyBorder="1">
      <protection locked="0"/>
    </xf>
    <xf numFmtId="2" fontId="6" fillId="4" borderId="85" xfId="1" applyNumberFormat="1" applyFont="1" applyFill="1" applyBorder="1" applyAlignment="1">
      <alignment horizontal="right"/>
      <protection locked="0"/>
    </xf>
    <xf numFmtId="2" fontId="6" fillId="4" borderId="89" xfId="1" applyNumberFormat="1" applyFont="1" applyFill="1" applyBorder="1" applyAlignment="1">
      <alignment horizontal="right"/>
      <protection locked="0"/>
    </xf>
    <xf numFmtId="2" fontId="6" fillId="4" borderId="72" xfId="1" applyNumberFormat="1" applyFont="1" applyFill="1" applyBorder="1">
      <protection locked="0"/>
    </xf>
    <xf numFmtId="2" fontId="6" fillId="4" borderId="67" xfId="1" applyNumberFormat="1" applyFont="1" applyFill="1" applyBorder="1">
      <protection locked="0"/>
    </xf>
    <xf numFmtId="2" fontId="6" fillId="4" borderId="32" xfId="1" applyNumberFormat="1" applyFont="1" applyFill="1" applyBorder="1">
      <protection locked="0"/>
    </xf>
    <xf numFmtId="2" fontId="6" fillId="4" borderId="8" xfId="1" applyNumberFormat="1" applyFont="1" applyFill="1" applyBorder="1" applyAlignment="1">
      <alignment horizontal="right"/>
      <protection locked="0"/>
    </xf>
    <xf numFmtId="2" fontId="6" fillId="4" borderId="10" xfId="1" applyNumberFormat="1" applyFont="1" applyFill="1" applyBorder="1" applyAlignment="1">
      <alignment horizontal="right"/>
      <protection locked="0"/>
    </xf>
    <xf numFmtId="2" fontId="6" fillId="4" borderId="8" xfId="1" applyNumberFormat="1" applyFont="1" applyFill="1" applyBorder="1">
      <protection locked="0"/>
    </xf>
    <xf numFmtId="2" fontId="6" fillId="4" borderId="9" xfId="1" applyNumberFormat="1" applyFont="1" applyFill="1" applyBorder="1">
      <protection locked="0"/>
    </xf>
    <xf numFmtId="2" fontId="6" fillId="4" borderId="10" xfId="1" applyNumberFormat="1" applyFont="1" applyFill="1" applyBorder="1">
      <protection locked="0"/>
    </xf>
    <xf numFmtId="2" fontId="6" fillId="4" borderId="33" xfId="1" applyNumberFormat="1" applyFont="1" applyFill="1" applyBorder="1">
      <protection locked="0"/>
    </xf>
    <xf numFmtId="2" fontId="6" fillId="4" borderId="64" xfId="1" applyNumberFormat="1" applyFont="1" applyFill="1" applyBorder="1" applyAlignment="1">
      <alignment horizontal="right"/>
      <protection locked="0"/>
    </xf>
    <xf numFmtId="2" fontId="6" fillId="4" borderId="18" xfId="1" applyNumberFormat="1" applyFont="1" applyFill="1" applyBorder="1" applyAlignment="1">
      <alignment horizontal="right"/>
      <protection locked="0"/>
    </xf>
    <xf numFmtId="2" fontId="6" fillId="4" borderId="64" xfId="1" applyNumberFormat="1" applyFont="1" applyFill="1" applyBorder="1">
      <protection locked="0"/>
    </xf>
    <xf numFmtId="2" fontId="6" fillId="4" borderId="17" xfId="1" applyNumberFormat="1" applyFont="1" applyFill="1" applyBorder="1">
      <protection locked="0"/>
    </xf>
    <xf numFmtId="2" fontId="6" fillId="4" borderId="18" xfId="1" applyNumberFormat="1" applyFont="1" applyFill="1" applyBorder="1">
      <protection locked="0"/>
    </xf>
    <xf numFmtId="2" fontId="6" fillId="4" borderId="63" xfId="1" applyNumberFormat="1" applyFont="1" applyFill="1" applyBorder="1">
      <protection locked="0"/>
    </xf>
    <xf numFmtId="2" fontId="6" fillId="4" borderId="39" xfId="1" applyNumberFormat="1" applyFont="1" applyFill="1" applyBorder="1" applyAlignment="1">
      <alignment horizontal="right"/>
      <protection locked="0"/>
    </xf>
    <xf numFmtId="2" fontId="6" fillId="4" borderId="41" xfId="1" applyNumberFormat="1" applyFont="1" applyFill="1" applyBorder="1" applyAlignment="1">
      <alignment horizontal="right"/>
      <protection locked="0"/>
    </xf>
    <xf numFmtId="2" fontId="6" fillId="4" borderId="85" xfId="1" applyNumberFormat="1" applyFont="1" applyFill="1" applyBorder="1">
      <protection locked="0"/>
    </xf>
    <xf numFmtId="2" fontId="6" fillId="4" borderId="88" xfId="1" applyNumberFormat="1" applyFont="1" applyFill="1" applyBorder="1">
      <protection locked="0"/>
    </xf>
    <xf numFmtId="2" fontId="6" fillId="4" borderId="41" xfId="1" applyNumberFormat="1" applyFont="1" applyFill="1" applyBorder="1">
      <protection locked="0"/>
    </xf>
    <xf numFmtId="0" fontId="6" fillId="16" borderId="0" xfId="9" applyFont="1" applyFill="1" applyProtection="1">
      <protection hidden="1"/>
    </xf>
    <xf numFmtId="1" fontId="6" fillId="5" borderId="8" xfId="1" applyNumberFormat="1" applyFont="1" applyFill="1" applyBorder="1" applyAlignment="1" applyProtection="1">
      <alignment horizontal="right"/>
    </xf>
    <xf numFmtId="2" fontId="6" fillId="18" borderId="20" xfId="9" applyNumberFormat="1" applyFont="1" applyFill="1" applyBorder="1"/>
    <xf numFmtId="169" fontId="6" fillId="18" borderId="20" xfId="9" applyNumberFormat="1" applyFont="1" applyFill="1" applyBorder="1"/>
    <xf numFmtId="170" fontId="6" fillId="12" borderId="95" xfId="1" applyNumberFormat="1" applyFont="1" applyFill="1" applyBorder="1" applyProtection="1"/>
    <xf numFmtId="3" fontId="6" fillId="4" borderId="95" xfId="9" applyNumberFormat="1" applyFont="1" applyFill="1" applyBorder="1" applyAlignment="1" applyProtection="1">
      <alignment horizontal="right"/>
      <protection locked="0"/>
    </xf>
    <xf numFmtId="169" fontId="6" fillId="5" borderId="95" xfId="9" applyNumberFormat="1" applyFont="1" applyFill="1" applyBorder="1" applyAlignment="1">
      <alignment horizontal="right"/>
    </xf>
    <xf numFmtId="169" fontId="6" fillId="12" borderId="94" xfId="1" applyNumberFormat="1" applyFont="1" applyFill="1" applyBorder="1" applyProtection="1"/>
    <xf numFmtId="1" fontId="6" fillId="0" borderId="96" xfId="9" applyNumberFormat="1" applyFont="1" applyBorder="1"/>
    <xf numFmtId="1" fontId="6" fillId="13" borderId="95" xfId="1" applyNumberFormat="1" applyFont="1" applyFill="1" applyBorder="1">
      <protection locked="0"/>
    </xf>
    <xf numFmtId="165" fontId="6" fillId="12" borderId="95" xfId="1" applyNumberFormat="1" applyFont="1" applyFill="1" applyBorder="1" applyProtection="1"/>
    <xf numFmtId="3" fontId="6" fillId="4" borderId="95" xfId="1" applyNumberFormat="1" applyFont="1" applyFill="1" applyBorder="1">
      <protection locked="0"/>
    </xf>
    <xf numFmtId="169" fontId="6" fillId="5" borderId="97" xfId="9" applyNumberFormat="1" applyFont="1" applyFill="1" applyBorder="1" applyAlignment="1">
      <alignment horizontal="right"/>
    </xf>
    <xf numFmtId="2" fontId="6" fillId="4" borderId="12" xfId="1" applyNumberFormat="1" applyFont="1" applyFill="1" applyBorder="1">
      <protection locked="0"/>
    </xf>
    <xf numFmtId="169" fontId="6" fillId="12" borderId="98" xfId="1" applyNumberFormat="1" applyFont="1" applyFill="1" applyBorder="1" applyAlignment="1" applyProtection="1">
      <alignment horizontal="right"/>
    </xf>
    <xf numFmtId="1" fontId="6" fillId="12" borderId="97" xfId="9" applyNumberFormat="1" applyFont="1" applyFill="1" applyBorder="1" applyAlignment="1">
      <alignment horizontal="right"/>
    </xf>
    <xf numFmtId="1" fontId="6" fillId="12" borderId="93" xfId="9" applyNumberFormat="1" applyFont="1" applyFill="1" applyBorder="1" applyAlignment="1">
      <alignment horizontal="right"/>
    </xf>
    <xf numFmtId="2" fontId="6" fillId="18" borderId="96" xfId="9" applyNumberFormat="1" applyFont="1" applyFill="1" applyBorder="1"/>
    <xf numFmtId="2" fontId="6" fillId="16" borderId="95" xfId="1" applyNumberFormat="1" applyFont="1" applyFill="1" applyBorder="1">
      <protection locked="0"/>
    </xf>
    <xf numFmtId="165" fontId="6" fillId="13" borderId="13" xfId="1" applyNumberFormat="1" applyFont="1" applyFill="1" applyBorder="1">
      <protection locked="0"/>
    </xf>
    <xf numFmtId="1" fontId="6" fillId="11" borderId="64" xfId="2" applyNumberFormat="1" applyFont="1" applyFill="1" applyBorder="1">
      <protection locked="0"/>
    </xf>
    <xf numFmtId="1" fontId="6" fillId="5" borderId="13" xfId="1" applyNumberFormat="1" applyFont="1" applyFill="1" applyBorder="1" applyProtection="1"/>
    <xf numFmtId="1" fontId="6" fillId="5" borderId="23" xfId="1" applyNumberFormat="1" applyFont="1" applyFill="1" applyBorder="1" applyProtection="1"/>
    <xf numFmtId="170" fontId="6" fillId="12" borderId="106" xfId="1" applyNumberFormat="1" applyFont="1" applyFill="1" applyBorder="1" applyProtection="1"/>
    <xf numFmtId="170" fontId="6" fillId="12" borderId="107" xfId="1" applyNumberFormat="1" applyFont="1" applyFill="1" applyBorder="1" applyProtection="1"/>
    <xf numFmtId="1" fontId="6" fillId="11" borderId="106" xfId="2" applyNumberFormat="1" applyFont="1" applyFill="1" applyBorder="1">
      <protection locked="0"/>
    </xf>
    <xf numFmtId="1" fontId="6" fillId="5" borderId="108" xfId="9" applyNumberFormat="1" applyFont="1" applyFill="1" applyBorder="1" applyAlignment="1">
      <alignment horizontal="right"/>
    </xf>
    <xf numFmtId="170" fontId="6" fillId="4" borderId="106" xfId="1" applyNumberFormat="1" applyFont="1" applyFill="1" applyBorder="1" applyAlignment="1">
      <alignment horizontal="right"/>
      <protection locked="0"/>
    </xf>
    <xf numFmtId="169" fontId="6" fillId="5" borderId="108" xfId="9" applyNumberFormat="1" applyFont="1" applyFill="1" applyBorder="1" applyAlignment="1">
      <alignment horizontal="right"/>
    </xf>
    <xf numFmtId="169" fontId="6" fillId="12" borderId="104" xfId="1" applyNumberFormat="1" applyFont="1" applyFill="1" applyBorder="1" applyProtection="1"/>
    <xf numFmtId="169" fontId="6" fillId="18" borderId="105" xfId="1" applyNumberFormat="1" applyFont="1" applyFill="1" applyBorder="1" applyProtection="1"/>
    <xf numFmtId="165" fontId="6" fillId="0" borderId="109" xfId="9" applyNumberFormat="1" applyFont="1" applyBorder="1"/>
    <xf numFmtId="1" fontId="6" fillId="18" borderId="96" xfId="9" applyNumberFormat="1" applyFont="1" applyFill="1" applyBorder="1"/>
    <xf numFmtId="1" fontId="6" fillId="5" borderId="110" xfId="1" applyNumberFormat="1" applyFont="1" applyFill="1" applyBorder="1" applyProtection="1"/>
    <xf numFmtId="1" fontId="6" fillId="11" borderId="97" xfId="2" applyNumberFormat="1" applyFont="1" applyFill="1" applyBorder="1">
      <protection locked="0"/>
    </xf>
    <xf numFmtId="1" fontId="6" fillId="5" borderId="111" xfId="1" applyNumberFormat="1" applyFont="1" applyFill="1" applyBorder="1" applyProtection="1"/>
    <xf numFmtId="1" fontId="6" fillId="5" borderId="95" xfId="1" applyNumberFormat="1" applyFont="1" applyFill="1" applyBorder="1" applyProtection="1"/>
    <xf numFmtId="165" fontId="6" fillId="13" borderId="97" xfId="1" applyNumberFormat="1" applyFont="1" applyFill="1" applyBorder="1">
      <protection locked="0"/>
    </xf>
    <xf numFmtId="1" fontId="6" fillId="12" borderId="104" xfId="1" applyNumberFormat="1" applyFont="1" applyFill="1" applyBorder="1" applyProtection="1"/>
    <xf numFmtId="1" fontId="6" fillId="12" borderId="94" xfId="1" applyNumberFormat="1" applyFont="1" applyFill="1" applyBorder="1" applyProtection="1"/>
    <xf numFmtId="165" fontId="6" fillId="18" borderId="109" xfId="9" applyNumberFormat="1" applyFont="1" applyFill="1" applyBorder="1"/>
    <xf numFmtId="165" fontId="6" fillId="0" borderId="96" xfId="9" applyNumberFormat="1" applyFont="1" applyBorder="1"/>
    <xf numFmtId="1" fontId="6" fillId="5" borderId="112" xfId="1" applyNumberFormat="1" applyFont="1" applyFill="1" applyBorder="1" applyAlignment="1" applyProtection="1">
      <alignment horizontal="right"/>
    </xf>
    <xf numFmtId="1" fontId="6" fillId="5" borderId="98" xfId="1" applyNumberFormat="1" applyFont="1" applyFill="1" applyBorder="1" applyAlignment="1" applyProtection="1">
      <alignment horizontal="right"/>
    </xf>
    <xf numFmtId="1" fontId="6" fillId="5" borderId="97" xfId="1" applyNumberFormat="1" applyFont="1" applyFill="1" applyBorder="1" applyProtection="1"/>
    <xf numFmtId="1" fontId="6" fillId="5" borderId="113" xfId="1" applyNumberFormat="1" applyFont="1" applyFill="1" applyBorder="1" applyProtection="1"/>
    <xf numFmtId="1" fontId="6" fillId="5" borderId="93" xfId="1" applyNumberFormat="1" applyFont="1" applyFill="1" applyBorder="1" applyProtection="1"/>
    <xf numFmtId="2" fontId="6" fillId="18" borderId="109" xfId="9" applyNumberFormat="1" applyFont="1" applyFill="1" applyBorder="1"/>
    <xf numFmtId="169" fontId="6" fillId="5" borderId="114" xfId="1" applyNumberFormat="1" applyFont="1" applyFill="1" applyBorder="1" applyProtection="1"/>
    <xf numFmtId="169" fontId="6" fillId="5" borderId="98" xfId="1" applyNumberFormat="1" applyFont="1" applyFill="1" applyBorder="1" applyProtection="1"/>
    <xf numFmtId="169" fontId="6" fillId="5" borderId="115" xfId="1" applyNumberFormat="1" applyFont="1" applyFill="1" applyBorder="1" applyProtection="1"/>
    <xf numFmtId="169" fontId="6" fillId="5" borderId="116" xfId="1" applyNumberFormat="1" applyFont="1" applyFill="1" applyBorder="1" applyProtection="1"/>
    <xf numFmtId="169" fontId="6" fillId="18" borderId="109" xfId="9" applyNumberFormat="1" applyFont="1" applyFill="1" applyBorder="1"/>
    <xf numFmtId="169" fontId="6" fillId="18" borderId="96" xfId="9" applyNumberFormat="1" applyFont="1" applyFill="1" applyBorder="1"/>
    <xf numFmtId="1" fontId="6" fillId="4" borderId="8" xfId="1" applyNumberFormat="1" applyFont="1" applyFill="1" applyBorder="1">
      <protection locked="0"/>
    </xf>
    <xf numFmtId="1" fontId="6" fillId="12" borderId="85" xfId="1" applyNumberFormat="1" applyFont="1" applyFill="1" applyBorder="1" applyProtection="1"/>
    <xf numFmtId="1" fontId="6" fillId="12" borderId="39" xfId="1" applyNumberFormat="1" applyFont="1" applyFill="1" applyBorder="1" applyProtection="1"/>
    <xf numFmtId="1" fontId="6" fillId="0" borderId="20" xfId="4" applyNumberFormat="1" applyFont="1" applyFill="1" applyBorder="1" applyAlignment="1" applyProtection="1"/>
    <xf numFmtId="1" fontId="6" fillId="4" borderId="98" xfId="1" applyNumberFormat="1" applyFont="1" applyFill="1" applyBorder="1">
      <protection locked="0"/>
    </xf>
    <xf numFmtId="1" fontId="6" fillId="4" borderId="97" xfId="1" applyNumberFormat="1" applyFont="1" applyFill="1" applyBorder="1">
      <protection locked="0"/>
    </xf>
    <xf numFmtId="1" fontId="6" fillId="4" borderId="62" xfId="1" applyNumberFormat="1" applyFont="1" applyFill="1" applyBorder="1">
      <protection locked="0"/>
    </xf>
    <xf numFmtId="1" fontId="6" fillId="4" borderId="37" xfId="1" applyNumberFormat="1" applyFont="1" applyFill="1" applyBorder="1">
      <protection locked="0"/>
    </xf>
    <xf numFmtId="1" fontId="6" fillId="11" borderId="95" xfId="1" applyNumberFormat="1" applyFont="1" applyFill="1" applyBorder="1">
      <protection locked="0"/>
    </xf>
    <xf numFmtId="1" fontId="6" fillId="0" borderId="96" xfId="4" applyNumberFormat="1" applyFont="1" applyFill="1" applyBorder="1" applyAlignment="1" applyProtection="1"/>
    <xf numFmtId="1" fontId="6" fillId="4" borderId="96" xfId="1" applyNumberFormat="1" applyFont="1" applyFill="1" applyBorder="1">
      <protection locked="0"/>
    </xf>
    <xf numFmtId="1" fontId="32" fillId="0" borderId="0" xfId="0" applyNumberFormat="1" applyFont="1"/>
    <xf numFmtId="0" fontId="6" fillId="0" borderId="0" xfId="9" applyFont="1" applyProtection="1">
      <protection hidden="1"/>
    </xf>
    <xf numFmtId="0" fontId="31" fillId="0" borderId="0" xfId="9" applyFont="1" applyProtection="1">
      <protection hidden="1"/>
    </xf>
    <xf numFmtId="1" fontId="0" fillId="19" borderId="0" xfId="0" applyNumberFormat="1" applyFill="1"/>
    <xf numFmtId="0" fontId="0" fillId="19" borderId="0" xfId="0" applyFill="1"/>
    <xf numFmtId="0" fontId="6" fillId="0" borderId="74" xfId="0" applyFont="1" applyBorder="1" applyAlignment="1">
      <alignment horizontal="left" vertical="center"/>
    </xf>
    <xf numFmtId="3" fontId="6" fillId="7" borderId="1" xfId="10" applyNumberFormat="1" applyFont="1" applyFill="1" applyBorder="1" applyProtection="1">
      <protection hidden="1"/>
    </xf>
    <xf numFmtId="0" fontId="6" fillId="16" borderId="0" xfId="10" applyFont="1" applyFill="1"/>
    <xf numFmtId="0" fontId="6" fillId="17" borderId="0" xfId="10" applyFont="1" applyFill="1"/>
    <xf numFmtId="167" fontId="9" fillId="14" borderId="1" xfId="10" applyNumberFormat="1" applyFont="1" applyFill="1" applyBorder="1" applyAlignment="1">
      <alignment horizontal="right" vertical="center"/>
    </xf>
    <xf numFmtId="2" fontId="6" fillId="0" borderId="91" xfId="9" applyNumberFormat="1" applyFont="1" applyBorder="1"/>
    <xf numFmtId="1" fontId="6" fillId="5" borderId="60" xfId="1" applyNumberFormat="1" applyFont="1" applyFill="1" applyBorder="1" applyAlignment="1" applyProtection="1">
      <alignment horizontal="right"/>
    </xf>
    <xf numFmtId="2" fontId="6" fillId="18" borderId="70" xfId="9" applyNumberFormat="1" applyFont="1" applyFill="1" applyBorder="1"/>
    <xf numFmtId="169" fontId="6" fillId="18" borderId="70" xfId="9" applyNumberFormat="1" applyFont="1" applyFill="1" applyBorder="1"/>
    <xf numFmtId="169" fontId="6" fillId="5" borderId="8" xfId="1" applyNumberFormat="1" applyFont="1" applyFill="1" applyBorder="1" applyProtection="1"/>
    <xf numFmtId="169" fontId="6" fillId="5" borderId="39" xfId="1" applyNumberFormat="1" applyFont="1" applyFill="1" applyBorder="1" applyProtection="1"/>
    <xf numFmtId="1" fontId="6" fillId="5" borderId="73" xfId="1" applyNumberFormat="1" applyFont="1" applyFill="1" applyBorder="1" applyProtection="1"/>
    <xf numFmtId="0" fontId="6" fillId="0" borderId="70" xfId="0" applyFont="1" applyBorder="1" applyAlignment="1">
      <alignment horizontal="center" vertical="center" wrapText="1"/>
    </xf>
    <xf numFmtId="3" fontId="9" fillId="0" borderId="70" xfId="10" applyNumberFormat="1" applyFont="1" applyBorder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3" fontId="6" fillId="4" borderId="12" xfId="1" applyNumberFormat="1" applyFont="1" applyFill="1" applyBorder="1">
      <protection locked="0"/>
    </xf>
    <xf numFmtId="3" fontId="9" fillId="0" borderId="3" xfId="10" applyNumberFormat="1" applyFont="1" applyBorder="1" applyAlignment="1">
      <alignment vertical="center"/>
    </xf>
    <xf numFmtId="0" fontId="13" fillId="3" borderId="68" xfId="7" applyFont="1" applyFill="1" applyBorder="1" applyAlignment="1" applyProtection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10" borderId="19" xfId="7" applyFont="1" applyFill="1" applyBorder="1" applyAlignment="1" applyProtection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5" fillId="10" borderId="19" xfId="7" applyFont="1" applyFill="1" applyBorder="1" applyAlignment="1" applyProtection="1">
      <alignment horizontal="center" vertical="center" wrapText="1"/>
    </xf>
    <xf numFmtId="0" fontId="5" fillId="10" borderId="71" xfId="7" applyFont="1" applyFill="1" applyBorder="1" applyAlignment="1" applyProtection="1">
      <alignment horizontal="center" vertical="center" wrapText="1"/>
    </xf>
    <xf numFmtId="0" fontId="5" fillId="10" borderId="70" xfId="7" applyFont="1" applyFill="1" applyBorder="1" applyAlignment="1" applyProtection="1">
      <alignment horizontal="center" vertical="center" wrapText="1"/>
    </xf>
    <xf numFmtId="0" fontId="10" fillId="3" borderId="19" xfId="7" applyFont="1" applyFill="1" applyBorder="1" applyAlignment="1" applyProtection="1">
      <alignment horizontal="center" vertical="center"/>
    </xf>
    <xf numFmtId="0" fontId="10" fillId="3" borderId="70" xfId="7" applyFont="1" applyFill="1" applyBorder="1" applyAlignment="1" applyProtection="1">
      <alignment horizontal="center" vertical="center"/>
    </xf>
    <xf numFmtId="0" fontId="7" fillId="10" borderId="19" xfId="7" applyFont="1" applyFill="1" applyBorder="1" applyAlignment="1" applyProtection="1">
      <alignment horizontal="center" vertical="center"/>
    </xf>
    <xf numFmtId="0" fontId="7" fillId="10" borderId="70" xfId="7" applyFont="1" applyFill="1" applyBorder="1" applyAlignment="1" applyProtection="1">
      <alignment horizontal="center" vertical="center"/>
    </xf>
    <xf numFmtId="0" fontId="6" fillId="0" borderId="27" xfId="9" quotePrefix="1" applyFont="1" applyBorder="1" applyAlignment="1">
      <alignment horizontal="center" vertical="center"/>
    </xf>
    <xf numFmtId="0" fontId="6" fillId="0" borderId="62" xfId="9" quotePrefix="1" applyFont="1" applyBorder="1" applyAlignment="1">
      <alignment horizontal="center" vertical="center"/>
    </xf>
    <xf numFmtId="0" fontId="6" fillId="0" borderId="22" xfId="9" quotePrefix="1" applyFont="1" applyBorder="1" applyAlignment="1">
      <alignment horizontal="center" vertical="center"/>
    </xf>
    <xf numFmtId="0" fontId="6" fillId="0" borderId="28" xfId="9" quotePrefix="1" applyFont="1" applyBorder="1" applyAlignment="1">
      <alignment horizontal="center" vertical="center"/>
    </xf>
    <xf numFmtId="0" fontId="6" fillId="0" borderId="73" xfId="9" quotePrefix="1" applyFont="1" applyBorder="1" applyAlignment="1">
      <alignment horizontal="center" vertical="center"/>
    </xf>
    <xf numFmtId="0" fontId="6" fillId="0" borderId="23" xfId="9" quotePrefix="1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9" fillId="0" borderId="19" xfId="9" applyFont="1" applyBorder="1" applyAlignment="1">
      <alignment horizontal="center" vertical="center"/>
    </xf>
    <xf numFmtId="0" fontId="9" fillId="0" borderId="71" xfId="9" applyFont="1" applyBorder="1" applyAlignment="1">
      <alignment horizontal="center" vertical="center"/>
    </xf>
    <xf numFmtId="0" fontId="9" fillId="0" borderId="70" xfId="9" applyFont="1" applyBorder="1" applyAlignment="1">
      <alignment horizontal="center" vertical="center"/>
    </xf>
    <xf numFmtId="0" fontId="9" fillId="0" borderId="19" xfId="9" applyFont="1" applyBorder="1" applyAlignment="1">
      <alignment horizontal="center" vertical="center" wrapText="1"/>
    </xf>
    <xf numFmtId="0" fontId="9" fillId="0" borderId="71" xfId="9" applyFont="1" applyBorder="1" applyAlignment="1">
      <alignment horizontal="center" vertical="center" wrapText="1"/>
    </xf>
    <xf numFmtId="0" fontId="9" fillId="0" borderId="70" xfId="9" applyFont="1" applyBorder="1" applyAlignment="1">
      <alignment horizontal="center" vertical="center" wrapText="1"/>
    </xf>
    <xf numFmtId="0" fontId="6" fillId="0" borderId="29" xfId="9" quotePrefix="1" applyFont="1" applyBorder="1" applyAlignment="1">
      <alignment horizontal="center" vertical="center"/>
    </xf>
    <xf numFmtId="0" fontId="6" fillId="0" borderId="72" xfId="9" quotePrefix="1" applyFont="1" applyBorder="1" applyAlignment="1">
      <alignment horizontal="center" vertical="center"/>
    </xf>
    <xf numFmtId="0" fontId="6" fillId="0" borderId="24" xfId="9" quotePrefix="1" applyFont="1" applyBorder="1" applyAlignment="1">
      <alignment horizontal="center" vertical="center"/>
    </xf>
    <xf numFmtId="0" fontId="6" fillId="0" borderId="29" xfId="9" applyFont="1" applyBorder="1" applyAlignment="1">
      <alignment horizontal="center" vertical="center"/>
    </xf>
    <xf numFmtId="0" fontId="6" fillId="0" borderId="72" xfId="9" applyFont="1" applyBorder="1" applyAlignment="1">
      <alignment horizontal="center" vertical="center"/>
    </xf>
    <xf numFmtId="0" fontId="6" fillId="0" borderId="24" xfId="9" applyFont="1" applyBorder="1" applyAlignment="1">
      <alignment horizontal="center" vertical="center"/>
    </xf>
    <xf numFmtId="0" fontId="6" fillId="0" borderId="30" xfId="9" quotePrefix="1" applyFont="1" applyBorder="1" applyAlignment="1">
      <alignment horizontal="center" vertical="center"/>
    </xf>
    <xf numFmtId="0" fontId="6" fillId="0" borderId="67" xfId="9" quotePrefix="1" applyFont="1" applyBorder="1" applyAlignment="1">
      <alignment horizontal="center" vertical="center"/>
    </xf>
    <xf numFmtId="0" fontId="6" fillId="0" borderId="25" xfId="9" quotePrefix="1" applyFont="1" applyBorder="1" applyAlignment="1">
      <alignment horizontal="center" vertical="center"/>
    </xf>
    <xf numFmtId="0" fontId="6" fillId="0" borderId="27" xfId="9" applyFont="1" applyBorder="1" applyAlignment="1">
      <alignment horizontal="center" vertical="center" wrapText="1"/>
    </xf>
    <xf numFmtId="0" fontId="6" fillId="0" borderId="62" xfId="9" applyFont="1" applyBorder="1" applyAlignment="1">
      <alignment horizontal="center" vertical="center" wrapText="1"/>
    </xf>
    <xf numFmtId="0" fontId="6" fillId="0" borderId="22" xfId="9" applyFont="1" applyBorder="1" applyAlignment="1">
      <alignment horizontal="center" vertical="center" wrapText="1"/>
    </xf>
    <xf numFmtId="0" fontId="6" fillId="0" borderId="30" xfId="9" applyFont="1" applyBorder="1" applyAlignment="1">
      <alignment horizontal="center" vertical="center"/>
    </xf>
    <xf numFmtId="0" fontId="6" fillId="0" borderId="67" xfId="9" applyFont="1" applyBorder="1" applyAlignment="1">
      <alignment horizontal="center" vertical="center"/>
    </xf>
    <xf numFmtId="0" fontId="6" fillId="0" borderId="25" xfId="9" applyFont="1" applyBorder="1" applyAlignment="1">
      <alignment horizontal="center" vertical="center"/>
    </xf>
    <xf numFmtId="0" fontId="6" fillId="0" borderId="28" xfId="9" applyFont="1" applyBorder="1" applyAlignment="1">
      <alignment horizontal="center" vertical="center" wrapText="1"/>
    </xf>
    <xf numFmtId="0" fontId="6" fillId="0" borderId="73" xfId="9" applyFont="1" applyBorder="1" applyAlignment="1">
      <alignment horizontal="center" vertical="center" wrapText="1"/>
    </xf>
    <xf numFmtId="0" fontId="6" fillId="0" borderId="23" xfId="9" applyFont="1" applyBorder="1" applyAlignment="1">
      <alignment horizontal="center" vertical="center" wrapText="1"/>
    </xf>
    <xf numFmtId="0" fontId="6" fillId="0" borderId="68" xfId="9" applyFont="1" applyBorder="1" applyAlignment="1">
      <alignment horizontal="center" vertical="center" wrapText="1"/>
    </xf>
    <xf numFmtId="0" fontId="6" fillId="0" borderId="69" xfId="9" applyFont="1" applyBorder="1" applyAlignment="1">
      <alignment horizontal="center" vertical="center" wrapText="1"/>
    </xf>
    <xf numFmtId="0" fontId="6" fillId="0" borderId="21" xfId="9" applyFont="1" applyBorder="1" applyAlignment="1">
      <alignment horizontal="center" vertical="center" wrapText="1"/>
    </xf>
    <xf numFmtId="165" fontId="6" fillId="0" borderId="19" xfId="9" applyNumberFormat="1" applyFont="1" applyBorder="1" applyAlignment="1">
      <alignment horizontal="center" vertical="center" wrapText="1"/>
    </xf>
    <xf numFmtId="165" fontId="6" fillId="0" borderId="71" xfId="9" applyNumberFormat="1" applyFont="1" applyBorder="1" applyAlignment="1">
      <alignment horizontal="center" vertical="center" wrapText="1"/>
    </xf>
    <xf numFmtId="0" fontId="6" fillId="0" borderId="26" xfId="9" applyFont="1" applyBorder="1" applyAlignment="1">
      <alignment horizontal="center" vertical="center" wrapText="1"/>
    </xf>
    <xf numFmtId="0" fontId="6" fillId="0" borderId="65" xfId="9" applyFont="1" applyBorder="1" applyAlignment="1">
      <alignment horizontal="center" vertical="center" wrapText="1"/>
    </xf>
    <xf numFmtId="0" fontId="6" fillId="0" borderId="56" xfId="9" applyFont="1" applyBorder="1" applyAlignment="1">
      <alignment horizontal="center" vertical="center" wrapText="1"/>
    </xf>
    <xf numFmtId="0" fontId="6" fillId="0" borderId="66" xfId="9" applyFont="1" applyBorder="1" applyAlignment="1">
      <alignment horizontal="center" vertical="center" wrapText="1"/>
    </xf>
    <xf numFmtId="0" fontId="6" fillId="0" borderId="42" xfId="9" applyFont="1" applyBorder="1" applyAlignment="1">
      <alignment horizontal="center" vertical="center" wrapText="1"/>
    </xf>
    <xf numFmtId="0" fontId="6" fillId="0" borderId="43" xfId="9" applyFont="1" applyBorder="1" applyAlignment="1">
      <alignment horizontal="center" vertical="center" wrapText="1"/>
    </xf>
    <xf numFmtId="0" fontId="6" fillId="0" borderId="11" xfId="9" applyFont="1" applyBorder="1" applyAlignment="1">
      <alignment horizontal="left"/>
    </xf>
    <xf numFmtId="0" fontId="6" fillId="0" borderId="34" xfId="9" applyFont="1" applyBorder="1" applyAlignment="1">
      <alignment horizontal="left"/>
    </xf>
    <xf numFmtId="0" fontId="6" fillId="0" borderId="74" xfId="9" applyFont="1" applyBorder="1" applyAlignment="1">
      <alignment horizontal="left"/>
    </xf>
    <xf numFmtId="0" fontId="6" fillId="0" borderId="61" xfId="9" applyFont="1" applyBorder="1" applyAlignment="1">
      <alignment horizontal="left"/>
    </xf>
    <xf numFmtId="0" fontId="6" fillId="0" borderId="21" xfId="9" applyFont="1" applyBorder="1" applyAlignment="1">
      <alignment horizontal="center"/>
    </xf>
    <xf numFmtId="0" fontId="6" fillId="0" borderId="19" xfId="9" applyFont="1" applyBorder="1" applyAlignment="1">
      <alignment horizontal="left" vertical="center" wrapText="1"/>
    </xf>
    <xf numFmtId="0" fontId="6" fillId="0" borderId="71" xfId="9" applyFont="1" applyBorder="1" applyAlignment="1">
      <alignment horizontal="left" vertical="center" wrapText="1"/>
    </xf>
    <xf numFmtId="0" fontId="9" fillId="0" borderId="0" xfId="8" applyFont="1" applyAlignment="1">
      <alignment horizontal="center"/>
    </xf>
    <xf numFmtId="0" fontId="17" fillId="0" borderId="0" xfId="9" applyFont="1" applyAlignment="1">
      <alignment horizontal="center" vertical="center" wrapText="1"/>
    </xf>
    <xf numFmtId="0" fontId="6" fillId="0" borderId="68" xfId="9" applyFont="1" applyBorder="1" applyAlignment="1">
      <alignment horizontal="center" vertical="center"/>
    </xf>
    <xf numFmtId="0" fontId="6" fillId="0" borderId="69" xfId="9" applyFont="1" applyBorder="1" applyAlignment="1">
      <alignment horizontal="center" vertical="center"/>
    </xf>
    <xf numFmtId="0" fontId="6" fillId="0" borderId="21" xfId="9" applyFont="1" applyBorder="1" applyAlignment="1">
      <alignment horizontal="center" vertical="center"/>
    </xf>
    <xf numFmtId="0" fontId="9" fillId="0" borderId="91" xfId="9" applyFont="1" applyBorder="1" applyAlignment="1">
      <alignment horizontal="center" vertical="center"/>
    </xf>
    <xf numFmtId="0" fontId="6" fillId="0" borderId="101" xfId="9" applyFont="1" applyBorder="1" applyAlignment="1">
      <alignment horizontal="center" vertical="center"/>
    </xf>
    <xf numFmtId="0" fontId="6" fillId="0" borderId="103" xfId="9" applyFont="1" applyBorder="1" applyAlignment="1">
      <alignment horizontal="center" vertical="center"/>
    </xf>
    <xf numFmtId="0" fontId="6" fillId="0" borderId="105" xfId="9" applyFont="1" applyBorder="1" applyAlignment="1">
      <alignment horizontal="center" vertical="center"/>
    </xf>
    <xf numFmtId="0" fontId="9" fillId="0" borderId="99" xfId="9" applyFont="1" applyBorder="1" applyAlignment="1">
      <alignment horizontal="center" vertical="center"/>
    </xf>
    <xf numFmtId="0" fontId="6" fillId="0" borderId="100" xfId="9" applyFont="1" applyBorder="1" applyAlignment="1">
      <alignment horizontal="center" vertical="center" wrapText="1"/>
    </xf>
    <xf numFmtId="0" fontId="6" fillId="0" borderId="102" xfId="9" applyFont="1" applyBorder="1" applyAlignment="1">
      <alignment horizontal="center" vertical="center" wrapText="1"/>
    </xf>
    <xf numFmtId="0" fontId="6" fillId="0" borderId="104" xfId="9" applyFont="1" applyBorder="1" applyAlignment="1">
      <alignment horizontal="center" vertical="center" wrapText="1"/>
    </xf>
    <xf numFmtId="0" fontId="6" fillId="0" borderId="92" xfId="9" quotePrefix="1" applyFont="1" applyBorder="1" applyAlignment="1">
      <alignment horizontal="center" vertical="center"/>
    </xf>
    <xf numFmtId="0" fontId="6" fillId="0" borderId="93" xfId="9" quotePrefix="1" applyFont="1" applyBorder="1" applyAlignment="1">
      <alignment horizontal="center" vertical="center"/>
    </xf>
    <xf numFmtId="0" fontId="6" fillId="0" borderId="94" xfId="9" quotePrefix="1" applyFont="1" applyBorder="1" applyAlignment="1">
      <alignment horizontal="center" vertical="center"/>
    </xf>
    <xf numFmtId="0" fontId="6" fillId="0" borderId="30" xfId="9" applyFont="1" applyBorder="1" applyAlignment="1">
      <alignment horizontal="center" vertical="center" wrapText="1"/>
    </xf>
    <xf numFmtId="0" fontId="6" fillId="0" borderId="67" xfId="9" applyFont="1" applyBorder="1" applyAlignment="1">
      <alignment horizontal="center" vertical="center" wrapText="1"/>
    </xf>
    <xf numFmtId="0" fontId="6" fillId="0" borderId="25" xfId="9" applyFont="1" applyBorder="1" applyAlignment="1">
      <alignment horizontal="center" vertical="center" wrapText="1"/>
    </xf>
    <xf numFmtId="0" fontId="6" fillId="0" borderId="29" xfId="9" applyFont="1" applyBorder="1" applyAlignment="1">
      <alignment horizontal="center" vertical="center" wrapText="1"/>
    </xf>
    <xf numFmtId="0" fontId="6" fillId="0" borderId="72" xfId="9" applyFont="1" applyBorder="1" applyAlignment="1">
      <alignment horizontal="center" vertical="center" wrapText="1"/>
    </xf>
    <xf numFmtId="0" fontId="6" fillId="0" borderId="24" xfId="9" applyFont="1" applyBorder="1" applyAlignment="1">
      <alignment horizontal="center" vertical="center" wrapText="1"/>
    </xf>
    <xf numFmtId="0" fontId="9" fillId="0" borderId="20" xfId="9" applyFont="1" applyBorder="1" applyAlignment="1">
      <alignment horizontal="center" vertical="center"/>
    </xf>
    <xf numFmtId="0" fontId="9" fillId="0" borderId="57" xfId="9" applyFont="1" applyBorder="1" applyAlignment="1">
      <alignment horizontal="center" vertical="center"/>
    </xf>
    <xf numFmtId="0" fontId="6" fillId="0" borderId="65" xfId="9" applyFont="1" applyBorder="1" applyAlignment="1">
      <alignment horizontal="center" vertical="center"/>
    </xf>
    <xf numFmtId="0" fontId="6" fillId="0" borderId="66" xfId="9" applyFont="1" applyBorder="1" applyAlignment="1">
      <alignment horizontal="center" vertical="center"/>
    </xf>
    <xf numFmtId="0" fontId="6" fillId="0" borderId="43" xfId="9" applyFont="1" applyBorder="1" applyAlignment="1">
      <alignment horizontal="center" vertical="center"/>
    </xf>
    <xf numFmtId="0" fontId="6" fillId="0" borderId="31" xfId="9" applyFont="1" applyBorder="1" applyAlignment="1">
      <alignment horizontal="left" vertical="center" wrapText="1"/>
    </xf>
    <xf numFmtId="0" fontId="6" fillId="0" borderId="60" xfId="9" applyFont="1" applyBorder="1" applyAlignment="1">
      <alignment horizontal="left" vertical="center" wrapText="1"/>
    </xf>
    <xf numFmtId="0" fontId="6" fillId="0" borderId="90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19" xfId="9" applyFont="1" applyBorder="1" applyAlignment="1">
      <alignment horizontal="center" vertical="center" wrapText="1"/>
    </xf>
    <xf numFmtId="0" fontId="6" fillId="0" borderId="71" xfId="9" applyFont="1" applyBorder="1" applyAlignment="1">
      <alignment horizontal="center" vertical="center" wrapText="1"/>
    </xf>
    <xf numFmtId="0" fontId="6" fillId="0" borderId="75" xfId="9" quotePrefix="1" applyFont="1" applyBorder="1" applyAlignment="1">
      <alignment horizontal="center" vertical="center"/>
    </xf>
    <xf numFmtId="0" fontId="6" fillId="0" borderId="76" xfId="9" quotePrefix="1" applyFont="1" applyBorder="1" applyAlignment="1">
      <alignment horizontal="center" vertical="center"/>
    </xf>
    <xf numFmtId="0" fontId="6" fillId="0" borderId="58" xfId="9" quotePrefix="1" applyFont="1" applyBorder="1" applyAlignment="1">
      <alignment horizontal="center" vertical="center"/>
    </xf>
    <xf numFmtId="0" fontId="6" fillId="0" borderId="42" xfId="0" applyFont="1" applyBorder="1" applyAlignment="1">
      <alignment horizontal="left" vertical="center"/>
    </xf>
    <xf numFmtId="0" fontId="6" fillId="0" borderId="43" xfId="0" applyFont="1" applyBorder="1" applyAlignment="1">
      <alignment horizontal="left" vertical="center"/>
    </xf>
    <xf numFmtId="0" fontId="30" fillId="0" borderId="19" xfId="9" applyFont="1" applyBorder="1" applyAlignment="1">
      <alignment horizontal="left" vertical="center" wrapText="1"/>
    </xf>
    <xf numFmtId="0" fontId="30" fillId="0" borderId="71" xfId="9" applyFont="1" applyBorder="1" applyAlignment="1">
      <alignment horizontal="left" vertical="center" wrapText="1"/>
    </xf>
    <xf numFmtId="0" fontId="6" fillId="0" borderId="71" xfId="9" applyFont="1" applyBorder="1" applyAlignment="1">
      <alignment horizontal="center" vertical="center"/>
    </xf>
    <xf numFmtId="0" fontId="6" fillId="0" borderId="70" xfId="9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6" fillId="0" borderId="1" xfId="9" applyFont="1" applyBorder="1" applyAlignment="1">
      <alignment horizontal="center" vertical="center"/>
    </xf>
    <xf numFmtId="0" fontId="6" fillId="0" borderId="3" xfId="9" applyFont="1" applyBorder="1" applyAlignment="1">
      <alignment horizontal="center" vertical="center" wrapText="1"/>
    </xf>
    <xf numFmtId="0" fontId="6" fillId="0" borderId="4" xfId="9" applyFont="1" applyBorder="1" applyAlignment="1">
      <alignment horizontal="center" vertical="center" wrapText="1"/>
    </xf>
    <xf numFmtId="0" fontId="6" fillId="0" borderId="5" xfId="9" applyFont="1" applyBorder="1" applyAlignment="1">
      <alignment horizontal="center" vertical="center" wrapText="1"/>
    </xf>
    <xf numFmtId="0" fontId="6" fillId="0" borderId="1" xfId="9" applyFont="1" applyBorder="1" applyAlignment="1">
      <alignment horizontal="center" vertical="center" wrapText="1"/>
    </xf>
    <xf numFmtId="0" fontId="6" fillId="0" borderId="68" xfId="10" applyFont="1" applyBorder="1" applyAlignment="1">
      <alignment horizontal="center" vertical="center" wrapText="1"/>
    </xf>
    <xf numFmtId="0" fontId="6" fillId="0" borderId="21" xfId="10" applyFont="1" applyBorder="1" applyAlignment="1">
      <alignment horizontal="center" vertical="center" wrapText="1"/>
    </xf>
    <xf numFmtId="0" fontId="9" fillId="0" borderId="19" xfId="10" applyFont="1" applyBorder="1" applyAlignment="1">
      <alignment horizontal="center" vertical="center"/>
    </xf>
    <xf numFmtId="0" fontId="9" fillId="0" borderId="71" xfId="10" applyFont="1" applyBorder="1" applyAlignment="1">
      <alignment horizontal="center" vertical="center"/>
    </xf>
    <xf numFmtId="0" fontId="9" fillId="0" borderId="70" xfId="10" applyFont="1" applyBorder="1" applyAlignment="1">
      <alignment horizontal="center" vertical="center"/>
    </xf>
    <xf numFmtId="0" fontId="6" fillId="0" borderId="27" xfId="10" applyFont="1" applyBorder="1" applyAlignment="1">
      <alignment horizontal="center" vertical="center" wrapText="1"/>
    </xf>
    <xf numFmtId="0" fontId="6" fillId="0" borderId="22" xfId="10" applyFont="1" applyBorder="1" applyAlignment="1">
      <alignment horizontal="center" vertical="center" wrapText="1"/>
    </xf>
    <xf numFmtId="0" fontId="6" fillId="0" borderId="69" xfId="10" applyFont="1" applyBorder="1" applyAlignment="1">
      <alignment horizontal="center" vertical="center" wrapText="1"/>
    </xf>
    <xf numFmtId="0" fontId="9" fillId="0" borderId="19" xfId="10" applyFont="1" applyBorder="1" applyAlignment="1">
      <alignment horizontal="center" vertical="center" wrapText="1"/>
    </xf>
    <xf numFmtId="0" fontId="9" fillId="0" borderId="70" xfId="0" applyFont="1" applyBorder="1" applyAlignment="1">
      <alignment horizontal="center" vertical="center" wrapText="1"/>
    </xf>
    <xf numFmtId="0" fontId="6" fillId="14" borderId="19" xfId="10" applyFont="1" applyFill="1" applyBorder="1" applyAlignment="1">
      <alignment horizontal="center" vertical="center" wrapText="1"/>
    </xf>
    <xf numFmtId="0" fontId="6" fillId="14" borderId="71" xfId="10" applyFont="1" applyFill="1" applyBorder="1" applyAlignment="1">
      <alignment horizontal="center" vertical="center" wrapText="1"/>
    </xf>
    <xf numFmtId="0" fontId="6" fillId="14" borderId="70" xfId="10" applyFont="1" applyFill="1" applyBorder="1" applyAlignment="1">
      <alignment horizontal="center" vertical="center" wrapText="1"/>
    </xf>
    <xf numFmtId="0" fontId="5" fillId="0" borderId="0" xfId="10" applyFont="1" applyAlignment="1">
      <alignment horizontal="left"/>
    </xf>
    <xf numFmtId="9" fontId="17" fillId="0" borderId="0" xfId="12" applyFont="1" applyFill="1" applyBorder="1" applyAlignment="1" applyProtection="1">
      <alignment horizontal="center" vertical="center" wrapText="1"/>
    </xf>
    <xf numFmtId="0" fontId="6" fillId="0" borderId="69" xfId="10" applyFont="1" applyBorder="1" applyAlignment="1">
      <alignment horizontal="center" vertical="center"/>
    </xf>
    <xf numFmtId="0" fontId="6" fillId="0" borderId="21" xfId="10" applyFont="1" applyBorder="1" applyAlignment="1">
      <alignment horizontal="center" vertical="center"/>
    </xf>
    <xf numFmtId="0" fontId="6" fillId="0" borderId="30" xfId="10" applyFont="1" applyBorder="1" applyAlignment="1">
      <alignment horizontal="center" vertical="center" wrapText="1"/>
    </xf>
    <xf numFmtId="0" fontId="6" fillId="0" borderId="25" xfId="10" applyFont="1" applyBorder="1" applyAlignment="1">
      <alignment horizontal="center" vertical="center" wrapText="1"/>
    </xf>
    <xf numFmtId="0" fontId="5" fillId="0" borderId="59" xfId="10" applyFont="1" applyBorder="1" applyAlignment="1">
      <alignment horizontal="left"/>
    </xf>
    <xf numFmtId="0" fontId="17" fillId="8" borderId="53" xfId="0" applyFont="1" applyFill="1" applyBorder="1" applyAlignment="1">
      <alignment horizontal="center" vertical="center" wrapText="1"/>
    </xf>
    <xf numFmtId="0" fontId="17" fillId="8" borderId="54" xfId="0" applyFont="1" applyFill="1" applyBorder="1" applyAlignment="1">
      <alignment horizontal="center" vertical="center" wrapText="1"/>
    </xf>
    <xf numFmtId="0" fontId="17" fillId="8" borderId="55" xfId="0" applyFont="1" applyFill="1" applyBorder="1" applyAlignment="1">
      <alignment horizontal="center" vertical="center" wrapText="1"/>
    </xf>
    <xf numFmtId="0" fontId="29" fillId="8" borderId="77" xfId="0" applyFont="1" applyFill="1" applyBorder="1" applyAlignment="1">
      <alignment horizontal="center" vertical="center" wrapText="1"/>
    </xf>
    <xf numFmtId="0" fontId="29" fillId="8" borderId="78" xfId="0" applyFont="1" applyFill="1" applyBorder="1" applyAlignment="1">
      <alignment horizontal="center" vertical="center" wrapText="1"/>
    </xf>
    <xf numFmtId="0" fontId="29" fillId="8" borderId="79" xfId="0" applyFont="1" applyFill="1" applyBorder="1" applyAlignment="1">
      <alignment horizontal="center" vertical="center" wrapText="1"/>
    </xf>
    <xf numFmtId="0" fontId="29" fillId="8" borderId="80" xfId="0" applyFont="1" applyFill="1" applyBorder="1" applyAlignment="1">
      <alignment horizontal="center" vertical="center" wrapText="1"/>
    </xf>
    <xf numFmtId="0" fontId="29" fillId="8" borderId="81" xfId="0" applyFont="1" applyFill="1" applyBorder="1" applyAlignment="1">
      <alignment horizontal="center" vertical="center" wrapText="1"/>
    </xf>
    <xf numFmtId="0" fontId="29" fillId="8" borderId="82" xfId="0" applyFont="1" applyFill="1" applyBorder="1" applyAlignment="1">
      <alignment horizontal="center" vertical="center" wrapText="1"/>
    </xf>
  </cellXfs>
  <cellStyles count="13">
    <cellStyle name="Escribir" xfId="1" xr:uid="{00000000-0005-0000-0000-000000000000}"/>
    <cellStyle name="Escribir 2" xfId="2" xr:uid="{00000000-0005-0000-0000-000001000000}"/>
    <cellStyle name="Euro" xfId="3" xr:uid="{00000000-0005-0000-0000-000002000000}"/>
    <cellStyle name="Millares" xfId="4" builtinId="3"/>
    <cellStyle name="Normal" xfId="0" builtinId="0"/>
    <cellStyle name="Normal 2" xfId="5" xr:uid="{00000000-0005-0000-0000-000005000000}"/>
    <cellStyle name="Normal 2 3" xfId="6" xr:uid="{00000000-0005-0000-0000-000006000000}"/>
    <cellStyle name="Normal_nombre" xfId="7" xr:uid="{00000000-0005-0000-0000-000007000000}"/>
    <cellStyle name="Normal_REM 05-2002" xfId="8" xr:uid="{00000000-0005-0000-0000-000008000000}"/>
    <cellStyle name="Normal_REM 15-2002" xfId="9" xr:uid="{00000000-0005-0000-0000-000009000000}"/>
    <cellStyle name="Normal_REM 16-2002" xfId="10" xr:uid="{00000000-0005-0000-0000-00000A000000}"/>
    <cellStyle name="Normal_RMC_0" xfId="11" xr:uid="{00000000-0005-0000-0000-00000B000000}"/>
    <cellStyle name="Porcentaje" xfId="1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CFDFC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FFCC99"/>
      <color rgb="FFFFFFCC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6</xdr:row>
          <xdr:rowOff>66675</xdr:rowOff>
        </xdr:from>
        <xdr:to>
          <xdr:col>7</xdr:col>
          <xdr:colOff>476250</xdr:colOff>
          <xdr:row>6</xdr:row>
          <xdr:rowOff>323850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4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ACEPTAR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H49"/>
  <sheetViews>
    <sheetView showGridLines="0" tabSelected="1" zoomScaleNormal="100" workbookViewId="0">
      <selection activeCell="L11" sqref="L11"/>
    </sheetView>
  </sheetViews>
  <sheetFormatPr baseColWidth="10" defaultColWidth="11.42578125" defaultRowHeight="12" customHeight="1" x14ac:dyDescent="0.15"/>
  <cols>
    <col min="1" max="1" width="50" style="21" customWidth="1"/>
    <col min="2" max="2" width="60.28515625" style="1" customWidth="1"/>
    <col min="3" max="8" width="5.28515625" style="1" customWidth="1"/>
    <col min="9" max="9" width="7.28515625" style="1" customWidth="1"/>
    <col min="10" max="10" width="4.28515625" style="1" customWidth="1"/>
    <col min="11" max="11" width="5.42578125" style="1" customWidth="1"/>
    <col min="12" max="12" width="7" style="1" customWidth="1"/>
    <col min="13" max="13" width="9.42578125" style="1" customWidth="1"/>
    <col min="14" max="24" width="19.28515625" style="1" customWidth="1"/>
    <col min="25" max="25" width="19.28515625" style="1" hidden="1" customWidth="1"/>
    <col min="26" max="27" width="12" style="1" hidden="1" customWidth="1"/>
    <col min="28" max="28" width="48.42578125" style="1" hidden="1" customWidth="1"/>
    <col min="29" max="29" width="27.7109375" style="1" hidden="1" customWidth="1"/>
    <col min="30" max="30" width="35.5703125" style="1" hidden="1" customWidth="1"/>
    <col min="31" max="34" width="12" style="1" hidden="1" customWidth="1"/>
    <col min="35" max="36" width="12" style="1" customWidth="1"/>
    <col min="37" max="37" width="11.85546875" style="1" customWidth="1"/>
    <col min="38" max="16384" width="11.42578125" style="1"/>
  </cols>
  <sheetData>
    <row r="1" spans="1:33" ht="51" customHeight="1" x14ac:dyDescent="0.2">
      <c r="A1" s="578" t="s">
        <v>0</v>
      </c>
      <c r="B1" s="579"/>
      <c r="C1" s="580" t="s">
        <v>1</v>
      </c>
      <c r="D1" s="581"/>
      <c r="E1" s="581"/>
      <c r="F1" s="581"/>
      <c r="G1" s="582"/>
      <c r="H1" s="8"/>
    </row>
    <row r="2" spans="1:33" ht="18" customHeight="1" x14ac:dyDescent="0.2">
      <c r="A2" s="2" t="s">
        <v>2</v>
      </c>
      <c r="B2" s="73" t="s">
        <v>168</v>
      </c>
      <c r="C2" s="3">
        <v>0</v>
      </c>
      <c r="D2" s="4">
        <v>7</v>
      </c>
      <c r="E2" s="4">
        <v>3</v>
      </c>
      <c r="F2" s="4">
        <v>0</v>
      </c>
      <c r="G2" s="5">
        <v>2</v>
      </c>
      <c r="H2" s="74"/>
      <c r="I2" s="75" t="str">
        <f>IF(OR(NOMBRE!C2="",NOMBRE!E2="",NOMBRE!D2="",NOMBRE!E2="",NOMBRE!F2="",NOMBRE!G2=""),"Falta Cód. Com.","")</f>
        <v/>
      </c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D2" s="6"/>
      <c r="AG2" s="7">
        <f>IF(I2&gt;"",1,0)</f>
        <v>0</v>
      </c>
    </row>
    <row r="3" spans="1:33" ht="18" customHeight="1" x14ac:dyDescent="0.2">
      <c r="A3" s="373" t="s">
        <v>3</v>
      </c>
      <c r="B3" s="73" t="s">
        <v>169</v>
      </c>
      <c r="C3" s="3">
        <v>1</v>
      </c>
      <c r="D3" s="4">
        <v>1</v>
      </c>
      <c r="E3" s="4">
        <v>6</v>
      </c>
      <c r="F3" s="4">
        <v>1</v>
      </c>
      <c r="G3" s="4">
        <v>0</v>
      </c>
      <c r="H3" s="5">
        <v>3</v>
      </c>
      <c r="I3" s="76" t="str">
        <f>IF(OR(NOMBRE!C3="",NOMBRE!D3="",NOMBRE!E3="",NOMBRE!F3="",NOMBRE!G3="",NOMBRE!H3=""),"Falta Cód. Estab.","")</f>
        <v/>
      </c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D3" s="6"/>
      <c r="AG3" s="7">
        <f>IF(I3&gt;"",1,0)</f>
        <v>0</v>
      </c>
    </row>
    <row r="4" spans="1:33" s="372" customFormat="1" ht="10.5" customHeight="1" x14ac:dyDescent="0.2">
      <c r="A4" s="367"/>
      <c r="B4" s="371"/>
      <c r="C4" s="366"/>
      <c r="D4" s="366"/>
      <c r="E4" s="366"/>
      <c r="F4" s="366"/>
      <c r="G4" s="366"/>
      <c r="H4" s="366"/>
      <c r="I4" s="75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D4" s="6"/>
    </row>
    <row r="5" spans="1:33" s="372" customFormat="1" ht="10.5" customHeight="1" x14ac:dyDescent="0.2">
      <c r="A5" s="374"/>
      <c r="B5" s="375"/>
      <c r="C5" s="376"/>
      <c r="D5" s="376"/>
      <c r="E5" s="366"/>
      <c r="F5" s="366"/>
      <c r="G5" s="366"/>
      <c r="H5" s="366"/>
      <c r="I5" s="75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D5" s="6"/>
    </row>
    <row r="6" spans="1:33" ht="18" customHeight="1" x14ac:dyDescent="0.2">
      <c r="A6" s="367" t="s">
        <v>4</v>
      </c>
      <c r="B6" s="368" t="s">
        <v>21</v>
      </c>
      <c r="C6" s="369">
        <v>0</v>
      </c>
      <c r="D6" s="370">
        <v>5</v>
      </c>
      <c r="E6" s="10"/>
      <c r="F6" s="10"/>
      <c r="G6" s="10"/>
      <c r="H6" s="10"/>
      <c r="I6" s="75" t="str">
        <f>IF(OR(NOMBRE!C6="",NOMBRE!D6=""),"Falta el Mes","")</f>
        <v/>
      </c>
      <c r="J6" s="9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D6" s="6"/>
      <c r="AG6" s="7">
        <f>IF(I6&gt;"",1,0)</f>
        <v>0</v>
      </c>
    </row>
    <row r="7" spans="1:33" ht="18" customHeight="1" x14ac:dyDescent="0.2">
      <c r="A7" s="2" t="s">
        <v>6</v>
      </c>
      <c r="B7" s="12">
        <v>2025</v>
      </c>
      <c r="AG7" s="13">
        <f>SUM(AG2:AG6)</f>
        <v>0</v>
      </c>
    </row>
    <row r="8" spans="1:33" ht="12" customHeight="1" x14ac:dyDescent="0.15">
      <c r="A8" s="14"/>
      <c r="B8" s="15"/>
    </row>
    <row r="9" spans="1:33" ht="27.75" customHeight="1" x14ac:dyDescent="0.15">
      <c r="A9" s="583" t="s">
        <v>7</v>
      </c>
      <c r="B9" s="584"/>
    </row>
    <row r="10" spans="1:33" ht="12" customHeight="1" x14ac:dyDescent="0.2">
      <c r="A10" s="16"/>
      <c r="B10" s="17"/>
    </row>
    <row r="11" spans="1:33" ht="30" customHeight="1" x14ac:dyDescent="0.2">
      <c r="A11" s="80" t="s">
        <v>8</v>
      </c>
      <c r="B11" s="18" t="s">
        <v>170</v>
      </c>
      <c r="L11" s="19"/>
      <c r="M11" s="19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81" t="s">
        <v>5</v>
      </c>
      <c r="AB11" s="81" t="s">
        <v>9</v>
      </c>
      <c r="AC11" s="81" t="s">
        <v>10</v>
      </c>
    </row>
    <row r="12" spans="1:33" ht="27.75" customHeight="1" x14ac:dyDescent="0.25">
      <c r="A12" s="82" t="s">
        <v>11</v>
      </c>
      <c r="B12" s="18" t="s">
        <v>171</v>
      </c>
      <c r="K12" s="83"/>
      <c r="L12" s="19"/>
      <c r="M12" s="1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81" t="s">
        <v>12</v>
      </c>
      <c r="AB12" s="81" t="s">
        <v>13</v>
      </c>
      <c r="AC12" s="81" t="s">
        <v>14</v>
      </c>
    </row>
    <row r="13" spans="1:33" ht="21" customHeight="1" x14ac:dyDescent="0.25">
      <c r="A13"/>
      <c r="B13" s="84"/>
      <c r="K13" s="83"/>
      <c r="L13" s="19"/>
      <c r="M13" s="19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81" t="s">
        <v>15</v>
      </c>
      <c r="AB13" s="81" t="s">
        <v>16</v>
      </c>
      <c r="AC13" s="81" t="s">
        <v>17</v>
      </c>
    </row>
    <row r="14" spans="1:33" ht="21" customHeight="1" x14ac:dyDescent="0.25">
      <c r="K14" s="83"/>
      <c r="L14" s="19"/>
      <c r="M14" s="19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81" t="s">
        <v>18</v>
      </c>
      <c r="AB14" s="81" t="s">
        <v>19</v>
      </c>
    </row>
    <row r="15" spans="1:33" ht="21" customHeight="1" x14ac:dyDescent="0.25">
      <c r="A15" s="585" t="s">
        <v>20</v>
      </c>
      <c r="B15" s="586"/>
      <c r="K15" s="83"/>
      <c r="L15" s="19"/>
      <c r="M15" s="19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81" t="s">
        <v>21</v>
      </c>
      <c r="AB15" s="81" t="s">
        <v>22</v>
      </c>
    </row>
    <row r="16" spans="1:33" ht="21" customHeight="1" x14ac:dyDescent="0.25">
      <c r="K16" s="83"/>
      <c r="L16" s="19"/>
      <c r="M16" s="19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81" t="s">
        <v>23</v>
      </c>
      <c r="AB16" s="81" t="s">
        <v>24</v>
      </c>
    </row>
    <row r="17" spans="2:29" ht="21" customHeight="1" x14ac:dyDescent="0.15">
      <c r="B17" s="575" t="s">
        <v>25</v>
      </c>
      <c r="L17" s="19"/>
      <c r="M17" s="19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81" t="s">
        <v>26</v>
      </c>
      <c r="AB17" s="81" t="s">
        <v>27</v>
      </c>
    </row>
    <row r="18" spans="2:29" ht="21" customHeight="1" x14ac:dyDescent="0.15">
      <c r="B18" s="576"/>
      <c r="I18" s="22"/>
      <c r="J18" s="22"/>
      <c r="L18" s="19"/>
      <c r="M18" s="19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81" t="s">
        <v>28</v>
      </c>
      <c r="AB18" s="81" t="s">
        <v>29</v>
      </c>
    </row>
    <row r="19" spans="2:29" ht="21" customHeight="1" x14ac:dyDescent="0.15">
      <c r="B19" s="577"/>
      <c r="I19" s="22"/>
      <c r="J19" s="22"/>
      <c r="L19" s="19"/>
      <c r="M19" s="1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81" t="s">
        <v>30</v>
      </c>
      <c r="AB19" s="81" t="s">
        <v>31</v>
      </c>
    </row>
    <row r="20" spans="2:29" ht="21" customHeight="1" x14ac:dyDescent="0.15">
      <c r="I20" s="22"/>
      <c r="J20" s="22"/>
      <c r="L20" s="19"/>
      <c r="M20" s="19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81" t="s">
        <v>32</v>
      </c>
      <c r="AB20" s="81" t="s">
        <v>33</v>
      </c>
    </row>
    <row r="21" spans="2:29" ht="21" customHeight="1" x14ac:dyDescent="0.15">
      <c r="I21" s="22"/>
      <c r="J21" s="22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81" t="s">
        <v>34</v>
      </c>
      <c r="AB21" s="81" t="s">
        <v>35</v>
      </c>
    </row>
    <row r="22" spans="2:29" ht="21" customHeight="1" x14ac:dyDescent="0.15">
      <c r="I22" s="22"/>
      <c r="J22" s="22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81" t="s">
        <v>36</v>
      </c>
      <c r="AB22" s="81" t="s">
        <v>37</v>
      </c>
    </row>
    <row r="23" spans="2:29" ht="17.25" customHeight="1" x14ac:dyDescent="0.15">
      <c r="I23" s="22"/>
      <c r="J23" s="22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B23" s="81" t="s">
        <v>38</v>
      </c>
    </row>
    <row r="24" spans="2:29" ht="18.75" customHeight="1" x14ac:dyDescent="0.15">
      <c r="I24" s="22"/>
      <c r="J24" s="22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B24" s="81" t="s">
        <v>39</v>
      </c>
    </row>
    <row r="25" spans="2:29" ht="18" customHeight="1" x14ac:dyDescent="0.15">
      <c r="I25" s="22"/>
      <c r="J25" s="22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B25" s="81" t="s">
        <v>40</v>
      </c>
    </row>
    <row r="26" spans="2:29" ht="19.5" customHeight="1" x14ac:dyDescent="0.15"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B26" s="81" t="s">
        <v>41</v>
      </c>
    </row>
    <row r="27" spans="2:29" ht="19.5" customHeight="1" x14ac:dyDescent="0.15"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B27" s="81" t="s">
        <v>42</v>
      </c>
    </row>
    <row r="28" spans="2:29" ht="18.75" customHeight="1" x14ac:dyDescent="0.15"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B28" s="81" t="s">
        <v>43</v>
      </c>
    </row>
    <row r="29" spans="2:29" ht="18.75" customHeight="1" x14ac:dyDescent="0.2"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/>
      <c r="AB29" s="81" t="s">
        <v>44</v>
      </c>
      <c r="AC29"/>
    </row>
    <row r="30" spans="2:29" ht="18.75" customHeight="1" x14ac:dyDescent="0.2"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/>
      <c r="AB30" s="81" t="s">
        <v>45</v>
      </c>
      <c r="AC30"/>
    </row>
    <row r="31" spans="2:29" ht="12" customHeight="1" x14ac:dyDescent="0.2"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/>
      <c r="AB31" s="81" t="s">
        <v>46</v>
      </c>
      <c r="AC31"/>
    </row>
    <row r="32" spans="2:29" ht="12" customHeight="1" x14ac:dyDescent="0.15"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B32" s="81" t="s">
        <v>47</v>
      </c>
      <c r="AC32" s="85"/>
    </row>
    <row r="33" spans="14:29" ht="12" customHeight="1" x14ac:dyDescent="0.15"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B33" s="81" t="s">
        <v>48</v>
      </c>
    </row>
    <row r="34" spans="14:29" ht="12" customHeight="1" x14ac:dyDescent="0.15"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B34" s="81" t="s">
        <v>49</v>
      </c>
      <c r="AC34" s="85"/>
    </row>
    <row r="35" spans="14:29" ht="12" customHeight="1" x14ac:dyDescent="0.15">
      <c r="AB35" s="81" t="s">
        <v>50</v>
      </c>
      <c r="AC35" s="85"/>
    </row>
    <row r="36" spans="14:29" ht="12" customHeight="1" x14ac:dyDescent="0.15">
      <c r="AB36" s="81" t="s">
        <v>51</v>
      </c>
      <c r="AC36" s="85"/>
    </row>
    <row r="37" spans="14:29" ht="12" customHeight="1" x14ac:dyDescent="0.15">
      <c r="AB37" s="81" t="s">
        <v>52</v>
      </c>
    </row>
    <row r="38" spans="14:29" ht="12" customHeight="1" x14ac:dyDescent="0.15">
      <c r="AB38" s="81" t="s">
        <v>53</v>
      </c>
    </row>
    <row r="39" spans="14:29" ht="12" customHeight="1" x14ac:dyDescent="0.15">
      <c r="AB39" s="81" t="s">
        <v>54</v>
      </c>
    </row>
    <row r="40" spans="14:29" ht="12" customHeight="1" x14ac:dyDescent="0.15">
      <c r="AB40" s="81" t="s">
        <v>55</v>
      </c>
    </row>
    <row r="41" spans="14:29" ht="12" customHeight="1" x14ac:dyDescent="0.15">
      <c r="AB41" s="81" t="s">
        <v>56</v>
      </c>
    </row>
    <row r="42" spans="14:29" ht="12" customHeight="1" x14ac:dyDescent="0.15">
      <c r="AB42" s="81" t="s">
        <v>57</v>
      </c>
    </row>
    <row r="43" spans="14:29" ht="12" customHeight="1" x14ac:dyDescent="0.15">
      <c r="AB43" s="81"/>
    </row>
    <row r="44" spans="14:29" ht="12" customHeight="1" x14ac:dyDescent="0.15">
      <c r="AB44" s="81"/>
    </row>
    <row r="45" spans="14:29" ht="12" customHeight="1" x14ac:dyDescent="0.15">
      <c r="AB45" s="81"/>
    </row>
    <row r="46" spans="14:29" ht="12" customHeight="1" x14ac:dyDescent="0.15">
      <c r="AB46" s="81"/>
    </row>
    <row r="47" spans="14:29" ht="12" customHeight="1" x14ac:dyDescent="0.15">
      <c r="AB47" s="81"/>
    </row>
    <row r="48" spans="14:29" ht="12" customHeight="1" x14ac:dyDescent="0.15">
      <c r="AB48" s="81"/>
    </row>
    <row r="49" spans="28:28" ht="12" customHeight="1" x14ac:dyDescent="0.15">
      <c r="AB49" s="81"/>
    </row>
  </sheetData>
  <sheetProtection algorithmName="SHA-512" hashValue="rT72Je6AfxuiKuzGmSNJm19mSMAwqLLreMS8UmqcEtv6ykMlsYIEyNr4KHrx++z4xNhGquie01sIoKPs2U6Rbw==" saltValue="G0Y/dakD0dM7Q2VroZyz/Q==" spinCount="100000" sheet="1" objects="1" scenarios="1"/>
  <mergeCells count="5">
    <mergeCell ref="B17:B19"/>
    <mergeCell ref="A1:B1"/>
    <mergeCell ref="C1:G1"/>
    <mergeCell ref="A9:B9"/>
    <mergeCell ref="A15:B15"/>
  </mergeCells>
  <phoneticPr fontId="25" type="noConversion"/>
  <dataValidations count="16">
    <dataValidation type="whole" allowBlank="1" showInputMessage="1" showErrorMessage="1" promptTitle="DIGITO ESTABLECIMIENTO:" prompt="Tercer: Entre 0 y 9" sqref="H1" xr:uid="{00000000-0002-0000-0000-000000000000}">
      <formula1>0</formula1>
      <formula2>9</formula2>
    </dataValidation>
    <dataValidation type="whole" allowBlank="1" showInputMessage="1" showErrorMessage="1" promptTitle="CÓDIGO ESTABLECIMIENTO/ESTRATEGI" prompt="Sexto: Entre 0 y 9" sqref="H3:H5" xr:uid="{00000000-0002-0000-0000-000001000000}">
      <formula1>0</formula1>
      <formula2>9</formula2>
    </dataValidation>
    <dataValidation type="whole" allowBlank="1" showInputMessage="1" showErrorMessage="1" promptTitle="DÍGITO REGIÓN:" prompt="Primer: Entre 0 y 1" sqref="C2" xr:uid="{00000000-0002-0000-0000-000002000000}">
      <formula1>0</formula1>
      <formula2>1</formula2>
    </dataValidation>
    <dataValidation type="whole" allowBlank="1" showInputMessage="1" showErrorMessage="1" promptTitle="DÍGITO COMUNA:" prompt="Primer: Entre 1 y 7" sqref="E2" xr:uid="{00000000-0002-0000-0000-000003000000}">
      <formula1>1</formula1>
      <formula2>7</formula2>
    </dataValidation>
    <dataValidation type="whole" allowBlank="1" showInputMessage="1" showErrorMessage="1" promptTitle="DÍGITO REGIÓN:" prompt="Segundo: Entre 0 y 9" sqref="D2" xr:uid="{00000000-0002-0000-0000-000004000000}">
      <formula1>0</formula1>
      <formula2>9</formula2>
    </dataValidation>
    <dataValidation type="whole" allowBlank="1" showInputMessage="1" showErrorMessage="1" promptTitle="DÍGITO COMUNA:" prompt="Segundo: Entre 0 y 9" sqref="F2" xr:uid="{00000000-0002-0000-0000-000005000000}">
      <formula1>0</formula1>
      <formula2>9</formula2>
    </dataValidation>
    <dataValidation type="whole" allowBlank="1" showInputMessage="1" showErrorMessage="1" promptTitle="DÍGITO COMUNA:" prompt="Tercer: Entre 0 y 9" sqref="G2" xr:uid="{00000000-0002-0000-0000-000006000000}">
      <formula1>0</formula1>
      <formula2>9</formula2>
    </dataValidation>
    <dataValidation type="whole" allowBlank="1" showInputMessage="1" showErrorMessage="1" promptTitle="CÓDIGO ESTABLECIMIENTO/ESTRATEGI" prompt="Primer: Entre 1 y 9" sqref="C3:C5" xr:uid="{00000000-0002-0000-0000-000007000000}">
      <formula1>1</formula1>
      <formula2>9</formula2>
    </dataValidation>
    <dataValidation type="whole" allowBlank="1" showInputMessage="1" showErrorMessage="1" promptTitle="CÓDIGO ESTABLECIMIENTO/ESTRATEGI" prompt="Segundo: Entre 0 y 9" sqref="D3:D5" xr:uid="{00000000-0002-0000-0000-000008000000}">
      <formula1>0</formula1>
      <formula2>9</formula2>
    </dataValidation>
    <dataValidation type="whole" allowBlank="1" showInputMessage="1" showErrorMessage="1" promptTitle="CÓDIGO ESTABLECIMIENTO/ESTRATEGI" prompt="Tercer: Entre 0 y 9" sqref="E3:E5" xr:uid="{00000000-0002-0000-0000-000009000000}">
      <formula1>0</formula1>
      <formula2>9</formula2>
    </dataValidation>
    <dataValidation type="whole" allowBlank="1" showInputMessage="1" showErrorMessage="1" promptTitle="CÓDIGO ESTABLECIMIENTO/ESTRATEGI" prompt="Cuarto: Entre 0 y 9" sqref="F3:F5" xr:uid="{00000000-0002-0000-0000-00000A000000}">
      <formula1>0</formula1>
      <formula2>9</formula2>
    </dataValidation>
    <dataValidation type="whole" allowBlank="1" showInputMessage="1" showErrorMessage="1" promptTitle="CÓDIGO ESTABLECIMIENTO/ESTRATEGI" prompt="Quinto: Entre 0 y 9" sqref="G3:G5" xr:uid="{00000000-0002-0000-0000-00000B000000}">
      <formula1>0</formula1>
      <formula2>9</formula2>
    </dataValidation>
    <dataValidation type="whole" allowBlank="1" showInputMessage="1" showErrorMessage="1" error="DIGITE EL CODIGO DEL MES CORRESPONDIENTE AL SELECCIONADO EN LA LISTA._x000a__x000a_EQUIPO REM-DEIS" promptTitle="DIGITO MES:" prompt="Primero: Entre 0 y 1" sqref="C6" xr:uid="{00000000-0002-0000-0000-00000C000000}">
      <formula1>0</formula1>
      <formula2>1</formula2>
    </dataValidation>
    <dataValidation type="whole" allowBlank="1" showInputMessage="1" showErrorMessage="1" error="DIGITE EL CODIGO DEL MES CORRESPONDIENTE AL SELECCIONADO EN LA LISTA._x000a__x000a_EQUIPO REM-DEIS" promptTitle="DIGITO MES:" prompt="Segundo: Entre 0 y 9" sqref="D6" xr:uid="{00000000-0002-0000-0000-00000D000000}">
      <formula1>0</formula1>
      <formula2>9</formula2>
    </dataValidation>
    <dataValidation type="list" allowBlank="1" showInputMessage="1" showErrorMessage="1" error="Por favor, seleccione el MES a partir del listado._x000a__x000a_EQUIPO REM-DEIS" promptTitle="MES:" prompt="CORRESPONDIENTE A LA INFORMACIÓN PROCESADA" sqref="B6" xr:uid="{00000000-0002-0000-0000-00000E000000}">
      <formula1>$AA$11:$AA$22</formula1>
    </dataValidation>
    <dataValidation type="list" allowBlank="1" showInputMessage="1" showErrorMessage="1" sqref="AB11" xr:uid="{00000000-0002-0000-0000-000011000000}">
      <formula1>$AB$11:$AB$42</formula1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PW149"/>
  <sheetViews>
    <sheetView showGridLines="0" topLeftCell="B73" zoomScaleNormal="100" workbookViewId="0">
      <selection activeCell="N91" sqref="N91"/>
    </sheetView>
  </sheetViews>
  <sheetFormatPr baseColWidth="10" defaultColWidth="11.7109375" defaultRowHeight="10.5" x14ac:dyDescent="0.15"/>
  <cols>
    <col min="1" max="1" width="37.85546875" style="28" customWidth="1"/>
    <col min="2" max="2" width="33.7109375" style="28" customWidth="1"/>
    <col min="3" max="3" width="15" style="28" customWidth="1"/>
    <col min="4" max="10" width="12.7109375" style="28" customWidth="1"/>
    <col min="11" max="11" width="15.42578125" style="28" customWidth="1"/>
    <col min="12" max="12" width="12.7109375" style="28" customWidth="1"/>
    <col min="13" max="14" width="15.7109375" style="28" customWidth="1"/>
    <col min="15" max="15" width="14.140625" style="28" customWidth="1"/>
    <col min="16" max="16" width="14.42578125" style="28" customWidth="1"/>
    <col min="17" max="21" width="11.7109375" style="28" customWidth="1"/>
    <col min="22" max="24" width="17" style="28" customWidth="1"/>
    <col min="25" max="25" width="17" style="28" hidden="1" customWidth="1"/>
    <col min="26" max="26" width="5.85546875" style="167" hidden="1" customWidth="1"/>
    <col min="27" max="35" width="12.7109375" style="167" hidden="1" customWidth="1"/>
    <col min="36" max="36" width="10.7109375" style="167" hidden="1" customWidth="1"/>
    <col min="37" max="37" width="12.7109375" style="167" hidden="1" customWidth="1"/>
    <col min="38" max="41" width="12.7109375" style="167" customWidth="1"/>
    <col min="42" max="42" width="6.5703125" style="167" customWidth="1"/>
    <col min="43" max="43" width="5.28515625" style="167" customWidth="1"/>
    <col min="44" max="44" width="5.85546875" style="167" customWidth="1"/>
    <col min="45" max="45" width="8.28515625" style="167" customWidth="1"/>
    <col min="46" max="46" width="11.42578125" style="167" customWidth="1"/>
    <col min="47" max="47" width="5.140625" style="167" customWidth="1"/>
    <col min="48" max="48" width="6.140625" style="167" customWidth="1"/>
    <col min="49" max="49" width="5.28515625" style="167" customWidth="1"/>
    <col min="50" max="50" width="5.7109375" style="167" customWidth="1"/>
    <col min="51" max="51" width="6.85546875" style="167" customWidth="1"/>
    <col min="52" max="52" width="6.42578125" style="167" customWidth="1"/>
    <col min="53" max="54" width="12.85546875" style="28" customWidth="1"/>
    <col min="55" max="59" width="11.7109375" style="28" customWidth="1"/>
    <col min="60" max="16384" width="11.7109375" style="28"/>
  </cols>
  <sheetData>
    <row r="1" spans="1:54" s="24" customFormat="1" ht="12.75" customHeight="1" x14ac:dyDescent="0.15">
      <c r="A1" s="23" t="s">
        <v>10</v>
      </c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</row>
    <row r="2" spans="1:54" s="24" customFormat="1" ht="12.75" customHeight="1" x14ac:dyDescent="0.15">
      <c r="A2" s="23" t="str">
        <f>CONCATENATE("COMUNA: ",NOMBRE!$B$2,"  ","( ",NOMBRE!$C$2,NOMBRE!$D$2,NOMBRE!$E$2,NOMBRE!$F$2,NOMBRE!$G$2," )")</f>
        <v>COMUNA: HUALAÑÉ  ( 07302 )</v>
      </c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</row>
    <row r="3" spans="1:54" s="24" customFormat="1" ht="12.75" customHeight="1" x14ac:dyDescent="0.2">
      <c r="A3" s="23" t="str">
        <f>CONCATENATE("ESTABLECIMIENTO/ESTRATEGIA: ",NOMBRE!$B$3,"  ","( ",NOMBRE!$C$3,NOMBRE!$D$3,NOMBRE!$E$3,NOMBRE!$F$3,NOMBRE!$G$3,NOMBRE!$H$3," )")</f>
        <v>ESTABLECIMIENTO/ESTRATEGIA: HOSPITAL DE HUALAÑÉ  ( 116103 )</v>
      </c>
      <c r="D3" s="25"/>
      <c r="Z3" s="170"/>
      <c r="AA3" s="170"/>
      <c r="AB3" s="170"/>
      <c r="AC3" s="170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</row>
    <row r="4" spans="1:54" s="24" customFormat="1" ht="12.75" customHeight="1" x14ac:dyDescent="0.15">
      <c r="A4" s="23" t="str">
        <f>CONCATENATE("MES: ",NOMBRE!$B$6,"  ","( ",NOMBRE!$C$6,NOMBRE!$D$6," )")</f>
        <v>MES: MAYO  ( 05 )</v>
      </c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</row>
    <row r="5" spans="1:54" s="24" customFormat="1" ht="12.75" customHeight="1" x14ac:dyDescent="0.15">
      <c r="A5" s="23" t="s">
        <v>58</v>
      </c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</row>
    <row r="6" spans="1:54" s="27" customFormat="1" x14ac:dyDescent="0.15">
      <c r="A6" s="637"/>
      <c r="B6" s="637"/>
      <c r="C6" s="637"/>
      <c r="D6" s="637"/>
      <c r="E6" s="637"/>
      <c r="F6" s="637"/>
      <c r="G6" s="637"/>
      <c r="H6" s="637"/>
      <c r="I6" s="637"/>
      <c r="J6" s="637"/>
      <c r="K6" s="637"/>
      <c r="L6" s="26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</row>
    <row r="7" spans="1:54" s="27" customFormat="1" ht="24.75" customHeight="1" x14ac:dyDescent="0.15">
      <c r="A7" s="638" t="s">
        <v>59</v>
      </c>
      <c r="B7" s="638"/>
      <c r="C7" s="638"/>
      <c r="D7" s="638"/>
      <c r="E7" s="638"/>
      <c r="F7" s="638"/>
      <c r="G7" s="638"/>
      <c r="H7" s="638"/>
      <c r="I7" s="638"/>
      <c r="J7" s="638"/>
      <c r="K7" s="638"/>
      <c r="L7" s="638"/>
      <c r="M7" s="638"/>
      <c r="N7" s="638"/>
      <c r="O7" s="638"/>
      <c r="P7" s="638"/>
      <c r="Q7" s="638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</row>
    <row r="8" spans="1:54" ht="17.25" customHeight="1" x14ac:dyDescent="0.15">
      <c r="A8" s="451" t="s">
        <v>60</v>
      </c>
      <c r="B8" s="88"/>
    </row>
    <row r="9" spans="1:54" ht="21" customHeight="1" x14ac:dyDescent="0.15">
      <c r="A9" s="619" t="s">
        <v>61</v>
      </c>
      <c r="B9" s="639" t="s">
        <v>62</v>
      </c>
      <c r="C9" s="639" t="s">
        <v>63</v>
      </c>
      <c r="D9" s="595" t="s">
        <v>64</v>
      </c>
      <c r="E9" s="596"/>
      <c r="F9" s="596"/>
      <c r="G9" s="596"/>
      <c r="H9" s="596"/>
      <c r="I9" s="596"/>
      <c r="J9" s="642"/>
      <c r="K9" s="646" t="s">
        <v>65</v>
      </c>
      <c r="L9" s="642"/>
      <c r="M9" s="599" t="s">
        <v>66</v>
      </c>
      <c r="N9" s="599"/>
      <c r="O9" s="600"/>
      <c r="X9" s="167"/>
      <c r="Y9" s="167"/>
      <c r="AZ9" s="28"/>
    </row>
    <row r="10" spans="1:54" ht="12.75" customHeight="1" x14ac:dyDescent="0.15">
      <c r="A10" s="620"/>
      <c r="B10" s="640"/>
      <c r="C10" s="640"/>
      <c r="D10" s="587" t="s">
        <v>67</v>
      </c>
      <c r="E10" s="590" t="s">
        <v>68</v>
      </c>
      <c r="F10" s="601" t="s">
        <v>69</v>
      </c>
      <c r="G10" s="604" t="s">
        <v>70</v>
      </c>
      <c r="H10" s="601" t="s">
        <v>71</v>
      </c>
      <c r="I10" s="601" t="s">
        <v>72</v>
      </c>
      <c r="J10" s="650" t="s">
        <v>73</v>
      </c>
      <c r="K10" s="647" t="s">
        <v>74</v>
      </c>
      <c r="L10" s="643" t="s">
        <v>75</v>
      </c>
      <c r="M10" s="616" t="s">
        <v>76</v>
      </c>
      <c r="N10" s="656" t="s">
        <v>77</v>
      </c>
      <c r="O10" s="653" t="s">
        <v>78</v>
      </c>
      <c r="Y10" s="167"/>
    </row>
    <row r="11" spans="1:54" ht="12.75" customHeight="1" x14ac:dyDescent="0.15">
      <c r="A11" s="620"/>
      <c r="B11" s="640"/>
      <c r="C11" s="640"/>
      <c r="D11" s="588"/>
      <c r="E11" s="591"/>
      <c r="F11" s="602"/>
      <c r="G11" s="605"/>
      <c r="H11" s="602"/>
      <c r="I11" s="602"/>
      <c r="J11" s="651"/>
      <c r="K11" s="648"/>
      <c r="L11" s="644"/>
      <c r="M11" s="617"/>
      <c r="N11" s="657"/>
      <c r="O11" s="654"/>
      <c r="Y11" s="167"/>
    </row>
    <row r="12" spans="1:54" ht="14.25" customHeight="1" x14ac:dyDescent="0.15">
      <c r="A12" s="621"/>
      <c r="B12" s="641"/>
      <c r="C12" s="641"/>
      <c r="D12" s="589"/>
      <c r="E12" s="592"/>
      <c r="F12" s="603"/>
      <c r="G12" s="606"/>
      <c r="H12" s="603"/>
      <c r="I12" s="603"/>
      <c r="J12" s="652"/>
      <c r="K12" s="649"/>
      <c r="L12" s="645"/>
      <c r="M12" s="618"/>
      <c r="N12" s="658"/>
      <c r="O12" s="655"/>
      <c r="Y12" s="167"/>
    </row>
    <row r="13" spans="1:54" ht="15" customHeight="1" x14ac:dyDescent="0.15">
      <c r="A13" s="620" t="s">
        <v>79</v>
      </c>
      <c r="B13" s="275" t="s">
        <v>80</v>
      </c>
      <c r="C13" s="358">
        <f>SUM(G13:H13)</f>
        <v>76</v>
      </c>
      <c r="D13" s="396"/>
      <c r="E13" s="263"/>
      <c r="F13" s="263"/>
      <c r="G13" s="327">
        <v>42</v>
      </c>
      <c r="H13" s="327">
        <v>34</v>
      </c>
      <c r="I13" s="263"/>
      <c r="J13" s="492"/>
      <c r="K13" s="511"/>
      <c r="L13" s="512"/>
      <c r="M13" s="377"/>
      <c r="N13" s="263"/>
      <c r="O13" s="397"/>
      <c r="Y13" s="167"/>
      <c r="Z13" s="168"/>
      <c r="AA13" s="488" t="str">
        <f>IF(AND(OR(C13&lt;&gt;0),M37=""),"* No olvide digitar la Sección B, Número de personas intrasistema que retiran, en el grupo de Gestantes:Normal, Sobrepeso y Obesas.","")</f>
        <v/>
      </c>
      <c r="AB13" s="168"/>
      <c r="AC13" s="168"/>
      <c r="AD13" s="168"/>
      <c r="AE13" s="168"/>
      <c r="AF13" s="168"/>
      <c r="AG13" s="168"/>
      <c r="AH13" s="36">
        <f>IF(AND(OR($C13&lt;&gt;0),$M$37=""),1,0)</f>
        <v>0</v>
      </c>
    </row>
    <row r="14" spans="1:54" ht="15" customHeight="1" x14ac:dyDescent="0.15">
      <c r="A14" s="620"/>
      <c r="B14" s="275" t="s">
        <v>81</v>
      </c>
      <c r="C14" s="358">
        <f>SUM(I14:J14)+K14+M14+N14+O14</f>
        <v>207</v>
      </c>
      <c r="D14" s="106"/>
      <c r="E14" s="107"/>
      <c r="F14" s="108"/>
      <c r="G14" s="109"/>
      <c r="H14" s="113"/>
      <c r="I14" s="326">
        <v>108</v>
      </c>
      <c r="J14" s="493">
        <v>99</v>
      </c>
      <c r="K14" s="513"/>
      <c r="L14" s="514"/>
      <c r="M14" s="394"/>
      <c r="N14" s="392"/>
      <c r="O14" s="393"/>
      <c r="P14" s="28" t="str">
        <f>$AA14&amp;$AB14&amp;$AC14&amp;$AD14</f>
        <v/>
      </c>
      <c r="Y14" s="167"/>
      <c r="Z14" s="168"/>
      <c r="AA14" s="488" t="str">
        <f>IF(AND(OR(C14&lt;&gt;0),M37=""),"* No olvide digitar la Sección B, Número de personas intrasistema que retiran, en el grupo de Gestantes:Normal, Sobrepeso y Obesas.","")</f>
        <v/>
      </c>
      <c r="AB14" s="554"/>
      <c r="AC14" s="554"/>
      <c r="AD14" s="554"/>
      <c r="AE14" s="554"/>
      <c r="AH14" s="36">
        <f t="shared" ref="AH14:AH15" si="0">IF(AND(OR($C14&lt;&gt;0),$M$37=""),1,0)</f>
        <v>0</v>
      </c>
      <c r="AI14" s="554"/>
      <c r="AJ14" s="554"/>
      <c r="AK14" s="554"/>
      <c r="AL14" s="554"/>
    </row>
    <row r="15" spans="1:54" ht="15" customHeight="1" x14ac:dyDescent="0.15">
      <c r="A15" s="620"/>
      <c r="B15" s="275" t="s">
        <v>82</v>
      </c>
      <c r="C15" s="233">
        <f>SUM(M15:O15)+K15</f>
        <v>23</v>
      </c>
      <c r="D15" s="389"/>
      <c r="E15" s="181"/>
      <c r="F15" s="182"/>
      <c r="G15" s="183"/>
      <c r="H15" s="182"/>
      <c r="I15" s="182"/>
      <c r="J15" s="494"/>
      <c r="K15" s="515">
        <v>11</v>
      </c>
      <c r="L15" s="516"/>
      <c r="M15" s="507">
        <v>8</v>
      </c>
      <c r="N15" s="390">
        <v>0</v>
      </c>
      <c r="O15" s="391">
        <v>4</v>
      </c>
      <c r="P15" s="28" t="str">
        <f>$AA15&amp;$AB15&amp;$AC15&amp;$AD15</f>
        <v/>
      </c>
      <c r="Y15" s="167"/>
      <c r="Z15" s="168"/>
      <c r="AA15" s="488" t="str">
        <f>IF(AND(OR(C15&lt;&gt;0),M37=""),"* No olvide digitar la Sección B, Número de personas intrasistema que retiran, en el grupo de Gestantes:Normal, Sobrepeso y Obesas.","")</f>
        <v/>
      </c>
      <c r="AB15" s="554"/>
      <c r="AC15" s="554"/>
      <c r="AD15" s="554"/>
      <c r="AE15" s="554"/>
      <c r="AH15" s="36">
        <f t="shared" si="0"/>
        <v>0</v>
      </c>
      <c r="AI15" s="554"/>
      <c r="AJ15" s="554"/>
      <c r="AK15" s="554"/>
      <c r="AL15" s="554"/>
      <c r="BA15" s="167"/>
      <c r="BB15" s="167"/>
    </row>
    <row r="16" spans="1:54" ht="15" customHeight="1" x14ac:dyDescent="0.15">
      <c r="A16" s="620"/>
      <c r="B16" s="275" t="s">
        <v>83</v>
      </c>
      <c r="C16" s="407">
        <f>SUM(D16:F16)</f>
        <v>56.8</v>
      </c>
      <c r="D16" s="452">
        <v>0</v>
      </c>
      <c r="E16" s="453">
        <v>20</v>
      </c>
      <c r="F16" s="453">
        <v>36.799999999999997</v>
      </c>
      <c r="G16" s="192"/>
      <c r="H16" s="192"/>
      <c r="I16" s="192"/>
      <c r="J16" s="495"/>
      <c r="K16" s="517"/>
      <c r="L16" s="518"/>
      <c r="M16" s="193"/>
      <c r="N16" s="192"/>
      <c r="O16" s="387"/>
      <c r="Y16" s="167"/>
      <c r="AA16" s="488" t="str">
        <f>IF(AND(OR(C16&lt;&gt;0),M37=""),"* No olvide digitar la Sección B, Número de personas intrasistema que retiran, en el grupo de Gestantes:Normal, Sobrepeso y Obesas.","")</f>
        <v/>
      </c>
      <c r="AH16" s="36">
        <f>IF(AND(OR($C16&lt;&gt;0),$M$37=""),1,0)</f>
        <v>0</v>
      </c>
    </row>
    <row r="17" spans="1:52" ht="15" customHeight="1" x14ac:dyDescent="0.15">
      <c r="A17" s="621"/>
      <c r="B17" s="29" t="s">
        <v>84</v>
      </c>
      <c r="C17" s="408">
        <f>SUM(D17:O17)</f>
        <v>362.8</v>
      </c>
      <c r="D17" s="162">
        <f>SUM(D16)</f>
        <v>0</v>
      </c>
      <c r="E17" s="164">
        <f>SUM(E16)</f>
        <v>20</v>
      </c>
      <c r="F17" s="164">
        <f>SUM(F16)</f>
        <v>36.799999999999997</v>
      </c>
      <c r="G17" s="329">
        <f>SUM(G13)</f>
        <v>42</v>
      </c>
      <c r="H17" s="329">
        <f>SUM(H13)</f>
        <v>34</v>
      </c>
      <c r="I17" s="329">
        <f>SUM(I14)</f>
        <v>108</v>
      </c>
      <c r="J17" s="496">
        <f>SUM(J14)</f>
        <v>99</v>
      </c>
      <c r="K17" s="519">
        <f>SUM(K14:K15)</f>
        <v>11</v>
      </c>
      <c r="L17" s="520"/>
      <c r="M17" s="334">
        <f>SUM(M14:M15)</f>
        <v>8</v>
      </c>
      <c r="N17" s="328">
        <f>SUM(N14:N15)</f>
        <v>0</v>
      </c>
      <c r="O17" s="330">
        <f>SUM(O14:O15)</f>
        <v>4</v>
      </c>
      <c r="Y17" s="167"/>
    </row>
    <row r="18" spans="1:52" ht="15" customHeight="1" x14ac:dyDescent="0.15">
      <c r="A18" s="620" t="s">
        <v>85</v>
      </c>
      <c r="B18" s="275" t="s">
        <v>80</v>
      </c>
      <c r="C18" s="359">
        <f>SUM(G18:J18)</f>
        <v>14</v>
      </c>
      <c r="D18" s="396"/>
      <c r="E18" s="263"/>
      <c r="F18" s="263"/>
      <c r="G18" s="104">
        <v>2</v>
      </c>
      <c r="H18" s="104">
        <v>2</v>
      </c>
      <c r="I18" s="332">
        <v>8</v>
      </c>
      <c r="J18" s="497">
        <v>2</v>
      </c>
      <c r="K18" s="511"/>
      <c r="L18" s="492"/>
      <c r="M18" s="377"/>
      <c r="N18" s="263"/>
      <c r="O18" s="397"/>
      <c r="Y18" s="167"/>
      <c r="Z18" s="168"/>
      <c r="AA18" s="168"/>
      <c r="AB18" s="168"/>
      <c r="AC18" s="168"/>
      <c r="AD18" s="168"/>
      <c r="AE18" s="168"/>
      <c r="AF18" s="168"/>
      <c r="AG18" s="168"/>
      <c r="AH18" s="168"/>
    </row>
    <row r="19" spans="1:52" ht="15" customHeight="1" x14ac:dyDescent="0.15">
      <c r="A19" s="620"/>
      <c r="B19" s="86" t="s">
        <v>81</v>
      </c>
      <c r="C19" s="359">
        <f>SUM(L19:O19)</f>
        <v>0</v>
      </c>
      <c r="D19" s="112"/>
      <c r="E19" s="113"/>
      <c r="F19" s="114"/>
      <c r="G19" s="114"/>
      <c r="H19" s="113"/>
      <c r="I19" s="113"/>
      <c r="J19" s="498"/>
      <c r="K19" s="521"/>
      <c r="L19" s="522"/>
      <c r="M19" s="508"/>
      <c r="N19" s="399"/>
      <c r="O19" s="400"/>
      <c r="Y19" s="167"/>
      <c r="Z19" s="168"/>
      <c r="AA19" s="168"/>
      <c r="AB19" s="168"/>
      <c r="AC19" s="168"/>
      <c r="AD19" s="168"/>
      <c r="AE19" s="168"/>
      <c r="AF19" s="168"/>
      <c r="AG19" s="168"/>
      <c r="AH19" s="168"/>
    </row>
    <row r="20" spans="1:52" ht="15" customHeight="1" x14ac:dyDescent="0.15">
      <c r="A20" s="620"/>
      <c r="B20" s="86" t="s">
        <v>86</v>
      </c>
      <c r="C20" s="359">
        <f>SUM(E20:J20)</f>
        <v>20</v>
      </c>
      <c r="D20" s="112"/>
      <c r="E20" s="327">
        <v>0</v>
      </c>
      <c r="F20" s="327">
        <v>6</v>
      </c>
      <c r="G20" s="327">
        <v>2</v>
      </c>
      <c r="H20" s="327">
        <v>2</v>
      </c>
      <c r="I20" s="327">
        <v>8</v>
      </c>
      <c r="J20" s="499">
        <v>2</v>
      </c>
      <c r="K20" s="523"/>
      <c r="L20" s="524"/>
      <c r="M20" s="115"/>
      <c r="N20" s="509"/>
      <c r="O20" s="398"/>
      <c r="P20" s="30"/>
      <c r="Q20" s="30"/>
      <c r="Y20" s="167"/>
      <c r="Z20" s="168"/>
      <c r="AA20" s="168"/>
      <c r="AB20" s="168"/>
      <c r="AC20" s="168"/>
      <c r="AE20" s="168"/>
      <c r="AF20" s="168"/>
      <c r="AG20" s="168"/>
      <c r="AH20" s="168"/>
    </row>
    <row r="21" spans="1:52" ht="15" customHeight="1" x14ac:dyDescent="0.15">
      <c r="A21" s="620"/>
      <c r="B21" s="275" t="s">
        <v>82</v>
      </c>
      <c r="C21" s="234">
        <f>SUM(L21:O21)</f>
        <v>0</v>
      </c>
      <c r="D21" s="189"/>
      <c r="E21" s="184"/>
      <c r="F21" s="188"/>
      <c r="G21" s="188"/>
      <c r="H21" s="190"/>
      <c r="I21" s="190"/>
      <c r="J21" s="500"/>
      <c r="K21" s="523"/>
      <c r="L21" s="525">
        <v>0</v>
      </c>
      <c r="M21" s="236">
        <v>0</v>
      </c>
      <c r="N21" s="236">
        <v>0</v>
      </c>
      <c r="O21" s="388">
        <v>0</v>
      </c>
      <c r="Y21" s="167"/>
      <c r="Z21" s="168"/>
      <c r="AA21" s="168"/>
      <c r="AE21" s="168"/>
      <c r="AF21" s="168"/>
    </row>
    <row r="22" spans="1:52" ht="15" customHeight="1" x14ac:dyDescent="0.15">
      <c r="A22" s="620"/>
      <c r="B22" s="275" t="s">
        <v>83</v>
      </c>
      <c r="C22" s="407">
        <f>SUM(D22:F22)</f>
        <v>6.4</v>
      </c>
      <c r="D22" s="501">
        <v>0</v>
      </c>
      <c r="E22" s="409">
        <v>0</v>
      </c>
      <c r="F22" s="409">
        <v>6.4</v>
      </c>
      <c r="G22" s="192"/>
      <c r="H22" s="192"/>
      <c r="I22" s="192"/>
      <c r="J22" s="495"/>
      <c r="K22" s="526"/>
      <c r="L22" s="527"/>
      <c r="M22" s="111"/>
      <c r="N22" s="111"/>
      <c r="O22" s="395"/>
      <c r="Y22" s="167"/>
    </row>
    <row r="23" spans="1:52" ht="15" customHeight="1" x14ac:dyDescent="0.15">
      <c r="A23" s="621"/>
      <c r="B23" s="29" t="s">
        <v>84</v>
      </c>
      <c r="C23" s="408">
        <f>SUM(D23:O23)</f>
        <v>40.4</v>
      </c>
      <c r="D23" s="162">
        <f>SUM(D22)</f>
        <v>0</v>
      </c>
      <c r="E23" s="164">
        <f>SUM(E20+E22)</f>
        <v>0</v>
      </c>
      <c r="F23" s="164">
        <f>SUM(F20+F22)</f>
        <v>12.4</v>
      </c>
      <c r="G23" s="329">
        <f>SUM(G18+G20)</f>
        <v>4</v>
      </c>
      <c r="H23" s="329">
        <f>SUM(H18+H20)</f>
        <v>4</v>
      </c>
      <c r="I23" s="329">
        <f>SUM(I18+I20)</f>
        <v>16</v>
      </c>
      <c r="J23" s="496">
        <f>SUM(J18+J20)</f>
        <v>4</v>
      </c>
      <c r="K23" s="528"/>
      <c r="L23" s="529">
        <f>SUM(L19+L21)</f>
        <v>0</v>
      </c>
      <c r="M23" s="334">
        <f>SUM(M19+M21)</f>
        <v>0</v>
      </c>
      <c r="N23" s="334">
        <f>SUM(N19+N21)</f>
        <v>0</v>
      </c>
      <c r="O23" s="336">
        <f>SUM(O19+O21)</f>
        <v>0</v>
      </c>
      <c r="P23" s="30"/>
      <c r="Q23" s="30"/>
      <c r="Y23" s="167"/>
    </row>
    <row r="24" spans="1:52" ht="15" customHeight="1" x14ac:dyDescent="0.15">
      <c r="A24" s="619" t="s">
        <v>87</v>
      </c>
      <c r="B24" s="86" t="s">
        <v>88</v>
      </c>
      <c r="C24" s="407">
        <f>SUM(D24:F24)</f>
        <v>3.2</v>
      </c>
      <c r="D24" s="501">
        <v>0</v>
      </c>
      <c r="E24" s="409">
        <v>0</v>
      </c>
      <c r="F24" s="409">
        <v>3.2</v>
      </c>
      <c r="G24" s="194"/>
      <c r="H24" s="195"/>
      <c r="I24" s="195"/>
      <c r="J24" s="502"/>
      <c r="K24" s="530"/>
      <c r="L24" s="531"/>
      <c r="M24" s="489"/>
      <c r="N24" s="489"/>
      <c r="O24" s="564"/>
      <c r="Y24" s="167"/>
      <c r="Z24" s="168"/>
      <c r="AA24" s="168"/>
      <c r="AB24" s="168"/>
      <c r="AC24" s="168"/>
      <c r="AD24" s="168"/>
      <c r="AE24" s="168"/>
      <c r="AF24" s="168"/>
      <c r="AG24" s="168"/>
      <c r="AH24" s="168"/>
    </row>
    <row r="25" spans="1:52" s="31" customFormat="1" ht="15" customHeight="1" x14ac:dyDescent="0.15">
      <c r="A25" s="620"/>
      <c r="B25" s="86" t="s">
        <v>89</v>
      </c>
      <c r="C25" s="407">
        <f>SUM(D25:F25)</f>
        <v>4</v>
      </c>
      <c r="D25" s="501">
        <v>0</v>
      </c>
      <c r="E25" s="409">
        <v>0</v>
      </c>
      <c r="F25" s="409">
        <v>4</v>
      </c>
      <c r="G25" s="225"/>
      <c r="H25" s="118"/>
      <c r="I25" s="118"/>
      <c r="J25" s="503"/>
      <c r="K25" s="521"/>
      <c r="L25" s="532"/>
      <c r="M25" s="115"/>
      <c r="N25" s="115"/>
      <c r="O25" s="224"/>
      <c r="P25" s="28"/>
      <c r="Q25" s="28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169"/>
      <c r="AQ25" s="169"/>
      <c r="AR25" s="169"/>
      <c r="AS25" s="169"/>
      <c r="AT25" s="169"/>
      <c r="AU25" s="169"/>
      <c r="AV25" s="169"/>
      <c r="AW25" s="169"/>
      <c r="AX25" s="169"/>
      <c r="AY25" s="169"/>
      <c r="AZ25" s="169"/>
    </row>
    <row r="26" spans="1:52" s="31" customFormat="1" ht="15" customHeight="1" x14ac:dyDescent="0.15">
      <c r="A26" s="620"/>
      <c r="B26" s="86" t="s">
        <v>86</v>
      </c>
      <c r="C26" s="360">
        <f>SUM(E26:F26)</f>
        <v>2</v>
      </c>
      <c r="D26" s="112"/>
      <c r="E26" s="104">
        <v>0</v>
      </c>
      <c r="F26" s="104">
        <v>2</v>
      </c>
      <c r="G26" s="225"/>
      <c r="H26" s="118"/>
      <c r="I26" s="220"/>
      <c r="J26" s="504"/>
      <c r="K26" s="533"/>
      <c r="L26" s="534"/>
      <c r="M26" s="510"/>
      <c r="N26" s="569"/>
      <c r="O26" s="223"/>
      <c r="P26" s="28"/>
      <c r="Q26" s="28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</row>
    <row r="27" spans="1:52" s="31" customFormat="1" ht="15" customHeight="1" x14ac:dyDescent="0.15">
      <c r="A27" s="621"/>
      <c r="B27" s="29" t="s">
        <v>84</v>
      </c>
      <c r="C27" s="408">
        <f>SUM(D27:O27)</f>
        <v>9.1999999999999993</v>
      </c>
      <c r="D27" s="162">
        <f>SUM(D24:D25)</f>
        <v>0</v>
      </c>
      <c r="E27" s="164">
        <f>SUM(E24:E26)</f>
        <v>0</v>
      </c>
      <c r="F27" s="164">
        <f>SUM(F24:F26)</f>
        <v>9.1999999999999993</v>
      </c>
      <c r="G27" s="455"/>
      <c r="H27" s="455"/>
      <c r="I27" s="455"/>
      <c r="J27" s="505"/>
      <c r="K27" s="535"/>
      <c r="L27" s="505"/>
      <c r="M27" s="490"/>
      <c r="N27" s="490"/>
      <c r="O27" s="565"/>
      <c r="P27" s="28"/>
      <c r="Q27" s="28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69"/>
    </row>
    <row r="28" spans="1:52" s="31" customFormat="1" ht="15" customHeight="1" x14ac:dyDescent="0.15">
      <c r="A28" s="619" t="s">
        <v>90</v>
      </c>
      <c r="B28" s="86" t="s">
        <v>91</v>
      </c>
      <c r="C28" s="410">
        <f>SUM(D28:J28)</f>
        <v>14.399999999999999</v>
      </c>
      <c r="D28" s="501">
        <v>0</v>
      </c>
      <c r="E28" s="409">
        <v>0</v>
      </c>
      <c r="F28" s="409">
        <v>9.6</v>
      </c>
      <c r="G28" s="409">
        <v>0</v>
      </c>
      <c r="H28" s="409">
        <v>0</v>
      </c>
      <c r="I28" s="411">
        <v>4.8</v>
      </c>
      <c r="J28" s="506"/>
      <c r="K28" s="536"/>
      <c r="L28" s="537"/>
      <c r="M28" s="567"/>
      <c r="N28" s="567"/>
      <c r="O28" s="196"/>
      <c r="P28" s="28"/>
      <c r="Q28" s="28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69"/>
    </row>
    <row r="29" spans="1:52" s="31" customFormat="1" ht="15" customHeight="1" x14ac:dyDescent="0.15">
      <c r="A29" s="620"/>
      <c r="B29" s="86" t="s">
        <v>92</v>
      </c>
      <c r="C29" s="412">
        <f>SUM(D29:J29)</f>
        <v>0</v>
      </c>
      <c r="D29" s="501">
        <v>0</v>
      </c>
      <c r="E29" s="409">
        <v>0</v>
      </c>
      <c r="F29" s="409">
        <v>0</v>
      </c>
      <c r="G29" s="409">
        <v>0</v>
      </c>
      <c r="H29" s="409">
        <v>0</v>
      </c>
      <c r="I29" s="411"/>
      <c r="J29" s="506"/>
      <c r="K29" s="538"/>
      <c r="L29" s="539"/>
      <c r="M29" s="568"/>
      <c r="N29" s="568"/>
      <c r="O29" s="197"/>
      <c r="P29" s="28"/>
      <c r="Q29" s="28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</row>
    <row r="30" spans="1:52" ht="15" customHeight="1" x14ac:dyDescent="0.15">
      <c r="A30" s="621"/>
      <c r="B30" s="29" t="s">
        <v>84</v>
      </c>
      <c r="C30" s="408">
        <f>SUM(D30:O30)</f>
        <v>14.399999999999999</v>
      </c>
      <c r="D30" s="162">
        <f t="shared" ref="D30:J30" si="1">SUM(D28:D29)</f>
        <v>0</v>
      </c>
      <c r="E30" s="164">
        <f t="shared" si="1"/>
        <v>0</v>
      </c>
      <c r="F30" s="164">
        <f t="shared" si="1"/>
        <v>9.6</v>
      </c>
      <c r="G30" s="164">
        <f>SUM(G28:G29)</f>
        <v>0</v>
      </c>
      <c r="H30" s="164">
        <f>SUM(H28:H29)</f>
        <v>0</v>
      </c>
      <c r="I30" s="164">
        <f t="shared" si="1"/>
        <v>4.8</v>
      </c>
      <c r="J30" s="563">
        <f t="shared" si="1"/>
        <v>0</v>
      </c>
      <c r="K30" s="540"/>
      <c r="L30" s="541"/>
      <c r="M30" s="491"/>
      <c r="N30" s="491"/>
      <c r="O30" s="566"/>
      <c r="P30" s="30"/>
      <c r="Q30" s="30"/>
      <c r="Y30" s="167"/>
    </row>
    <row r="31" spans="1:52" ht="15" customHeight="1" x14ac:dyDescent="0.15">
      <c r="A31" s="622" t="s">
        <v>63</v>
      </c>
      <c r="B31" s="623"/>
      <c r="C31" s="408">
        <f>SUM(D31:O31)</f>
        <v>426.8</v>
      </c>
      <c r="D31" s="162">
        <f>+D17+D23+D27+D30</f>
        <v>0</v>
      </c>
      <c r="E31" s="164">
        <f t="shared" ref="E31" si="2">+E17+E23+E27+E30</f>
        <v>20</v>
      </c>
      <c r="F31" s="164">
        <f>+F17+F23+F27+F30</f>
        <v>67.999999999999986</v>
      </c>
      <c r="G31" s="164">
        <f>+G17+G23+G30</f>
        <v>46</v>
      </c>
      <c r="H31" s="164">
        <f t="shared" ref="H31:I31" si="3">+H17+H23+H30</f>
        <v>38</v>
      </c>
      <c r="I31" s="164">
        <f t="shared" si="3"/>
        <v>128.80000000000001</v>
      </c>
      <c r="J31" s="563">
        <f>+J17+J23+J30</f>
        <v>103</v>
      </c>
      <c r="K31" s="519">
        <f>K17</f>
        <v>11</v>
      </c>
      <c r="L31" s="529">
        <f>L23</f>
        <v>0</v>
      </c>
      <c r="M31" s="334">
        <f>+M17+M23</f>
        <v>8</v>
      </c>
      <c r="N31" s="328">
        <f>+N17+N23</f>
        <v>0</v>
      </c>
      <c r="O31" s="330">
        <f>+O17+O23</f>
        <v>4</v>
      </c>
      <c r="P31" s="30"/>
      <c r="Q31" s="30"/>
      <c r="Y31" s="167"/>
    </row>
    <row r="32" spans="1:52" ht="30" customHeight="1" x14ac:dyDescent="0.15">
      <c r="A32" s="451" t="s">
        <v>93</v>
      </c>
      <c r="C32" s="32"/>
    </row>
    <row r="33" spans="1:54" ht="29.25" customHeight="1" x14ac:dyDescent="0.15">
      <c r="A33" s="624" t="s">
        <v>61</v>
      </c>
      <c r="B33" s="625"/>
      <c r="C33" s="619" t="s">
        <v>63</v>
      </c>
      <c r="D33" s="619" t="s">
        <v>94</v>
      </c>
      <c r="E33" s="619" t="s">
        <v>95</v>
      </c>
      <c r="F33" s="595" t="s">
        <v>64</v>
      </c>
      <c r="G33" s="596"/>
      <c r="H33" s="596"/>
      <c r="I33" s="596"/>
      <c r="J33" s="596"/>
      <c r="K33" s="596"/>
      <c r="L33" s="642"/>
      <c r="M33" s="659" t="s">
        <v>65</v>
      </c>
      <c r="N33" s="660"/>
      <c r="O33" s="598" t="s">
        <v>66</v>
      </c>
      <c r="P33" s="599"/>
      <c r="Q33" s="600"/>
      <c r="S33" s="24"/>
    </row>
    <row r="34" spans="1:54" ht="14.1" customHeight="1" x14ac:dyDescent="0.15">
      <c r="A34" s="626"/>
      <c r="B34" s="627"/>
      <c r="C34" s="626"/>
      <c r="D34" s="620"/>
      <c r="E34" s="620"/>
      <c r="F34" s="587" t="s">
        <v>67</v>
      </c>
      <c r="G34" s="601" t="s">
        <v>68</v>
      </c>
      <c r="H34" s="601" t="s">
        <v>69</v>
      </c>
      <c r="I34" s="604" t="s">
        <v>70</v>
      </c>
      <c r="J34" s="601" t="s">
        <v>71</v>
      </c>
      <c r="K34" s="601" t="s">
        <v>72</v>
      </c>
      <c r="L34" s="650" t="s">
        <v>73</v>
      </c>
      <c r="M34" s="616" t="s">
        <v>74</v>
      </c>
      <c r="N34" s="661" t="s">
        <v>75</v>
      </c>
      <c r="O34" s="616" t="s">
        <v>76</v>
      </c>
      <c r="P34" s="656" t="s">
        <v>77</v>
      </c>
      <c r="Q34" s="625" t="s">
        <v>78</v>
      </c>
      <c r="S34" s="24"/>
    </row>
    <row r="35" spans="1:54" ht="14.1" customHeight="1" x14ac:dyDescent="0.15">
      <c r="A35" s="626"/>
      <c r="B35" s="627"/>
      <c r="C35" s="626"/>
      <c r="D35" s="620"/>
      <c r="E35" s="620"/>
      <c r="F35" s="588"/>
      <c r="G35" s="602"/>
      <c r="H35" s="602"/>
      <c r="I35" s="605"/>
      <c r="J35" s="602"/>
      <c r="K35" s="602"/>
      <c r="L35" s="651"/>
      <c r="M35" s="617"/>
      <c r="N35" s="662"/>
      <c r="O35" s="617"/>
      <c r="P35" s="657"/>
      <c r="Q35" s="627"/>
      <c r="S35" s="24"/>
    </row>
    <row r="36" spans="1:54" ht="14.1" customHeight="1" x14ac:dyDescent="0.15">
      <c r="A36" s="628"/>
      <c r="B36" s="629"/>
      <c r="C36" s="626"/>
      <c r="D36" s="621"/>
      <c r="E36" s="621"/>
      <c r="F36" s="589"/>
      <c r="G36" s="603"/>
      <c r="H36" s="603"/>
      <c r="I36" s="606"/>
      <c r="J36" s="603"/>
      <c r="K36" s="603"/>
      <c r="L36" s="652"/>
      <c r="M36" s="618"/>
      <c r="N36" s="663"/>
      <c r="O36" s="618"/>
      <c r="P36" s="658"/>
      <c r="Q36" s="629"/>
      <c r="S36" s="24"/>
    </row>
    <row r="37" spans="1:54" ht="15" customHeight="1" x14ac:dyDescent="0.2">
      <c r="A37" s="664" t="s">
        <v>79</v>
      </c>
      <c r="B37" s="665"/>
      <c r="C37" s="172">
        <f>SUM(F37:Q37)</f>
        <v>181</v>
      </c>
      <c r="D37" s="230">
        <v>88</v>
      </c>
      <c r="E37" s="230">
        <v>93</v>
      </c>
      <c r="F37" s="94">
        <v>0</v>
      </c>
      <c r="G37" s="104">
        <v>6</v>
      </c>
      <c r="H37" s="104">
        <v>13</v>
      </c>
      <c r="I37" s="104">
        <v>21</v>
      </c>
      <c r="J37" s="104">
        <v>17</v>
      </c>
      <c r="K37" s="104">
        <v>54</v>
      </c>
      <c r="L37" s="546">
        <v>51</v>
      </c>
      <c r="M37" s="542">
        <v>11</v>
      </c>
      <c r="N37" s="198"/>
      <c r="O37" s="94">
        <v>4</v>
      </c>
      <c r="P37" s="104">
        <v>0</v>
      </c>
      <c r="Q37" s="173">
        <v>4</v>
      </c>
      <c r="R37" s="325" t="str">
        <f>AA37</f>
        <v/>
      </c>
      <c r="S37" s="24"/>
      <c r="AA37" s="488" t="str">
        <f>IF(AND($C37&lt;&gt;0,$D37="",$E37=""),"* No olvide ingresar la variable hombres y/o mujeres. Digite CERO si no tiene.",IF(SUM($D37+$E37)&lt;&gt;$C37, "*La suma Total de: "&amp;$F$33&amp;""&amp;" + "&amp;$M$33&amp;""&amp;" + "&amp;$O$33&amp;""&amp;" debe ser igual a la suma de Hombres + Mujeres. ",""))</f>
        <v/>
      </c>
      <c r="AB37" s="553"/>
      <c r="AC37" s="553"/>
      <c r="AD37" s="553"/>
      <c r="AE37" s="553"/>
      <c r="AF37" s="553"/>
      <c r="AG37" s="553"/>
      <c r="AH37" s="324">
        <f>IF(AND($C37&lt;&gt;0,$D37="",$E37=""),1,IF(SUM($D37+$E37)&lt;&gt;$C37,1,0))</f>
        <v>0</v>
      </c>
      <c r="AI37" s="554"/>
      <c r="AJ37" s="553"/>
      <c r="AK37" s="554"/>
      <c r="AL37" s="554"/>
      <c r="AM37" s="554"/>
      <c r="BA37" s="167"/>
      <c r="BB37" s="167"/>
    </row>
    <row r="38" spans="1:54" ht="15" customHeight="1" x14ac:dyDescent="0.2">
      <c r="A38" s="92" t="s">
        <v>85</v>
      </c>
      <c r="B38" s="93"/>
      <c r="C38" s="160">
        <f>SUM(F38:Q38)</f>
        <v>10</v>
      </c>
      <c r="D38" s="204">
        <v>5</v>
      </c>
      <c r="E38" s="204">
        <v>5</v>
      </c>
      <c r="F38" s="94">
        <v>0</v>
      </c>
      <c r="G38" s="104">
        <v>0</v>
      </c>
      <c r="H38" s="104">
        <v>3</v>
      </c>
      <c r="I38" s="104">
        <v>1</v>
      </c>
      <c r="J38" s="104">
        <v>1</v>
      </c>
      <c r="K38" s="104">
        <v>4</v>
      </c>
      <c r="L38" s="547">
        <v>1</v>
      </c>
      <c r="M38" s="139"/>
      <c r="N38" s="173">
        <v>0</v>
      </c>
      <c r="O38" s="94">
        <v>0</v>
      </c>
      <c r="P38" s="104">
        <v>0</v>
      </c>
      <c r="Q38" s="173">
        <v>0</v>
      </c>
      <c r="R38" s="325" t="str">
        <f>AA38</f>
        <v/>
      </c>
      <c r="S38" s="24"/>
      <c r="AA38" s="488" t="str">
        <f t="shared" ref="AA38:AA42" si="4">IF(AND($C38&lt;&gt;0,$D38="",$E38=""),"* No olvide ingresar la variable hombres y/o mujeres. Digite CERO si no tiene.",IF(SUM($D38+$E38)&lt;&gt;$C38, "*La suma Total de: "&amp;$F$33&amp;""&amp;" + "&amp;$M$33&amp;""&amp;" + "&amp;$O$33&amp;""&amp;" debe ser igual a la suma de Hombres + Mujeres. ",""))</f>
        <v/>
      </c>
      <c r="AB38" s="553"/>
      <c r="AC38" s="553"/>
      <c r="AD38" s="553"/>
      <c r="AE38" s="553"/>
      <c r="AF38" s="553"/>
      <c r="AH38" s="324">
        <f t="shared" ref="AH38:AH42" si="5">IF(AND($C38&lt;&gt;0,$D38="",$E38=""),1,IF(SUM($D38+$E38)&lt;&gt;$C38,1,0))</f>
        <v>0</v>
      </c>
      <c r="AI38" s="554"/>
      <c r="AJ38" s="554"/>
      <c r="AK38" s="554"/>
      <c r="AL38" s="554"/>
      <c r="AM38" s="554"/>
      <c r="BA38" s="167"/>
      <c r="BB38" s="167"/>
    </row>
    <row r="39" spans="1:54" ht="15" customHeight="1" x14ac:dyDescent="0.15">
      <c r="A39" s="666" t="s">
        <v>87</v>
      </c>
      <c r="B39" s="667"/>
      <c r="C39" s="125">
        <f>SUM(F39:H39)</f>
        <v>1</v>
      </c>
      <c r="D39" s="204">
        <v>0</v>
      </c>
      <c r="E39" s="204">
        <v>1</v>
      </c>
      <c r="F39" s="548">
        <v>0</v>
      </c>
      <c r="G39" s="126">
        <v>0</v>
      </c>
      <c r="H39" s="126">
        <v>1</v>
      </c>
      <c r="I39" s="183"/>
      <c r="J39" s="182"/>
      <c r="K39" s="182"/>
      <c r="L39" s="494"/>
      <c r="M39" s="543"/>
      <c r="N39" s="199"/>
      <c r="O39" s="201"/>
      <c r="P39" s="307"/>
      <c r="Q39" s="199"/>
      <c r="R39" s="325" t="str">
        <f t="shared" ref="R39:R40" si="6">AA39</f>
        <v/>
      </c>
      <c r="S39" s="24"/>
      <c r="AA39" s="488" t="str">
        <f t="shared" si="4"/>
        <v/>
      </c>
      <c r="AB39" s="554"/>
      <c r="AC39" s="554"/>
      <c r="AD39" s="554"/>
      <c r="AE39" s="554"/>
      <c r="AF39" s="28"/>
      <c r="AH39" s="324">
        <f t="shared" si="5"/>
        <v>0</v>
      </c>
      <c r="AI39" s="554"/>
      <c r="AJ39" s="554"/>
      <c r="AK39" s="554"/>
      <c r="AL39" s="554"/>
      <c r="AM39" s="554"/>
      <c r="BA39" s="167"/>
      <c r="BB39" s="167"/>
    </row>
    <row r="40" spans="1:54" ht="15" customHeight="1" x14ac:dyDescent="0.15">
      <c r="A40" s="558" t="s">
        <v>96</v>
      </c>
      <c r="B40" s="105"/>
      <c r="C40" s="127">
        <f>SUM(F40:L40)</f>
        <v>3</v>
      </c>
      <c r="D40" s="231">
        <v>1</v>
      </c>
      <c r="E40" s="231">
        <v>2</v>
      </c>
      <c r="F40" s="549">
        <v>0</v>
      </c>
      <c r="G40" s="128">
        <v>0</v>
      </c>
      <c r="H40" s="128">
        <v>2</v>
      </c>
      <c r="I40" s="128">
        <v>0</v>
      </c>
      <c r="J40" s="128">
        <v>0</v>
      </c>
      <c r="K40" s="138">
        <v>1</v>
      </c>
      <c r="L40" s="550"/>
      <c r="M40" s="544"/>
      <c r="N40" s="129"/>
      <c r="O40" s="202"/>
      <c r="P40" s="308"/>
      <c r="Q40" s="129"/>
      <c r="R40" s="325" t="str">
        <f t="shared" si="6"/>
        <v/>
      </c>
      <c r="S40" s="24"/>
      <c r="AA40" s="488" t="str">
        <f t="shared" si="4"/>
        <v/>
      </c>
      <c r="AB40" s="554"/>
      <c r="AC40" s="554"/>
      <c r="AD40" s="554"/>
      <c r="AE40" s="554"/>
      <c r="AF40" s="28"/>
      <c r="AH40" s="324">
        <f t="shared" si="5"/>
        <v>0</v>
      </c>
      <c r="AI40" s="554"/>
      <c r="AJ40" s="554"/>
      <c r="AK40" s="554"/>
      <c r="AL40" s="554"/>
      <c r="AM40" s="554"/>
      <c r="BA40" s="167"/>
      <c r="BB40" s="167"/>
    </row>
    <row r="41" spans="1:54" ht="15" customHeight="1" x14ac:dyDescent="0.15">
      <c r="A41" s="668" t="s">
        <v>97</v>
      </c>
      <c r="B41" s="669"/>
      <c r="C41" s="130">
        <f>SUM(D41:E41)</f>
        <v>195</v>
      </c>
      <c r="D41" s="130">
        <f>SUM(D37:D40)</f>
        <v>94</v>
      </c>
      <c r="E41" s="130">
        <f t="shared" ref="E41:H41" si="7">SUM(E37:E40)</f>
        <v>101</v>
      </c>
      <c r="F41" s="131">
        <f t="shared" si="7"/>
        <v>0</v>
      </c>
      <c r="G41" s="176">
        <f t="shared" si="7"/>
        <v>6</v>
      </c>
      <c r="H41" s="176">
        <f t="shared" si="7"/>
        <v>19</v>
      </c>
      <c r="I41" s="176">
        <f t="shared" ref="I41:J41" si="8">SUM(I37:I38)+I40</f>
        <v>22</v>
      </c>
      <c r="J41" s="176">
        <f t="shared" si="8"/>
        <v>18</v>
      </c>
      <c r="K41" s="176">
        <f>SUM(K37:K38)+K40</f>
        <v>59</v>
      </c>
      <c r="L41" s="551">
        <f>SUM(L37:L38)+L40</f>
        <v>52</v>
      </c>
      <c r="M41" s="545">
        <f>SUM(M37)</f>
        <v>11</v>
      </c>
      <c r="N41" s="175">
        <f>SUM(N38)</f>
        <v>0</v>
      </c>
      <c r="O41" s="131">
        <f>SUM(O37:O38)</f>
        <v>4</v>
      </c>
      <c r="P41" s="176">
        <f t="shared" ref="P41:Q41" si="9">SUM(P37:P38)</f>
        <v>0</v>
      </c>
      <c r="Q41" s="175">
        <f t="shared" si="9"/>
        <v>4</v>
      </c>
      <c r="R41" s="325"/>
      <c r="S41" s="24"/>
      <c r="AA41" s="28"/>
      <c r="AB41" s="28"/>
      <c r="AC41" s="28"/>
      <c r="AD41" s="28"/>
      <c r="AE41" s="28"/>
      <c r="AH41" s="28"/>
      <c r="AI41" s="28"/>
      <c r="AJ41" s="28"/>
      <c r="AK41" s="28"/>
      <c r="AL41" s="28"/>
      <c r="BA41" s="167"/>
      <c r="BB41" s="167"/>
    </row>
    <row r="42" spans="1:54" ht="15" customHeight="1" x14ac:dyDescent="0.2">
      <c r="A42" s="635" t="s">
        <v>98</v>
      </c>
      <c r="B42" s="636"/>
      <c r="C42" s="130">
        <f>SUM(F42:Q42)</f>
        <v>0</v>
      </c>
      <c r="D42" s="217"/>
      <c r="E42" s="232"/>
      <c r="F42" s="132"/>
      <c r="G42" s="133"/>
      <c r="H42" s="133"/>
      <c r="I42" s="133"/>
      <c r="J42" s="133"/>
      <c r="K42" s="133"/>
      <c r="L42" s="552"/>
      <c r="M42" s="232"/>
      <c r="N42" s="200"/>
      <c r="O42" s="132"/>
      <c r="P42" s="133"/>
      <c r="Q42" s="200"/>
      <c r="R42" s="325" t="str">
        <f>AA42</f>
        <v/>
      </c>
      <c r="AA42" s="488" t="str">
        <f t="shared" si="4"/>
        <v/>
      </c>
      <c r="AB42" s="553"/>
      <c r="AC42" s="553"/>
      <c r="AD42" s="553"/>
      <c r="AE42" s="553"/>
      <c r="AF42" s="553"/>
      <c r="AH42" s="324">
        <f t="shared" si="5"/>
        <v>0</v>
      </c>
      <c r="AI42" s="554"/>
      <c r="AJ42" s="554"/>
      <c r="AK42" s="554"/>
      <c r="AL42" s="554"/>
      <c r="AM42" s="554"/>
      <c r="BA42" s="167"/>
      <c r="BB42" s="167"/>
    </row>
    <row r="43" spans="1:54" ht="15" customHeight="1" x14ac:dyDescent="0.15">
      <c r="A43" s="28" t="s">
        <v>99</v>
      </c>
      <c r="AA43" s="168"/>
      <c r="AB43" s="168"/>
      <c r="AC43" s="168"/>
      <c r="AD43" s="168"/>
      <c r="AE43" s="168"/>
      <c r="AF43" s="168"/>
      <c r="AG43" s="168"/>
      <c r="AH43" s="168"/>
      <c r="AI43" s="168"/>
    </row>
    <row r="44" spans="1:54" ht="15" customHeight="1" x14ac:dyDescent="0.15">
      <c r="AA44" s="168"/>
      <c r="AB44" s="168"/>
      <c r="AC44" s="168"/>
      <c r="AD44" s="168"/>
      <c r="AE44" s="168"/>
      <c r="AF44" s="168"/>
      <c r="AG44" s="168"/>
      <c r="AH44" s="168"/>
      <c r="AI44" s="168"/>
    </row>
    <row r="45" spans="1:54" ht="30" customHeight="1" x14ac:dyDescent="0.15">
      <c r="A45" s="451" t="s">
        <v>100</v>
      </c>
      <c r="AA45" s="168"/>
    </row>
    <row r="46" spans="1:54" ht="21" customHeight="1" x14ac:dyDescent="0.15">
      <c r="A46" s="619" t="s">
        <v>61</v>
      </c>
      <c r="B46" s="639" t="s">
        <v>62</v>
      </c>
      <c r="C46" s="639" t="s">
        <v>63</v>
      </c>
      <c r="D46" s="595" t="s">
        <v>64</v>
      </c>
      <c r="E46" s="596"/>
      <c r="F46" s="596"/>
      <c r="G46" s="596"/>
      <c r="H46" s="596"/>
      <c r="I46" s="596"/>
      <c r="J46" s="596"/>
      <c r="K46" s="595" t="s">
        <v>65</v>
      </c>
      <c r="L46" s="597"/>
      <c r="M46" s="598" t="s">
        <v>66</v>
      </c>
      <c r="N46" s="599"/>
      <c r="O46" s="600"/>
      <c r="AB46" s="168"/>
    </row>
    <row r="47" spans="1:54" ht="14.1" customHeight="1" x14ac:dyDescent="0.15">
      <c r="A47" s="620"/>
      <c r="B47" s="640"/>
      <c r="C47" s="640"/>
      <c r="D47" s="587" t="s">
        <v>67</v>
      </c>
      <c r="E47" s="590" t="s">
        <v>68</v>
      </c>
      <c r="F47" s="601" t="s">
        <v>69</v>
      </c>
      <c r="G47" s="604" t="s">
        <v>70</v>
      </c>
      <c r="H47" s="601" t="s">
        <v>71</v>
      </c>
      <c r="I47" s="601" t="s">
        <v>72</v>
      </c>
      <c r="J47" s="670" t="s">
        <v>73</v>
      </c>
      <c r="K47" s="610" t="s">
        <v>74</v>
      </c>
      <c r="L47" s="613" t="s">
        <v>75</v>
      </c>
      <c r="M47" s="610" t="s">
        <v>76</v>
      </c>
      <c r="N47" s="656" t="s">
        <v>77</v>
      </c>
      <c r="O47" s="653" t="s">
        <v>78</v>
      </c>
      <c r="AB47" s="168"/>
    </row>
    <row r="48" spans="1:54" ht="14.1" customHeight="1" x14ac:dyDescent="0.15">
      <c r="A48" s="620"/>
      <c r="B48" s="640"/>
      <c r="C48" s="640"/>
      <c r="D48" s="588"/>
      <c r="E48" s="591"/>
      <c r="F48" s="602"/>
      <c r="G48" s="605"/>
      <c r="H48" s="602"/>
      <c r="I48" s="602"/>
      <c r="J48" s="671"/>
      <c r="K48" s="611"/>
      <c r="L48" s="614"/>
      <c r="M48" s="611"/>
      <c r="N48" s="657"/>
      <c r="O48" s="654"/>
      <c r="AB48" s="168"/>
    </row>
    <row r="49" spans="1:37" ht="14.1" customHeight="1" x14ac:dyDescent="0.15">
      <c r="A49" s="621"/>
      <c r="B49" s="641"/>
      <c r="C49" s="641"/>
      <c r="D49" s="589"/>
      <c r="E49" s="592"/>
      <c r="F49" s="603"/>
      <c r="G49" s="606"/>
      <c r="H49" s="603"/>
      <c r="I49" s="603"/>
      <c r="J49" s="672"/>
      <c r="K49" s="612"/>
      <c r="L49" s="615"/>
      <c r="M49" s="612"/>
      <c r="N49" s="658"/>
      <c r="O49" s="655"/>
    </row>
    <row r="50" spans="1:37" ht="15" customHeight="1" x14ac:dyDescent="0.15">
      <c r="A50" s="620" t="s">
        <v>79</v>
      </c>
      <c r="B50" s="275" t="s">
        <v>80</v>
      </c>
      <c r="C50" s="358">
        <f>SUM(D50:H50)</f>
        <v>0</v>
      </c>
      <c r="D50" s="104">
        <v>0</v>
      </c>
      <c r="E50" s="104">
        <v>0</v>
      </c>
      <c r="F50" s="104">
        <v>0</v>
      </c>
      <c r="G50" s="104">
        <v>0</v>
      </c>
      <c r="H50" s="104">
        <v>0</v>
      </c>
      <c r="I50" s="380"/>
      <c r="J50" s="383"/>
      <c r="K50" s="384"/>
      <c r="L50" s="383"/>
      <c r="M50" s="385"/>
      <c r="N50" s="386"/>
      <c r="O50" s="383"/>
      <c r="P50" s="276"/>
      <c r="Q50" s="276"/>
      <c r="R50" s="276"/>
      <c r="S50" s="276"/>
      <c r="T50" s="276"/>
      <c r="U50" s="276"/>
      <c r="V50" s="276"/>
      <c r="AA50" s="168"/>
      <c r="AB50" s="168"/>
      <c r="AC50" s="168"/>
      <c r="AD50" s="168"/>
      <c r="AE50" s="168"/>
      <c r="AF50" s="168"/>
      <c r="AG50" s="168"/>
      <c r="AH50" s="168"/>
      <c r="AI50" s="168"/>
    </row>
    <row r="51" spans="1:37" ht="15" customHeight="1" x14ac:dyDescent="0.15">
      <c r="A51" s="620"/>
      <c r="B51" s="275" t="s">
        <v>81</v>
      </c>
      <c r="C51" s="358">
        <f>SUM(I51:J51)+K51+M51+N51+O51</f>
        <v>0</v>
      </c>
      <c r="D51" s="106"/>
      <c r="E51" s="107"/>
      <c r="F51" s="108"/>
      <c r="G51" s="109"/>
      <c r="H51" s="344"/>
      <c r="I51" s="104">
        <v>0</v>
      </c>
      <c r="J51" s="343">
        <v>0</v>
      </c>
      <c r="K51" s="341"/>
      <c r="L51" s="110"/>
      <c r="M51" s="341"/>
      <c r="N51" s="342"/>
      <c r="O51" s="340"/>
      <c r="P51" s="277"/>
      <c r="AA51" s="168"/>
      <c r="AB51" s="168"/>
      <c r="AC51" s="168"/>
      <c r="AD51" s="168"/>
      <c r="AE51" s="168"/>
      <c r="AF51" s="168"/>
      <c r="AG51" s="168"/>
      <c r="AH51" s="168"/>
      <c r="AI51" s="168"/>
    </row>
    <row r="52" spans="1:37" ht="15" customHeight="1" x14ac:dyDescent="0.15">
      <c r="A52" s="620"/>
      <c r="B52" s="86" t="s">
        <v>82</v>
      </c>
      <c r="C52" s="234">
        <f>SUM(M52:O52)+K52</f>
        <v>0</v>
      </c>
      <c r="D52" s="180"/>
      <c r="E52" s="181"/>
      <c r="F52" s="182"/>
      <c r="G52" s="183"/>
      <c r="H52" s="182"/>
      <c r="I52" s="182"/>
      <c r="J52" s="191"/>
      <c r="K52" s="236">
        <v>0</v>
      </c>
      <c r="L52" s="110"/>
      <c r="M52" s="237">
        <v>0</v>
      </c>
      <c r="N52" s="314">
        <v>0</v>
      </c>
      <c r="O52" s="235">
        <v>0</v>
      </c>
      <c r="P52" s="28" t="str">
        <f>$AA52&amp;$AB52&amp;$AC52&amp;$AD52</f>
        <v/>
      </c>
      <c r="Q52" s="278"/>
      <c r="R52" s="278"/>
      <c r="S52" s="278"/>
      <c r="T52" s="278"/>
      <c r="U52" s="278"/>
      <c r="V52" s="278"/>
      <c r="AA52" s="488" t="str">
        <f>IF(AND(SUM(K51,K52)&lt;&gt;0,M75=""),"* No olvide digitar la Sección D, Nº de personas intrasistema que retiran, en el grupo de Gestantes/Normal, Sobrepeso y Obesas..","")</f>
        <v/>
      </c>
      <c r="AB52" s="488" t="str">
        <f>IF(AND(SUM(M51,M52)&lt;&gt;0,O75=""),"* No olvide digitar la Sección D, Nº de personas intrasistema que retiran, en el grupo Persona que amamanta a  hijo/a menor a 12 meses: 0 a 5 meses con Lactancia Materna Exclusiva.","")</f>
        <v/>
      </c>
      <c r="AC52" s="488" t="str">
        <f>IF(AND(SUM(N51,N52)&lt;&gt;0,P75=""),"* No olvide digitar la Sección D, Nº de personas intrasistema que retiran, en el grupo Persona que amamanta a  hijo/a menor a 12 meses: 0 a 5 meses con Lactancia Materna + Formula Lactea.","")</f>
        <v/>
      </c>
      <c r="AD52" s="488" t="str">
        <f>IF(AND(SUM(O51,O52)&lt;&gt;0,Q75=""),"* No olvide digitar la Sección D, Nº de personas intrasistema que retiran, en el grupo Persona que amamanta a  hijo/a menor a 12 meses: 6 a 11 meses Lactancia Materna.","")</f>
        <v/>
      </c>
      <c r="AF52" s="554"/>
      <c r="AG52" s="554"/>
      <c r="AH52" s="36">
        <f>IF(AND(OR(K51&lt;&gt;0,K52&lt;&gt;0),M75=""),1,0)</f>
        <v>0</v>
      </c>
      <c r="AI52" s="36">
        <f>IF(AND(SUM(M51,M52)&lt;&gt;0,O75=""),1,0)</f>
        <v>0</v>
      </c>
      <c r="AJ52" s="36">
        <f>IF(AND(SUM(N51,N52)&lt;&gt;0,P75=""),1,0)</f>
        <v>0</v>
      </c>
      <c r="AK52" s="36">
        <f>IF(AND(SUM(O51,O52)&lt;&gt;0,Q75=""),1,0)</f>
        <v>0</v>
      </c>
    </row>
    <row r="53" spans="1:37" ht="15" customHeight="1" x14ac:dyDescent="0.15">
      <c r="A53" s="620"/>
      <c r="B53" s="86" t="s">
        <v>83</v>
      </c>
      <c r="C53" s="458">
        <f>SUM(D53:F53)</f>
        <v>0</v>
      </c>
      <c r="D53" s="409">
        <v>0</v>
      </c>
      <c r="E53" s="409">
        <v>0</v>
      </c>
      <c r="F53" s="409">
        <v>0</v>
      </c>
      <c r="G53" s="184"/>
      <c r="H53" s="185"/>
      <c r="I53" s="185"/>
      <c r="J53" s="311"/>
      <c r="K53" s="309"/>
      <c r="L53" s="136"/>
      <c r="M53" s="135"/>
      <c r="N53" s="315"/>
      <c r="O53" s="137"/>
    </row>
    <row r="54" spans="1:37" ht="15" customHeight="1" x14ac:dyDescent="0.15">
      <c r="A54" s="621"/>
      <c r="B54" s="29" t="s">
        <v>84</v>
      </c>
      <c r="C54" s="408">
        <f>SUM(D54:O54)</f>
        <v>0</v>
      </c>
      <c r="D54" s="162">
        <f>SUM(D50+D53)</f>
        <v>0</v>
      </c>
      <c r="E54" s="163">
        <f>SUM(E50+E53)</f>
        <v>0</v>
      </c>
      <c r="F54" s="164">
        <f>SUM(F50+F53)</f>
        <v>0</v>
      </c>
      <c r="G54" s="329">
        <f>SUM(G50)</f>
        <v>0</v>
      </c>
      <c r="H54" s="329">
        <f>SUM(H50)</f>
        <v>0</v>
      </c>
      <c r="I54" s="329">
        <f>SUM(I51)</f>
        <v>0</v>
      </c>
      <c r="J54" s="331">
        <f>SUM(J51)</f>
        <v>0</v>
      </c>
      <c r="K54" s="334">
        <f>SUM(K51:K52)</f>
        <v>0</v>
      </c>
      <c r="L54" s="454"/>
      <c r="M54" s="335">
        <f>SUM(M51:M52)</f>
        <v>0</v>
      </c>
      <c r="N54" s="328">
        <f>SUM(N51:N52)</f>
        <v>0</v>
      </c>
      <c r="O54" s="330">
        <f>SUM(O51:O52)</f>
        <v>0</v>
      </c>
    </row>
    <row r="55" spans="1:37" ht="15" customHeight="1" x14ac:dyDescent="0.15">
      <c r="A55" s="620" t="s">
        <v>85</v>
      </c>
      <c r="B55" s="275" t="s">
        <v>80</v>
      </c>
      <c r="C55" s="358">
        <f>SUM(D55:J55)</f>
        <v>0</v>
      </c>
      <c r="D55" s="339">
        <v>0</v>
      </c>
      <c r="E55" s="345">
        <v>0</v>
      </c>
      <c r="F55" s="345">
        <v>0</v>
      </c>
      <c r="G55" s="345">
        <v>0</v>
      </c>
      <c r="H55" s="345">
        <v>0</v>
      </c>
      <c r="I55" s="332">
        <v>0</v>
      </c>
      <c r="J55" s="333">
        <v>0</v>
      </c>
      <c r="K55" s="382"/>
      <c r="L55" s="381"/>
      <c r="M55" s="379"/>
      <c r="N55" s="380"/>
      <c r="O55" s="381"/>
      <c r="P55" s="279"/>
      <c r="Q55" s="279"/>
      <c r="R55" s="279"/>
      <c r="S55" s="279"/>
      <c r="T55" s="279"/>
      <c r="U55" s="279"/>
      <c r="V55" s="279"/>
      <c r="AA55" s="168"/>
      <c r="AB55" s="168"/>
      <c r="AC55" s="168"/>
      <c r="AD55" s="168"/>
      <c r="AE55" s="168"/>
      <c r="AF55" s="168"/>
      <c r="AG55" s="168"/>
      <c r="AH55" s="168"/>
      <c r="AI55" s="168"/>
    </row>
    <row r="56" spans="1:37" ht="15" customHeight="1" x14ac:dyDescent="0.15">
      <c r="A56" s="620"/>
      <c r="B56" s="86" t="s">
        <v>81</v>
      </c>
      <c r="C56" s="361">
        <f>SUM(L56:O56)</f>
        <v>0</v>
      </c>
      <c r="D56" s="112"/>
      <c r="E56" s="113"/>
      <c r="F56" s="114"/>
      <c r="G56" s="114"/>
      <c r="H56" s="263"/>
      <c r="I56" s="263"/>
      <c r="J56" s="378"/>
      <c r="K56" s="115"/>
      <c r="L56" s="340"/>
      <c r="M56" s="341"/>
      <c r="N56" s="342"/>
      <c r="O56" s="340"/>
      <c r="P56" s="276"/>
      <c r="Q56" s="276"/>
      <c r="R56" s="276"/>
      <c r="S56" s="276"/>
      <c r="T56" s="276"/>
      <c r="U56" s="276"/>
      <c r="V56" s="276"/>
      <c r="AA56" s="168"/>
      <c r="AB56" s="168"/>
      <c r="AC56" s="168"/>
      <c r="AD56" s="168"/>
      <c r="AE56" s="168"/>
      <c r="AF56" s="168"/>
      <c r="AG56" s="168"/>
      <c r="AH56" s="168"/>
      <c r="AI56" s="168"/>
    </row>
    <row r="57" spans="1:37" ht="15" customHeight="1" x14ac:dyDescent="0.15">
      <c r="A57" s="620"/>
      <c r="B57" s="86" t="s">
        <v>86</v>
      </c>
      <c r="C57" s="361">
        <f>SUM(E57:J57)</f>
        <v>0</v>
      </c>
      <c r="D57" s="112"/>
      <c r="E57" s="346">
        <v>0</v>
      </c>
      <c r="F57" s="346">
        <v>0</v>
      </c>
      <c r="G57" s="346">
        <v>0</v>
      </c>
      <c r="H57" s="346">
        <v>0</v>
      </c>
      <c r="I57" s="346">
        <v>0</v>
      </c>
      <c r="J57" s="347">
        <v>0</v>
      </c>
      <c r="K57" s="115"/>
      <c r="L57" s="116"/>
      <c r="M57" s="117"/>
      <c r="N57" s="316"/>
      <c r="O57" s="116"/>
      <c r="P57" s="278" t="str">
        <f>AA57&amp;" "&amp;AB57&amp;" "&amp;AC57&amp;" "&amp;AD57&amp;" "&amp;AA58&amp;" "&amp;AB58</f>
        <v xml:space="preserve">     </v>
      </c>
      <c r="Q57" s="278"/>
      <c r="R57" s="278"/>
      <c r="S57" s="278"/>
      <c r="T57" s="278"/>
      <c r="U57" s="278"/>
      <c r="V57" s="278"/>
      <c r="AA57" s="168"/>
      <c r="AB57" s="168"/>
      <c r="AC57" s="168"/>
      <c r="AD57" s="168"/>
      <c r="AF57" s="168"/>
      <c r="AG57" s="168"/>
      <c r="AH57" s="168"/>
      <c r="AI57" s="168"/>
    </row>
    <row r="58" spans="1:37" ht="15" customHeight="1" x14ac:dyDescent="0.15">
      <c r="A58" s="620"/>
      <c r="B58" s="86" t="s">
        <v>82</v>
      </c>
      <c r="C58" s="234">
        <f>SUM(L58:O58)</f>
        <v>0</v>
      </c>
      <c r="D58" s="112"/>
      <c r="E58" s="113"/>
      <c r="F58" s="114"/>
      <c r="G58" s="114"/>
      <c r="H58" s="108"/>
      <c r="I58" s="108"/>
      <c r="J58" s="110"/>
      <c r="K58" s="115"/>
      <c r="L58" s="235">
        <v>0</v>
      </c>
      <c r="M58" s="237">
        <v>0</v>
      </c>
      <c r="N58" s="314">
        <v>0</v>
      </c>
      <c r="O58" s="235">
        <v>0</v>
      </c>
      <c r="AA58" s="168"/>
      <c r="AB58" s="168"/>
      <c r="AF58" s="168"/>
      <c r="AG58" s="168"/>
    </row>
    <row r="59" spans="1:37" ht="15" customHeight="1" x14ac:dyDescent="0.15">
      <c r="A59" s="620"/>
      <c r="B59" s="86" t="s">
        <v>83</v>
      </c>
      <c r="C59" s="407">
        <f>SUM(D59:F59)</f>
        <v>0</v>
      </c>
      <c r="D59" s="409">
        <v>0</v>
      </c>
      <c r="E59" s="409">
        <v>0</v>
      </c>
      <c r="F59" s="409">
        <v>0</v>
      </c>
      <c r="G59" s="113"/>
      <c r="H59" s="113"/>
      <c r="I59" s="113"/>
      <c r="J59" s="312"/>
      <c r="K59" s="309"/>
      <c r="L59" s="136"/>
      <c r="M59" s="135"/>
      <c r="N59" s="317"/>
      <c r="O59" s="136"/>
      <c r="P59" s="278" t="str">
        <f>AC58&amp;" "&amp;AD58</f>
        <v xml:space="preserve"> </v>
      </c>
      <c r="Q59" s="278"/>
      <c r="R59" s="278"/>
      <c r="S59" s="278"/>
      <c r="T59" s="278"/>
      <c r="U59" s="278"/>
      <c r="V59" s="278"/>
    </row>
    <row r="60" spans="1:37" ht="15" customHeight="1" x14ac:dyDescent="0.15">
      <c r="A60" s="621"/>
      <c r="B60" s="29" t="s">
        <v>84</v>
      </c>
      <c r="C60" s="408">
        <f>SUM(D60:O60)</f>
        <v>0</v>
      </c>
      <c r="D60" s="162">
        <f>SUM(D55+D59)</f>
        <v>0</v>
      </c>
      <c r="E60" s="163">
        <f>SUM(E55+E57+E59)</f>
        <v>0</v>
      </c>
      <c r="F60" s="164">
        <f>SUM(F55+F57+F59)</f>
        <v>0</v>
      </c>
      <c r="G60" s="329">
        <f>SUM(G55+G57)</f>
        <v>0</v>
      </c>
      <c r="H60" s="329">
        <f>SUM(H55+H57)</f>
        <v>0</v>
      </c>
      <c r="I60" s="329">
        <f>SUM(I55+I57)</f>
        <v>0</v>
      </c>
      <c r="J60" s="331">
        <f>SUM(J55+J57)</f>
        <v>0</v>
      </c>
      <c r="K60" s="463"/>
      <c r="L60" s="330">
        <f>SUM(L56+L58)</f>
        <v>0</v>
      </c>
      <c r="M60" s="335">
        <f>SUM(M56+M58)</f>
        <v>0</v>
      </c>
      <c r="N60" s="328">
        <f>SUM(N56+N58)</f>
        <v>0</v>
      </c>
      <c r="O60" s="330">
        <f>SUM(O56+O58)</f>
        <v>0</v>
      </c>
      <c r="P60" s="30"/>
      <c r="Q60" s="30"/>
      <c r="R60" s="30"/>
    </row>
    <row r="61" spans="1:37" ht="15" customHeight="1" x14ac:dyDescent="0.15">
      <c r="A61" s="619" t="s">
        <v>87</v>
      </c>
      <c r="B61" s="86" t="s">
        <v>88</v>
      </c>
      <c r="C61" s="407">
        <f>SUM(D61:F61)</f>
        <v>0</v>
      </c>
      <c r="D61" s="413">
        <v>0</v>
      </c>
      <c r="E61" s="413">
        <v>0</v>
      </c>
      <c r="F61" s="413">
        <v>0</v>
      </c>
      <c r="G61" s="184"/>
      <c r="H61" s="184"/>
      <c r="I61" s="184"/>
      <c r="J61" s="186"/>
      <c r="K61" s="181"/>
      <c r="L61" s="187"/>
      <c r="M61" s="180"/>
      <c r="N61" s="182"/>
      <c r="O61" s="187"/>
      <c r="P61" s="277"/>
      <c r="AA61" s="168"/>
      <c r="AB61" s="168"/>
      <c r="AC61" s="168"/>
      <c r="AD61" s="168"/>
      <c r="AE61" s="168"/>
      <c r="AF61" s="168"/>
      <c r="AG61" s="168"/>
      <c r="AH61" s="168"/>
      <c r="AI61" s="168"/>
    </row>
    <row r="62" spans="1:37" ht="15" customHeight="1" x14ac:dyDescent="0.15">
      <c r="A62" s="620"/>
      <c r="B62" s="86" t="s">
        <v>89</v>
      </c>
      <c r="C62" s="414">
        <f>SUM(D62:F62)</f>
        <v>0</v>
      </c>
      <c r="D62" s="413">
        <v>0</v>
      </c>
      <c r="E62" s="413">
        <v>0</v>
      </c>
      <c r="F62" s="413">
        <v>0</v>
      </c>
      <c r="G62" s="134"/>
      <c r="H62" s="134"/>
      <c r="I62" s="134"/>
      <c r="J62" s="313"/>
      <c r="K62" s="310"/>
      <c r="L62" s="116"/>
      <c r="M62" s="112"/>
      <c r="N62" s="316"/>
      <c r="O62" s="116"/>
    </row>
    <row r="63" spans="1:37" ht="15" customHeight="1" x14ac:dyDescent="0.15">
      <c r="A63" s="620"/>
      <c r="B63" s="86" t="s">
        <v>86</v>
      </c>
      <c r="C63" s="362">
        <f>SUM(E63:F63)</f>
        <v>0</v>
      </c>
      <c r="D63" s="112"/>
      <c r="E63" s="346">
        <v>0</v>
      </c>
      <c r="F63" s="346">
        <v>0</v>
      </c>
      <c r="G63" s="134"/>
      <c r="H63" s="134"/>
      <c r="I63" s="220"/>
      <c r="J63" s="221"/>
      <c r="K63" s="222"/>
      <c r="L63" s="227"/>
      <c r="M63" s="318"/>
      <c r="N63" s="319"/>
      <c r="O63" s="227"/>
    </row>
    <row r="64" spans="1:37" ht="15" customHeight="1" x14ac:dyDescent="0.15">
      <c r="A64" s="621"/>
      <c r="B64" s="29" t="s">
        <v>84</v>
      </c>
      <c r="C64" s="408">
        <f>SUM(D64:O64)</f>
        <v>0</v>
      </c>
      <c r="D64" s="162">
        <f>SUM(D61:D62)</f>
        <v>0</v>
      </c>
      <c r="E64" s="163">
        <f>SUM(E61:E63)</f>
        <v>0</v>
      </c>
      <c r="F64" s="164">
        <f>SUM(F61:F63)</f>
        <v>0</v>
      </c>
      <c r="G64" s="455"/>
      <c r="H64" s="455"/>
      <c r="I64" s="455"/>
      <c r="J64" s="464"/>
      <c r="K64" s="457"/>
      <c r="L64" s="456"/>
      <c r="M64" s="457"/>
      <c r="N64" s="455"/>
      <c r="O64" s="456"/>
      <c r="P64" s="30"/>
      <c r="Q64" s="30"/>
      <c r="R64" s="30"/>
    </row>
    <row r="65" spans="1:39" ht="15" customHeight="1" x14ac:dyDescent="0.15">
      <c r="A65" s="624" t="s">
        <v>101</v>
      </c>
      <c r="B65" s="86" t="s">
        <v>91</v>
      </c>
      <c r="C65" s="410">
        <f>SUM(D65:J65)</f>
        <v>0</v>
      </c>
      <c r="D65" s="413">
        <v>0</v>
      </c>
      <c r="E65" s="413">
        <v>0</v>
      </c>
      <c r="F65" s="413">
        <v>0</v>
      </c>
      <c r="G65" s="413">
        <v>0</v>
      </c>
      <c r="H65" s="413">
        <v>0</v>
      </c>
      <c r="I65" s="415"/>
      <c r="J65" s="415"/>
      <c r="K65" s="119"/>
      <c r="L65" s="120"/>
      <c r="M65" s="320"/>
      <c r="N65" s="321"/>
      <c r="O65" s="120"/>
      <c r="P65" s="30"/>
      <c r="Q65" s="30"/>
      <c r="R65" s="30"/>
    </row>
    <row r="66" spans="1:39" ht="15" customHeight="1" x14ac:dyDescent="0.15">
      <c r="A66" s="626"/>
      <c r="B66" s="86" t="s">
        <v>92</v>
      </c>
      <c r="C66" s="412">
        <f>SUM(D66:J66)</f>
        <v>0</v>
      </c>
      <c r="D66" s="416">
        <v>0</v>
      </c>
      <c r="E66" s="416">
        <v>0</v>
      </c>
      <c r="F66" s="416">
        <v>0</v>
      </c>
      <c r="G66" s="416">
        <v>0</v>
      </c>
      <c r="H66" s="416">
        <v>0</v>
      </c>
      <c r="I66" s="417"/>
      <c r="J66" s="417"/>
      <c r="K66" s="245"/>
      <c r="L66" s="246"/>
      <c r="M66" s="322"/>
      <c r="N66" s="323"/>
      <c r="O66" s="246"/>
      <c r="P66" s="30"/>
      <c r="Q66" s="30"/>
      <c r="R66" s="30"/>
    </row>
    <row r="67" spans="1:39" ht="15" customHeight="1" x14ac:dyDescent="0.15">
      <c r="A67" s="628"/>
      <c r="B67" s="166" t="s">
        <v>84</v>
      </c>
      <c r="C67" s="418">
        <f>SUM(D67:O67)</f>
        <v>0</v>
      </c>
      <c r="D67" s="240">
        <f t="shared" ref="D67:J67" si="10">SUM(D65:D66)</f>
        <v>0</v>
      </c>
      <c r="E67" s="241">
        <f t="shared" si="10"/>
        <v>0</v>
      </c>
      <c r="F67" s="241">
        <f t="shared" si="10"/>
        <v>0</v>
      </c>
      <c r="G67" s="241">
        <f t="shared" si="10"/>
        <v>0</v>
      </c>
      <c r="H67" s="241">
        <f t="shared" si="10"/>
        <v>0</v>
      </c>
      <c r="I67" s="241">
        <f t="shared" si="10"/>
        <v>0</v>
      </c>
      <c r="J67" s="247">
        <f t="shared" si="10"/>
        <v>0</v>
      </c>
      <c r="K67" s="459"/>
      <c r="L67" s="460"/>
      <c r="M67" s="459"/>
      <c r="N67" s="461"/>
      <c r="O67" s="462"/>
      <c r="P67" s="30"/>
      <c r="Q67" s="30"/>
      <c r="R67" s="30"/>
    </row>
    <row r="68" spans="1:39" ht="15" customHeight="1" x14ac:dyDescent="0.15">
      <c r="A68" s="622" t="s">
        <v>97</v>
      </c>
      <c r="B68" s="623"/>
      <c r="C68" s="418">
        <f>SUM(D68:O68)</f>
        <v>0</v>
      </c>
      <c r="D68" s="165">
        <f t="shared" ref="D68:O68" si="11">+D54+D60+D64+D67</f>
        <v>0</v>
      </c>
      <c r="E68" s="419">
        <f t="shared" si="11"/>
        <v>0</v>
      </c>
      <c r="F68" s="419">
        <f t="shared" si="11"/>
        <v>0</v>
      </c>
      <c r="G68" s="419">
        <f t="shared" si="11"/>
        <v>0</v>
      </c>
      <c r="H68" s="419">
        <f t="shared" si="11"/>
        <v>0</v>
      </c>
      <c r="I68" s="419">
        <f t="shared" si="11"/>
        <v>0</v>
      </c>
      <c r="J68" s="420">
        <f t="shared" si="11"/>
        <v>0</v>
      </c>
      <c r="K68" s="335">
        <f>+K54</f>
        <v>0</v>
      </c>
      <c r="L68" s="336">
        <f>L60</f>
        <v>0</v>
      </c>
      <c r="M68" s="337">
        <f t="shared" si="11"/>
        <v>0</v>
      </c>
      <c r="N68" s="421">
        <f t="shared" si="11"/>
        <v>0</v>
      </c>
      <c r="O68" s="338">
        <f t="shared" si="11"/>
        <v>0</v>
      </c>
      <c r="P68" s="30"/>
      <c r="Q68" s="30"/>
      <c r="R68" s="30"/>
    </row>
    <row r="69" spans="1:39" ht="19.5" customHeight="1" x14ac:dyDescent="0.15">
      <c r="A69" s="264"/>
      <c r="B69" s="264"/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30"/>
      <c r="Q69" s="30"/>
      <c r="R69" s="30"/>
    </row>
    <row r="70" spans="1:39" ht="29.25" customHeight="1" x14ac:dyDescent="0.15">
      <c r="A70" s="451" t="s">
        <v>102</v>
      </c>
      <c r="C70" s="32"/>
    </row>
    <row r="71" spans="1:39" ht="24" customHeight="1" x14ac:dyDescent="0.15">
      <c r="A71" s="624" t="s">
        <v>61</v>
      </c>
      <c r="B71" s="625"/>
      <c r="C71" s="619" t="s">
        <v>63</v>
      </c>
      <c r="D71" s="619" t="s">
        <v>94</v>
      </c>
      <c r="E71" s="619" t="s">
        <v>103</v>
      </c>
      <c r="F71" s="595" t="s">
        <v>64</v>
      </c>
      <c r="G71" s="596"/>
      <c r="H71" s="596"/>
      <c r="I71" s="596"/>
      <c r="J71" s="596"/>
      <c r="K71" s="596"/>
      <c r="L71" s="597"/>
      <c r="M71" s="595" t="s">
        <v>65</v>
      </c>
      <c r="N71" s="597"/>
      <c r="O71" s="598" t="s">
        <v>66</v>
      </c>
      <c r="P71" s="599"/>
      <c r="Q71" s="600"/>
      <c r="S71" s="24"/>
    </row>
    <row r="72" spans="1:39" ht="15" customHeight="1" x14ac:dyDescent="0.15">
      <c r="A72" s="626"/>
      <c r="B72" s="627"/>
      <c r="C72" s="626"/>
      <c r="D72" s="620"/>
      <c r="E72" s="620"/>
      <c r="F72" s="587" t="s">
        <v>67</v>
      </c>
      <c r="G72" s="590" t="s">
        <v>68</v>
      </c>
      <c r="H72" s="601" t="s">
        <v>69</v>
      </c>
      <c r="I72" s="604" t="s">
        <v>70</v>
      </c>
      <c r="J72" s="601" t="s">
        <v>71</v>
      </c>
      <c r="K72" s="601" t="s">
        <v>72</v>
      </c>
      <c r="L72" s="607" t="s">
        <v>73</v>
      </c>
      <c r="M72" s="610" t="s">
        <v>74</v>
      </c>
      <c r="N72" s="613" t="s">
        <v>75</v>
      </c>
      <c r="O72" s="616" t="s">
        <v>76</v>
      </c>
      <c r="P72" s="656" t="s">
        <v>77</v>
      </c>
      <c r="Q72" s="625" t="s">
        <v>78</v>
      </c>
      <c r="S72" s="24"/>
    </row>
    <row r="73" spans="1:39" ht="15" customHeight="1" x14ac:dyDescent="0.15">
      <c r="A73" s="626"/>
      <c r="B73" s="627"/>
      <c r="C73" s="626"/>
      <c r="D73" s="620"/>
      <c r="E73" s="620"/>
      <c r="F73" s="588"/>
      <c r="G73" s="591"/>
      <c r="H73" s="602"/>
      <c r="I73" s="605"/>
      <c r="J73" s="602"/>
      <c r="K73" s="602"/>
      <c r="L73" s="608"/>
      <c r="M73" s="611"/>
      <c r="N73" s="614"/>
      <c r="O73" s="617"/>
      <c r="P73" s="657"/>
      <c r="Q73" s="627"/>
      <c r="S73" s="24"/>
    </row>
    <row r="74" spans="1:39" ht="15" customHeight="1" x14ac:dyDescent="0.15">
      <c r="A74" s="628"/>
      <c r="B74" s="629"/>
      <c r="C74" s="626"/>
      <c r="D74" s="621"/>
      <c r="E74" s="621"/>
      <c r="F74" s="589"/>
      <c r="G74" s="592"/>
      <c r="H74" s="603"/>
      <c r="I74" s="606"/>
      <c r="J74" s="603"/>
      <c r="K74" s="603"/>
      <c r="L74" s="609"/>
      <c r="M74" s="612"/>
      <c r="N74" s="615"/>
      <c r="O74" s="618"/>
      <c r="P74" s="658"/>
      <c r="Q74" s="629"/>
      <c r="S74" s="24"/>
    </row>
    <row r="75" spans="1:39" ht="15" customHeight="1" x14ac:dyDescent="0.2">
      <c r="A75" s="664" t="s">
        <v>79</v>
      </c>
      <c r="B75" s="665"/>
      <c r="C75" s="121">
        <f>SUM(F75:Q75)</f>
        <v>0</v>
      </c>
      <c r="D75" s="230">
        <v>0</v>
      </c>
      <c r="E75" s="230">
        <v>0</v>
      </c>
      <c r="F75" s="140">
        <v>0</v>
      </c>
      <c r="G75" s="141">
        <v>0</v>
      </c>
      <c r="H75" s="142">
        <v>0</v>
      </c>
      <c r="I75" s="142">
        <v>0</v>
      </c>
      <c r="J75" s="142">
        <v>0</v>
      </c>
      <c r="K75" s="142">
        <v>0</v>
      </c>
      <c r="L75" s="143">
        <v>0</v>
      </c>
      <c r="M75" s="140">
        <v>0</v>
      </c>
      <c r="N75" s="122"/>
      <c r="O75" s="141">
        <v>0</v>
      </c>
      <c r="P75" s="142">
        <v>0</v>
      </c>
      <c r="Q75" s="299">
        <v>0</v>
      </c>
      <c r="R75" s="325" t="str">
        <f>AA75&amp;AB75&amp;AC75&amp;AD75&amp;AE75&amp;AF75</f>
        <v/>
      </c>
      <c r="S75" s="24"/>
      <c r="Z75" s="555"/>
      <c r="AA75" s="488" t="str">
        <f>IF(AND($C75&lt;&gt;0,$D75="",$E75=""),"* No olvide ingresar la variable Hombres y/o Mujeres. Digite CERO si no tiene.",IF(SUM($D75+$E75)&lt;&gt;$C75, "*La suma Total de: "&amp;$F$33&amp;""&amp;" + "&amp;$M$33&amp;""&amp;" + "&amp;$O$33&amp;""&amp;" debe ser igual a la suma de Hombres + Mujeres. ",""))</f>
        <v/>
      </c>
      <c r="AB75" s="553"/>
      <c r="AC75" s="553"/>
      <c r="AD75" s="553"/>
      <c r="AE75" s="553"/>
      <c r="AF75" s="553"/>
      <c r="AG75" s="553"/>
      <c r="AH75" s="324">
        <f t="shared" ref="AH75:AH78" si="12">IF(AND($C75&lt;&gt;0,$D75="",$E75=""),1,IF(SUM($D75+$E75)&lt;&gt;$C75,1,0))</f>
        <v>0</v>
      </c>
      <c r="AI75" s="554"/>
      <c r="AJ75" s="553"/>
      <c r="AK75" s="554"/>
      <c r="AL75" s="554"/>
      <c r="AM75" s="554"/>
    </row>
    <row r="76" spans="1:39" ht="15" customHeight="1" x14ac:dyDescent="0.2">
      <c r="A76" s="92" t="s">
        <v>85</v>
      </c>
      <c r="B76" s="93"/>
      <c r="C76" s="123">
        <f>SUM(F76:Q76)</f>
        <v>0</v>
      </c>
      <c r="D76" s="204">
        <v>0</v>
      </c>
      <c r="E76" s="204">
        <v>0</v>
      </c>
      <c r="F76" s="144">
        <v>0</v>
      </c>
      <c r="G76" s="145">
        <v>0</v>
      </c>
      <c r="H76" s="146">
        <v>0</v>
      </c>
      <c r="I76" s="146">
        <v>0</v>
      </c>
      <c r="J76" s="146">
        <v>0</v>
      </c>
      <c r="K76" s="146">
        <v>0</v>
      </c>
      <c r="L76" s="147">
        <v>0</v>
      </c>
      <c r="M76" s="124"/>
      <c r="N76" s="147">
        <v>0</v>
      </c>
      <c r="O76" s="145">
        <v>0</v>
      </c>
      <c r="P76" s="146">
        <v>0</v>
      </c>
      <c r="Q76" s="300">
        <v>0</v>
      </c>
      <c r="R76" s="325" t="str">
        <f t="shared" ref="R76:R80" si="13">AA76&amp;AB76&amp;AC76&amp;AD76&amp;AE76&amp;AF76</f>
        <v/>
      </c>
      <c r="S76" s="277"/>
      <c r="T76" s="277"/>
      <c r="U76" s="277"/>
      <c r="V76" s="277"/>
      <c r="W76" s="277"/>
      <c r="Z76" s="555"/>
      <c r="AA76" s="488" t="str">
        <f t="shared" ref="AA76:AA80" si="14">IF(AND($C76&lt;&gt;0,$D76="",$E76=""),"* No olvide ingresar la variable Hombres y/o Mujeres. Digite CERO si no tiene.",IF(SUM($D76+$E76)&lt;&gt;$C76, "*La suma Total de: "&amp;$F$33&amp;""&amp;" + "&amp;$M$33&amp;""&amp;" + "&amp;$O$33&amp;""&amp;" debe ser igual a la suma de Hombres + Mujeres. ",""))</f>
        <v/>
      </c>
      <c r="AB76" s="553"/>
      <c r="AC76" s="553"/>
      <c r="AD76" s="553"/>
      <c r="AE76" s="553"/>
      <c r="AF76" s="553"/>
      <c r="AH76" s="324">
        <f t="shared" si="12"/>
        <v>0</v>
      </c>
      <c r="AI76" s="554"/>
      <c r="AJ76" s="554"/>
      <c r="AK76" s="554"/>
      <c r="AL76" s="554"/>
      <c r="AM76" s="554"/>
    </row>
    <row r="77" spans="1:39" ht="15" customHeight="1" x14ac:dyDescent="0.15">
      <c r="A77" s="593" t="s">
        <v>87</v>
      </c>
      <c r="B77" s="594"/>
      <c r="C77" s="160">
        <f>SUM(F77:H77)</f>
        <v>0</v>
      </c>
      <c r="D77" s="204">
        <v>0</v>
      </c>
      <c r="E77" s="204">
        <v>0</v>
      </c>
      <c r="F77" s="144">
        <v>0</v>
      </c>
      <c r="G77" s="145">
        <v>0</v>
      </c>
      <c r="H77" s="146">
        <v>0</v>
      </c>
      <c r="I77" s="114"/>
      <c r="J77" s="108"/>
      <c r="K77" s="108"/>
      <c r="L77" s="228"/>
      <c r="M77" s="124"/>
      <c r="N77" s="161"/>
      <c r="O77" s="139"/>
      <c r="P77" s="303"/>
      <c r="Q77" s="301"/>
      <c r="R77" s="325" t="str">
        <f t="shared" si="13"/>
        <v/>
      </c>
      <c r="S77" s="277"/>
      <c r="T77" s="277"/>
      <c r="U77" s="277"/>
      <c r="V77" s="277"/>
      <c r="W77" s="277"/>
      <c r="Z77" s="555"/>
      <c r="AA77" s="488" t="str">
        <f t="shared" si="14"/>
        <v/>
      </c>
      <c r="AB77" s="554"/>
      <c r="AC77" s="554"/>
      <c r="AD77" s="554"/>
      <c r="AE77" s="554"/>
      <c r="AF77" s="28"/>
      <c r="AH77" s="324">
        <f t="shared" si="12"/>
        <v>0</v>
      </c>
      <c r="AI77" s="554"/>
      <c r="AJ77" s="554"/>
      <c r="AK77" s="554"/>
      <c r="AL77" s="554"/>
      <c r="AM77" s="554"/>
    </row>
    <row r="78" spans="1:39" ht="15" customHeight="1" x14ac:dyDescent="0.15">
      <c r="A78" s="673" t="s">
        <v>104</v>
      </c>
      <c r="B78" s="674"/>
      <c r="C78" s="150">
        <f>SUM(F78:L78)</f>
        <v>0</v>
      </c>
      <c r="D78" s="231">
        <v>0</v>
      </c>
      <c r="E78" s="231">
        <v>0</v>
      </c>
      <c r="F78" s="156">
        <v>0</v>
      </c>
      <c r="G78" s="157">
        <v>0</v>
      </c>
      <c r="H78" s="157">
        <v>0</v>
      </c>
      <c r="I78" s="157">
        <v>0</v>
      </c>
      <c r="J78" s="177">
        <v>0</v>
      </c>
      <c r="K78" s="138"/>
      <c r="L78" s="203"/>
      <c r="M78" s="158"/>
      <c r="N78" s="149"/>
      <c r="O78" s="159"/>
      <c r="P78" s="304"/>
      <c r="Q78" s="302"/>
      <c r="R78" s="325" t="str">
        <f t="shared" si="13"/>
        <v/>
      </c>
      <c r="S78" s="277"/>
      <c r="T78" s="277"/>
      <c r="U78" s="277"/>
      <c r="V78" s="277"/>
      <c r="W78" s="277"/>
      <c r="Z78" s="555"/>
      <c r="AA78" s="488" t="str">
        <f t="shared" si="14"/>
        <v/>
      </c>
      <c r="AB78" s="554"/>
      <c r="AC78" s="554"/>
      <c r="AD78" s="554"/>
      <c r="AE78" s="554"/>
      <c r="AF78" s="28"/>
      <c r="AH78" s="324">
        <f t="shared" si="12"/>
        <v>0</v>
      </c>
      <c r="AI78" s="554"/>
      <c r="AJ78" s="554"/>
      <c r="AK78" s="554"/>
      <c r="AL78" s="554"/>
      <c r="AM78" s="554"/>
    </row>
    <row r="79" spans="1:39" ht="15" customHeight="1" x14ac:dyDescent="0.15">
      <c r="A79" s="622" t="s">
        <v>97</v>
      </c>
      <c r="B79" s="623"/>
      <c r="C79" s="150">
        <f>SUM(D79:E79)</f>
        <v>0</v>
      </c>
      <c r="D79" s="150">
        <f>SUM(D75:D78)</f>
        <v>0</v>
      </c>
      <c r="E79" s="150">
        <f t="shared" ref="E79:H79" si="15">SUM(E75:E78)</f>
        <v>0</v>
      </c>
      <c r="F79" s="131">
        <f t="shared" si="15"/>
        <v>0</v>
      </c>
      <c r="G79" s="176">
        <f t="shared" si="15"/>
        <v>0</v>
      </c>
      <c r="H79" s="176">
        <f t="shared" si="15"/>
        <v>0</v>
      </c>
      <c r="I79" s="176">
        <f>SUM(I75:I76)+I78</f>
        <v>0</v>
      </c>
      <c r="J79" s="176">
        <f t="shared" ref="J79:L79" si="16">SUM(J75:J76)+J78</f>
        <v>0</v>
      </c>
      <c r="K79" s="176">
        <f t="shared" si="16"/>
        <v>0</v>
      </c>
      <c r="L79" s="218">
        <f t="shared" si="16"/>
        <v>0</v>
      </c>
      <c r="M79" s="131">
        <f>SUM(M75)</f>
        <v>0</v>
      </c>
      <c r="N79" s="178">
        <f>SUM(N76)</f>
        <v>0</v>
      </c>
      <c r="O79" s="131">
        <f>SUM(O75:O76)</f>
        <v>0</v>
      </c>
      <c r="P79" s="131">
        <f t="shared" ref="P79:Q79" si="17">SUM(P75:P76)</f>
        <v>0</v>
      </c>
      <c r="Q79" s="131">
        <f t="shared" si="17"/>
        <v>0</v>
      </c>
      <c r="R79" s="325"/>
      <c r="S79" s="277"/>
      <c r="T79" s="277"/>
      <c r="U79" s="277"/>
      <c r="V79" s="277"/>
      <c r="W79" s="277"/>
      <c r="Z79" s="28"/>
      <c r="AA79" s="28"/>
      <c r="AB79" s="28"/>
      <c r="AC79" s="28"/>
      <c r="AD79" s="28"/>
      <c r="AE79" s="28"/>
      <c r="AF79" s="28"/>
      <c r="AH79" s="28"/>
      <c r="AI79" s="28"/>
      <c r="AJ79" s="28"/>
      <c r="AK79" s="28"/>
      <c r="AL79" s="28"/>
      <c r="AM79" s="28"/>
    </row>
    <row r="80" spans="1:39" ht="15" customHeight="1" x14ac:dyDescent="0.2">
      <c r="A80" s="675" t="s">
        <v>98</v>
      </c>
      <c r="B80" s="676"/>
      <c r="C80" s="130">
        <f>SUM(F80:Q80)</f>
        <v>0</v>
      </c>
      <c r="D80" s="217"/>
      <c r="E80" s="232"/>
      <c r="F80" s="151"/>
      <c r="G80" s="148"/>
      <c r="H80" s="148"/>
      <c r="I80" s="148"/>
      <c r="J80" s="152"/>
      <c r="K80" s="153"/>
      <c r="L80" s="219"/>
      <c r="M80" s="154"/>
      <c r="N80" s="155"/>
      <c r="O80" s="154"/>
      <c r="P80" s="306"/>
      <c r="Q80" s="305"/>
      <c r="R80" s="325" t="str">
        <f t="shared" si="13"/>
        <v/>
      </c>
      <c r="S80" s="277"/>
      <c r="T80" s="277"/>
      <c r="U80" s="277"/>
      <c r="V80" s="277"/>
      <c r="W80" s="277"/>
      <c r="Z80" s="554"/>
      <c r="AA80" s="488" t="str">
        <f t="shared" si="14"/>
        <v/>
      </c>
      <c r="AB80" s="553"/>
      <c r="AC80" s="553"/>
      <c r="AD80" s="553"/>
      <c r="AE80" s="553"/>
      <c r="AF80" s="553"/>
      <c r="AH80" s="324">
        <f t="shared" ref="AH80" si="18">IF(AND($C80&lt;&gt;0,$D80="",$E80=""),1,IF(SUM($D80+$E80)&lt;&gt;$C80,1,0))</f>
        <v>0</v>
      </c>
      <c r="AI80" s="554"/>
      <c r="AJ80" s="554"/>
      <c r="AK80" s="554"/>
      <c r="AL80" s="554"/>
      <c r="AM80" s="554"/>
    </row>
    <row r="81" spans="1:439" ht="15" customHeight="1" x14ac:dyDescent="0.15">
      <c r="A81" s="28" t="s">
        <v>99</v>
      </c>
      <c r="B81" s="89"/>
      <c r="C81" s="90"/>
      <c r="D81" s="91"/>
      <c r="E81" s="91"/>
      <c r="F81" s="91"/>
      <c r="G81" s="91"/>
      <c r="H81" s="91"/>
      <c r="I81" s="90"/>
      <c r="J81" s="90"/>
      <c r="K81" s="90"/>
      <c r="L81" s="90"/>
      <c r="M81" s="90"/>
      <c r="N81" s="90"/>
      <c r="O81" s="90"/>
      <c r="R81" s="24"/>
      <c r="AA81" s="168"/>
      <c r="AB81" s="168"/>
      <c r="AC81" s="168"/>
      <c r="AD81" s="168"/>
      <c r="AE81" s="168"/>
      <c r="AF81" s="168"/>
      <c r="AG81" s="168"/>
      <c r="AH81" s="168"/>
      <c r="AI81" s="554"/>
      <c r="AJ81" s="28"/>
      <c r="AK81" s="28"/>
      <c r="AL81" s="28"/>
      <c r="AM81" s="28"/>
    </row>
    <row r="82" spans="1:439" ht="15" customHeight="1" x14ac:dyDescent="0.15">
      <c r="B82" s="89"/>
      <c r="C82" s="90"/>
      <c r="D82" s="91"/>
      <c r="E82" s="91"/>
      <c r="F82" s="91"/>
      <c r="G82" s="91"/>
      <c r="H82" s="91"/>
      <c r="I82" s="90"/>
      <c r="J82" s="90"/>
      <c r="K82" s="90"/>
      <c r="L82" s="90"/>
      <c r="M82" s="90"/>
      <c r="N82" s="90"/>
      <c r="O82" s="90"/>
      <c r="R82" s="24"/>
      <c r="AA82" s="168"/>
      <c r="AB82" s="168"/>
      <c r="AC82" s="168"/>
      <c r="AD82" s="168"/>
      <c r="AE82" s="168"/>
      <c r="AF82" s="168"/>
      <c r="AG82" s="168"/>
      <c r="AH82" s="168"/>
      <c r="AI82" s="168"/>
    </row>
    <row r="83" spans="1:439" ht="30.75" customHeight="1" x14ac:dyDescent="0.15">
      <c r="A83" s="451" t="s">
        <v>105</v>
      </c>
      <c r="G83" s="32"/>
      <c r="H83" s="32"/>
      <c r="R83" s="24"/>
      <c r="AA83" s="168"/>
      <c r="AB83" s="168"/>
      <c r="AC83" s="168"/>
      <c r="AD83" s="168"/>
      <c r="AE83" s="168"/>
      <c r="AF83" s="168"/>
      <c r="AG83" s="168"/>
      <c r="AH83" s="168"/>
      <c r="AI83" s="168"/>
    </row>
    <row r="84" spans="1:439" ht="21" customHeight="1" x14ac:dyDescent="0.15">
      <c r="A84" s="624" t="s">
        <v>62</v>
      </c>
      <c r="B84" s="625"/>
      <c r="C84" s="619" t="s">
        <v>106</v>
      </c>
      <c r="D84" s="677" t="s">
        <v>107</v>
      </c>
      <c r="E84" s="678"/>
      <c r="F84" s="619" t="s">
        <v>108</v>
      </c>
      <c r="G84" s="681" t="s">
        <v>109</v>
      </c>
      <c r="H84" s="681"/>
      <c r="I84" s="681"/>
      <c r="J84" s="681"/>
      <c r="K84" s="681"/>
      <c r="L84" s="681"/>
      <c r="M84" s="681"/>
      <c r="N84" s="682" t="s">
        <v>110</v>
      </c>
      <c r="P84" s="24"/>
      <c r="X84" s="167"/>
      <c r="Y84" s="168"/>
      <c r="Z84" s="168"/>
      <c r="AA84" s="168"/>
      <c r="AB84" s="168"/>
      <c r="AC84" s="168"/>
      <c r="AD84" s="168"/>
      <c r="AE84" s="168"/>
      <c r="AF84" s="168"/>
      <c r="AG84" s="168"/>
    </row>
    <row r="85" spans="1:439" ht="23.25" customHeight="1" x14ac:dyDescent="0.15">
      <c r="A85" s="626"/>
      <c r="B85" s="627"/>
      <c r="C85" s="620"/>
      <c r="D85" s="616" t="s">
        <v>111</v>
      </c>
      <c r="E85" s="613" t="s">
        <v>112</v>
      </c>
      <c r="F85" s="679"/>
      <c r="G85" s="683" t="s">
        <v>113</v>
      </c>
      <c r="H85" s="683"/>
      <c r="I85" s="683"/>
      <c r="J85" s="684" t="s">
        <v>114</v>
      </c>
      <c r="K85" s="685" t="s">
        <v>115</v>
      </c>
      <c r="L85" s="686" t="s">
        <v>116</v>
      </c>
      <c r="M85" s="687" t="s">
        <v>117</v>
      </c>
      <c r="N85" s="679"/>
      <c r="P85" s="24"/>
      <c r="X85" s="167"/>
      <c r="Y85" s="168"/>
      <c r="Z85" s="168"/>
      <c r="AA85" s="168"/>
      <c r="AB85" s="168"/>
      <c r="AC85" s="168"/>
      <c r="AD85" s="168"/>
      <c r="AE85" s="168"/>
      <c r="AF85" s="168"/>
      <c r="AG85" s="168"/>
    </row>
    <row r="86" spans="1:439" ht="26.25" customHeight="1" x14ac:dyDescent="0.15">
      <c r="A86" s="628"/>
      <c r="B86" s="629"/>
      <c r="C86" s="621"/>
      <c r="D86" s="618"/>
      <c r="E86" s="615"/>
      <c r="F86" s="680"/>
      <c r="G86" s="33" t="s">
        <v>118</v>
      </c>
      <c r="H86" s="34" t="s">
        <v>119</v>
      </c>
      <c r="I86" s="35" t="s">
        <v>63</v>
      </c>
      <c r="J86" s="684"/>
      <c r="K86" s="658"/>
      <c r="L86" s="686"/>
      <c r="M86" s="687"/>
      <c r="N86" s="680"/>
      <c r="P86" s="24"/>
      <c r="X86" s="167"/>
      <c r="Y86" s="168"/>
      <c r="Z86" s="168"/>
      <c r="AA86" s="168"/>
      <c r="AB86" s="168"/>
      <c r="AC86" s="168"/>
      <c r="AD86" s="168"/>
      <c r="AE86" s="168"/>
      <c r="AF86" s="168"/>
      <c r="AG86" s="168"/>
    </row>
    <row r="87" spans="1:439" ht="18" customHeight="1" x14ac:dyDescent="0.15">
      <c r="A87" s="401" t="s">
        <v>80</v>
      </c>
      <c r="B87" s="238"/>
      <c r="C87" s="404">
        <v>512</v>
      </c>
      <c r="D87" s="402">
        <v>240</v>
      </c>
      <c r="E87" s="348">
        <v>20</v>
      </c>
      <c r="F87" s="216">
        <f t="shared" ref="F87:F90" si="19">SUM(C87:E87)</f>
        <v>772</v>
      </c>
      <c r="G87" s="364">
        <f>C13+C18</f>
        <v>90</v>
      </c>
      <c r="H87" s="365">
        <f>+C50+C55</f>
        <v>0</v>
      </c>
      <c r="I87" s="363">
        <f t="shared" ref="I87:I91" si="20">+G87+H87</f>
        <v>90</v>
      </c>
      <c r="J87" s="94">
        <v>0</v>
      </c>
      <c r="K87" s="104">
        <v>0</v>
      </c>
      <c r="L87" s="173">
        <v>80</v>
      </c>
      <c r="M87" s="216">
        <f>SUM(I87:L87)</f>
        <v>170</v>
      </c>
      <c r="N87" s="216">
        <f t="shared" ref="N87:N94" si="21">F87-M87</f>
        <v>602</v>
      </c>
      <c r="P87" s="24"/>
      <c r="X87" s="167"/>
      <c r="Y87" s="168"/>
      <c r="Z87" s="168"/>
      <c r="AA87" s="168"/>
      <c r="AB87" s="168"/>
      <c r="AC87" s="168"/>
      <c r="AD87" s="168"/>
      <c r="AE87" s="168"/>
      <c r="AF87" s="168"/>
      <c r="AG87" s="168"/>
    </row>
    <row r="88" spans="1:439" ht="18" customHeight="1" x14ac:dyDescent="0.15">
      <c r="A88" s="401" t="s">
        <v>81</v>
      </c>
      <c r="B88" s="238"/>
      <c r="C88" s="404">
        <v>365</v>
      </c>
      <c r="D88" s="402">
        <v>260</v>
      </c>
      <c r="E88" s="348">
        <v>0</v>
      </c>
      <c r="F88" s="216">
        <f t="shared" si="19"/>
        <v>625</v>
      </c>
      <c r="G88" s="364">
        <f>C14+C19</f>
        <v>207</v>
      </c>
      <c r="H88" s="365">
        <f>+C51+C56</f>
        <v>0</v>
      </c>
      <c r="I88" s="363">
        <f t="shared" si="20"/>
        <v>207</v>
      </c>
      <c r="J88" s="346">
        <v>1</v>
      </c>
      <c r="K88" s="346">
        <v>0</v>
      </c>
      <c r="L88" s="346">
        <v>220</v>
      </c>
      <c r="M88" s="216">
        <f t="shared" ref="M88:M94" si="22">SUM(I88:L88)</f>
        <v>428</v>
      </c>
      <c r="N88" s="216">
        <f t="shared" si="21"/>
        <v>197</v>
      </c>
      <c r="P88" s="24"/>
      <c r="X88" s="167"/>
      <c r="Y88" s="168"/>
      <c r="Z88" s="168"/>
      <c r="AA88" s="168"/>
      <c r="AB88" s="168"/>
      <c r="AC88" s="168"/>
      <c r="AD88" s="168"/>
      <c r="AE88" s="168"/>
      <c r="AF88" s="168"/>
      <c r="AG88" s="168"/>
    </row>
    <row r="89" spans="1:439" ht="18" customHeight="1" x14ac:dyDescent="0.15">
      <c r="A89" s="630" t="s">
        <v>86</v>
      </c>
      <c r="B89" s="631"/>
      <c r="C89" s="404">
        <v>48</v>
      </c>
      <c r="D89" s="402">
        <v>40</v>
      </c>
      <c r="E89" s="348">
        <v>0</v>
      </c>
      <c r="F89" s="216">
        <f t="shared" si="19"/>
        <v>88</v>
      </c>
      <c r="G89" s="364">
        <f>C20+C26</f>
        <v>22</v>
      </c>
      <c r="H89" s="365">
        <f>+C57+C63</f>
        <v>0</v>
      </c>
      <c r="I89" s="363">
        <f t="shared" si="20"/>
        <v>22</v>
      </c>
      <c r="J89" s="346">
        <v>0</v>
      </c>
      <c r="K89" s="346">
        <v>0</v>
      </c>
      <c r="L89" s="346">
        <v>0</v>
      </c>
      <c r="M89" s="216">
        <f t="shared" si="22"/>
        <v>22</v>
      </c>
      <c r="N89" s="216">
        <f t="shared" si="21"/>
        <v>66</v>
      </c>
      <c r="P89" s="24"/>
      <c r="X89" s="167"/>
      <c r="Y89" s="168"/>
      <c r="Z89" s="168"/>
      <c r="AA89" s="168"/>
      <c r="AB89" s="168"/>
      <c r="AC89" s="168"/>
      <c r="AD89" s="168"/>
      <c r="AE89" s="168"/>
      <c r="AF89" s="168"/>
      <c r="AG89" s="168"/>
    </row>
    <row r="90" spans="1:439" ht="18" customHeight="1" x14ac:dyDescent="0.15">
      <c r="A90" s="630" t="s">
        <v>82</v>
      </c>
      <c r="B90" s="631"/>
      <c r="C90" s="405">
        <v>40</v>
      </c>
      <c r="D90" s="403">
        <v>60</v>
      </c>
      <c r="E90" s="248">
        <v>0</v>
      </c>
      <c r="F90" s="295">
        <f t="shared" si="19"/>
        <v>100</v>
      </c>
      <c r="G90" s="297">
        <f>+C15+C21</f>
        <v>23</v>
      </c>
      <c r="H90" s="298">
        <f>+C52+C58</f>
        <v>0</v>
      </c>
      <c r="I90" s="296">
        <f t="shared" si="20"/>
        <v>23</v>
      </c>
      <c r="J90" s="229">
        <v>0</v>
      </c>
      <c r="K90" s="229">
        <v>0.5</v>
      </c>
      <c r="L90" s="248">
        <v>40</v>
      </c>
      <c r="M90" s="349">
        <f t="shared" si="22"/>
        <v>63.5</v>
      </c>
      <c r="N90" s="296">
        <f t="shared" si="21"/>
        <v>36.5</v>
      </c>
      <c r="P90" s="24"/>
      <c r="X90" s="167"/>
      <c r="Y90" s="168"/>
      <c r="Z90" s="168"/>
      <c r="AA90" s="168"/>
      <c r="AB90" s="168"/>
      <c r="AC90" s="168"/>
      <c r="AD90" s="168"/>
      <c r="AE90" s="168"/>
      <c r="AF90" s="168"/>
      <c r="AG90" s="168"/>
    </row>
    <row r="91" spans="1:439" s="179" customFormat="1" ht="18" customHeight="1" x14ac:dyDescent="0.15">
      <c r="A91" s="630" t="s">
        <v>83</v>
      </c>
      <c r="B91" s="631"/>
      <c r="C91" s="465">
        <v>122.4</v>
      </c>
      <c r="D91" s="466">
        <v>76.8</v>
      </c>
      <c r="E91" s="467">
        <v>0</v>
      </c>
      <c r="F91" s="422">
        <f>SUM(C91:E91)</f>
        <v>199.2</v>
      </c>
      <c r="G91" s="423">
        <f>C16+C22+C25</f>
        <v>67.199999999999989</v>
      </c>
      <c r="H91" s="424">
        <f>+C53+C59+C62</f>
        <v>0</v>
      </c>
      <c r="I91" s="425">
        <f t="shared" si="20"/>
        <v>67.199999999999989</v>
      </c>
      <c r="J91" s="468">
        <v>0</v>
      </c>
      <c r="K91" s="468">
        <v>0</v>
      </c>
      <c r="L91" s="469"/>
      <c r="M91" s="426">
        <f t="shared" si="22"/>
        <v>67.199999999999989</v>
      </c>
      <c r="N91" s="427">
        <f t="shared" si="21"/>
        <v>132</v>
      </c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  <c r="AV91" s="170"/>
      <c r="AW91" s="170"/>
      <c r="AX91" s="170"/>
      <c r="AY91" s="170"/>
      <c r="AZ91" s="170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  <c r="IV91" s="24"/>
      <c r="IW91" s="24"/>
      <c r="IX91" s="24"/>
      <c r="IY91" s="24"/>
      <c r="IZ91" s="24"/>
      <c r="JA91" s="24"/>
      <c r="JB91" s="24"/>
      <c r="JC91" s="24"/>
      <c r="JD91" s="24"/>
      <c r="JE91" s="24"/>
      <c r="JF91" s="24"/>
      <c r="JG91" s="24"/>
      <c r="JH91" s="24"/>
      <c r="JI91" s="24"/>
      <c r="JJ91" s="24"/>
      <c r="JK91" s="24"/>
      <c r="JL91" s="24"/>
      <c r="JM91" s="24"/>
      <c r="JN91" s="24"/>
      <c r="JO91" s="24"/>
      <c r="JP91" s="24"/>
      <c r="JQ91" s="24"/>
      <c r="JR91" s="24"/>
      <c r="JS91" s="24"/>
      <c r="JT91" s="24"/>
      <c r="JU91" s="24"/>
      <c r="JV91" s="24"/>
      <c r="JW91" s="24"/>
      <c r="JX91" s="24"/>
      <c r="JY91" s="24"/>
      <c r="JZ91" s="24"/>
      <c r="KA91" s="24"/>
      <c r="KB91" s="24"/>
      <c r="KC91" s="24"/>
      <c r="KD91" s="24"/>
      <c r="KE91" s="24"/>
      <c r="KF91" s="24"/>
      <c r="KG91" s="24"/>
      <c r="KH91" s="24"/>
      <c r="KI91" s="24"/>
      <c r="KJ91" s="24"/>
      <c r="KK91" s="24"/>
      <c r="KL91" s="24"/>
      <c r="KM91" s="24"/>
      <c r="KN91" s="24"/>
      <c r="KO91" s="24"/>
      <c r="KP91" s="24"/>
      <c r="KQ91" s="24"/>
      <c r="KR91" s="24"/>
      <c r="KS91" s="24"/>
      <c r="KT91" s="24"/>
      <c r="KU91" s="24"/>
      <c r="KV91" s="24"/>
      <c r="KW91" s="24"/>
      <c r="KX91" s="24"/>
      <c r="KY91" s="24"/>
      <c r="KZ91" s="24"/>
      <c r="LA91" s="24"/>
      <c r="LB91" s="24"/>
      <c r="LC91" s="24"/>
      <c r="LD91" s="24"/>
      <c r="LE91" s="24"/>
      <c r="LF91" s="24"/>
      <c r="LG91" s="24"/>
      <c r="LH91" s="24"/>
      <c r="LI91" s="24"/>
      <c r="LJ91" s="24"/>
      <c r="LK91" s="24"/>
      <c r="LL91" s="24"/>
      <c r="LM91" s="24"/>
      <c r="LN91" s="24"/>
      <c r="LO91" s="24"/>
      <c r="LP91" s="24"/>
      <c r="LQ91" s="24"/>
      <c r="LR91" s="24"/>
      <c r="LS91" s="24"/>
      <c r="LT91" s="24"/>
      <c r="LU91" s="24"/>
      <c r="LV91" s="24"/>
      <c r="LW91" s="24"/>
      <c r="LX91" s="24"/>
      <c r="LY91" s="24"/>
      <c r="LZ91" s="24"/>
      <c r="MA91" s="24"/>
      <c r="MB91" s="24"/>
      <c r="MC91" s="24"/>
      <c r="MD91" s="24"/>
      <c r="ME91" s="24"/>
      <c r="MF91" s="24"/>
      <c r="MG91" s="24"/>
      <c r="MH91" s="24"/>
      <c r="MI91" s="24"/>
      <c r="MJ91" s="24"/>
      <c r="MK91" s="24"/>
      <c r="ML91" s="24"/>
      <c r="MM91" s="24"/>
      <c r="MN91" s="24"/>
      <c r="MO91" s="24"/>
      <c r="MP91" s="24"/>
      <c r="MQ91" s="24"/>
      <c r="MR91" s="24"/>
      <c r="MS91" s="24"/>
      <c r="MT91" s="24"/>
      <c r="MU91" s="24"/>
      <c r="MV91" s="24"/>
      <c r="MW91" s="24"/>
      <c r="MX91" s="24"/>
      <c r="MY91" s="24"/>
      <c r="MZ91" s="24"/>
      <c r="NA91" s="24"/>
      <c r="NB91" s="24"/>
      <c r="NC91" s="24"/>
      <c r="ND91" s="24"/>
      <c r="NE91" s="24"/>
      <c r="NF91" s="24"/>
      <c r="NG91" s="24"/>
      <c r="NH91" s="24"/>
      <c r="NI91" s="24"/>
      <c r="NJ91" s="24"/>
      <c r="NK91" s="24"/>
      <c r="NL91" s="24"/>
      <c r="NM91" s="24"/>
      <c r="NN91" s="24"/>
      <c r="NO91" s="24"/>
      <c r="NP91" s="24"/>
      <c r="NQ91" s="24"/>
      <c r="NR91" s="24"/>
      <c r="NS91" s="24"/>
      <c r="NT91" s="24"/>
      <c r="NU91" s="24"/>
      <c r="NV91" s="24"/>
      <c r="NW91" s="24"/>
      <c r="NX91" s="24"/>
      <c r="NY91" s="24"/>
      <c r="NZ91" s="24"/>
      <c r="OA91" s="24"/>
      <c r="OB91" s="24"/>
      <c r="OC91" s="24"/>
      <c r="OD91" s="24"/>
      <c r="OE91" s="24"/>
      <c r="OF91" s="24"/>
      <c r="OG91" s="24"/>
      <c r="OH91" s="24"/>
      <c r="OI91" s="24"/>
      <c r="OJ91" s="24"/>
      <c r="OK91" s="24"/>
      <c r="OL91" s="24"/>
      <c r="OM91" s="24"/>
      <c r="ON91" s="24"/>
      <c r="OO91" s="24"/>
      <c r="OP91" s="24"/>
      <c r="OQ91" s="24"/>
      <c r="OR91" s="24"/>
      <c r="OS91" s="24"/>
      <c r="OT91" s="24"/>
      <c r="OU91" s="24"/>
      <c r="OV91" s="24"/>
      <c r="OW91" s="24"/>
      <c r="OX91" s="24"/>
      <c r="OY91" s="24"/>
      <c r="OZ91" s="24"/>
      <c r="PA91" s="24"/>
      <c r="PB91" s="24"/>
      <c r="PC91" s="24"/>
      <c r="PD91" s="24"/>
      <c r="PE91" s="24"/>
      <c r="PF91" s="24"/>
      <c r="PG91" s="24"/>
      <c r="PH91" s="24"/>
      <c r="PI91" s="24"/>
      <c r="PJ91" s="24"/>
      <c r="PK91" s="24"/>
      <c r="PL91" s="24"/>
      <c r="PM91" s="24"/>
      <c r="PN91" s="24"/>
      <c r="PO91" s="24"/>
      <c r="PP91" s="24"/>
      <c r="PQ91" s="24"/>
      <c r="PR91" s="24"/>
      <c r="PS91" s="24"/>
      <c r="PT91" s="24"/>
      <c r="PU91" s="24"/>
      <c r="PV91" s="24"/>
      <c r="PW91" s="24"/>
    </row>
    <row r="92" spans="1:439" s="179" customFormat="1" ht="18" customHeight="1" x14ac:dyDescent="0.15">
      <c r="A92" s="630" t="s">
        <v>120</v>
      </c>
      <c r="B92" s="631"/>
      <c r="C92" s="470">
        <v>2.4</v>
      </c>
      <c r="D92" s="471">
        <v>4.8</v>
      </c>
      <c r="E92" s="472">
        <v>0</v>
      </c>
      <c r="F92" s="428">
        <f t="shared" ref="F92:F94" si="23">SUM(C92:E92)</f>
        <v>7.1999999999999993</v>
      </c>
      <c r="G92" s="429">
        <f>C24</f>
        <v>3.2</v>
      </c>
      <c r="H92" s="430">
        <f>C61</f>
        <v>0</v>
      </c>
      <c r="I92" s="431">
        <f>+G92+H92</f>
        <v>3.2</v>
      </c>
      <c r="J92" s="473">
        <v>0</v>
      </c>
      <c r="K92" s="474">
        <v>0</v>
      </c>
      <c r="L92" s="475">
        <v>0</v>
      </c>
      <c r="M92" s="432">
        <f t="shared" si="22"/>
        <v>3.2</v>
      </c>
      <c r="N92" s="428">
        <f t="shared" si="21"/>
        <v>3.9999999999999991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  <c r="AV92" s="170"/>
      <c r="AW92" s="170"/>
      <c r="AX92" s="170"/>
      <c r="AY92" s="170"/>
      <c r="AZ92" s="170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  <c r="IV92" s="24"/>
      <c r="IW92" s="24"/>
      <c r="IX92" s="24"/>
      <c r="IY92" s="24"/>
      <c r="IZ92" s="24"/>
      <c r="JA92" s="24"/>
      <c r="JB92" s="24"/>
      <c r="JC92" s="24"/>
      <c r="JD92" s="24"/>
      <c r="JE92" s="24"/>
      <c r="JF92" s="24"/>
      <c r="JG92" s="24"/>
      <c r="JH92" s="24"/>
      <c r="JI92" s="24"/>
      <c r="JJ92" s="24"/>
      <c r="JK92" s="24"/>
      <c r="JL92" s="24"/>
      <c r="JM92" s="24"/>
      <c r="JN92" s="24"/>
      <c r="JO92" s="24"/>
      <c r="JP92" s="24"/>
      <c r="JQ92" s="24"/>
      <c r="JR92" s="24"/>
      <c r="JS92" s="24"/>
      <c r="JT92" s="24"/>
      <c r="JU92" s="24"/>
      <c r="JV92" s="24"/>
      <c r="JW92" s="24"/>
      <c r="JX92" s="24"/>
      <c r="JY92" s="24"/>
      <c r="JZ92" s="24"/>
      <c r="KA92" s="24"/>
      <c r="KB92" s="24"/>
      <c r="KC92" s="24"/>
      <c r="KD92" s="24"/>
      <c r="KE92" s="24"/>
      <c r="KF92" s="24"/>
      <c r="KG92" s="24"/>
      <c r="KH92" s="24"/>
      <c r="KI92" s="24"/>
      <c r="KJ92" s="24"/>
      <c r="KK92" s="24"/>
      <c r="KL92" s="24"/>
      <c r="KM92" s="24"/>
      <c r="KN92" s="24"/>
      <c r="KO92" s="24"/>
      <c r="KP92" s="24"/>
      <c r="KQ92" s="24"/>
      <c r="KR92" s="24"/>
      <c r="KS92" s="24"/>
      <c r="KT92" s="24"/>
      <c r="KU92" s="24"/>
      <c r="KV92" s="24"/>
      <c r="KW92" s="24"/>
      <c r="KX92" s="24"/>
      <c r="KY92" s="24"/>
      <c r="KZ92" s="24"/>
      <c r="LA92" s="24"/>
      <c r="LB92" s="24"/>
      <c r="LC92" s="24"/>
      <c r="LD92" s="24"/>
      <c r="LE92" s="24"/>
      <c r="LF92" s="24"/>
      <c r="LG92" s="24"/>
      <c r="LH92" s="24"/>
      <c r="LI92" s="24"/>
      <c r="LJ92" s="24"/>
      <c r="LK92" s="24"/>
      <c r="LL92" s="24"/>
      <c r="LM92" s="24"/>
      <c r="LN92" s="24"/>
      <c r="LO92" s="24"/>
      <c r="LP92" s="24"/>
      <c r="LQ92" s="24"/>
      <c r="LR92" s="24"/>
      <c r="LS92" s="24"/>
      <c r="LT92" s="24"/>
      <c r="LU92" s="24"/>
      <c r="LV92" s="24"/>
      <c r="LW92" s="24"/>
      <c r="LX92" s="24"/>
      <c r="LY92" s="24"/>
      <c r="LZ92" s="24"/>
      <c r="MA92" s="24"/>
      <c r="MB92" s="24"/>
      <c r="MC92" s="24"/>
      <c r="MD92" s="24"/>
      <c r="ME92" s="24"/>
      <c r="MF92" s="24"/>
      <c r="MG92" s="24"/>
      <c r="MH92" s="24"/>
      <c r="MI92" s="24"/>
      <c r="MJ92" s="24"/>
      <c r="MK92" s="24"/>
      <c r="ML92" s="24"/>
      <c r="MM92" s="24"/>
      <c r="MN92" s="24"/>
      <c r="MO92" s="24"/>
      <c r="MP92" s="24"/>
      <c r="MQ92" s="24"/>
      <c r="MR92" s="24"/>
      <c r="MS92" s="24"/>
      <c r="MT92" s="24"/>
      <c r="MU92" s="24"/>
      <c r="MV92" s="24"/>
      <c r="MW92" s="24"/>
      <c r="MX92" s="24"/>
      <c r="MY92" s="24"/>
      <c r="MZ92" s="24"/>
      <c r="NA92" s="24"/>
      <c r="NB92" s="24"/>
      <c r="NC92" s="24"/>
      <c r="ND92" s="24"/>
      <c r="NE92" s="24"/>
      <c r="NF92" s="24"/>
      <c r="NG92" s="24"/>
      <c r="NH92" s="24"/>
      <c r="NI92" s="24"/>
      <c r="NJ92" s="24"/>
      <c r="NK92" s="24"/>
      <c r="NL92" s="24"/>
      <c r="NM92" s="24"/>
      <c r="NN92" s="24"/>
      <c r="NO92" s="24"/>
      <c r="NP92" s="24"/>
      <c r="NQ92" s="24"/>
      <c r="NR92" s="24"/>
      <c r="NS92" s="24"/>
      <c r="NT92" s="24"/>
      <c r="NU92" s="24"/>
      <c r="NV92" s="24"/>
      <c r="NW92" s="24"/>
      <c r="NX92" s="24"/>
      <c r="NY92" s="24"/>
      <c r="NZ92" s="24"/>
      <c r="OA92" s="24"/>
      <c r="OB92" s="24"/>
      <c r="OC92" s="24"/>
      <c r="OD92" s="24"/>
      <c r="OE92" s="24"/>
      <c r="OF92" s="24"/>
      <c r="OG92" s="24"/>
      <c r="OH92" s="24"/>
      <c r="OI92" s="24"/>
      <c r="OJ92" s="24"/>
      <c r="OK92" s="24"/>
      <c r="OL92" s="24"/>
      <c r="OM92" s="24"/>
      <c r="ON92" s="24"/>
      <c r="OO92" s="24"/>
      <c r="OP92" s="24"/>
      <c r="OQ92" s="24"/>
      <c r="OR92" s="24"/>
      <c r="OS92" s="24"/>
      <c r="OT92" s="24"/>
      <c r="OU92" s="24"/>
      <c r="OV92" s="24"/>
      <c r="OW92" s="24"/>
      <c r="OX92" s="24"/>
      <c r="OY92" s="24"/>
      <c r="OZ92" s="24"/>
      <c r="PA92" s="24"/>
      <c r="PB92" s="24"/>
      <c r="PC92" s="24"/>
      <c r="PD92" s="24"/>
      <c r="PE92" s="24"/>
      <c r="PF92" s="24"/>
      <c r="PG92" s="24"/>
      <c r="PH92" s="24"/>
      <c r="PI92" s="24"/>
      <c r="PJ92" s="24"/>
      <c r="PK92" s="24"/>
      <c r="PL92" s="24"/>
      <c r="PM92" s="24"/>
      <c r="PN92" s="24"/>
      <c r="PO92" s="24"/>
      <c r="PP92" s="24"/>
      <c r="PQ92" s="24"/>
      <c r="PR92" s="24"/>
      <c r="PS92" s="24"/>
      <c r="PT92" s="24"/>
      <c r="PU92" s="24"/>
      <c r="PV92" s="24"/>
      <c r="PW92" s="24"/>
    </row>
    <row r="93" spans="1:439" s="179" customFormat="1" ht="18" customHeight="1" x14ac:dyDescent="0.15">
      <c r="A93" s="630" t="s">
        <v>91</v>
      </c>
      <c r="B93" s="631"/>
      <c r="C93" s="476">
        <v>3.2</v>
      </c>
      <c r="D93" s="477">
        <v>9.6</v>
      </c>
      <c r="E93" s="478">
        <v>6.4</v>
      </c>
      <c r="F93" s="433">
        <f t="shared" si="23"/>
        <v>19.200000000000003</v>
      </c>
      <c r="G93" s="434">
        <f>C28</f>
        <v>14.399999999999999</v>
      </c>
      <c r="H93" s="435">
        <f>C65</f>
        <v>0</v>
      </c>
      <c r="I93" s="436">
        <f t="shared" ref="I93:I94" si="24">+G93+H93</f>
        <v>14.399999999999999</v>
      </c>
      <c r="J93" s="479">
        <v>0</v>
      </c>
      <c r="K93" s="480">
        <v>0</v>
      </c>
      <c r="L93" s="481">
        <v>0</v>
      </c>
      <c r="M93" s="437">
        <f t="shared" si="22"/>
        <v>14.399999999999999</v>
      </c>
      <c r="N93" s="438">
        <f t="shared" si="21"/>
        <v>4.8000000000000043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17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170"/>
      <c r="AV93" s="170"/>
      <c r="AW93" s="170"/>
      <c r="AX93" s="170"/>
      <c r="AY93" s="170"/>
      <c r="AZ93" s="170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  <c r="IV93" s="24"/>
      <c r="IW93" s="24"/>
      <c r="IX93" s="24"/>
      <c r="IY93" s="24"/>
      <c r="IZ93" s="24"/>
      <c r="JA93" s="24"/>
      <c r="JB93" s="24"/>
      <c r="JC93" s="24"/>
      <c r="JD93" s="24"/>
      <c r="JE93" s="24"/>
      <c r="JF93" s="24"/>
      <c r="JG93" s="24"/>
      <c r="JH93" s="24"/>
      <c r="JI93" s="24"/>
      <c r="JJ93" s="24"/>
      <c r="JK93" s="24"/>
      <c r="JL93" s="24"/>
      <c r="JM93" s="24"/>
      <c r="JN93" s="24"/>
      <c r="JO93" s="24"/>
      <c r="JP93" s="24"/>
      <c r="JQ93" s="24"/>
      <c r="JR93" s="24"/>
      <c r="JS93" s="24"/>
      <c r="JT93" s="24"/>
      <c r="JU93" s="24"/>
      <c r="JV93" s="24"/>
      <c r="JW93" s="24"/>
      <c r="JX93" s="24"/>
      <c r="JY93" s="24"/>
      <c r="JZ93" s="24"/>
      <c r="KA93" s="24"/>
      <c r="KB93" s="24"/>
      <c r="KC93" s="24"/>
      <c r="KD93" s="24"/>
      <c r="KE93" s="24"/>
      <c r="KF93" s="24"/>
      <c r="KG93" s="24"/>
      <c r="KH93" s="24"/>
      <c r="KI93" s="24"/>
      <c r="KJ93" s="24"/>
      <c r="KK93" s="24"/>
      <c r="KL93" s="24"/>
      <c r="KM93" s="24"/>
      <c r="KN93" s="24"/>
      <c r="KO93" s="24"/>
      <c r="KP93" s="24"/>
      <c r="KQ93" s="24"/>
      <c r="KR93" s="24"/>
      <c r="KS93" s="24"/>
      <c r="KT93" s="24"/>
      <c r="KU93" s="24"/>
      <c r="KV93" s="24"/>
      <c r="KW93" s="24"/>
      <c r="KX93" s="24"/>
      <c r="KY93" s="24"/>
      <c r="KZ93" s="24"/>
      <c r="LA93" s="24"/>
      <c r="LB93" s="24"/>
      <c r="LC93" s="24"/>
      <c r="LD93" s="24"/>
      <c r="LE93" s="24"/>
      <c r="LF93" s="24"/>
      <c r="LG93" s="24"/>
      <c r="LH93" s="24"/>
      <c r="LI93" s="24"/>
      <c r="LJ93" s="24"/>
      <c r="LK93" s="24"/>
      <c r="LL93" s="24"/>
      <c r="LM93" s="24"/>
      <c r="LN93" s="24"/>
      <c r="LO93" s="24"/>
      <c r="LP93" s="24"/>
      <c r="LQ93" s="24"/>
      <c r="LR93" s="24"/>
      <c r="LS93" s="24"/>
      <c r="LT93" s="24"/>
      <c r="LU93" s="24"/>
      <c r="LV93" s="24"/>
      <c r="LW93" s="24"/>
      <c r="LX93" s="24"/>
      <c r="LY93" s="24"/>
      <c r="LZ93" s="24"/>
      <c r="MA93" s="24"/>
      <c r="MB93" s="24"/>
      <c r="MC93" s="24"/>
      <c r="MD93" s="24"/>
      <c r="ME93" s="24"/>
      <c r="MF93" s="24"/>
      <c r="MG93" s="24"/>
      <c r="MH93" s="24"/>
      <c r="MI93" s="24"/>
      <c r="MJ93" s="24"/>
      <c r="MK93" s="24"/>
      <c r="ML93" s="24"/>
      <c r="MM93" s="24"/>
      <c r="MN93" s="24"/>
      <c r="MO93" s="24"/>
      <c r="MP93" s="24"/>
      <c r="MQ93" s="24"/>
      <c r="MR93" s="24"/>
      <c r="MS93" s="24"/>
      <c r="MT93" s="24"/>
      <c r="MU93" s="24"/>
      <c r="MV93" s="24"/>
      <c r="MW93" s="24"/>
      <c r="MX93" s="24"/>
      <c r="MY93" s="24"/>
      <c r="MZ93" s="24"/>
      <c r="NA93" s="24"/>
      <c r="NB93" s="24"/>
      <c r="NC93" s="24"/>
      <c r="ND93" s="24"/>
      <c r="NE93" s="24"/>
      <c r="NF93" s="24"/>
      <c r="NG93" s="24"/>
      <c r="NH93" s="24"/>
      <c r="NI93" s="24"/>
      <c r="NJ93" s="24"/>
      <c r="NK93" s="24"/>
      <c r="NL93" s="24"/>
      <c r="NM93" s="24"/>
      <c r="NN93" s="24"/>
      <c r="NO93" s="24"/>
      <c r="NP93" s="24"/>
      <c r="NQ93" s="24"/>
      <c r="NR93" s="24"/>
      <c r="NS93" s="24"/>
      <c r="NT93" s="24"/>
      <c r="NU93" s="24"/>
      <c r="NV93" s="24"/>
      <c r="NW93" s="24"/>
      <c r="NX93" s="24"/>
      <c r="NY93" s="24"/>
      <c r="NZ93" s="24"/>
      <c r="OA93" s="24"/>
      <c r="OB93" s="24"/>
      <c r="OC93" s="24"/>
      <c r="OD93" s="24"/>
      <c r="OE93" s="24"/>
      <c r="OF93" s="24"/>
      <c r="OG93" s="24"/>
      <c r="OH93" s="24"/>
      <c r="OI93" s="24"/>
      <c r="OJ93" s="24"/>
      <c r="OK93" s="24"/>
      <c r="OL93" s="24"/>
      <c r="OM93" s="24"/>
      <c r="ON93" s="24"/>
      <c r="OO93" s="24"/>
      <c r="OP93" s="24"/>
      <c r="OQ93" s="24"/>
      <c r="OR93" s="24"/>
      <c r="OS93" s="24"/>
      <c r="OT93" s="24"/>
      <c r="OU93" s="24"/>
      <c r="OV93" s="24"/>
      <c r="OW93" s="24"/>
      <c r="OX93" s="24"/>
      <c r="OY93" s="24"/>
      <c r="OZ93" s="24"/>
      <c r="PA93" s="24"/>
      <c r="PB93" s="24"/>
      <c r="PC93" s="24"/>
      <c r="PD93" s="24"/>
      <c r="PE93" s="24"/>
      <c r="PF93" s="24"/>
      <c r="PG93" s="24"/>
      <c r="PH93" s="24"/>
      <c r="PI93" s="24"/>
      <c r="PJ93" s="24"/>
      <c r="PK93" s="24"/>
      <c r="PL93" s="24"/>
      <c r="PM93" s="24"/>
      <c r="PN93" s="24"/>
      <c r="PO93" s="24"/>
      <c r="PP93" s="24"/>
      <c r="PQ93" s="24"/>
      <c r="PR93" s="24"/>
      <c r="PS93" s="24"/>
      <c r="PT93" s="24"/>
      <c r="PU93" s="24"/>
      <c r="PV93" s="24"/>
      <c r="PW93" s="24"/>
    </row>
    <row r="94" spans="1:439" s="179" customFormat="1" ht="18" customHeight="1" x14ac:dyDescent="0.15">
      <c r="A94" s="632" t="s">
        <v>121</v>
      </c>
      <c r="B94" s="633"/>
      <c r="C94" s="482">
        <v>0</v>
      </c>
      <c r="D94" s="483">
        <v>0</v>
      </c>
      <c r="E94" s="484">
        <v>0</v>
      </c>
      <c r="F94" s="433">
        <f t="shared" si="23"/>
        <v>0</v>
      </c>
      <c r="G94" s="439">
        <f>C29</f>
        <v>0</v>
      </c>
      <c r="H94" s="440">
        <f>C66</f>
        <v>0</v>
      </c>
      <c r="I94" s="441">
        <f t="shared" si="24"/>
        <v>0</v>
      </c>
      <c r="J94" s="485">
        <v>0</v>
      </c>
      <c r="K94" s="486">
        <v>0</v>
      </c>
      <c r="L94" s="487">
        <v>0</v>
      </c>
      <c r="M94" s="442">
        <f t="shared" si="22"/>
        <v>0</v>
      </c>
      <c r="N94" s="443">
        <f t="shared" si="21"/>
        <v>0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17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170"/>
      <c r="AV94" s="170"/>
      <c r="AW94" s="170"/>
      <c r="AX94" s="170"/>
      <c r="AY94" s="170"/>
      <c r="AZ94" s="170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  <c r="IV94" s="24"/>
      <c r="IW94" s="24"/>
      <c r="IX94" s="24"/>
      <c r="IY94" s="24"/>
      <c r="IZ94" s="24"/>
      <c r="JA94" s="24"/>
      <c r="JB94" s="24"/>
      <c r="JC94" s="24"/>
      <c r="JD94" s="24"/>
      <c r="JE94" s="24"/>
      <c r="JF94" s="24"/>
      <c r="JG94" s="24"/>
      <c r="JH94" s="24"/>
      <c r="JI94" s="24"/>
      <c r="JJ94" s="24"/>
      <c r="JK94" s="24"/>
      <c r="JL94" s="24"/>
      <c r="JM94" s="24"/>
      <c r="JN94" s="24"/>
      <c r="JO94" s="24"/>
      <c r="JP94" s="24"/>
      <c r="JQ94" s="24"/>
      <c r="JR94" s="24"/>
      <c r="JS94" s="24"/>
      <c r="JT94" s="24"/>
      <c r="JU94" s="24"/>
      <c r="JV94" s="24"/>
      <c r="JW94" s="24"/>
      <c r="JX94" s="24"/>
      <c r="JY94" s="24"/>
      <c r="JZ94" s="24"/>
      <c r="KA94" s="24"/>
      <c r="KB94" s="24"/>
      <c r="KC94" s="24"/>
      <c r="KD94" s="24"/>
      <c r="KE94" s="24"/>
      <c r="KF94" s="24"/>
      <c r="KG94" s="24"/>
      <c r="KH94" s="24"/>
      <c r="KI94" s="24"/>
      <c r="KJ94" s="24"/>
      <c r="KK94" s="24"/>
      <c r="KL94" s="24"/>
      <c r="KM94" s="24"/>
      <c r="KN94" s="24"/>
      <c r="KO94" s="24"/>
      <c r="KP94" s="24"/>
      <c r="KQ94" s="24"/>
      <c r="KR94" s="24"/>
      <c r="KS94" s="24"/>
      <c r="KT94" s="24"/>
      <c r="KU94" s="24"/>
      <c r="KV94" s="24"/>
      <c r="KW94" s="24"/>
      <c r="KX94" s="24"/>
      <c r="KY94" s="24"/>
      <c r="KZ94" s="24"/>
      <c r="LA94" s="24"/>
      <c r="LB94" s="24"/>
      <c r="LC94" s="24"/>
      <c r="LD94" s="24"/>
      <c r="LE94" s="24"/>
      <c r="LF94" s="24"/>
      <c r="LG94" s="24"/>
      <c r="LH94" s="24"/>
      <c r="LI94" s="24"/>
      <c r="LJ94" s="24"/>
      <c r="LK94" s="24"/>
      <c r="LL94" s="24"/>
      <c r="LM94" s="24"/>
      <c r="LN94" s="24"/>
      <c r="LO94" s="24"/>
      <c r="LP94" s="24"/>
      <c r="LQ94" s="24"/>
      <c r="LR94" s="24"/>
      <c r="LS94" s="24"/>
      <c r="LT94" s="24"/>
      <c r="LU94" s="24"/>
      <c r="LV94" s="24"/>
      <c r="LW94" s="24"/>
      <c r="LX94" s="24"/>
      <c r="LY94" s="24"/>
      <c r="LZ94" s="24"/>
      <c r="MA94" s="24"/>
      <c r="MB94" s="24"/>
      <c r="MC94" s="24"/>
      <c r="MD94" s="24"/>
      <c r="ME94" s="24"/>
      <c r="MF94" s="24"/>
      <c r="MG94" s="24"/>
      <c r="MH94" s="24"/>
      <c r="MI94" s="24"/>
      <c r="MJ94" s="24"/>
      <c r="MK94" s="24"/>
      <c r="ML94" s="24"/>
      <c r="MM94" s="24"/>
      <c r="MN94" s="24"/>
      <c r="MO94" s="24"/>
      <c r="MP94" s="24"/>
      <c r="MQ94" s="24"/>
      <c r="MR94" s="24"/>
      <c r="MS94" s="24"/>
      <c r="MT94" s="24"/>
      <c r="MU94" s="24"/>
      <c r="MV94" s="24"/>
      <c r="MW94" s="24"/>
      <c r="MX94" s="24"/>
      <c r="MY94" s="24"/>
      <c r="MZ94" s="24"/>
      <c r="NA94" s="24"/>
      <c r="NB94" s="24"/>
      <c r="NC94" s="24"/>
      <c r="ND94" s="24"/>
      <c r="NE94" s="24"/>
      <c r="NF94" s="24"/>
      <c r="NG94" s="24"/>
      <c r="NH94" s="24"/>
      <c r="NI94" s="24"/>
      <c r="NJ94" s="24"/>
      <c r="NK94" s="24"/>
      <c r="NL94" s="24"/>
      <c r="NM94" s="24"/>
      <c r="NN94" s="24"/>
      <c r="NO94" s="24"/>
      <c r="NP94" s="24"/>
      <c r="NQ94" s="24"/>
      <c r="NR94" s="24"/>
      <c r="NS94" s="24"/>
      <c r="NT94" s="24"/>
      <c r="NU94" s="24"/>
      <c r="NV94" s="24"/>
      <c r="NW94" s="24"/>
      <c r="NX94" s="24"/>
      <c r="NY94" s="24"/>
      <c r="NZ94" s="24"/>
      <c r="OA94" s="24"/>
      <c r="OB94" s="24"/>
      <c r="OC94" s="24"/>
      <c r="OD94" s="24"/>
      <c r="OE94" s="24"/>
      <c r="OF94" s="24"/>
      <c r="OG94" s="24"/>
      <c r="OH94" s="24"/>
      <c r="OI94" s="24"/>
      <c r="OJ94" s="24"/>
      <c r="OK94" s="24"/>
      <c r="OL94" s="24"/>
      <c r="OM94" s="24"/>
      <c r="ON94" s="24"/>
      <c r="OO94" s="24"/>
      <c r="OP94" s="24"/>
      <c r="OQ94" s="24"/>
      <c r="OR94" s="24"/>
      <c r="OS94" s="24"/>
      <c r="OT94" s="24"/>
      <c r="OU94" s="24"/>
      <c r="OV94" s="24"/>
      <c r="OW94" s="24"/>
      <c r="OX94" s="24"/>
      <c r="OY94" s="24"/>
      <c r="OZ94" s="24"/>
      <c r="PA94" s="24"/>
      <c r="PB94" s="24"/>
      <c r="PC94" s="24"/>
      <c r="PD94" s="24"/>
      <c r="PE94" s="24"/>
      <c r="PF94" s="24"/>
      <c r="PG94" s="24"/>
      <c r="PH94" s="24"/>
      <c r="PI94" s="24"/>
      <c r="PJ94" s="24"/>
      <c r="PK94" s="24"/>
      <c r="PL94" s="24"/>
      <c r="PM94" s="24"/>
      <c r="PN94" s="24"/>
      <c r="PO94" s="24"/>
      <c r="PP94" s="24"/>
      <c r="PQ94" s="24"/>
      <c r="PR94" s="24"/>
      <c r="PS94" s="24"/>
      <c r="PT94" s="24"/>
      <c r="PU94" s="24"/>
      <c r="PV94" s="24"/>
      <c r="PW94" s="24"/>
    </row>
    <row r="95" spans="1:439" ht="18" customHeight="1" x14ac:dyDescent="0.15">
      <c r="A95" s="634" t="s">
        <v>122</v>
      </c>
      <c r="B95" s="634"/>
      <c r="C95" s="444">
        <f t="shared" ref="C95:N95" si="25">SUM(C87,C88:C94)</f>
        <v>1093.0000000000002</v>
      </c>
      <c r="D95" s="445">
        <f t="shared" si="25"/>
        <v>691.19999999999993</v>
      </c>
      <c r="E95" s="446">
        <f t="shared" si="25"/>
        <v>26.4</v>
      </c>
      <c r="F95" s="447">
        <f t="shared" si="25"/>
        <v>1810.6000000000001</v>
      </c>
      <c r="G95" s="448">
        <f t="shared" si="25"/>
        <v>426.79999999999995</v>
      </c>
      <c r="H95" s="448">
        <f t="shared" si="25"/>
        <v>0</v>
      </c>
      <c r="I95" s="449">
        <f t="shared" si="25"/>
        <v>426.79999999999995</v>
      </c>
      <c r="J95" s="447">
        <f t="shared" si="25"/>
        <v>1</v>
      </c>
      <c r="K95" s="448">
        <f t="shared" si="25"/>
        <v>0.5</v>
      </c>
      <c r="L95" s="449">
        <f t="shared" si="25"/>
        <v>340</v>
      </c>
      <c r="M95" s="450">
        <f t="shared" si="25"/>
        <v>768.30000000000007</v>
      </c>
      <c r="N95" s="444">
        <f t="shared" si="25"/>
        <v>1042.3</v>
      </c>
      <c r="P95" s="24"/>
      <c r="X95" s="167"/>
      <c r="Y95" s="168"/>
      <c r="Z95" s="168"/>
      <c r="AA95" s="168"/>
      <c r="AB95" s="168"/>
      <c r="AC95" s="168"/>
      <c r="AD95" s="168"/>
      <c r="AE95" s="168"/>
      <c r="AF95" s="168"/>
      <c r="AG95" s="168"/>
    </row>
    <row r="96" spans="1:439" x14ac:dyDescent="0.15">
      <c r="X96" s="167"/>
    </row>
    <row r="97" spans="1:24" x14ac:dyDescent="0.15">
      <c r="X97" s="167"/>
    </row>
    <row r="110" spans="1:24" ht="12.75" hidden="1" x14ac:dyDescent="0.2">
      <c r="A110" s="556">
        <f>SUM(C13:C16,C18:C22,C24:C26,C28:C29,C37:C40,C42,C50:C53,C55:C59,C61:C63,C65:C66,C75:C78,C80,C87:C94)</f>
        <v>1714.8000000000002</v>
      </c>
      <c r="B110" s="557">
        <f>SUM(AH13:AK80)</f>
        <v>0</v>
      </c>
    </row>
    <row r="147" spans="1:32" ht="23.25" hidden="1" customHeight="1" x14ac:dyDescent="0.15"/>
    <row r="148" spans="1:32" hidden="1" x14ac:dyDescent="0.15">
      <c r="A148" s="38">
        <f>SUM(B8:Q95)</f>
        <v>16984.600000000002</v>
      </c>
      <c r="AF148" s="167">
        <f>SUM(AE1:AI147)</f>
        <v>0</v>
      </c>
    </row>
    <row r="149" spans="1:32" ht="23.25" hidden="1" customHeight="1" x14ac:dyDescent="0.15"/>
  </sheetData>
  <sheetProtection algorithmName="SHA-512" hashValue="+uX8G/7V6BB++2DcurGBCAce1X5Vp1CFx0gYcnmfr68ZLjjYl2eA+ganqd/W9hYO4fs62DbGtYOHnETnnuvVCQ==" saltValue="LZ23QGH8dnDLt44sb9SdFg==" spinCount="100000" sheet="1" objects="1" scenarios="1"/>
  <mergeCells count="115">
    <mergeCell ref="A90:B90"/>
    <mergeCell ref="P72:P74"/>
    <mergeCell ref="Q72:Q74"/>
    <mergeCell ref="A75:B75"/>
    <mergeCell ref="A78:B78"/>
    <mergeCell ref="A79:B79"/>
    <mergeCell ref="A80:B80"/>
    <mergeCell ref="A84:B86"/>
    <mergeCell ref="C84:C86"/>
    <mergeCell ref="D84:E84"/>
    <mergeCell ref="F84:F86"/>
    <mergeCell ref="G84:M84"/>
    <mergeCell ref="N84:N86"/>
    <mergeCell ref="D85:D86"/>
    <mergeCell ref="E85:E86"/>
    <mergeCell ref="G85:I85"/>
    <mergeCell ref="J85:J86"/>
    <mergeCell ref="K85:K86"/>
    <mergeCell ref="L85:L86"/>
    <mergeCell ref="M85:M86"/>
    <mergeCell ref="A89:B89"/>
    <mergeCell ref="A50:A54"/>
    <mergeCell ref="A55:A60"/>
    <mergeCell ref="A61:A64"/>
    <mergeCell ref="A65:A67"/>
    <mergeCell ref="A68:B68"/>
    <mergeCell ref="A71:B74"/>
    <mergeCell ref="C71:C74"/>
    <mergeCell ref="D71:D74"/>
    <mergeCell ref="E71:E74"/>
    <mergeCell ref="A37:B37"/>
    <mergeCell ref="A39:B39"/>
    <mergeCell ref="A41:B41"/>
    <mergeCell ref="A46:A49"/>
    <mergeCell ref="B46:B49"/>
    <mergeCell ref="C46:C49"/>
    <mergeCell ref="D46:J46"/>
    <mergeCell ref="K46:L46"/>
    <mergeCell ref="M46:O46"/>
    <mergeCell ref="D47:D49"/>
    <mergeCell ref="E47:E49"/>
    <mergeCell ref="F47:F49"/>
    <mergeCell ref="G47:G49"/>
    <mergeCell ref="H47:H49"/>
    <mergeCell ref="I47:I49"/>
    <mergeCell ref="J47:J49"/>
    <mergeCell ref="K47:K49"/>
    <mergeCell ref="L47:L49"/>
    <mergeCell ref="M47:M49"/>
    <mergeCell ref="N47:N49"/>
    <mergeCell ref="O47:O49"/>
    <mergeCell ref="E33:E36"/>
    <mergeCell ref="F33:L33"/>
    <mergeCell ref="M33:N33"/>
    <mergeCell ref="O33:Q33"/>
    <mergeCell ref="F34:F36"/>
    <mergeCell ref="G34:G36"/>
    <mergeCell ref="H34:H36"/>
    <mergeCell ref="I34:I36"/>
    <mergeCell ref="J34:J36"/>
    <mergeCell ref="K34:K36"/>
    <mergeCell ref="L34:L36"/>
    <mergeCell ref="M34:M36"/>
    <mergeCell ref="N34:N36"/>
    <mergeCell ref="O34:O36"/>
    <mergeCell ref="P34:P36"/>
    <mergeCell ref="Q34:Q36"/>
    <mergeCell ref="A91:B91"/>
    <mergeCell ref="A92:B92"/>
    <mergeCell ref="A93:B93"/>
    <mergeCell ref="A94:B94"/>
    <mergeCell ref="A95:B95"/>
    <mergeCell ref="A42:B42"/>
    <mergeCell ref="A6:K6"/>
    <mergeCell ref="A7:Q7"/>
    <mergeCell ref="A9:A12"/>
    <mergeCell ref="B9:B12"/>
    <mergeCell ref="C9:C12"/>
    <mergeCell ref="D9:J9"/>
    <mergeCell ref="L10:L12"/>
    <mergeCell ref="K9:L9"/>
    <mergeCell ref="K10:K12"/>
    <mergeCell ref="M10:M12"/>
    <mergeCell ref="J10:J12"/>
    <mergeCell ref="H10:H12"/>
    <mergeCell ref="I10:I12"/>
    <mergeCell ref="O10:O12"/>
    <mergeCell ref="N10:N12"/>
    <mergeCell ref="M9:O9"/>
    <mergeCell ref="F10:F12"/>
    <mergeCell ref="G10:G12"/>
    <mergeCell ref="D10:D12"/>
    <mergeCell ref="E10:E12"/>
    <mergeCell ref="A77:B77"/>
    <mergeCell ref="F71:L71"/>
    <mergeCell ref="M71:N71"/>
    <mergeCell ref="O71:Q71"/>
    <mergeCell ref="F72:F74"/>
    <mergeCell ref="G72:G74"/>
    <mergeCell ref="H72:H74"/>
    <mergeCell ref="I72:I74"/>
    <mergeCell ref="J72:J74"/>
    <mergeCell ref="K72:K74"/>
    <mergeCell ref="L72:L74"/>
    <mergeCell ref="M72:M74"/>
    <mergeCell ref="N72:N74"/>
    <mergeCell ref="O72:O74"/>
    <mergeCell ref="A28:A30"/>
    <mergeCell ref="A13:A17"/>
    <mergeCell ref="A18:A23"/>
    <mergeCell ref="A24:A27"/>
    <mergeCell ref="A31:B31"/>
    <mergeCell ref="A33:B36"/>
    <mergeCell ref="C33:C36"/>
    <mergeCell ref="D33:D36"/>
  </mergeCells>
  <phoneticPr fontId="25" type="noConversion"/>
  <dataValidations count="24">
    <dataValidation type="whole" allowBlank="1" showInputMessage="1" showErrorMessage="1" errorTitle="ERROR" error="Por favor ingrese solo Números." sqref="E21:F21 D23:F23 E58:F58 D60:F60 Q53:V54 H15:J17 D64:H64 D17:F17 G21:H24 I62:J64 M38:M41 R71:W74 D54:F54 H52:J54 M76:M79 G58:J60 K53:K54 F41:L41 N33:N37 F79:L79 N71:N75 D1:L12 A149:A1048576 N39:Q41 K16:K17 A96:A109 F33 F34:L36 M33:M36 F71 D75:E80 F72:L74 M71:M74 D27:H27 D37:E42 X71:Y80 D26 Z71:AA74 S33:Y42 R33:R36 AE1:XFD8 AE32:XFD32 M1:Z8 L32:Z32 K70:Z70 Q46:V49 AE96:XFD1048576 K62:O69 I21:J27 G86:I86 D30:J32 M53:O54 L59:O60 A5:A12 M43:Z45 D43:L49 D67:J70 A111:A147 K81:K84 L81:N86 J81:J86 AE81:XFD83 O81:Z83 G81:I84 E81:F86 D81:D84 A69:A76 C96:Z1048576 A1 AK79:AM79 Z33:AA36 AF71:AM74 P59:V69 L22:O31 AC9:XFD9 P9:X9 M16:O17 L20:O20 L57:O57 P10:P13 L14:L17 G14:G17 D14:F15 P16:P31 AC84:XFD95 Q10:Y31 E19:G19 D19:D21 K56:K60 E56:G56 D56:D58 P53:P57 W46:Z69 A40:A49 P46:P50 D51:F52 L51:L54 P51:V51 G51:G54 O84:X95 A31:A38 C1:C86 K19:K32 AH10:AH12 AF33:XFD36 AN37:XFD42 AI38:AI41 AJ39:AJ41 AH41 AK41:AM41 AH53:AK70 AF14:AG15 N77:Q79 AE43:AG70 AL43:XFD70 AH43:AK51 AN71:XFD80 AI76:AI79 AJ77:AJ79 AH79 A80:A86 AM10:XFD15 AD10:AG13 AI10:AL13 AD16:AG31 AI16:XFD31 AH17:AH31" xr:uid="{018C3983-E3B6-4A38-AE3A-B24E0D20A7FB}">
      <formula1>0</formula1>
      <formula2>100000000000000</formula2>
    </dataValidation>
    <dataValidation type="decimal" allowBlank="1" showInputMessage="1" showErrorMessage="1" errorTitle="ERROR" error="Por favor ingrese solo Números." sqref="G92:I94 C95:N95 F87:I91 M87:N94" xr:uid="{DC97A340-ABA2-418F-BCBC-832F871A0CA2}">
      <formula1>0</formula1>
      <formula2>100000000000000</formula2>
    </dataValidation>
    <dataValidation allowBlank="1" showInputMessage="1" errorTitle="ERROR" error="Por favor ingrese solo Números." sqref="R75:W80 R37:R40 R42" xr:uid="{4880E5CC-69BD-4C85-B79D-342955904418}"/>
    <dataValidation allowBlank="1" showInputMessage="1" showErrorMessage="1" errorTitle="ERROR" error="Por favor ingrese solo Números." sqref="A39 A77:A78 O71:O74 P72:Q74 P34:Q36 D33:E36 D71:E74 B87:B89 AA1:AD8 AA32:AD32 M9:M12 M46:M49 O33:O36 Y84:AB95 N47:O49 P14:P15 A61:A67 D85:D86 G85:I85 AA96:AD1048576 B91:B95 N10:O12 AA81:AD83 AH38:AJ40 AB71:AE74 AB33:AE36 AA37:AA42 Y9:AB9 AH52:AK52 AG80:AM80 AA14:AE15 Z10:Z31 AA43:AD70 AH13:AH16 R41 AA10:AC13 AG38:AG41 AB39:AF41 AK37:AM40 AH37:AI37 Z75:AA80 AG42:AM42 AH76:AJ78 AG76:AG79 AB77:AF79 AK75:AM78 P52 A68:B68 A79:B79 A87:A95 AH75:AI75 AA16:AC31 AI14:AL15" xr:uid="{4DF7124F-DCEA-4B8A-AE77-E63DE5613763}"/>
    <dataValidation type="whole" operator="greaterThanOrEqual" allowBlank="1" showInputMessage="1" showErrorMessage="1" errorTitle="ERROR" error="Por favor ingrese solo Números." prompt="Sólo excepciones normativas" sqref="K78:L78" xr:uid="{2F9237A4-6CD1-40F6-8AA3-DAAF8B0FC864}">
      <formula1>0</formula1>
    </dataValidation>
    <dataValidation type="whole" operator="greaterThanOrEqual" allowBlank="1" showInputMessage="1" showErrorMessage="1" errorTitle="ERROR" error="Por favor ingrese solo Números." sqref="N76 O75:Q76 G25:H26 K75:L76 F80:Q80 F75:J78 G62:H63 M75 D63 D13:E13 D18:E18" xr:uid="{A36AEC84-89FC-43A0-8CFF-D191ADC5EF4D}">
      <formula1>0</formula1>
    </dataValidation>
    <dataValidation type="whole" operator="greaterThanOrEqual" allowBlank="1" showInputMessage="1" showErrorMessage="1" sqref="M37 F37:J40 K37:L38 F42:Q42 O37:Q37 N38:Q38" xr:uid="{57389A8A-9999-4B5D-9DC6-9885061DE82C}">
      <formula1>0</formula1>
    </dataValidation>
    <dataValidation type="whole" operator="greaterThanOrEqual" allowBlank="1" showInputMessage="1" showErrorMessage="1" prompt="Sólo excepciones normativas" sqref="K40:L40" xr:uid="{FE615F90-3A62-4C12-9022-95FC3AAE1415}">
      <formula1>0</formula1>
    </dataValidation>
    <dataValidation type="whole" operator="greaterThanOrEqual" allowBlank="1" showErrorMessage="1" prompt="Sólo excepciones de acuerdo a Norma Técnica." sqref="K39:L39" xr:uid="{8E843A7D-D6C3-4B45-87C9-ABC4FE923ED1}">
      <formula1>0</formula1>
    </dataValidation>
    <dataValidation type="custom" operator="greaterThanOrEqual" allowBlank="1" showInputMessage="1" showErrorMessage="1" errorTitle="ERROR" error="Sólo se permiten enteros o mitades (Ej: 0,5)." sqref="L58:O58 H14 L21:O21 K15 K52 H56:J56 M52:O52 M15:O15 H51 F13 F18 H19:J19" xr:uid="{6EF6BE47-4667-419D-9DE4-35486A83C82F}">
      <formula1>MOD(F13,0.5)=0</formula1>
    </dataValidation>
    <dataValidation type="whole" operator="greaterThanOrEqual" allowBlank="1" showErrorMessage="1" errorTitle="ERROR" error="Por favor ingrese solo Números." prompt="Sólo excepciones de acuerdo a Norma Técnica." sqref="K77:L77" xr:uid="{C45C7888-FDEE-4E63-BC89-16C2E337B7AA}">
      <formula1>0</formula1>
    </dataValidation>
    <dataValidation type="custom" allowBlank="1" showInputMessage="1" showErrorMessage="1" errorTitle="ERROR" error="Por favor ingrese solo Números." sqref="F92:F94" xr:uid="{6B7E3E60-07C8-4E41-A7DF-16210F974048}">
      <formula1>MOD(E92,0.5)=0</formula1>
    </dataValidation>
    <dataValidation type="whole" operator="greaterThanOrEqual" allowBlank="1" showInputMessage="1" showErrorMessage="1" errorTitle="ERROR" error="Sólo se permiten números enteros." promptTitle="Registro" prompt="Sólo para celíacos." sqref="K18:O18" xr:uid="{2FCA1969-A16B-46C4-8EF5-861081E117B3}">
      <formula1>0</formula1>
    </dataValidation>
    <dataValidation type="whole" operator="greaterThanOrEqual" allowBlank="1" showInputMessage="1" showErrorMessage="1" errorTitle="ERROR" error="Sólo se permiten números enteros." sqref="I14:J14 E20:J20 E57:J57 G13:H13 G18:J18 D50:H50 D55:J55 I51:J51 C87:E89 J87:L89" xr:uid="{AC7F1132-297C-4069-B7F8-746C977F5B09}">
      <formula1>0</formula1>
    </dataValidation>
    <dataValidation type="custom" allowBlank="1" showInputMessage="1" showErrorMessage="1" errorTitle="ERROR" error="Por favor ingrese solo Números (Máximo 3 decimales)." promptTitle="Registro:" prompt="Recuerde registrar en Kilogramos." sqref="D28:H29 D65:H66" xr:uid="{4A811A27-F16B-4B27-96DB-898AC7A0BA91}">
      <formula1>IF(ISNUMBER(D28),IFERROR(LEN(RIGHT(D28,LEN(D28)-FIND(",",D28))),0),4)&lt;=3</formula1>
    </dataValidation>
    <dataValidation type="whole" operator="greaterThanOrEqual" allowBlank="1" showErrorMessage="1" errorTitle="ERROR" error="Por favor ingrese solo Números Enteros." promptTitle="Registro:" prompt="Recuerde registrar en Kilogramos." sqref="E63:F63 E26:F26" xr:uid="{74D8EFAD-2EFE-4F9F-B288-F4D1B7BC92AD}">
      <formula1>0</formula1>
    </dataValidation>
    <dataValidation type="custom" allowBlank="1" showInputMessage="1" showErrorMessage="1" errorTitle="ERROR" error="Por favor ingrese solo Números (Máximo 3 decimales)." prompt="Sólo excepciones normativas" sqref="I28:J29 J65 I66:J66" xr:uid="{549AECB5-BB6F-4C33-926B-4750CEA5FB4A}">
      <formula1>IF(ISNUMBER(I28),IFERROR(LEN(RIGHT(I28,LEN(I28)-FIND(",",I28))),0),4)&lt;=3</formula1>
    </dataValidation>
    <dataValidation type="custom" allowBlank="1" showErrorMessage="1" errorTitle="ERROR" error="Por favor ingrese solo Números (Máximo 3 decimales)." promptTitle="Registro:" prompt="Recuerde registrar en Kilogramos." sqref="C91:E94 J91:L94 D22:F22 D24:F25 D61:F62 D59:F59 D16:F16 D53:F53" xr:uid="{47064F1E-4B04-4417-92AD-BA15E3171856}">
      <formula1>IF(ISNUMBER(C16),IFERROR(LEN(RIGHT(C16,LEN(C16)-FIND(",",C16))),0),4)&lt;=3</formula1>
    </dataValidation>
    <dataValidation type="custom" allowBlank="1" showInputMessage="1" showErrorMessage="1" errorTitle="ERROR" error="Sólo se permiten enteros o mitades (Ej: 0,5)." sqref="C90:E90 J90:L90" xr:uid="{AB267591-A3FF-42F9-9695-AE677B79A3E2}">
      <formula1>MOD(C90,0.5)=0</formula1>
    </dataValidation>
    <dataValidation type="whole" operator="greaterThanOrEqual" allowBlank="1" showErrorMessage="1" errorTitle="ERROR" error="Sólo se permiten números enteros." promptTitle="Registro" prompt="Sólo para celíacos." sqref="I13:O13 I50:O50 K55:O55" xr:uid="{9F5DBC69-A24D-4151-89ED-8EDB1DDCD663}">
      <formula1>0</formula1>
    </dataValidation>
    <dataValidation type="whole" allowBlank="1" showInputMessage="1" showErrorMessage="1" errorTitle="ERROR" error="Por favor ingrese solo Números." promptTitle="Registro" prompt="Solo excepciones normativas_x000a_" sqref="M14" xr:uid="{FD7C510B-34F5-47ED-A8D8-35E9BA52C50F}">
      <formula1>0</formula1>
      <formula2>100000000000000</formula2>
    </dataValidation>
    <dataValidation type="whole" allowBlank="1" showInputMessage="1" showErrorMessage="1" errorTitle="ERROR" error="Por favor ingrese solo Números." promptTitle="Registro" prompt="Solo excepciones normativas" sqref="O56 K14 N14:O14 L19:O19 K51 M51:O51 L56:M56" xr:uid="{6FB4D459-368F-44B4-A9E6-AEDE03DB750B}">
      <formula1>0</formula1>
      <formula2>100000000000000</formula2>
    </dataValidation>
    <dataValidation type="whole" allowBlank="1" showInputMessage="1" showErrorMessage="1" errorTitle="ERROR" error="Por favor ingrese solo Números." promptTitle="Registro " prompt="Solo excepciones normativas" sqref="N56" xr:uid="{11D99451-A564-4140-980B-218B06B1EF58}">
      <formula1>0</formula1>
      <formula2>100000000000000</formula2>
    </dataValidation>
    <dataValidation type="custom" allowBlank="1" showInputMessage="1" showErrorMessage="1" errorTitle="ERROR" error="Por favor ingrese solo Números (Máximo 3 decimales)." prompt="Solo excepciones normativas" sqref="I65" xr:uid="{8D747128-912F-4424-9F5A-E19731596CB6}">
      <formula1>IF(ISNUMBER(I65),IFERROR(LEN(RIGHT(I65,LEN(I65)-FIND(",",I65))),0),4)&lt;=3</formula1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C210"/>
  <sheetViews>
    <sheetView showGridLines="0" topLeftCell="A16" zoomScaleNormal="100" workbookViewId="0">
      <selection activeCell="M32" sqref="M32"/>
    </sheetView>
  </sheetViews>
  <sheetFormatPr baseColWidth="10" defaultColWidth="11.7109375" defaultRowHeight="10.5" x14ac:dyDescent="0.15"/>
  <cols>
    <col min="1" max="1" width="45.28515625" style="42" customWidth="1"/>
    <col min="2" max="2" width="15.5703125" style="42" customWidth="1"/>
    <col min="3" max="3" width="18.28515625" style="42" customWidth="1"/>
    <col min="4" max="4" width="14.28515625" style="42" customWidth="1"/>
    <col min="5" max="5" width="11.5703125" style="42" customWidth="1"/>
    <col min="6" max="6" width="15.7109375" style="42" customWidth="1"/>
    <col min="7" max="7" width="13.7109375" style="42" customWidth="1"/>
    <col min="8" max="8" width="14.85546875" style="42" customWidth="1"/>
    <col min="9" max="9" width="15.140625" style="42" customWidth="1"/>
    <col min="10" max="10" width="12.7109375" style="42" customWidth="1"/>
    <col min="11" max="11" width="11.5703125" style="42" customWidth="1"/>
    <col min="12" max="12" width="14.7109375" style="42" customWidth="1"/>
    <col min="13" max="13" width="11" style="42" customWidth="1"/>
    <col min="14" max="15" width="10.85546875" style="42" customWidth="1"/>
    <col min="16" max="17" width="11.7109375" style="42" customWidth="1"/>
    <col min="18" max="20" width="11.28515625" style="42" customWidth="1"/>
    <col min="21" max="26" width="14" style="42" customWidth="1"/>
    <col min="27" max="29" width="14" style="42" hidden="1" customWidth="1"/>
    <col min="30" max="39" width="14" style="42" customWidth="1"/>
    <col min="40" max="40" width="13" style="42" customWidth="1"/>
    <col min="41" max="51" width="11.7109375" style="42" customWidth="1"/>
    <col min="52" max="16384" width="11.7109375" style="42"/>
  </cols>
  <sheetData>
    <row r="1" spans="1:29" s="24" customFormat="1" ht="12.75" customHeight="1" x14ac:dyDescent="0.15">
      <c r="A1" s="23" t="s">
        <v>10</v>
      </c>
    </row>
    <row r="2" spans="1:29" s="24" customFormat="1" ht="12.75" customHeight="1" x14ac:dyDescent="0.15">
      <c r="A2" s="23" t="str">
        <f>CONCATENATE("COMUNA: ",NOMBRE!$B$2,"  ","( ",NOMBRE!$C$2,NOMBRE!$D$2,NOMBRE!$E$2,NOMBRE!$F$2,NOMBRE!$G$2," )")</f>
        <v>COMUNA: HUALAÑÉ  ( 07302 )</v>
      </c>
    </row>
    <row r="3" spans="1:29" s="24" customFormat="1" ht="12.75" customHeight="1" x14ac:dyDescent="0.2">
      <c r="A3" s="23" t="str">
        <f>CONCATENATE("ESTABLECIMIENTO/ESTRATEGIA: ",NOMBRE!$B$3,"  ","( ",NOMBRE!$C$3,NOMBRE!$D$3,NOMBRE!$E$3,NOMBRE!$F$3,NOMBRE!$G$3,NOMBRE!$H$3," )")</f>
        <v>ESTABLECIMIENTO/ESTRATEGIA: HOSPITAL DE HUALAÑÉ  ( 116103 )</v>
      </c>
      <c r="D3" s="25"/>
    </row>
    <row r="4" spans="1:29" s="24" customFormat="1" ht="12.75" customHeight="1" x14ac:dyDescent="0.15">
      <c r="A4" s="23" t="str">
        <f>CONCATENATE("MES: ",NOMBRE!$B$6,"  ","( ",NOMBRE!$C$6,NOMBRE!$D$6," )")</f>
        <v>MES: MAYO  ( 05 )</v>
      </c>
    </row>
    <row r="5" spans="1:29" s="24" customFormat="1" ht="12.75" customHeight="1" x14ac:dyDescent="0.15">
      <c r="A5" s="23" t="str">
        <f>CONCATENATE("AÑO: ",NOMBRE!$B$7)</f>
        <v>AÑO: 2025</v>
      </c>
    </row>
    <row r="6" spans="1:29" s="40" customFormat="1" ht="17.25" customHeight="1" x14ac:dyDescent="0.15">
      <c r="A6" s="23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29" s="40" customFormat="1" ht="36" customHeight="1" x14ac:dyDescent="0.15">
      <c r="A7" s="702" t="s">
        <v>123</v>
      </c>
      <c r="B7" s="702"/>
      <c r="C7" s="702"/>
      <c r="D7" s="702"/>
      <c r="E7" s="702"/>
      <c r="F7" s="702"/>
      <c r="G7" s="702"/>
      <c r="H7" s="41"/>
      <c r="I7" s="41"/>
      <c r="J7" s="41"/>
      <c r="K7" s="41"/>
      <c r="L7" s="41"/>
      <c r="M7" s="41"/>
      <c r="N7" s="41"/>
      <c r="O7" s="41"/>
      <c r="P7" s="41"/>
    </row>
    <row r="8" spans="1:29" s="40" customFormat="1" ht="20.25" customHeight="1" x14ac:dyDescent="0.15">
      <c r="A8" s="256"/>
      <c r="B8" s="256"/>
      <c r="C8" s="256"/>
      <c r="D8" s="256"/>
      <c r="E8" s="256"/>
      <c r="F8" s="256"/>
      <c r="G8" s="256"/>
      <c r="H8" s="41"/>
      <c r="I8" s="41"/>
      <c r="J8" s="41"/>
      <c r="K8" s="41"/>
      <c r="L8" s="41"/>
      <c r="M8" s="41"/>
      <c r="N8" s="41"/>
      <c r="O8" s="41"/>
      <c r="P8" s="41"/>
    </row>
    <row r="9" spans="1:29" ht="26.25" customHeight="1" x14ac:dyDescent="0.15">
      <c r="A9" s="707" t="s">
        <v>124</v>
      </c>
      <c r="B9" s="707"/>
      <c r="C9" s="707"/>
    </row>
    <row r="10" spans="1:29" ht="18" customHeight="1" x14ac:dyDescent="0.15">
      <c r="A10" s="100" t="s">
        <v>125</v>
      </c>
      <c r="B10" s="572" t="s">
        <v>126</v>
      </c>
      <c r="C10" s="570" t="s">
        <v>127</v>
      </c>
    </row>
    <row r="11" spans="1:29" ht="18" customHeight="1" x14ac:dyDescent="0.15">
      <c r="A11" s="101" t="s">
        <v>128</v>
      </c>
      <c r="B11" s="573">
        <v>396</v>
      </c>
      <c r="C11" s="289">
        <v>396</v>
      </c>
      <c r="D11" s="42" t="str">
        <f>$AA11</f>
        <v/>
      </c>
      <c r="AA11" s="560" t="str">
        <f>IF(B11&lt;&gt;C11,"La cantidad distribuída de Sopa/Crema es distinta a la cantidad distribuída de Bebida Láctea.- ","")</f>
        <v/>
      </c>
      <c r="AC11" s="561">
        <f>IF($B11&lt;&gt;$C11,1,0)</f>
        <v>0</v>
      </c>
    </row>
    <row r="12" spans="1:29" ht="18" customHeight="1" x14ac:dyDescent="0.15">
      <c r="A12" s="95" t="s">
        <v>129</v>
      </c>
      <c r="B12" s="573">
        <v>25</v>
      </c>
      <c r="C12" s="289">
        <v>25</v>
      </c>
      <c r="D12" s="42" t="str">
        <f t="shared" ref="D12:D15" si="0">$AA12</f>
        <v/>
      </c>
      <c r="AA12" s="560" t="str">
        <f t="shared" ref="AA12:AA15" si="1">IF(B12&lt;&gt;C12,"La cantidad distribuída de Sopa/Crema es distinta a la cantidad distribuída de Bebida Láctea.- ","")</f>
        <v/>
      </c>
      <c r="AC12" s="561">
        <f t="shared" ref="AC12:AC15" si="2">IF($B12&lt;&gt;$C12,1,0)</f>
        <v>0</v>
      </c>
    </row>
    <row r="13" spans="1:29" ht="21" x14ac:dyDescent="0.15">
      <c r="A13" s="102" t="s">
        <v>130</v>
      </c>
      <c r="B13" s="573">
        <v>4</v>
      </c>
      <c r="C13" s="289">
        <v>4</v>
      </c>
      <c r="D13" s="42" t="str">
        <f t="shared" si="0"/>
        <v/>
      </c>
      <c r="AA13" s="560" t="str">
        <f t="shared" si="1"/>
        <v/>
      </c>
      <c r="AC13" s="561">
        <f t="shared" si="2"/>
        <v>0</v>
      </c>
    </row>
    <row r="14" spans="1:29" ht="18" customHeight="1" x14ac:dyDescent="0.15">
      <c r="A14" s="96" t="s">
        <v>131</v>
      </c>
      <c r="B14" s="350">
        <v>0</v>
      </c>
      <c r="C14" s="289">
        <v>0</v>
      </c>
      <c r="D14" s="42" t="str">
        <f t="shared" si="0"/>
        <v/>
      </c>
      <c r="AA14" s="560" t="str">
        <f>IF(B14&lt;&gt;C14,"La cantidad distribuída de Sopa/Crema es distinta a la cantidad distribuída de Bebida Láctea.- ","")</f>
        <v/>
      </c>
      <c r="AC14" s="561">
        <f t="shared" si="2"/>
        <v>0</v>
      </c>
    </row>
    <row r="15" spans="1:29" ht="18" customHeight="1" x14ac:dyDescent="0.15">
      <c r="A15" s="97" t="s">
        <v>132</v>
      </c>
      <c r="B15" s="573">
        <v>0</v>
      </c>
      <c r="C15" s="289">
        <v>0</v>
      </c>
      <c r="D15" s="42" t="str">
        <f t="shared" si="0"/>
        <v/>
      </c>
      <c r="AA15" s="560" t="str">
        <f t="shared" si="1"/>
        <v/>
      </c>
      <c r="AC15" s="561">
        <f t="shared" si="2"/>
        <v>0</v>
      </c>
    </row>
    <row r="16" spans="1:29" ht="18" customHeight="1" x14ac:dyDescent="0.15">
      <c r="A16" s="103" t="s">
        <v>97</v>
      </c>
      <c r="B16" s="574">
        <f>SUM(B11:B15)</f>
        <v>425</v>
      </c>
      <c r="C16" s="571">
        <f>SUM(C11:C15)</f>
        <v>425</v>
      </c>
    </row>
    <row r="17" spans="1:29" ht="26.25" customHeight="1" x14ac:dyDescent="0.15">
      <c r="A17" s="270"/>
      <c r="B17" s="273"/>
      <c r="C17" s="274"/>
    </row>
    <row r="18" spans="1:29" ht="30" customHeight="1" x14ac:dyDescent="0.15">
      <c r="A18" s="707" t="s">
        <v>133</v>
      </c>
      <c r="B18" s="707"/>
      <c r="C18" s="707"/>
      <c r="D18" s="707"/>
      <c r="E18" s="40"/>
      <c r="F18" s="40"/>
      <c r="G18" s="40"/>
      <c r="H18" s="40"/>
      <c r="I18" s="40"/>
      <c r="J18" s="40"/>
      <c r="K18" s="40"/>
    </row>
    <row r="19" spans="1:29" ht="18" customHeight="1" x14ac:dyDescent="0.15">
      <c r="A19" s="688" t="s">
        <v>125</v>
      </c>
      <c r="B19" s="698" t="s">
        <v>134</v>
      </c>
      <c r="C19" s="699"/>
      <c r="D19" s="700"/>
    </row>
    <row r="20" spans="1:29" ht="18" customHeight="1" x14ac:dyDescent="0.15">
      <c r="A20" s="689"/>
      <c r="B20" s="280" t="s">
        <v>63</v>
      </c>
      <c r="C20" s="281" t="s">
        <v>135</v>
      </c>
      <c r="D20" s="282" t="s">
        <v>136</v>
      </c>
    </row>
    <row r="21" spans="1:29" ht="18" customHeight="1" x14ac:dyDescent="0.15">
      <c r="A21" s="205" t="s">
        <v>137</v>
      </c>
      <c r="B21" s="206">
        <f>SUM(C21:D21)</f>
        <v>396</v>
      </c>
      <c r="C21" s="288">
        <v>189</v>
      </c>
      <c r="D21" s="289">
        <v>207</v>
      </c>
      <c r="E21" s="42" t="str">
        <f>$AA21</f>
        <v/>
      </c>
      <c r="AA21" s="560" t="str">
        <f>IF(((B11+C11)/2)&lt;&gt;((C21+D21))," No olvide que el Nº de personas que retiran debe ser igual al promedio de Kilos que retiran en Seccion A.","")</f>
        <v/>
      </c>
      <c r="AC21" s="561">
        <f>IF(((B11+C11)/2)&lt;&gt;((C21+D21)),1,0)</f>
        <v>0</v>
      </c>
    </row>
    <row r="22" spans="1:29" ht="18" customHeight="1" x14ac:dyDescent="0.15">
      <c r="A22" s="208" t="s">
        <v>129</v>
      </c>
      <c r="B22" s="209">
        <f>SUM(C22:D22)</f>
        <v>25</v>
      </c>
      <c r="C22" s="290">
        <v>14</v>
      </c>
      <c r="D22" s="291">
        <v>11</v>
      </c>
      <c r="E22" s="42" t="str">
        <f>$AA22</f>
        <v/>
      </c>
      <c r="AA22" s="560" t="str">
        <f t="shared" ref="AA22:AA25" si="3">IF(((B12+C12)/2)&lt;&gt;((C22+D22))," No olvide que el Nº de personas que retiran debe ser igual al promedio de Kilos que retiran en Seccion A.","")</f>
        <v/>
      </c>
      <c r="AC22" s="561">
        <f t="shared" ref="AC22:AC25" si="4">IF(((B12+C12)/2)&lt;&gt;((C22+D22)),1,0)</f>
        <v>0</v>
      </c>
    </row>
    <row r="23" spans="1:29" ht="26.25" customHeight="1" x14ac:dyDescent="0.15">
      <c r="A23" s="211" t="s">
        <v>130</v>
      </c>
      <c r="B23" s="209">
        <f>SUM(C23:D23)</f>
        <v>4</v>
      </c>
      <c r="C23" s="290">
        <v>2</v>
      </c>
      <c r="D23" s="292">
        <v>2</v>
      </c>
      <c r="E23" s="42" t="str">
        <f>$AA23</f>
        <v/>
      </c>
      <c r="AA23" s="560" t="str">
        <f t="shared" si="3"/>
        <v/>
      </c>
      <c r="AC23" s="561">
        <f t="shared" si="4"/>
        <v>0</v>
      </c>
    </row>
    <row r="24" spans="1:29" ht="18" customHeight="1" x14ac:dyDescent="0.15">
      <c r="A24" s="213" t="s">
        <v>131</v>
      </c>
      <c r="B24" s="214">
        <f>SUM(C24:D24)</f>
        <v>0</v>
      </c>
      <c r="C24" s="293">
        <v>0</v>
      </c>
      <c r="D24" s="292">
        <v>0</v>
      </c>
      <c r="E24" s="42" t="str">
        <f>$AA24</f>
        <v/>
      </c>
      <c r="AA24" s="560" t="str">
        <f t="shared" si="3"/>
        <v/>
      </c>
      <c r="AC24" s="561">
        <f t="shared" si="4"/>
        <v>0</v>
      </c>
    </row>
    <row r="25" spans="1:29" ht="18" customHeight="1" x14ac:dyDescent="0.15">
      <c r="A25" s="215" t="s">
        <v>132</v>
      </c>
      <c r="B25" s="216">
        <f>SUM(C25:D25)</f>
        <v>0</v>
      </c>
      <c r="C25" s="294">
        <v>0</v>
      </c>
      <c r="D25" s="289">
        <v>0</v>
      </c>
      <c r="E25" s="42" t="str">
        <f>$AA25</f>
        <v/>
      </c>
      <c r="AA25" s="560" t="str">
        <f t="shared" si="3"/>
        <v/>
      </c>
      <c r="AC25" s="561">
        <f t="shared" si="4"/>
        <v>0</v>
      </c>
    </row>
    <row r="26" spans="1:29" ht="18" customHeight="1" x14ac:dyDescent="0.15">
      <c r="A26" s="103" t="s">
        <v>97</v>
      </c>
      <c r="B26" s="243">
        <f>SUM(B21:B25)</f>
        <v>425</v>
      </c>
      <c r="C26" s="244">
        <f>SUM(C21:C25)</f>
        <v>205</v>
      </c>
      <c r="D26" s="242">
        <f>SUM(D21:D25)</f>
        <v>220</v>
      </c>
      <c r="E26" s="283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X26" s="72"/>
      <c r="Y26" s="72"/>
      <c r="Z26" s="72"/>
      <c r="AA26" s="72"/>
      <c r="AB26" s="72"/>
      <c r="AC26" s="72"/>
    </row>
    <row r="27" spans="1:29" ht="22.5" customHeight="1" x14ac:dyDescent="0.15">
      <c r="A27" s="270"/>
      <c r="B27" s="271"/>
      <c r="C27" s="272"/>
      <c r="D27" s="272"/>
      <c r="E27" s="283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X27" s="72"/>
      <c r="Y27" s="72"/>
      <c r="Z27" s="72"/>
      <c r="AA27" s="72"/>
      <c r="AB27" s="72"/>
      <c r="AC27" s="72"/>
    </row>
    <row r="28" spans="1:29" ht="25.5" customHeight="1" x14ac:dyDescent="0.15">
      <c r="A28" s="707" t="s">
        <v>138</v>
      </c>
      <c r="B28" s="707"/>
      <c r="C28" s="707"/>
      <c r="D28" s="707"/>
      <c r="E28" s="707"/>
      <c r="F28" s="707"/>
      <c r="G28" s="707"/>
      <c r="H28" s="707"/>
      <c r="I28" s="707"/>
      <c r="J28" s="707"/>
      <c r="K28" s="707"/>
    </row>
    <row r="29" spans="1:29" s="87" customFormat="1" ht="18" customHeight="1" x14ac:dyDescent="0.15">
      <c r="A29" s="688" t="s">
        <v>62</v>
      </c>
      <c r="B29" s="688" t="s">
        <v>139</v>
      </c>
      <c r="C29" s="696" t="s">
        <v>107</v>
      </c>
      <c r="D29" s="697"/>
      <c r="E29" s="688" t="s">
        <v>140</v>
      </c>
      <c r="F29" s="690" t="s">
        <v>109</v>
      </c>
      <c r="G29" s="691"/>
      <c r="H29" s="691"/>
      <c r="I29" s="691"/>
      <c r="J29" s="692"/>
      <c r="K29" s="688" t="s">
        <v>110</v>
      </c>
    </row>
    <row r="30" spans="1:29" s="87" customFormat="1" ht="18" customHeight="1" x14ac:dyDescent="0.15">
      <c r="A30" s="695"/>
      <c r="B30" s="695"/>
      <c r="C30" s="693" t="s">
        <v>111</v>
      </c>
      <c r="D30" s="705" t="s">
        <v>112</v>
      </c>
      <c r="E30" s="695"/>
      <c r="F30" s="619" t="s">
        <v>141</v>
      </c>
      <c r="G30" s="616" t="s">
        <v>114</v>
      </c>
      <c r="H30" s="656" t="s">
        <v>142</v>
      </c>
      <c r="I30" s="625" t="s">
        <v>116</v>
      </c>
      <c r="J30" s="627" t="s">
        <v>143</v>
      </c>
      <c r="K30" s="703"/>
    </row>
    <row r="31" spans="1:29" s="87" customFormat="1" ht="18" customHeight="1" x14ac:dyDescent="0.15">
      <c r="A31" s="689"/>
      <c r="B31" s="689"/>
      <c r="C31" s="694"/>
      <c r="D31" s="706"/>
      <c r="E31" s="689"/>
      <c r="F31" s="621"/>
      <c r="G31" s="618"/>
      <c r="H31" s="658"/>
      <c r="I31" s="629"/>
      <c r="J31" s="663"/>
      <c r="K31" s="704"/>
    </row>
    <row r="32" spans="1:29" ht="18" customHeight="1" x14ac:dyDescent="0.15">
      <c r="A32" s="284" t="s">
        <v>126</v>
      </c>
      <c r="B32" s="251">
        <v>626.5</v>
      </c>
      <c r="C32" s="252">
        <v>800</v>
      </c>
      <c r="D32" s="253">
        <v>0</v>
      </c>
      <c r="E32" s="255">
        <f>SUM(B32:D32)</f>
        <v>1426.5</v>
      </c>
      <c r="F32" s="406">
        <f>B16</f>
        <v>425</v>
      </c>
      <c r="G32" s="252">
        <v>1</v>
      </c>
      <c r="H32" s="226">
        <v>0</v>
      </c>
      <c r="I32" s="254">
        <v>400</v>
      </c>
      <c r="J32" s="249">
        <f>SUM(F32:I32)</f>
        <v>826</v>
      </c>
      <c r="K32" s="250">
        <f>E32-J32</f>
        <v>600.5</v>
      </c>
      <c r="L32" s="277"/>
      <c r="U32" s="70"/>
    </row>
    <row r="33" spans="1:21" ht="18" customHeight="1" x14ac:dyDescent="0.15">
      <c r="A33" s="285" t="s">
        <v>144</v>
      </c>
      <c r="B33" s="351">
        <v>596</v>
      </c>
      <c r="C33" s="351">
        <v>800</v>
      </c>
      <c r="D33" s="352">
        <v>0</v>
      </c>
      <c r="E33" s="353">
        <f>SUM(B33:D33)</f>
        <v>1396</v>
      </c>
      <c r="F33" s="353">
        <f>C16</f>
        <v>425</v>
      </c>
      <c r="G33" s="128">
        <v>0</v>
      </c>
      <c r="H33" s="354">
        <v>0</v>
      </c>
      <c r="I33" s="355">
        <v>440</v>
      </c>
      <c r="J33" s="356">
        <f>SUM(F33:I33)</f>
        <v>865</v>
      </c>
      <c r="K33" s="357">
        <f>E33-J33</f>
        <v>531</v>
      </c>
      <c r="L33" s="277"/>
      <c r="U33" s="70"/>
    </row>
    <row r="34" spans="1:21" ht="23.25" customHeight="1" x14ac:dyDescent="0.15">
      <c r="A34" s="286"/>
      <c r="B34" s="268"/>
      <c r="C34" s="268"/>
      <c r="D34" s="268"/>
      <c r="E34" s="266"/>
      <c r="F34" s="267"/>
      <c r="G34" s="267"/>
      <c r="H34" s="267"/>
      <c r="I34" s="267"/>
      <c r="J34" s="269"/>
      <c r="K34" s="269"/>
      <c r="L34" s="287"/>
      <c r="U34" s="70"/>
    </row>
    <row r="35" spans="1:21" ht="32.25" customHeight="1" x14ac:dyDescent="0.2">
      <c r="A35" s="701" t="s">
        <v>145</v>
      </c>
      <c r="B35" s="701"/>
      <c r="C35" s="701"/>
      <c r="D35" s="701"/>
      <c r="E35" s="701"/>
      <c r="F35" s="701"/>
      <c r="I35" s="37"/>
      <c r="J35" s="37"/>
      <c r="K35" s="37"/>
      <c r="L35" s="37"/>
      <c r="M35" s="37"/>
      <c r="N35" s="37"/>
      <c r="O35" s="37"/>
    </row>
    <row r="36" spans="1:21" ht="18" customHeight="1" x14ac:dyDescent="0.2">
      <c r="A36" s="688" t="s">
        <v>125</v>
      </c>
      <c r="B36" s="698" t="s">
        <v>134</v>
      </c>
      <c r="C36" s="699"/>
      <c r="D36" s="700"/>
      <c r="E36" s="37"/>
      <c r="F36" s="37"/>
      <c r="G36" s="37"/>
      <c r="H36" s="37"/>
    </row>
    <row r="37" spans="1:21" ht="18" customHeight="1" x14ac:dyDescent="0.2">
      <c r="A37" s="689"/>
      <c r="B37" s="280" t="s">
        <v>63</v>
      </c>
      <c r="C37" s="281" t="s">
        <v>135</v>
      </c>
      <c r="D37" s="282" t="s">
        <v>136</v>
      </c>
      <c r="E37" s="37"/>
      <c r="F37" s="37"/>
      <c r="G37" s="37"/>
      <c r="H37" s="37"/>
    </row>
    <row r="38" spans="1:21" ht="18" customHeight="1" x14ac:dyDescent="0.2">
      <c r="A38" s="205" t="s">
        <v>137</v>
      </c>
      <c r="B38" s="206">
        <f>SUM(C38:D38)</f>
        <v>0</v>
      </c>
      <c r="C38" s="207">
        <v>0</v>
      </c>
      <c r="D38" s="239">
        <v>0</v>
      </c>
      <c r="E38" s="37"/>
      <c r="F38" s="37"/>
      <c r="G38" s="37"/>
      <c r="H38" s="37"/>
    </row>
    <row r="39" spans="1:21" ht="18" customHeight="1" x14ac:dyDescent="0.2">
      <c r="A39" s="208" t="s">
        <v>129</v>
      </c>
      <c r="B39" s="209">
        <f t="shared" ref="B39:B42" si="5">SUM(C39:D39)</f>
        <v>0</v>
      </c>
      <c r="C39" s="210">
        <v>0</v>
      </c>
      <c r="D39" s="174">
        <v>0</v>
      </c>
      <c r="E39" s="37"/>
      <c r="F39" s="37"/>
      <c r="G39" s="37"/>
      <c r="H39" s="37"/>
    </row>
    <row r="40" spans="1:21" ht="21.75" x14ac:dyDescent="0.2">
      <c r="A40" s="211" t="s">
        <v>130</v>
      </c>
      <c r="B40" s="209">
        <f t="shared" si="5"/>
        <v>0</v>
      </c>
      <c r="C40" s="210">
        <v>0</v>
      </c>
      <c r="D40" s="98">
        <v>0</v>
      </c>
      <c r="E40" s="37"/>
      <c r="F40" s="37"/>
      <c r="G40" s="37"/>
      <c r="H40" s="37"/>
    </row>
    <row r="41" spans="1:21" ht="18" customHeight="1" x14ac:dyDescent="0.2">
      <c r="A41" s="213" t="s">
        <v>131</v>
      </c>
      <c r="B41" s="214">
        <f>SUM(C41:D41)</f>
        <v>0</v>
      </c>
      <c r="C41" s="212">
        <v>0</v>
      </c>
      <c r="D41" s="98">
        <v>0</v>
      </c>
      <c r="E41" s="37"/>
      <c r="F41" s="37"/>
      <c r="G41" s="37"/>
      <c r="H41" s="37"/>
    </row>
    <row r="42" spans="1:21" ht="18" customHeight="1" x14ac:dyDescent="0.2">
      <c r="A42" s="215" t="s">
        <v>132</v>
      </c>
      <c r="B42" s="216">
        <f t="shared" si="5"/>
        <v>0</v>
      </c>
      <c r="C42" s="99">
        <v>0</v>
      </c>
      <c r="D42" s="173">
        <v>0</v>
      </c>
      <c r="E42" s="37"/>
      <c r="F42" s="37"/>
      <c r="G42" s="37"/>
      <c r="H42" s="37"/>
    </row>
    <row r="43" spans="1:21" ht="18" customHeight="1" x14ac:dyDescent="0.2">
      <c r="A43" s="103" t="s">
        <v>97</v>
      </c>
      <c r="B43" s="562">
        <f>SUM(B38:B42)</f>
        <v>0</v>
      </c>
      <c r="C43" s="244">
        <f>SUM(C38:C42)</f>
        <v>0</v>
      </c>
      <c r="D43" s="242">
        <f>SUM(D38:D42)</f>
        <v>0</v>
      </c>
      <c r="E43" s="37"/>
      <c r="F43" s="37"/>
      <c r="G43" s="37"/>
      <c r="H43" s="37"/>
    </row>
    <row r="48" spans="1:21" ht="9.9499999999999993" customHeight="1" x14ac:dyDescent="0.15"/>
    <row r="49" spans="1:1" ht="9.9499999999999993" customHeight="1" x14ac:dyDescent="0.15">
      <c r="A49" s="43"/>
    </row>
    <row r="50" spans="1:1" ht="9.9499999999999993" customHeight="1" x14ac:dyDescent="0.15"/>
    <row r="51" spans="1:1" ht="9.9499999999999993" customHeight="1" x14ac:dyDescent="0.15"/>
    <row r="52" spans="1:1" ht="9.9499999999999993" customHeight="1" x14ac:dyDescent="0.15"/>
    <row r="53" spans="1:1" ht="9.9499999999999993" customHeight="1" x14ac:dyDescent="0.15"/>
    <row r="54" spans="1:1" ht="9.9499999999999993" customHeight="1" x14ac:dyDescent="0.15"/>
    <row r="55" spans="1:1" ht="9.9499999999999993" customHeight="1" x14ac:dyDescent="0.15"/>
    <row r="56" spans="1:1" ht="9.9499999999999993" customHeight="1" x14ac:dyDescent="0.15"/>
    <row r="57" spans="1:1" ht="9.9499999999999993" customHeight="1" x14ac:dyDescent="0.15"/>
    <row r="58" spans="1:1" ht="9.9499999999999993" customHeight="1" x14ac:dyDescent="0.15"/>
    <row r="59" spans="1:1" ht="9.9499999999999993" customHeight="1" x14ac:dyDescent="0.15"/>
    <row r="60" spans="1:1" ht="9.9499999999999993" customHeight="1" x14ac:dyDescent="0.15"/>
    <row r="61" spans="1:1" ht="9.9499999999999993" customHeight="1" x14ac:dyDescent="0.15"/>
    <row r="62" spans="1:1" ht="9.9499999999999993" customHeight="1" x14ac:dyDescent="0.15"/>
    <row r="63" spans="1:1" ht="9.9499999999999993" customHeight="1" x14ac:dyDescent="0.15"/>
    <row r="64" spans="1:1" ht="9.9499999999999993" customHeight="1" x14ac:dyDescent="0.15"/>
    <row r="65" spans="1:1" ht="9.9499999999999993" customHeight="1" x14ac:dyDescent="0.15"/>
    <row r="66" spans="1:1" ht="9.9499999999999993" customHeight="1" x14ac:dyDescent="0.15"/>
    <row r="67" spans="1:1" ht="9.9499999999999993" customHeight="1" x14ac:dyDescent="0.15"/>
    <row r="68" spans="1:1" ht="9.9499999999999993" customHeight="1" x14ac:dyDescent="0.15"/>
    <row r="69" spans="1:1" ht="9.9499999999999993" customHeight="1" x14ac:dyDescent="0.15"/>
    <row r="70" spans="1:1" ht="9.9499999999999993" hidden="1" customHeight="1" x14ac:dyDescent="0.15">
      <c r="A70" s="559">
        <f>SUM(B11:C15,C21:D25,B32:D33,G32:I33,C38:D42)</f>
        <v>4938.5</v>
      </c>
    </row>
    <row r="71" spans="1:1" ht="9.9499999999999993" hidden="1" customHeight="1" x14ac:dyDescent="0.15">
      <c r="A71" s="69">
        <f>SUM(AC11:AC25)</f>
        <v>0</v>
      </c>
    </row>
    <row r="72" spans="1:1" ht="9.9499999999999993" customHeight="1" x14ac:dyDescent="0.15"/>
    <row r="73" spans="1:1" ht="9.9499999999999993" customHeight="1" x14ac:dyDescent="0.15"/>
    <row r="74" spans="1:1" ht="9.9499999999999993" customHeight="1" x14ac:dyDescent="0.15"/>
    <row r="75" spans="1:1" ht="9.9499999999999993" customHeight="1" x14ac:dyDescent="0.15"/>
    <row r="208" ht="13.5" customHeight="1" x14ac:dyDescent="0.15"/>
    <row r="209" ht="13.5" customHeight="1" x14ac:dyDescent="0.15"/>
    <row r="210" ht="13.5" customHeight="1" x14ac:dyDescent="0.15"/>
  </sheetData>
  <sheetProtection algorithmName="SHA-512" hashValue="5q8QtyhzzA3FDN9Ht/GB7eYdTaSv86S59xPoOrbua1yf5jvnR6GMf5tUU4uHXitt0Oq/mJfmX66LAS2clDtrqw==" saltValue="kBODPST6nWMczIc3+vJvxg==" spinCount="100000" sheet="1" objects="1" scenarios="1"/>
  <mergeCells count="22">
    <mergeCell ref="A7:G7"/>
    <mergeCell ref="K29:K31"/>
    <mergeCell ref="E29:E31"/>
    <mergeCell ref="D30:D31"/>
    <mergeCell ref="J30:J31"/>
    <mergeCell ref="F30:F31"/>
    <mergeCell ref="G30:G31"/>
    <mergeCell ref="H30:H31"/>
    <mergeCell ref="I30:I31"/>
    <mergeCell ref="A18:D18"/>
    <mergeCell ref="A9:C9"/>
    <mergeCell ref="A28:K28"/>
    <mergeCell ref="A19:A20"/>
    <mergeCell ref="B19:D19"/>
    <mergeCell ref="A36:A37"/>
    <mergeCell ref="F29:J29"/>
    <mergeCell ref="C30:C31"/>
    <mergeCell ref="A29:A31"/>
    <mergeCell ref="B29:B31"/>
    <mergeCell ref="C29:D29"/>
    <mergeCell ref="B36:D36"/>
    <mergeCell ref="A35:F35"/>
  </mergeCells>
  <phoneticPr fontId="25" type="noConversion"/>
  <dataValidations count="3">
    <dataValidation type="custom" operator="greaterThanOrEqual" allowBlank="1" showInputMessage="1" showErrorMessage="1" errorTitle="ERROR" error="Sólo se permiten enteros o mitades (Ej: 0,5)." sqref="B34:D34 B32:D32 F32:F34 G32:I32 G34:I34" xr:uid="{28E6D056-F9CB-4DD9-981A-5755F8D3E0E2}">
      <formula1>MOD(B32,0.5)=0</formula1>
    </dataValidation>
    <dataValidation type="whole" operator="greaterThanOrEqual" allowBlank="1" showInputMessage="1" showErrorMessage="1" errorTitle="ERROR" error="Sólo se permiten enteros." sqref="C21:D25 C38:D42" xr:uid="{041DBA23-B3DD-43DA-BE4D-ECD59038DDD4}">
      <formula1>0</formula1>
    </dataValidation>
    <dataValidation type="whole" operator="greaterThanOrEqual" allowBlank="1" showInputMessage="1" showErrorMessage="1" errorTitle="ERROR" error="Sólo se permiten números enteros." sqref="G33:I33 B33:D33 B11:C15" xr:uid="{CF731158-B017-49B5-9D4D-A09524904E38}">
      <formula1>0</formula1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N120"/>
  <sheetViews>
    <sheetView showGridLines="0" zoomScaleNormal="100" workbookViewId="0">
      <selection activeCell="E10" sqref="E10"/>
    </sheetView>
  </sheetViews>
  <sheetFormatPr baseColWidth="10" defaultColWidth="11.42578125" defaultRowHeight="12.75" x14ac:dyDescent="0.2"/>
  <cols>
    <col min="1" max="2" width="1.85546875" customWidth="1"/>
    <col min="3" max="3" width="8.85546875" customWidth="1"/>
    <col min="4" max="4" width="39.28515625" customWidth="1"/>
    <col min="5" max="5" width="34" customWidth="1"/>
    <col min="6" max="6" width="27.140625" customWidth="1"/>
    <col min="7" max="7" width="71" customWidth="1"/>
    <col min="8" max="8" width="17.42578125" customWidth="1"/>
    <col min="11" max="11" width="0" hidden="1" customWidth="1"/>
    <col min="12" max="12" width="13.85546875" hidden="1" customWidth="1"/>
    <col min="13" max="14" width="14.140625" hidden="1" customWidth="1"/>
    <col min="15" max="17" width="14.140625" customWidth="1"/>
  </cols>
  <sheetData>
    <row r="1" spans="1:13" ht="18" customHeight="1" x14ac:dyDescent="0.2">
      <c r="A1" s="44"/>
      <c r="B1" s="44"/>
      <c r="C1" s="45" t="s">
        <v>146</v>
      </c>
      <c r="D1" s="46"/>
      <c r="E1" s="47"/>
      <c r="F1" s="48"/>
      <c r="G1" s="44"/>
      <c r="H1" s="44"/>
      <c r="I1" s="49"/>
      <c r="J1" s="49"/>
      <c r="K1" s="49"/>
      <c r="L1" s="49"/>
    </row>
    <row r="2" spans="1:13" ht="21" customHeight="1" x14ac:dyDescent="0.2">
      <c r="A2" s="44"/>
      <c r="B2" s="44"/>
      <c r="C2" s="50" t="s">
        <v>147</v>
      </c>
      <c r="D2" s="51"/>
      <c r="E2" s="52"/>
      <c r="F2" s="53"/>
      <c r="G2" s="44"/>
      <c r="H2" s="44"/>
      <c r="I2" s="49"/>
      <c r="J2" s="49"/>
      <c r="K2" s="49"/>
      <c r="L2" s="49"/>
    </row>
    <row r="3" spans="1:13" ht="21" customHeight="1" thickBot="1" x14ac:dyDescent="0.25">
      <c r="A3" s="44"/>
      <c r="B3" s="44"/>
      <c r="C3" s="54" t="s">
        <v>148</v>
      </c>
      <c r="D3" s="55"/>
      <c r="E3" s="56"/>
      <c r="F3" s="57"/>
      <c r="G3" s="44"/>
      <c r="H3" s="44"/>
      <c r="I3" s="49"/>
      <c r="J3" s="49"/>
      <c r="K3" s="49"/>
      <c r="L3" s="49"/>
    </row>
    <row r="4" spans="1:13" ht="42.75" customHeight="1" x14ac:dyDescent="0.2">
      <c r="A4" s="44"/>
      <c r="B4" s="44"/>
      <c r="C4" s="78" t="str">
        <f>CONCATENATE("ESTABLECIMIENTO/ESTRATEGIA: ",NOMBRE!B3," - ","( ",NOMBRE!C3,NOMBRE!D3,NOMBRE!E3,NOMBRE!F3,NOMBRE!G3,NOMBRE!H3," )")</f>
        <v>ESTABLECIMIENTO/ESTRATEGIA: HOSPITAL DE HUALAÑÉ - ( 116103 )</v>
      </c>
      <c r="D4" s="44"/>
      <c r="E4" s="44"/>
      <c r="F4" s="44"/>
      <c r="G4" s="44"/>
      <c r="H4" s="44"/>
      <c r="I4" s="49"/>
      <c r="J4" s="49"/>
      <c r="K4" s="49"/>
      <c r="L4" s="49"/>
    </row>
    <row r="5" spans="1:13" ht="44.25" customHeight="1" x14ac:dyDescent="0.2">
      <c r="A5" s="44"/>
      <c r="B5" s="44"/>
      <c r="C5" s="44"/>
      <c r="D5" s="58" t="s">
        <v>149</v>
      </c>
      <c r="E5" s="59" t="s">
        <v>150</v>
      </c>
      <c r="F5" s="59" t="s">
        <v>151</v>
      </c>
      <c r="G5" s="59" t="s">
        <v>152</v>
      </c>
      <c r="H5" s="49"/>
      <c r="I5" s="49"/>
      <c r="J5" s="49"/>
      <c r="K5" s="49"/>
    </row>
    <row r="6" spans="1:13" ht="22.5" customHeight="1" x14ac:dyDescent="0.2">
      <c r="A6" s="44"/>
      <c r="B6" s="44"/>
      <c r="C6" s="44"/>
      <c r="D6" s="60" t="s">
        <v>153</v>
      </c>
      <c r="E6" s="61" t="str">
        <f>IF((NOMBRE!AG7)=0,"","SIN INFORMACIÓN")</f>
        <v/>
      </c>
      <c r="F6" s="62"/>
      <c r="G6" s="62"/>
      <c r="H6" s="49"/>
      <c r="I6" s="49"/>
      <c r="J6" s="49"/>
      <c r="K6" s="49"/>
      <c r="M6" t="s">
        <v>154</v>
      </c>
    </row>
    <row r="7" spans="1:13" ht="22.5" customHeight="1" x14ac:dyDescent="0.2">
      <c r="A7" s="44"/>
      <c r="B7" s="44"/>
      <c r="C7" s="44"/>
      <c r="D7" s="60" t="s">
        <v>155</v>
      </c>
      <c r="E7" s="61" t="str">
        <f>IF(('D15'!A110)=0,"SIN INFORMACIÓN","")</f>
        <v/>
      </c>
      <c r="F7" s="63"/>
      <c r="G7" s="64"/>
      <c r="H7" s="49"/>
      <c r="I7" s="49"/>
      <c r="J7" s="49"/>
      <c r="K7" s="49"/>
      <c r="M7" t="s">
        <v>156</v>
      </c>
    </row>
    <row r="8" spans="1:13" ht="22.5" customHeight="1" x14ac:dyDescent="0.2">
      <c r="A8" s="44"/>
      <c r="B8" s="44"/>
      <c r="C8" s="44"/>
      <c r="D8" s="60" t="s">
        <v>157</v>
      </c>
      <c r="E8" s="61" t="str">
        <f>IF(('D16'!A70)=0,"SIN INFORMACIÓN","")</f>
        <v/>
      </c>
      <c r="F8" s="63"/>
      <c r="G8" s="64"/>
      <c r="H8" s="49"/>
      <c r="I8" s="49"/>
      <c r="J8" s="49"/>
      <c r="K8" s="49"/>
      <c r="M8" t="s">
        <v>158</v>
      </c>
    </row>
    <row r="9" spans="1:13" ht="4.5" customHeight="1" x14ac:dyDescent="0.2">
      <c r="A9" s="44"/>
      <c r="B9" s="44"/>
      <c r="C9" s="44"/>
      <c r="D9" s="62"/>
      <c r="E9" s="62"/>
      <c r="F9" s="62"/>
      <c r="G9" s="62"/>
      <c r="H9" s="49"/>
      <c r="I9" s="49"/>
      <c r="J9" s="49"/>
      <c r="K9" s="49"/>
      <c r="M9" t="s">
        <v>159</v>
      </c>
    </row>
    <row r="10" spans="1:13" ht="22.5" customHeight="1" x14ac:dyDescent="0.2">
      <c r="A10" s="44"/>
      <c r="B10" s="44"/>
      <c r="C10" s="44"/>
      <c r="D10" s="60" t="s">
        <v>160</v>
      </c>
      <c r="E10" s="65">
        <f>COUNTIF(E6:E8,"SIN INFORMACIÓN")</f>
        <v>0</v>
      </c>
      <c r="F10" s="62"/>
      <c r="G10" s="62"/>
      <c r="H10" s="49"/>
      <c r="I10" s="49"/>
      <c r="J10" s="49"/>
      <c r="K10" s="49"/>
      <c r="M10" t="s">
        <v>161</v>
      </c>
    </row>
    <row r="11" spans="1:13" ht="22.5" customHeight="1" x14ac:dyDescent="0.2">
      <c r="A11" s="44"/>
      <c r="B11" s="44"/>
      <c r="C11" s="44"/>
      <c r="D11" s="60" t="s">
        <v>162</v>
      </c>
      <c r="E11" s="65">
        <f>+'D15'!B110</f>
        <v>0</v>
      </c>
      <c r="F11" s="66"/>
      <c r="G11" s="62"/>
      <c r="H11" s="44"/>
      <c r="I11" s="49"/>
      <c r="J11" s="49"/>
      <c r="K11" s="49"/>
      <c r="L11" s="49"/>
    </row>
    <row r="12" spans="1:13" ht="22.5" customHeight="1" x14ac:dyDescent="0.2">
      <c r="A12" s="44"/>
      <c r="B12" s="44"/>
      <c r="C12" s="44"/>
      <c r="D12" s="60" t="s">
        <v>163</v>
      </c>
      <c r="E12" s="65">
        <f>+'D16'!A71</f>
        <v>0</v>
      </c>
      <c r="F12" s="66"/>
      <c r="G12" s="62"/>
      <c r="H12" s="44"/>
      <c r="I12" s="49"/>
      <c r="J12" s="49"/>
      <c r="K12" s="49"/>
      <c r="L12" s="49"/>
    </row>
    <row r="13" spans="1:13" ht="14.25" x14ac:dyDescent="0.2">
      <c r="A13" s="44"/>
      <c r="B13" s="44"/>
      <c r="C13" s="44"/>
      <c r="D13" s="60" t="s">
        <v>164</v>
      </c>
      <c r="E13" s="65">
        <f>SUM(E10:E12)</f>
        <v>0</v>
      </c>
      <c r="F13" s="44"/>
      <c r="G13" s="44"/>
      <c r="H13" s="44"/>
      <c r="I13" s="49"/>
      <c r="J13" s="49"/>
      <c r="K13" s="49"/>
      <c r="L13" s="49"/>
    </row>
    <row r="14" spans="1:13" x14ac:dyDescent="0.2">
      <c r="A14" s="44"/>
      <c r="B14" s="44"/>
      <c r="C14" s="44"/>
      <c r="D14" s="44"/>
      <c r="E14" s="44"/>
      <c r="F14" s="44"/>
      <c r="G14" s="44"/>
      <c r="H14" s="44"/>
      <c r="I14" s="49"/>
      <c r="J14" s="49"/>
      <c r="K14" s="49"/>
      <c r="L14" s="49"/>
    </row>
    <row r="15" spans="1:13" x14ac:dyDescent="0.2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</row>
    <row r="16" spans="1:13" x14ac:dyDescent="0.2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</row>
    <row r="17" spans="1:12" x14ac:dyDescent="0.2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</row>
    <row r="18" spans="1:12" x14ac:dyDescent="0.2">
      <c r="A18" s="49"/>
      <c r="B18" s="49"/>
      <c r="C18" s="49"/>
      <c r="D18" s="49"/>
      <c r="E18" s="67">
        <f>NOMBRE!AG7</f>
        <v>0</v>
      </c>
      <c r="F18" s="49"/>
      <c r="G18" s="49"/>
      <c r="H18" s="49"/>
      <c r="I18" s="49"/>
      <c r="J18" s="49"/>
      <c r="K18" s="49"/>
      <c r="L18" s="49"/>
    </row>
    <row r="19" spans="1:12" x14ac:dyDescent="0.2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</row>
    <row r="20" spans="1:12" x14ac:dyDescent="0.2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</row>
    <row r="21" spans="1:12" x14ac:dyDescent="0.2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</row>
    <row r="22" spans="1:12" x14ac:dyDescent="0.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</row>
    <row r="23" spans="1:12" x14ac:dyDescent="0.2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</row>
    <row r="24" spans="1:12" x14ac:dyDescent="0.2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pans="1:12" x14ac:dyDescent="0.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pans="1:12" x14ac:dyDescent="0.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</row>
    <row r="27" spans="1:12" x14ac:dyDescent="0.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</row>
    <row r="28" spans="1:12" x14ac:dyDescent="0.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</row>
    <row r="29" spans="1:12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</row>
    <row r="30" spans="1:12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</row>
    <row r="31" spans="1:12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</row>
    <row r="33" spans="1:12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4" spans="1:12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</row>
    <row r="35" spans="1:12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</row>
    <row r="36" spans="1:12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</row>
    <row r="37" spans="1:12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</row>
    <row r="38" spans="1:12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</row>
    <row r="39" spans="1:12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2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</row>
    <row r="41" spans="1:12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</row>
    <row r="42" spans="1:12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</row>
    <row r="43" spans="1:12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</row>
    <row r="100" spans="5:5" hidden="1" x14ac:dyDescent="0.2">
      <c r="E100" s="71">
        <f>NOMBRE!AG7</f>
        <v>0</v>
      </c>
    </row>
    <row r="119" ht="10.15" customHeight="1" x14ac:dyDescent="0.2"/>
    <row r="120" s="68" customFormat="1" hidden="1" x14ac:dyDescent="0.2"/>
  </sheetData>
  <sheetProtection algorithmName="SHA-512" hashValue="UwDlUjIX5qvNcSx0IRV5CgFyHSFGm4nt3pLd8h1Ozgd0lptUnBYB8/1bzHoMkuSUioFFNfRvLIEPduRlie/9eg==" saltValue="UBCzciACHWYB6br4SOn3RQ==" spinCount="100000" sheet="1" objects="1" scenarios="1"/>
  <phoneticPr fontId="25" type="noConversion"/>
  <dataValidations disablePrompts="1" count="1">
    <dataValidation type="list" allowBlank="1" showInputMessage="1" showErrorMessage="1" sqref="F7:F8" xr:uid="{00000000-0002-0000-0300-000000000000}">
      <formula1>$M$6:$M$10</formula1>
    </dataValidation>
  </dataValidations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H14"/>
  <sheetViews>
    <sheetView showGridLines="0" zoomScaleNormal="100" workbookViewId="0">
      <selection activeCell="B2" sqref="B2:H2"/>
    </sheetView>
  </sheetViews>
  <sheetFormatPr baseColWidth="10" defaultColWidth="11.42578125" defaultRowHeight="12.75" x14ac:dyDescent="0.2"/>
  <cols>
    <col min="1" max="1" width="13.140625" customWidth="1"/>
    <col min="2" max="2" width="55.5703125" customWidth="1"/>
    <col min="3" max="3" width="1.7109375" customWidth="1"/>
    <col min="4" max="4" width="2" customWidth="1"/>
    <col min="5" max="5" width="5.5703125" customWidth="1"/>
    <col min="6" max="6" width="4.85546875" customWidth="1"/>
    <col min="8" max="8" width="8" customWidth="1"/>
  </cols>
  <sheetData>
    <row r="1" spans="2:8" ht="13.5" thickBot="1" x14ac:dyDescent="0.25"/>
    <row r="2" spans="2:8" ht="45" customHeight="1" thickBot="1" x14ac:dyDescent="0.25">
      <c r="B2" s="708" t="s">
        <v>165</v>
      </c>
      <c r="C2" s="709"/>
      <c r="D2" s="709"/>
      <c r="E2" s="709"/>
      <c r="F2" s="709"/>
      <c r="G2" s="709"/>
      <c r="H2" s="710"/>
    </row>
    <row r="3" spans="2:8" ht="15" x14ac:dyDescent="0.2">
      <c r="B3" s="258"/>
      <c r="C3" s="258"/>
      <c r="D3" s="258"/>
      <c r="E3" s="258"/>
      <c r="F3" s="258"/>
      <c r="G3" s="258"/>
      <c r="H3" s="258"/>
    </row>
    <row r="4" spans="2:8" ht="15" x14ac:dyDescent="0.2">
      <c r="B4" s="79" t="str">
        <f>CONCATENATE("ESTABLECIMIENTO/ESTRATEGIA: ",NOMBRE!B3," - ","( ",NOMBRE!C3,NOMBRE!D3,NOMBRE!E3,NOMBRE!F3,NOMBRE!G3,NOMBRE!H3,NOMBRE!I3," )")</f>
        <v>ESTABLECIMIENTO/ESTRATEGIA: HOSPITAL DE HUALAÑÉ - ( 116103 )</v>
      </c>
      <c r="C4" s="258"/>
      <c r="D4" s="258"/>
      <c r="E4" s="258"/>
      <c r="F4" s="258"/>
      <c r="G4" s="258"/>
      <c r="H4" s="258"/>
    </row>
    <row r="5" spans="2:8" ht="15" x14ac:dyDescent="0.2">
      <c r="B5" s="258"/>
      <c r="C5" s="258"/>
      <c r="D5" s="258"/>
      <c r="E5" s="258"/>
      <c r="F5" s="258"/>
      <c r="G5" s="258"/>
      <c r="H5" s="258"/>
    </row>
    <row r="6" spans="2:8" ht="15.75" thickBot="1" x14ac:dyDescent="0.25">
      <c r="B6" s="258"/>
      <c r="C6" s="258"/>
      <c r="D6" s="258"/>
      <c r="E6" s="258"/>
      <c r="F6" s="258"/>
      <c r="G6" s="258"/>
      <c r="H6" s="258"/>
    </row>
    <row r="7" spans="2:8" ht="30.75" customHeight="1" thickBot="1" x14ac:dyDescent="0.25">
      <c r="B7" s="257" t="s">
        <v>166</v>
      </c>
      <c r="C7" s="258"/>
      <c r="D7" s="258"/>
      <c r="E7" s="259"/>
      <c r="F7" s="260"/>
      <c r="G7" s="260"/>
      <c r="H7" s="261"/>
    </row>
    <row r="8" spans="2:8" ht="15" x14ac:dyDescent="0.2">
      <c r="B8" s="258"/>
      <c r="C8" s="258"/>
      <c r="D8" s="258"/>
      <c r="E8" s="258"/>
      <c r="F8" s="258"/>
      <c r="G8" s="258"/>
      <c r="H8" s="258"/>
    </row>
    <row r="9" spans="2:8" ht="7.5" customHeight="1" thickBot="1" x14ac:dyDescent="0.25">
      <c r="B9" s="258"/>
      <c r="C9" s="258"/>
      <c r="D9" s="258"/>
      <c r="E9" s="258"/>
      <c r="F9" s="258"/>
      <c r="G9" s="258"/>
      <c r="H9" s="258"/>
    </row>
    <row r="10" spans="2:8" ht="26.25" customHeight="1" x14ac:dyDescent="0.2">
      <c r="B10" s="711" t="str">
        <f>IF(Control!E13&gt;0,"ANTES DE EJECUTAR SUS MACROS REVISE LA HOJA CONTROL, EXISTEN ERRORES QUE DEBE CORREGIR","")</f>
        <v/>
      </c>
      <c r="C10" s="712"/>
      <c r="D10" s="712"/>
      <c r="E10" s="712"/>
      <c r="F10" s="712"/>
      <c r="G10" s="712"/>
      <c r="H10" s="713"/>
    </row>
    <row r="11" spans="2:8" ht="26.25" customHeight="1" thickBot="1" x14ac:dyDescent="0.25">
      <c r="B11" s="714"/>
      <c r="C11" s="715"/>
      <c r="D11" s="715"/>
      <c r="E11" s="715"/>
      <c r="F11" s="715"/>
      <c r="G11" s="715"/>
      <c r="H11" s="716"/>
    </row>
    <row r="12" spans="2:8" ht="15" x14ac:dyDescent="0.2">
      <c r="B12" s="258"/>
      <c r="C12" s="258"/>
      <c r="D12" s="258"/>
      <c r="E12" s="258"/>
      <c r="F12" s="258"/>
      <c r="G12" s="258"/>
      <c r="H12" s="258"/>
    </row>
    <row r="13" spans="2:8" ht="15" x14ac:dyDescent="0.2">
      <c r="B13" s="258"/>
      <c r="C13" s="258"/>
      <c r="D13" s="258"/>
      <c r="E13" s="258"/>
      <c r="F13" s="258"/>
      <c r="G13" s="258"/>
      <c r="H13" s="258"/>
    </row>
    <row r="14" spans="2:8" ht="15" x14ac:dyDescent="0.2">
      <c r="B14" s="262" t="s">
        <v>167</v>
      </c>
      <c r="C14" s="258"/>
      <c r="D14" s="258"/>
      <c r="E14" s="258"/>
      <c r="F14" s="258"/>
      <c r="G14" s="258"/>
      <c r="H14" s="258"/>
    </row>
  </sheetData>
  <sheetProtection algorithmName="SHA-512" hashValue="uTGLxl+YPIv46Yk4I2QFy/pICfflHMZRUi+t66fyax77V8LB4LONkTx/7VccslEIDTueIClBS7h1dCNi9zbwGA==" saltValue="xSmCobDXmWFEuM4b91WVGw==" spinCount="100000" sheet="1" objects="1" scenarios="1"/>
  <mergeCells count="2">
    <mergeCell ref="B2:H2"/>
    <mergeCell ref="B10:H11"/>
  </mergeCells>
  <phoneticPr fontId="25" type="noConversion"/>
  <pageMargins left="0.75" right="0.75" top="1" bottom="1" header="0" footer="0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RESPALDAARCHIVO">
                <anchor moveWithCells="1" sizeWithCells="1">
                  <from>
                    <xdr:col>4</xdr:col>
                    <xdr:colOff>66675</xdr:colOff>
                    <xdr:row>6</xdr:row>
                    <xdr:rowOff>66675</xdr:rowOff>
                  </from>
                  <to>
                    <xdr:col>7</xdr:col>
                    <xdr:colOff>476250</xdr:colOff>
                    <xdr:row>6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NOMBRE</vt:lpstr>
      <vt:lpstr>D15</vt:lpstr>
      <vt:lpstr>D16</vt:lpstr>
      <vt:lpstr>Control</vt:lpstr>
      <vt:lpstr>MACROS</vt:lpstr>
    </vt:vector>
  </TitlesOfParts>
  <Manager/>
  <Company>Propietario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Propietario</dc:creator>
  <cp:keywords/>
  <dc:description/>
  <cp:lastModifiedBy>Mauricio Morales Sanchez</cp:lastModifiedBy>
  <cp:revision/>
  <dcterms:created xsi:type="dcterms:W3CDTF">2012-01-06T18:23:03Z</dcterms:created>
  <dcterms:modified xsi:type="dcterms:W3CDTF">2025-06-17T20:54:57Z</dcterms:modified>
  <cp:category/>
  <cp:contentStatus/>
</cp:coreProperties>
</file>