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ospital\Desktop\HD\ESTADÍSTICA HD\2025\"/>
    </mc:Choice>
  </mc:AlternateContent>
  <xr:revisionPtr revIDLastSave="0" documentId="13_ncr:1_{AD248D6B-F4FC-4C65-909B-FBCA444544C7}" xr6:coauthVersionLast="47" xr6:coauthVersionMax="47" xr10:uidLastSave="{00000000-0000-0000-0000-000000000000}"/>
  <bookViews>
    <workbookView xWindow="-120" yWindow="-120" windowWidth="20730" windowHeight="11160" xr2:uid="{97272426-4D59-405C-B9A1-9C21BB9CDCCD}"/>
  </bookViews>
  <sheets>
    <sheet name="A21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2" i="2" l="1"/>
  <c r="I152" i="2"/>
  <c r="H152" i="2"/>
  <c r="G152" i="2"/>
  <c r="F152" i="2"/>
  <c r="E152" i="2"/>
  <c r="D152" i="2"/>
  <c r="C152" i="2"/>
  <c r="B151" i="2"/>
  <c r="B150" i="2"/>
  <c r="B149" i="2"/>
  <c r="B148" i="2"/>
  <c r="B147" i="2"/>
  <c r="B146" i="2"/>
  <c r="B145" i="2"/>
  <c r="B144" i="2"/>
  <c r="B152" i="2" s="1"/>
  <c r="B143" i="2"/>
  <c r="I139" i="2"/>
  <c r="H139" i="2"/>
  <c r="G139" i="2"/>
  <c r="F139" i="2"/>
  <c r="E139" i="2"/>
  <c r="D139" i="2"/>
  <c r="C139" i="2"/>
  <c r="B139" i="2"/>
  <c r="H122" i="2"/>
  <c r="G122" i="2"/>
  <c r="F122" i="2"/>
  <c r="E122" i="2"/>
  <c r="D122" i="2"/>
  <c r="C122" i="2"/>
  <c r="B122" i="2"/>
  <c r="AU119" i="2"/>
  <c r="H119" i="2"/>
  <c r="B119" i="2"/>
  <c r="BD119" i="2" s="1"/>
  <c r="BC118" i="2"/>
  <c r="B118" i="2"/>
  <c r="AT118" i="2" s="1"/>
  <c r="H118" i="2" s="1"/>
  <c r="G114" i="2"/>
  <c r="F114" i="2"/>
  <c r="E114" i="2"/>
  <c r="D114" i="2"/>
  <c r="C114" i="2"/>
  <c r="B113" i="2"/>
  <c r="BC113" i="2" s="1"/>
  <c r="BC112" i="2"/>
  <c r="AT112" i="2"/>
  <c r="H112" i="2" s="1"/>
  <c r="B112" i="2"/>
  <c r="B111" i="2"/>
  <c r="BC111" i="2" s="1"/>
  <c r="BC110" i="2"/>
  <c r="AT110" i="2"/>
  <c r="H110" i="2" s="1"/>
  <c r="B110" i="2"/>
  <c r="B109" i="2"/>
  <c r="BC109" i="2" s="1"/>
  <c r="BC108" i="2"/>
  <c r="AT108" i="2"/>
  <c r="H108" i="2" s="1"/>
  <c r="B108" i="2"/>
  <c r="B107" i="2"/>
  <c r="BC107" i="2" s="1"/>
  <c r="BC106" i="2"/>
  <c r="AT106" i="2"/>
  <c r="H106" i="2" s="1"/>
  <c r="B106" i="2"/>
  <c r="B114" i="2" s="1"/>
  <c r="Q102" i="2"/>
  <c r="P102" i="2"/>
  <c r="O102" i="2"/>
  <c r="N102" i="2"/>
  <c r="M102" i="2"/>
  <c r="L102" i="2"/>
  <c r="K102" i="2"/>
  <c r="J102" i="2"/>
  <c r="I102" i="2"/>
  <c r="H102" i="2"/>
  <c r="BC114" i="2" s="1"/>
  <c r="G102" i="2"/>
  <c r="F102" i="2"/>
  <c r="E102" i="2"/>
  <c r="D102" i="2"/>
  <c r="C102" i="2"/>
  <c r="B102" i="2"/>
  <c r="BC101" i="2"/>
  <c r="AT101" i="2"/>
  <c r="R101" i="2" s="1"/>
  <c r="BC100" i="2"/>
  <c r="AT100" i="2"/>
  <c r="R100" i="2"/>
  <c r="BC99" i="2"/>
  <c r="AT99" i="2"/>
  <c r="R99" i="2"/>
  <c r="BC98" i="2"/>
  <c r="AT98" i="2"/>
  <c r="R98" i="2"/>
  <c r="BC97" i="2"/>
  <c r="AT97" i="2"/>
  <c r="R97" i="2" s="1"/>
  <c r="BC96" i="2"/>
  <c r="AT96" i="2"/>
  <c r="R96" i="2"/>
  <c r="BC95" i="2"/>
  <c r="AT95" i="2"/>
  <c r="R95" i="2" s="1"/>
  <c r="BC94" i="2"/>
  <c r="AT94" i="2"/>
  <c r="R94" i="2" s="1"/>
  <c r="BC93" i="2"/>
  <c r="AT93" i="2"/>
  <c r="R93" i="2" s="1"/>
  <c r="BC92" i="2"/>
  <c r="AT92" i="2"/>
  <c r="R92" i="2"/>
  <c r="BC91" i="2"/>
  <c r="AT91" i="2"/>
  <c r="R91" i="2"/>
  <c r="BC90" i="2"/>
  <c r="AT90" i="2"/>
  <c r="R90" i="2"/>
  <c r="BC89" i="2"/>
  <c r="AT89" i="2"/>
  <c r="R89" i="2" s="1"/>
  <c r="C84" i="2"/>
  <c r="C83" i="2"/>
  <c r="C82" i="2"/>
  <c r="C81" i="2"/>
  <c r="C80" i="2"/>
  <c r="G69" i="2"/>
  <c r="F69" i="2"/>
  <c r="E69" i="2"/>
  <c r="D69" i="2"/>
  <c r="C69" i="2"/>
  <c r="B68" i="2"/>
  <c r="B67" i="2"/>
  <c r="B66" i="2"/>
  <c r="B65" i="2"/>
  <c r="B64" i="2"/>
  <c r="B69" i="2" s="1"/>
  <c r="B63" i="2"/>
  <c r="B59" i="2"/>
  <c r="B58" i="2"/>
  <c r="B57" i="2"/>
  <c r="BD37" i="2"/>
  <c r="P37" i="2" s="1"/>
  <c r="C36" i="2"/>
  <c r="BM36" i="2" s="1"/>
  <c r="C35" i="2"/>
  <c r="BD35" i="2" s="1"/>
  <c r="P35" i="2" s="1"/>
  <c r="BD34" i="2"/>
  <c r="P34" i="2" s="1"/>
  <c r="BD33" i="2"/>
  <c r="P33" i="2" s="1"/>
  <c r="BD32" i="2"/>
  <c r="P32" i="2" s="1"/>
  <c r="BM31" i="2"/>
  <c r="BK31" i="2"/>
  <c r="BJ31" i="2"/>
  <c r="BF31" i="2"/>
  <c r="BD31" i="2"/>
  <c r="BB31" i="2"/>
  <c r="BA31" i="2"/>
  <c r="AY31" i="2"/>
  <c r="AX31" i="2"/>
  <c r="BL31" i="2"/>
  <c r="B25" i="2"/>
  <c r="B24" i="2"/>
  <c r="B23" i="2"/>
  <c r="B22" i="2"/>
  <c r="B21" i="2"/>
  <c r="AC17" i="2"/>
  <c r="Z17" i="2"/>
  <c r="U17" i="2"/>
  <c r="P17" i="2"/>
  <c r="K17" i="2"/>
  <c r="G17" i="2"/>
  <c r="AC16" i="2"/>
  <c r="Z16" i="2"/>
  <c r="U16" i="2"/>
  <c r="P16" i="2"/>
  <c r="P13" i="2" s="1"/>
  <c r="K16" i="2"/>
  <c r="G16" i="2"/>
  <c r="AC15" i="2"/>
  <c r="AC13" i="2" s="1"/>
  <c r="Z15" i="2"/>
  <c r="U15" i="2"/>
  <c r="P15" i="2"/>
  <c r="K15" i="2"/>
  <c r="G15" i="2"/>
  <c r="AC14" i="2"/>
  <c r="Z14" i="2"/>
  <c r="Z13" i="2" s="1"/>
  <c r="U14" i="2"/>
  <c r="U13" i="2" s="1"/>
  <c r="P14" i="2"/>
  <c r="K14" i="2"/>
  <c r="K13" i="2" s="1"/>
  <c r="G14" i="2"/>
  <c r="AE13" i="2"/>
  <c r="AD13" i="2"/>
  <c r="AB13" i="2"/>
  <c r="AA13" i="2"/>
  <c r="Y13" i="2"/>
  <c r="X13" i="2"/>
  <c r="W13" i="2"/>
  <c r="V13" i="2"/>
  <c r="T13" i="2"/>
  <c r="S13" i="2"/>
  <c r="R13" i="2"/>
  <c r="Q13" i="2"/>
  <c r="O13" i="2"/>
  <c r="N13" i="2"/>
  <c r="M13" i="2"/>
  <c r="L13" i="2"/>
  <c r="J13" i="2"/>
  <c r="I13" i="2"/>
  <c r="H13" i="2"/>
  <c r="G13" i="2"/>
  <c r="F13" i="2"/>
  <c r="E13" i="2"/>
  <c r="D13" i="2"/>
  <c r="C13" i="2"/>
  <c r="B13" i="2"/>
  <c r="A5" i="2"/>
  <c r="A4" i="2"/>
  <c r="A3" i="2"/>
  <c r="A2" i="2"/>
  <c r="BM35" i="2" l="1"/>
  <c r="A204" i="2"/>
  <c r="BM37" i="2"/>
  <c r="BM33" i="2"/>
  <c r="BG31" i="2"/>
  <c r="AW31" i="2"/>
  <c r="BH31" i="2"/>
  <c r="BD36" i="2"/>
  <c r="P36" i="2" s="1"/>
  <c r="AZ31" i="2"/>
  <c r="BI31" i="2"/>
  <c r="BM32" i="2"/>
  <c r="BM34" i="2"/>
  <c r="AT107" i="2"/>
  <c r="H107" i="2" s="1"/>
  <c r="AT109" i="2"/>
  <c r="H109" i="2" s="1"/>
  <c r="AT111" i="2"/>
  <c r="H111" i="2" s="1"/>
  <c r="AT113" i="2"/>
  <c r="H113" i="2" s="1"/>
  <c r="AT114" i="2"/>
  <c r="H114" i="2" s="1"/>
  <c r="BC31" i="2"/>
  <c r="P31" i="2" l="1"/>
  <c r="B204" i="2"/>
</calcChain>
</file>

<file path=xl/sharedStrings.xml><?xml version="1.0" encoding="utf-8"?>
<sst xmlns="http://schemas.openxmlformats.org/spreadsheetml/2006/main" count="302" uniqueCount="211">
  <si>
    <t>SERVICIO DE SALUD</t>
  </si>
  <si>
    <t xml:space="preserve">               </t>
  </si>
  <si>
    <t xml:space="preserve">                                                                             </t>
  </si>
  <si>
    <t>REM-21.   QUIRÓFANOS Y OTROS RECURSOS HOSPITALARIOS</t>
  </si>
  <si>
    <t>SECCIÓN A:  CAPACIDAD INSTALADA Y UTILIZACIÓN DE LOS QUIRÓFANOS CIRUGÍA MAYOR</t>
  </si>
  <si>
    <t>TIPO DE QUIRÓFANOS</t>
  </si>
  <si>
    <t>Número de Quirófanos en Dotación</t>
  </si>
  <si>
    <t>Promedio Mensual de Quirófanos Habilitados</t>
  </si>
  <si>
    <t>Promedio Mensual de Quirófanos en Trabajo</t>
  </si>
  <si>
    <t>Total de Horas Mensuales de Quirófanos Habilitados (Horario Hábil)</t>
  </si>
  <si>
    <t>Total de Horas Mensuales de Quirófanos en Trabajo (Horario Hábil)</t>
  </si>
  <si>
    <t>QUIRÓFANOS CIRUGIA MAYOR</t>
  </si>
  <si>
    <t>CIRUGIAS MENORES Y PROCEDIMIENTOS *</t>
  </si>
  <si>
    <t>Total</t>
  </si>
  <si>
    <t>Beneficiarios MAI</t>
  </si>
  <si>
    <t>Beneficiarios MLE</t>
  </si>
  <si>
    <t>Otros</t>
  </si>
  <si>
    <t>De recambio</t>
  </si>
  <si>
    <t>Cirugía Menor</t>
  </si>
  <si>
    <t>Otros Procedimientos</t>
  </si>
  <si>
    <t>TOTAL QUIRÓFANOS</t>
  </si>
  <si>
    <t>De Cirugía Electiva</t>
  </si>
  <si>
    <t>De Urgencia</t>
  </si>
  <si>
    <t>Obstétrico</t>
  </si>
  <si>
    <t>Indiferenciado</t>
  </si>
  <si>
    <t>SECCIÓN B:  PROCEDIMIENTOS COMPLEJOS AMBULATORIOS</t>
  </si>
  <si>
    <t>COMPONENTES</t>
  </si>
  <si>
    <t>TOTAL</t>
  </si>
  <si>
    <t>Hemodiálisis</t>
  </si>
  <si>
    <t>Cirugía Mayor Ambulatoria</t>
  </si>
  <si>
    <t>Coronariografía</t>
  </si>
  <si>
    <t>Otras</t>
  </si>
  <si>
    <t>Recurso Disponible</t>
  </si>
  <si>
    <t>Ingresos</t>
  </si>
  <si>
    <t>Personas Atendidas</t>
  </si>
  <si>
    <t>Días Personas Atendidas</t>
  </si>
  <si>
    <t>Altas</t>
  </si>
  <si>
    <t xml:space="preserve">SECCIÓN C:  HOSPITALIZACIÓN DOMICILIARIA Y ATENCIÓN VENTILATORIA EN DOMICILIO </t>
  </si>
  <si>
    <t xml:space="preserve">SECCIÓN C.1:HOSPITALIZACIÓN DOMICILIARIA </t>
  </si>
  <si>
    <t>SECCIÓN C.1.1:  PERSONAS ATENDIDAS EN EL PROGRAMA</t>
  </si>
  <si>
    <t>RANGO ETARIO</t>
  </si>
  <si>
    <t xml:space="preserve">ORIGEN DE LA DERIVACIÓN </t>
  </si>
  <si>
    <t>Menor de 15 años</t>
  </si>
  <si>
    <t>15 - 19 años</t>
  </si>
  <si>
    <t>20 - 59 años</t>
  </si>
  <si>
    <t>60 y más años</t>
  </si>
  <si>
    <t>APS</t>
  </si>
  <si>
    <t>Urgencia</t>
  </si>
  <si>
    <t>Hospitalización</t>
  </si>
  <si>
    <t>Ambulatorio</t>
  </si>
  <si>
    <t>Ley de Urgencia</t>
  </si>
  <si>
    <t>UGCC</t>
  </si>
  <si>
    <t>Fallecidos</t>
  </si>
  <si>
    <t>Esperados</t>
  </si>
  <si>
    <t xml:space="preserve">No esperados </t>
  </si>
  <si>
    <t xml:space="preserve">Reingresos a Hospitalización Tradicional	</t>
  </si>
  <si>
    <t xml:space="preserve">SECCIÓN C.1.2:  VISITAS REALIZADAS </t>
  </si>
  <si>
    <t>PROFESIONALES</t>
  </si>
  <si>
    <t>Total de Visitas</t>
  </si>
  <si>
    <t>Médico</t>
  </si>
  <si>
    <t>Enfermera</t>
  </si>
  <si>
    <t>Técnico en Enfermería</t>
  </si>
  <si>
    <t>Matrona</t>
  </si>
  <si>
    <t>Kinesiólogo</t>
  </si>
  <si>
    <t>Psicólogo</t>
  </si>
  <si>
    <t>Fonoaudiólogo/a</t>
  </si>
  <si>
    <t>Trabajador/a Social</t>
  </si>
  <si>
    <t>Terapeuta Ocupacional</t>
  </si>
  <si>
    <t>SECCIÓN C.1.3:  CUPOS DISPONIBLES EN UNIDAD DE HOSPITALIZACIÓN DOMICILIARIA</t>
  </si>
  <si>
    <t>N° de Cupos</t>
  </si>
  <si>
    <t>N° de cupos Campaña de Invierno</t>
  </si>
  <si>
    <t>Número Cupos Programados</t>
  </si>
  <si>
    <t>Número Cupos Utilizados</t>
  </si>
  <si>
    <t>Número de Cupos Disponibles</t>
  </si>
  <si>
    <t xml:space="preserve">SECCIÓN C.2 ATENCIÓN VENTILATORIA EN DOMICILIO </t>
  </si>
  <si>
    <t>SECCIÓN C.2.1: ASISTENCIA VENTILATORIA Y OXÍGENO EN DOMICILIO</t>
  </si>
  <si>
    <t>TIPO DE ESTRATEGIA</t>
  </si>
  <si>
    <t>0-9 años</t>
  </si>
  <si>
    <t>10 - 19 años</t>
  </si>
  <si>
    <t>20 y más años</t>
  </si>
  <si>
    <t>Estrategia de Asistencia Ventilatoria Invasiva en Domicilio</t>
  </si>
  <si>
    <t>Estrategia de Asistencia Ventilatoria no Invasiva en Domicilio</t>
  </si>
  <si>
    <t>Estrategia Oxígeno Domiciliario para pacientes Crónicos</t>
  </si>
  <si>
    <t>SECCIÓN C.2.2: INGRESOS Y EGRESOS AL PROGRAMA ASISTENCIA VENTILATORIA  EN DOMICILIO</t>
  </si>
  <si>
    <t>ACTIVIDAD</t>
  </si>
  <si>
    <t xml:space="preserve">INGRESOS </t>
  </si>
  <si>
    <t xml:space="preserve">Número de egresos </t>
  </si>
  <si>
    <t>Número de personas activas</t>
  </si>
  <si>
    <t>Número de controles médicos</t>
  </si>
  <si>
    <t>TOTAL
 (Ambos sexos)</t>
  </si>
  <si>
    <t>Hombres</t>
  </si>
  <si>
    <t>Mujeres</t>
  </si>
  <si>
    <t>Asistencia Ventilatoria Invasiva Infantil (AVI)</t>
  </si>
  <si>
    <t>Asistencia Ventilatoria Invasiva Del Adulto (AVIA)</t>
  </si>
  <si>
    <t>Asistencia Ventilatoria no Invasiva Infantil (AVNI)</t>
  </si>
  <si>
    <t>Asistencia Ventilatoria no Invasiva Adulto (AVNIA)</t>
  </si>
  <si>
    <t>Oxigenoterapia Ambulatorio Crónico Respiratorio Infantil</t>
  </si>
  <si>
    <t>Oxigenoterapia Ambulatorio Crónico Respiratorio Adulto</t>
  </si>
  <si>
    <t>SECCIÓN C.2.3: INGRESO PROGRAMA ASISTENCIA VENTILATORIA Y OXÍGENO EN DOMICILIO SEGÚN DIAGNÓSTICO</t>
  </si>
  <si>
    <t xml:space="preserve">CAUSAS DE INGRESO </t>
  </si>
  <si>
    <t>Asistencia Ventilatoria  Invasiva Infantil (AVI)</t>
  </si>
  <si>
    <t>Asistencia Ventilatoria  Invasiva Del Adulto (AVIA)</t>
  </si>
  <si>
    <t>Pueblos originarios</t>
  </si>
  <si>
    <t xml:space="preserve">Migrantes </t>
  </si>
  <si>
    <t>Enfermedad neuromuscular</t>
  </si>
  <si>
    <t>Daño pulmonar crónico</t>
  </si>
  <si>
    <t>Daño sistema nervioso central</t>
  </si>
  <si>
    <t>Sindrome genético</t>
  </si>
  <si>
    <t>Displasia Broncopulmonar</t>
  </si>
  <si>
    <t>SECCIÓN D: APOYO PSICOSOCIAL EN NIÑOS, NIÑAS Y ADOLESCENTES HOSPITALIZADOS</t>
  </si>
  <si>
    <t>CONCEPTO</t>
  </si>
  <si>
    <t>INTERVENCIÓN</t>
  </si>
  <si>
    <t>Hasta 28 días</t>
  </si>
  <si>
    <t xml:space="preserve">29 días hasta menor de 1 año </t>
  </si>
  <si>
    <t>1 - 4 años</t>
  </si>
  <si>
    <t>5 - 9 años</t>
  </si>
  <si>
    <t>10 - 14 años</t>
  </si>
  <si>
    <t>TOTAL DE EGRESOS (en el período)</t>
  </si>
  <si>
    <t>Egresados con Apoyo Psicosocial (en el período)</t>
  </si>
  <si>
    <t>Intervención Psicosocial</t>
  </si>
  <si>
    <t>Estimulación del Desarrollo</t>
  </si>
  <si>
    <t>Nº de Atenciones (en el mes)</t>
  </si>
  <si>
    <t>SECCIÓN E: GESTIÓN DE PROCESOS DE PACIENTES QUIRÚRGICOS CON CIRUGÍA ELECTIVA</t>
  </si>
  <si>
    <t>ESPECIALIDAD</t>
  </si>
  <si>
    <t>DÍAS DE ESTADA PREQUIRÚRGICOS</t>
  </si>
  <si>
    <t>PACIENTES INTERVENIDOS</t>
  </si>
  <si>
    <t>HORARIO HÁBIL</t>
  </si>
  <si>
    <t>INHABIL DE LUNES A VIERNES</t>
  </si>
  <si>
    <t>SÁBADO, DOMINGO Y FESTIVO</t>
  </si>
  <si>
    <t>Pacientes Programados</t>
  </si>
  <si>
    <t>Pacientes Suspendidos</t>
  </si>
  <si>
    <t>15 y más años</t>
  </si>
  <si>
    <t>Cirugía General</t>
  </si>
  <si>
    <t>Cirugía Cardiovascular</t>
  </si>
  <si>
    <t>Cirugía Maxilofacial</t>
  </si>
  <si>
    <t>Cirugía Tórax</t>
  </si>
  <si>
    <t>Traumatología</t>
  </si>
  <si>
    <t>Neurocirugía</t>
  </si>
  <si>
    <t>Otorrinolaringología</t>
  </si>
  <si>
    <t>Oftalmología</t>
  </si>
  <si>
    <t>Obstetricia Y Ginecología</t>
  </si>
  <si>
    <t>Ginecología</t>
  </si>
  <si>
    <t>Urología</t>
  </si>
  <si>
    <t>Otras Especialidades</t>
  </si>
  <si>
    <t>Odontología</t>
  </si>
  <si>
    <t>SECCIÓN F: CAUSAS DE SUSPENSIÓN DE CIRUGÍAS ELECTIVAS</t>
  </si>
  <si>
    <t xml:space="preserve">CAUSAS DE SUSPENSIÓN ATRIBUIBLES A:
</t>
  </si>
  <si>
    <t>Nº DE PERSONAS</t>
  </si>
  <si>
    <t>TOTALES</t>
  </si>
  <si>
    <t>Paciente</t>
  </si>
  <si>
    <t>Administrativas</t>
  </si>
  <si>
    <t>Unidad de Apoyo Clínico</t>
  </si>
  <si>
    <t>Unidad de Apoyo Logístico</t>
  </si>
  <si>
    <t>Equipo Quirúrgico</t>
  </si>
  <si>
    <t>Infraestructura</t>
  </si>
  <si>
    <t>Emergencias</t>
  </si>
  <si>
    <t>Gremiales</t>
  </si>
  <si>
    <t>SECCIÓN G: ESTERILIZACIONES QUIRÚRGICAS</t>
  </si>
  <si>
    <t>SEXO</t>
  </si>
  <si>
    <t xml:space="preserve">TOTAL      </t>
  </si>
  <si>
    <t>TRANS</t>
  </si>
  <si>
    <t>Menor 
de 20 años</t>
  </si>
  <si>
    <t>20 - 34 años</t>
  </si>
  <si>
    <t>35 y más años</t>
  </si>
  <si>
    <t>Masculino</t>
  </si>
  <si>
    <t>Femenino</t>
  </si>
  <si>
    <t>Mujer</t>
  </si>
  <si>
    <t>Hombre</t>
  </si>
  <si>
    <t>Horas Mensuales Programadas de Tabla Quirúrgica de Quirófanos en Trabajo, Horario Hábil</t>
  </si>
  <si>
    <t>Horas Mensuales Ocupadas de Quirófanos en Trabajo Horario Hábil</t>
  </si>
  <si>
    <t>Horas Mensuales Ocupadas de Quirófanos en Trabajo Horario Inhábil de Lunes a Viernes</t>
  </si>
  <si>
    <t>Horas Mensuales Ocupadas de Quirófanos en Trabajo Horario Sábado, Domingo y Festivo</t>
  </si>
  <si>
    <t>Total Horas Mensuales Ocupadas de Quirófanos en Trabajo, Horario Hábil</t>
  </si>
  <si>
    <t>Total Horas Mensuales Ocupadas de Quirófanos en Trabajo, Horario Inhábil</t>
  </si>
  <si>
    <t>* Las horas informadas en cirugía menores y procedimientos, deben estar contenidas en las horas ocupadas, en quirófanos para cirugía mayor.</t>
  </si>
  <si>
    <t>N° de cupos Campaña Invierno Adicionales</t>
  </si>
  <si>
    <t>SECCIÓN H : CAPACIDAD INSTALADA DE  QUIRÓFANOS DE CIRUGÍA MENOR</t>
  </si>
  <si>
    <t xml:space="preserve">  Horas Mensuales de Quirófanos Programadas   en Horario Hábil  </t>
  </si>
  <si>
    <t>Horas Mensuales de Quirófanos Programadas   en   Horario Inhábil de Lunes a Viernes</t>
  </si>
  <si>
    <t>Horas Mensuales Programadas    Sabado, Domingo, Festivo.</t>
  </si>
  <si>
    <t xml:space="preserve">  Horas Mensuales de Quirófanos Ocupadas   en Horario Hábil  </t>
  </si>
  <si>
    <t>Horas Mensuales de Quirófanos Ocupadas   en   Horario Inhábil de Lunes a Viernes</t>
  </si>
  <si>
    <t>Horas Mensuales Ocupadas Sabado, Domingo, Festivo.</t>
  </si>
  <si>
    <t>Medicina</t>
  </si>
  <si>
    <t>Odontología (quirófanos exclusivos de odontología)</t>
  </si>
  <si>
    <t>SECCIÓN I: GESTIÓN DE PROCESOS DE PACIENTES QUIRÚRGICOS CON CIRUGÍA MENOR</t>
  </si>
  <si>
    <t>Personas menor de 15 años Intervenidas  en Horario Hábil</t>
  </si>
  <si>
    <t>Personas mayores de  15 años y más Intervenidas en Horario Hábil</t>
  </si>
  <si>
    <t>Personas Programadas   Horario Hábil</t>
  </si>
  <si>
    <t>Personas Suspendidas Horario Hábil</t>
  </si>
  <si>
    <t>Personas Programadas  horario Inhábil de Lunes a Viernes</t>
  </si>
  <si>
    <t>Personas Suspendidas horario Inhábil de Lunes a Viernes</t>
  </si>
  <si>
    <t>Personas Programadas  Sábado, Domingo y Festivo</t>
  </si>
  <si>
    <t>Personas Suspendidas Sábado, Domingo y Festivo</t>
  </si>
  <si>
    <t>Dermatología</t>
  </si>
  <si>
    <t xml:space="preserve">Otras Especialidades </t>
  </si>
  <si>
    <t xml:space="preserve">SECCIÓN J: PROCEDIMIENTO ONCOLOGICOS </t>
  </si>
  <si>
    <t>INTERVENCIONES</t>
  </si>
  <si>
    <t xml:space="preserve">Menores de 18 años </t>
  </si>
  <si>
    <t>18 años y más</t>
  </si>
  <si>
    <t>Egresos</t>
  </si>
  <si>
    <t xml:space="preserve"> Hombres</t>
  </si>
  <si>
    <t xml:space="preserve">Quimioterapia oral </t>
  </si>
  <si>
    <t>Quimioterapias en Pacientes Ambulatorios</t>
  </si>
  <si>
    <t>Quimioterapias en Pacientes Hospitalizados</t>
  </si>
  <si>
    <t>Teleterapia por tratamiento</t>
  </si>
  <si>
    <t>Braquiterapia por sesión</t>
  </si>
  <si>
    <t>PET CT</t>
  </si>
  <si>
    <t>SPECT CT/SPECT/Gamma cámara</t>
  </si>
  <si>
    <t>Yodoterapia en pacientes ambulatorios</t>
  </si>
  <si>
    <t xml:space="preserve">Yodoterapia Hospitalaria en paciente hospitalizadas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</si>
</sst>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sz val="10"/>
      <name val="Comic Sans MS"/>
      <family val="4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8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 style="thin">
        <color indexed="22"/>
      </bottom>
      <diagonal/>
    </border>
    <border>
      <left/>
      <right style="double">
        <color indexed="64"/>
      </right>
      <top/>
      <bottom style="thin">
        <color indexed="22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rgb="FFB2B2B2"/>
      </top>
      <bottom style="thin">
        <color auto="1"/>
      </bottom>
      <diagonal/>
    </border>
    <border>
      <left style="thin">
        <color indexed="22"/>
      </left>
      <right style="thin">
        <color auto="1"/>
      </right>
      <top style="thin">
        <color rgb="FFB2B2B2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indexed="64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double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double">
        <color auto="1"/>
      </right>
      <top style="thin">
        <color indexed="64"/>
      </top>
      <bottom style="hair">
        <color indexed="64"/>
      </bottom>
      <diagonal/>
    </border>
    <border>
      <left style="hair">
        <color indexed="9"/>
      </left>
      <right style="hair">
        <color indexed="9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auto="1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double">
        <color indexed="64"/>
      </right>
      <top/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indexed="64"/>
      </left>
      <right style="hair">
        <color rgb="FF000000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rgb="FFFFFFFF"/>
      </left>
      <right style="hair">
        <color rgb="FFFFFFFF"/>
      </right>
      <top/>
      <bottom style="hair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auto="1"/>
      </top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thin">
        <color auto="1"/>
      </top>
      <bottom style="hair">
        <color indexed="64"/>
      </bottom>
      <diagonal/>
    </border>
    <border>
      <left/>
      <right style="double">
        <color rgb="FF000000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thin">
        <color indexed="22"/>
      </left>
      <right style="hair">
        <color auto="1"/>
      </right>
      <top style="thin">
        <color auto="1"/>
      </top>
      <bottom style="thin">
        <color indexed="22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2"/>
      </left>
      <right style="hair">
        <color auto="1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indexed="22"/>
      </top>
      <bottom style="thin">
        <color indexed="22"/>
      </bottom>
      <diagonal/>
    </border>
    <border>
      <left/>
      <right style="double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hair">
        <color auto="1"/>
      </right>
      <top style="thin">
        <color indexed="22"/>
      </top>
      <bottom/>
      <diagonal/>
    </border>
    <border>
      <left/>
      <right style="thin">
        <color auto="1"/>
      </right>
      <top style="thin">
        <color indexed="22"/>
      </top>
      <bottom/>
      <diagonal/>
    </border>
    <border>
      <left/>
      <right style="double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indexed="22"/>
      </right>
      <top style="thin">
        <color indexed="22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auto="1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auto="1"/>
      </bottom>
      <diagonal/>
    </border>
    <border>
      <left style="thin">
        <color indexed="22"/>
      </left>
      <right style="hair">
        <color auto="1"/>
      </right>
      <top style="thin">
        <color indexed="22"/>
      </top>
      <bottom style="thin">
        <color auto="1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double">
        <color indexed="64"/>
      </right>
      <top style="thin">
        <color indexed="22"/>
      </top>
      <bottom style="thin">
        <color auto="1"/>
      </bottom>
      <diagonal/>
    </border>
    <border>
      <left/>
      <right style="hair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indexed="9"/>
      </left>
      <right style="hair">
        <color indexed="9"/>
      </right>
      <top style="hair">
        <color indexed="9"/>
      </top>
      <bottom/>
      <diagonal/>
    </border>
    <border>
      <left/>
      <right style="hair">
        <color indexed="9"/>
      </right>
      <top style="hair">
        <color indexed="9"/>
      </top>
      <bottom/>
      <diagonal/>
    </border>
    <border>
      <left style="hair">
        <color indexed="9"/>
      </left>
      <right style="hair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indexed="9"/>
      </left>
      <right style="hair">
        <color indexed="9"/>
      </right>
      <top style="hair">
        <color indexed="9"/>
      </top>
      <bottom style="hair">
        <color indexed="9"/>
      </bottom>
      <diagonal/>
    </border>
    <border>
      <left style="hair">
        <color indexed="9"/>
      </left>
      <right style="hair">
        <color indexed="9"/>
      </right>
      <top/>
      <bottom style="hair">
        <color indexed="9"/>
      </bottom>
      <diagonal/>
    </border>
    <border>
      <left style="hair">
        <color indexed="9"/>
      </left>
      <right style="hair">
        <color indexed="9"/>
      </right>
      <top style="hair">
        <color indexed="9"/>
      </top>
      <bottom/>
      <diagonal/>
    </border>
    <border>
      <left/>
      <right style="thin">
        <color auto="1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auto="1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hair">
        <color rgb="FF000000"/>
      </right>
      <top style="hair">
        <color auto="1"/>
      </top>
      <bottom style="hair">
        <color auto="1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thin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rgb="FF000000"/>
      </right>
      <top style="hair">
        <color auto="1"/>
      </top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auto="1"/>
      </top>
      <bottom style="hair">
        <color auto="1"/>
      </bottom>
      <diagonal/>
    </border>
    <border>
      <left/>
      <right style="double">
        <color rgb="FF000000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/>
      <right style="hair">
        <color rgb="FF000000"/>
      </right>
      <top style="hair">
        <color indexed="64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auto="1"/>
      </top>
      <bottom style="thin">
        <color auto="1"/>
      </bottom>
      <diagonal/>
    </border>
    <border>
      <left/>
      <right style="double">
        <color rgb="FF00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hair">
        <color indexed="9"/>
      </left>
      <right style="hair">
        <color indexed="9"/>
      </right>
      <top style="thin">
        <color indexed="64"/>
      </top>
      <bottom style="thin">
        <color auto="1"/>
      </bottom>
      <diagonal/>
    </border>
    <border>
      <left/>
      <right style="hair">
        <color indexed="9"/>
      </right>
      <top style="thin">
        <color indexed="64"/>
      </top>
      <bottom style="thin">
        <color auto="1"/>
      </bottom>
      <diagonal/>
    </border>
    <border>
      <left style="hair">
        <color indexed="9"/>
      </left>
      <right style="hair">
        <color indexed="9"/>
      </right>
      <top style="hair">
        <color indexed="9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indexed="9"/>
      </left>
      <right style="hair">
        <color indexed="9"/>
      </right>
      <top style="hair">
        <color indexed="9"/>
      </top>
      <bottom style="hair">
        <color indexed="9"/>
      </bottom>
      <diagonal/>
    </border>
    <border>
      <left/>
      <right style="hair">
        <color indexed="9"/>
      </right>
      <top style="hair">
        <color indexed="9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indexed="64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rgb="FFFFFFFF"/>
      </left>
      <right/>
      <top/>
      <bottom style="thin">
        <color indexed="64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rgb="FF000000"/>
      </left>
      <right style="hair">
        <color indexed="64"/>
      </right>
      <top style="thin">
        <color rgb="FF000000"/>
      </top>
      <bottom style="hair">
        <color auto="1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 style="double">
        <color indexed="64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double">
        <color indexed="64"/>
      </right>
      <top/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double">
        <color indexed="64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9" fillId="2" borderId="1" applyNumberFormat="0" applyFont="0" applyAlignment="0" applyProtection="0"/>
    <xf numFmtId="0" fontId="10" fillId="0" borderId="0"/>
  </cellStyleXfs>
  <cellXfs count="412">
    <xf numFmtId="0" fontId="0" fillId="0" borderId="0" xfId="0"/>
    <xf numFmtId="1" fontId="1" fillId="3" borderId="0" xfId="0" applyNumberFormat="1" applyFont="1" applyFill="1"/>
    <xf numFmtId="1" fontId="2" fillId="3" borderId="0" xfId="0" applyNumberFormat="1" applyFont="1" applyFill="1"/>
    <xf numFmtId="1" fontId="3" fillId="3" borderId="0" xfId="0" applyNumberFormat="1" applyFont="1" applyFill="1"/>
    <xf numFmtId="1" fontId="6" fillId="3" borderId="0" xfId="0" applyNumberFormat="1" applyFont="1" applyFill="1"/>
    <xf numFmtId="0" fontId="7" fillId="0" borderId="0" xfId="0" applyFont="1"/>
    <xf numFmtId="1" fontId="8" fillId="3" borderId="8" xfId="0" applyNumberFormat="1" applyFont="1" applyFill="1" applyBorder="1" applyAlignment="1">
      <alignment horizontal="center" vertical="center" wrapText="1"/>
    </xf>
    <xf numFmtId="1" fontId="8" fillId="3" borderId="9" xfId="0" applyNumberFormat="1" applyFont="1" applyFill="1" applyBorder="1" applyAlignment="1">
      <alignment horizontal="center" vertical="center" wrapText="1"/>
    </xf>
    <xf numFmtId="1" fontId="8" fillId="3" borderId="10" xfId="0" applyNumberFormat="1" applyFont="1" applyFill="1" applyBorder="1" applyAlignment="1">
      <alignment horizontal="center" vertical="center" wrapText="1"/>
    </xf>
    <xf numFmtId="1" fontId="8" fillId="3" borderId="11" xfId="0" applyNumberFormat="1" applyFont="1" applyFill="1" applyBorder="1" applyAlignment="1">
      <alignment horizontal="center" vertical="center" wrapText="1"/>
    </xf>
    <xf numFmtId="1" fontId="8" fillId="3" borderId="12" xfId="0" applyNumberFormat="1" applyFont="1" applyFill="1" applyBorder="1" applyAlignment="1">
      <alignment horizontal="center" vertical="center"/>
    </xf>
    <xf numFmtId="1" fontId="8" fillId="3" borderId="8" xfId="0" applyNumberFormat="1" applyFont="1" applyFill="1" applyBorder="1" applyAlignment="1">
      <alignment horizontal="right" vertical="center"/>
    </xf>
    <xf numFmtId="2" fontId="8" fillId="3" borderId="11" xfId="0" applyNumberFormat="1" applyFont="1" applyFill="1" applyBorder="1" applyAlignment="1">
      <alignment horizontal="right" vertical="center"/>
    </xf>
    <xf numFmtId="2" fontId="8" fillId="3" borderId="9" xfId="0" applyNumberFormat="1" applyFont="1" applyFill="1" applyBorder="1" applyAlignment="1">
      <alignment horizontal="right" vertical="center"/>
    </xf>
    <xf numFmtId="2" fontId="8" fillId="3" borderId="8" xfId="0" applyNumberFormat="1" applyFont="1" applyFill="1" applyBorder="1" applyAlignment="1">
      <alignment horizontal="right" vertical="center"/>
    </xf>
    <xf numFmtId="2" fontId="8" fillId="3" borderId="10" xfId="0" applyNumberFormat="1" applyFont="1" applyFill="1" applyBorder="1" applyAlignment="1">
      <alignment horizontal="right" vertical="center"/>
    </xf>
    <xf numFmtId="1" fontId="8" fillId="3" borderId="13" xfId="0" applyNumberFormat="1" applyFont="1" applyFill="1" applyBorder="1" applyAlignment="1">
      <alignment horizontal="left" vertical="center"/>
    </xf>
    <xf numFmtId="1" fontId="8" fillId="2" borderId="14" xfId="2" applyNumberFormat="1" applyFont="1" applyBorder="1" applyAlignment="1" applyProtection="1">
      <alignment horizontal="right" vertical="center"/>
      <protection locked="0"/>
    </xf>
    <xf numFmtId="2" fontId="8" fillId="2" borderId="14" xfId="2" applyNumberFormat="1" applyFont="1" applyBorder="1" applyAlignment="1" applyProtection="1">
      <alignment horizontal="right" vertical="center"/>
      <protection locked="0"/>
    </xf>
    <xf numFmtId="2" fontId="8" fillId="3" borderId="15" xfId="0" applyNumberFormat="1" applyFont="1" applyFill="1" applyBorder="1" applyAlignment="1">
      <alignment horizontal="right" vertical="center"/>
    </xf>
    <xf numFmtId="2" fontId="8" fillId="2" borderId="16" xfId="2" applyNumberFormat="1" applyFont="1" applyBorder="1" applyAlignment="1" applyProtection="1">
      <alignment horizontal="right" vertical="center"/>
      <protection locked="0"/>
    </xf>
    <xf numFmtId="2" fontId="8" fillId="3" borderId="17" xfId="0" applyNumberFormat="1" applyFont="1" applyFill="1" applyBorder="1" applyAlignment="1">
      <alignment horizontal="right" vertical="center"/>
    </xf>
    <xf numFmtId="2" fontId="8" fillId="2" borderId="18" xfId="2" applyNumberFormat="1" applyFont="1" applyBorder="1" applyAlignment="1" applyProtection="1">
      <alignment horizontal="right" vertical="center"/>
      <protection locked="0"/>
    </xf>
    <xf numFmtId="2" fontId="8" fillId="2" borderId="19" xfId="2" applyNumberFormat="1" applyFont="1" applyBorder="1" applyAlignment="1" applyProtection="1">
      <alignment horizontal="right" vertical="center"/>
      <protection locked="0"/>
    </xf>
    <xf numFmtId="2" fontId="8" fillId="3" borderId="20" xfId="0" applyNumberFormat="1" applyFont="1" applyFill="1" applyBorder="1" applyAlignment="1">
      <alignment horizontal="right" vertical="center"/>
    </xf>
    <xf numFmtId="2" fontId="8" fillId="2" borderId="2" xfId="2" applyNumberFormat="1" applyFont="1" applyBorder="1" applyAlignment="1" applyProtection="1">
      <alignment horizontal="right" vertical="center"/>
      <protection locked="0"/>
    </xf>
    <xf numFmtId="1" fontId="8" fillId="2" borderId="1" xfId="2" applyNumberFormat="1" applyFont="1" applyAlignment="1" applyProtection="1">
      <alignment horizontal="right" vertical="center"/>
      <protection locked="0"/>
    </xf>
    <xf numFmtId="2" fontId="8" fillId="2" borderId="1" xfId="2" applyNumberFormat="1" applyFont="1" applyAlignment="1" applyProtection="1">
      <alignment horizontal="right" vertical="center"/>
      <protection locked="0"/>
    </xf>
    <xf numFmtId="2" fontId="8" fillId="2" borderId="21" xfId="2" applyNumberFormat="1" applyFont="1" applyBorder="1" applyAlignment="1" applyProtection="1">
      <alignment horizontal="right" vertical="center"/>
      <protection locked="0"/>
    </xf>
    <xf numFmtId="2" fontId="8" fillId="2" borderId="22" xfId="2" applyNumberFormat="1" applyFont="1" applyBorder="1" applyAlignment="1" applyProtection="1">
      <alignment horizontal="right" vertical="center"/>
      <protection locked="0"/>
    </xf>
    <xf numFmtId="2" fontId="8" fillId="2" borderId="0" xfId="2" applyNumberFormat="1" applyFont="1" applyBorder="1" applyAlignment="1" applyProtection="1">
      <alignment horizontal="right" vertical="center"/>
      <protection locked="0"/>
    </xf>
    <xf numFmtId="2" fontId="8" fillId="2" borderId="23" xfId="2" applyNumberFormat="1" applyFont="1" applyBorder="1" applyAlignment="1" applyProtection="1">
      <alignment horizontal="right" vertical="center"/>
      <protection locked="0"/>
    </xf>
    <xf numFmtId="2" fontId="8" fillId="2" borderId="24" xfId="2" applyNumberFormat="1" applyFont="1" applyBorder="1" applyAlignment="1" applyProtection="1">
      <alignment horizontal="right" vertical="center"/>
      <protection locked="0"/>
    </xf>
    <xf numFmtId="2" fontId="8" fillId="3" borderId="25" xfId="0" applyNumberFormat="1" applyFont="1" applyFill="1" applyBorder="1" applyAlignment="1">
      <alignment horizontal="right" vertical="center"/>
    </xf>
    <xf numFmtId="2" fontId="8" fillId="2" borderId="26" xfId="2" applyNumberFormat="1" applyFont="1" applyBorder="1" applyAlignment="1" applyProtection="1">
      <alignment horizontal="right" vertical="center"/>
      <protection locked="0"/>
    </xf>
    <xf numFmtId="2" fontId="8" fillId="2" borderId="27" xfId="2" applyNumberFormat="1" applyFont="1" applyBorder="1" applyAlignment="1" applyProtection="1">
      <alignment horizontal="right" vertical="center"/>
      <protection locked="0"/>
    </xf>
    <xf numFmtId="2" fontId="8" fillId="3" borderId="6" xfId="0" applyNumberFormat="1" applyFont="1" applyFill="1" applyBorder="1" applyAlignment="1">
      <alignment horizontal="right" vertical="center"/>
    </xf>
    <xf numFmtId="1" fontId="2" fillId="3" borderId="0" xfId="1" applyNumberFormat="1" applyFont="1" applyFill="1" applyAlignment="1">
      <alignment horizontal="left" vertical="center"/>
    </xf>
    <xf numFmtId="1" fontId="5" fillId="0" borderId="0" xfId="1" applyNumberFormat="1" applyFont="1"/>
    <xf numFmtId="1" fontId="5" fillId="0" borderId="0" xfId="1" applyNumberFormat="1" applyFont="1" applyAlignment="1">
      <alignment horizontal="center"/>
    </xf>
    <xf numFmtId="1" fontId="8" fillId="0" borderId="28" xfId="1" applyNumberFormat="1" applyFont="1" applyBorder="1"/>
    <xf numFmtId="1" fontId="8" fillId="0" borderId="29" xfId="1" applyNumberFormat="1" applyFont="1" applyBorder="1"/>
    <xf numFmtId="1" fontId="8" fillId="5" borderId="30" xfId="1" applyNumberFormat="1" applyFont="1" applyFill="1" applyBorder="1" applyProtection="1">
      <protection locked="0"/>
    </xf>
    <xf numFmtId="1" fontId="8" fillId="5" borderId="31" xfId="1" applyNumberFormat="1" applyFont="1" applyFill="1" applyBorder="1" applyProtection="1">
      <protection locked="0"/>
    </xf>
    <xf numFmtId="1" fontId="8" fillId="0" borderId="5" xfId="1" applyNumberFormat="1" applyFont="1" applyBorder="1"/>
    <xf numFmtId="1" fontId="8" fillId="5" borderId="7" xfId="1" applyNumberFormat="1" applyFont="1" applyFill="1" applyBorder="1" applyProtection="1">
      <protection locked="0"/>
    </xf>
    <xf numFmtId="1" fontId="8" fillId="5" borderId="32" xfId="1" applyNumberFormat="1" applyFont="1" applyFill="1" applyBorder="1" applyProtection="1">
      <protection locked="0"/>
    </xf>
    <xf numFmtId="1" fontId="6" fillId="0" borderId="0" xfId="1" applyNumberFormat="1" applyFont="1"/>
    <xf numFmtId="1" fontId="8" fillId="0" borderId="33" xfId="1" applyNumberFormat="1" applyFont="1" applyBorder="1" applyAlignment="1">
      <alignment horizontal="center" vertical="center" wrapText="1"/>
    </xf>
    <xf numFmtId="1" fontId="8" fillId="0" borderId="10" xfId="1" applyNumberFormat="1" applyFont="1" applyBorder="1" applyAlignment="1">
      <alignment horizontal="center" vertical="center" wrapText="1"/>
    </xf>
    <xf numFmtId="1" fontId="8" fillId="0" borderId="8" xfId="1" applyNumberFormat="1" applyFont="1" applyBorder="1" applyAlignment="1">
      <alignment horizontal="center" vertical="center" wrapText="1"/>
    </xf>
    <xf numFmtId="1" fontId="8" fillId="0" borderId="9" xfId="1" applyNumberFormat="1" applyFont="1" applyBorder="1" applyAlignment="1">
      <alignment horizontal="center" vertical="center" wrapText="1"/>
    </xf>
    <xf numFmtId="1" fontId="8" fillId="0" borderId="36" xfId="1" applyNumberFormat="1" applyFont="1" applyBorder="1" applyAlignment="1">
      <alignment horizontal="center" vertical="center" wrapText="1"/>
    </xf>
    <xf numFmtId="1" fontId="8" fillId="0" borderId="12" xfId="1" applyNumberFormat="1" applyFont="1" applyBorder="1" applyAlignment="1">
      <alignment horizontal="center" vertical="center" wrapText="1"/>
    </xf>
    <xf numFmtId="1" fontId="8" fillId="0" borderId="39" xfId="1" applyNumberFormat="1" applyFont="1" applyBorder="1"/>
    <xf numFmtId="1" fontId="8" fillId="5" borderId="15" xfId="1" applyNumberFormat="1" applyFont="1" applyFill="1" applyBorder="1" applyAlignment="1" applyProtection="1">
      <alignment horizontal="right"/>
      <protection locked="0"/>
    </xf>
    <xf numFmtId="1" fontId="8" fillId="5" borderId="40" xfId="1" applyNumberFormat="1" applyFont="1" applyFill="1" applyBorder="1" applyAlignment="1" applyProtection="1">
      <alignment horizontal="right"/>
      <protection locked="0"/>
    </xf>
    <xf numFmtId="1" fontId="8" fillId="5" borderId="41" xfId="1" applyNumberFormat="1" applyFont="1" applyFill="1" applyBorder="1" applyAlignment="1" applyProtection="1">
      <alignment horizontal="right"/>
      <protection locked="0"/>
    </xf>
    <xf numFmtId="1" fontId="8" fillId="5" borderId="13" xfId="1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7" fillId="7" borderId="0" xfId="0" applyFont="1" applyFill="1"/>
    <xf numFmtId="1" fontId="8" fillId="8" borderId="13" xfId="1" applyNumberFormat="1" applyFont="1" applyFill="1" applyBorder="1" applyAlignment="1">
      <alignment horizontal="right"/>
    </xf>
    <xf numFmtId="1" fontId="8" fillId="8" borderId="42" xfId="1" applyNumberFormat="1" applyFont="1" applyFill="1" applyBorder="1" applyAlignment="1">
      <alignment horizontal="right"/>
    </xf>
    <xf numFmtId="1" fontId="8" fillId="0" borderId="43" xfId="1" applyNumberFormat="1" applyFont="1" applyBorder="1" applyAlignment="1">
      <alignment horizontal="left"/>
    </xf>
    <xf numFmtId="1" fontId="8" fillId="8" borderId="37" xfId="1" applyNumberFormat="1" applyFont="1" applyFill="1" applyBorder="1" applyAlignment="1">
      <alignment horizontal="right"/>
    </xf>
    <xf numFmtId="1" fontId="8" fillId="5" borderId="25" xfId="1" applyNumberFormat="1" applyFont="1" applyFill="1" applyBorder="1" applyAlignment="1" applyProtection="1">
      <alignment horizontal="right"/>
      <protection locked="0"/>
    </xf>
    <xf numFmtId="1" fontId="8" fillId="5" borderId="7" xfId="1" applyNumberFormat="1" applyFont="1" applyFill="1" applyBorder="1" applyAlignment="1" applyProtection="1">
      <alignment horizontal="right"/>
      <protection locked="0"/>
    </xf>
    <xf numFmtId="1" fontId="8" fillId="5" borderId="44" xfId="1" applyNumberFormat="1" applyFont="1" applyFill="1" applyBorder="1" applyAlignment="1" applyProtection="1">
      <alignment horizontal="right"/>
      <protection locked="0"/>
    </xf>
    <xf numFmtId="1" fontId="8" fillId="0" borderId="43" xfId="1" applyNumberFormat="1" applyFont="1" applyBorder="1"/>
    <xf numFmtId="1" fontId="8" fillId="5" borderId="45" xfId="1" applyNumberFormat="1" applyFont="1" applyFill="1" applyBorder="1" applyAlignment="1" applyProtection="1">
      <alignment horizontal="right"/>
      <protection locked="0"/>
    </xf>
    <xf numFmtId="1" fontId="8" fillId="0" borderId="13" xfId="1" applyNumberFormat="1" applyFont="1" applyBorder="1" applyAlignment="1">
      <alignment horizontal="right"/>
    </xf>
    <xf numFmtId="1" fontId="8" fillId="5" borderId="13" xfId="1" applyNumberFormat="1" applyFont="1" applyFill="1" applyBorder="1" applyProtection="1">
      <protection locked="0"/>
    </xf>
    <xf numFmtId="1" fontId="8" fillId="0" borderId="0" xfId="1" applyNumberFormat="1" applyFont="1" applyAlignment="1">
      <alignment horizontal="right"/>
    </xf>
    <xf numFmtId="1" fontId="6" fillId="0" borderId="0" xfId="1" applyNumberFormat="1" applyFont="1" applyAlignment="1">
      <alignment horizontal="right"/>
    </xf>
    <xf numFmtId="1" fontId="6" fillId="0" borderId="0" xfId="1" applyNumberFormat="1" applyFont="1" applyProtection="1">
      <protection locked="0"/>
    </xf>
    <xf numFmtId="1" fontId="8" fillId="0" borderId="12" xfId="0" applyNumberFormat="1" applyFont="1" applyBorder="1" applyAlignment="1">
      <alignment horizontal="center" vertical="center" wrapText="1"/>
    </xf>
    <xf numFmtId="1" fontId="8" fillId="0" borderId="11" xfId="1" applyNumberFormat="1" applyFont="1" applyBorder="1" applyAlignment="1">
      <alignment horizontal="center" vertical="center" wrapText="1"/>
    </xf>
    <xf numFmtId="0" fontId="8" fillId="0" borderId="29" xfId="0" applyFont="1" applyBorder="1" applyAlignment="1">
      <alignment vertical="center" wrapText="1"/>
    </xf>
    <xf numFmtId="1" fontId="8" fillId="0" borderId="29" xfId="0" applyNumberFormat="1" applyFont="1" applyBorder="1" applyAlignment="1">
      <alignment horizontal="right"/>
    </xf>
    <xf numFmtId="1" fontId="8" fillId="5" borderId="17" xfId="0" applyNumberFormat="1" applyFont="1" applyFill="1" applyBorder="1" applyProtection="1">
      <protection locked="0"/>
    </xf>
    <xf numFmtId="1" fontId="8" fillId="5" borderId="20" xfId="0" applyNumberFormat="1" applyFont="1" applyFill="1" applyBorder="1" applyProtection="1">
      <protection locked="0"/>
    </xf>
    <xf numFmtId="1" fontId="8" fillId="5" borderId="46" xfId="0" applyNumberFormat="1" applyFont="1" applyFill="1" applyBorder="1" applyProtection="1">
      <protection locked="0"/>
    </xf>
    <xf numFmtId="0" fontId="8" fillId="0" borderId="37" xfId="0" applyFont="1" applyBorder="1" applyAlignment="1">
      <alignment vertical="center" wrapText="1"/>
    </xf>
    <xf numFmtId="1" fontId="8" fillId="0" borderId="37" xfId="0" applyNumberFormat="1" applyFont="1" applyBorder="1" applyAlignment="1">
      <alignment horizontal="right" vertical="center"/>
    </xf>
    <xf numFmtId="1" fontId="8" fillId="5" borderId="42" xfId="1" applyNumberFormat="1" applyFont="1" applyFill="1" applyBorder="1" applyProtection="1">
      <protection locked="0"/>
    </xf>
    <xf numFmtId="1" fontId="5" fillId="0" borderId="47" xfId="1" applyNumberFormat="1" applyFont="1" applyBorder="1" applyProtection="1">
      <protection hidden="1"/>
    </xf>
    <xf numFmtId="0" fontId="8" fillId="0" borderId="25" xfId="0" applyFont="1" applyBorder="1" applyAlignment="1">
      <alignment horizontal="center" wrapText="1"/>
    </xf>
    <xf numFmtId="1" fontId="8" fillId="0" borderId="49" xfId="0" applyNumberFormat="1" applyFont="1" applyBorder="1" applyAlignment="1">
      <alignment horizontal="center" vertical="center" wrapText="1"/>
    </xf>
    <xf numFmtId="1" fontId="8" fillId="0" borderId="50" xfId="0" applyNumberFormat="1" applyFont="1" applyBorder="1" applyAlignment="1">
      <alignment horizontal="center" vertical="center" wrapText="1"/>
    </xf>
    <xf numFmtId="1" fontId="8" fillId="0" borderId="17" xfId="0" applyNumberFormat="1" applyFont="1" applyBorder="1"/>
    <xf numFmtId="1" fontId="8" fillId="4" borderId="29" xfId="0" applyNumberFormat="1" applyFont="1" applyFill="1" applyBorder="1"/>
    <xf numFmtId="1" fontId="8" fillId="5" borderId="51" xfId="0" applyNumberFormat="1" applyFont="1" applyFill="1" applyBorder="1" applyProtection="1">
      <protection locked="0"/>
    </xf>
    <xf numFmtId="1" fontId="8" fillId="5" borderId="52" xfId="0" applyNumberFormat="1" applyFont="1" applyFill="1" applyBorder="1" applyProtection="1">
      <protection locked="0"/>
    </xf>
    <xf numFmtId="1" fontId="8" fillId="5" borderId="53" xfId="0" applyNumberFormat="1" applyFont="1" applyFill="1" applyBorder="1" applyProtection="1">
      <protection locked="0"/>
    </xf>
    <xf numFmtId="1" fontId="8" fillId="5" borderId="29" xfId="0" applyNumberFormat="1" applyFont="1" applyFill="1" applyBorder="1" applyProtection="1">
      <protection locked="0"/>
    </xf>
    <xf numFmtId="1" fontId="8" fillId="5" borderId="38" xfId="0" applyNumberFormat="1" applyFont="1" applyFill="1" applyBorder="1" applyProtection="1">
      <protection locked="0"/>
    </xf>
    <xf numFmtId="1" fontId="8" fillId="5" borderId="54" xfId="0" applyNumberFormat="1" applyFont="1" applyFill="1" applyBorder="1" applyProtection="1">
      <protection locked="0"/>
    </xf>
    <xf numFmtId="1" fontId="8" fillId="5" borderId="55" xfId="0" applyNumberFormat="1" applyFont="1" applyFill="1" applyBorder="1" applyProtection="1">
      <protection locked="0"/>
    </xf>
    <xf numFmtId="1" fontId="8" fillId="5" borderId="42" xfId="0" applyNumberFormat="1" applyFont="1" applyFill="1" applyBorder="1" applyProtection="1">
      <protection locked="0"/>
    </xf>
    <xf numFmtId="1" fontId="8" fillId="0" borderId="34" xfId="0" applyNumberFormat="1" applyFont="1" applyBorder="1" applyAlignment="1">
      <alignment horizontal="center"/>
    </xf>
    <xf numFmtId="1" fontId="8" fillId="0" borderId="25" xfId="0" applyNumberFormat="1" applyFont="1" applyBorder="1"/>
    <xf numFmtId="1" fontId="8" fillId="0" borderId="56" xfId="0" applyNumberFormat="1" applyFont="1" applyBorder="1"/>
    <xf numFmtId="1" fontId="8" fillId="0" borderId="37" xfId="0" applyNumberFormat="1" applyFont="1" applyBorder="1"/>
    <xf numFmtId="1" fontId="8" fillId="0" borderId="36" xfId="0" applyNumberFormat="1" applyFont="1" applyBorder="1"/>
    <xf numFmtId="0" fontId="5" fillId="0" borderId="59" xfId="0" applyFont="1" applyBorder="1"/>
    <xf numFmtId="1" fontId="8" fillId="0" borderId="60" xfId="1" applyNumberFormat="1" applyFont="1" applyBorder="1" applyAlignment="1">
      <alignment horizontal="center" vertical="center" wrapText="1"/>
    </xf>
    <xf numFmtId="1" fontId="8" fillId="0" borderId="61" xfId="1" applyNumberFormat="1" applyFont="1" applyBorder="1" applyAlignment="1">
      <alignment horizontal="center" vertical="center" wrapText="1"/>
    </xf>
    <xf numFmtId="1" fontId="8" fillId="0" borderId="62" xfId="1" applyNumberFormat="1" applyFont="1" applyBorder="1" applyAlignment="1">
      <alignment horizontal="center" vertical="center" wrapText="1"/>
    </xf>
    <xf numFmtId="1" fontId="8" fillId="0" borderId="63" xfId="1" applyNumberFormat="1" applyFont="1" applyBorder="1" applyAlignment="1">
      <alignment horizontal="center" vertical="center" wrapText="1"/>
    </xf>
    <xf numFmtId="1" fontId="8" fillId="0" borderId="64" xfId="1" applyNumberFormat="1" applyFont="1" applyBorder="1" applyAlignment="1">
      <alignment horizontal="center" vertical="center" wrapText="1"/>
    </xf>
    <xf numFmtId="1" fontId="8" fillId="0" borderId="65" xfId="1" applyNumberFormat="1" applyFont="1" applyBorder="1" applyAlignment="1">
      <alignment horizontal="center" vertical="center" wrapText="1"/>
    </xf>
    <xf numFmtId="1" fontId="8" fillId="0" borderId="66" xfId="1" applyNumberFormat="1" applyFont="1" applyBorder="1" applyAlignment="1">
      <alignment horizontal="center" vertical="center" wrapText="1"/>
    </xf>
    <xf numFmtId="1" fontId="8" fillId="0" borderId="15" xfId="0" applyNumberFormat="1" applyFont="1" applyBorder="1"/>
    <xf numFmtId="1" fontId="8" fillId="5" borderId="67" xfId="0" applyNumberFormat="1" applyFont="1" applyFill="1" applyBorder="1" applyProtection="1">
      <protection locked="0"/>
    </xf>
    <xf numFmtId="1" fontId="8" fillId="5" borderId="68" xfId="0" applyNumberFormat="1" applyFont="1" applyFill="1" applyBorder="1" applyProtection="1">
      <protection locked="0"/>
    </xf>
    <xf numFmtId="1" fontId="8" fillId="5" borderId="69" xfId="0" applyNumberFormat="1" applyFont="1" applyFill="1" applyBorder="1" applyProtection="1">
      <protection locked="0"/>
    </xf>
    <xf numFmtId="1" fontId="8" fillId="5" borderId="70" xfId="0" applyNumberFormat="1" applyFont="1" applyFill="1" applyBorder="1" applyProtection="1">
      <protection locked="0"/>
    </xf>
    <xf numFmtId="1" fontId="8" fillId="0" borderId="8" xfId="1" applyNumberFormat="1" applyFont="1" applyBorder="1" applyAlignment="1">
      <alignment horizontal="center" vertical="center"/>
    </xf>
    <xf numFmtId="1" fontId="8" fillId="0" borderId="9" xfId="3" applyNumberFormat="1" applyFont="1" applyBorder="1" applyAlignment="1">
      <alignment horizontal="center" vertical="center" wrapText="1"/>
    </xf>
    <xf numFmtId="1" fontId="8" fillId="0" borderId="9" xfId="3" applyNumberFormat="1" applyFont="1" applyBorder="1" applyAlignment="1">
      <alignment horizontal="center" vertical="center"/>
    </xf>
    <xf numFmtId="1" fontId="8" fillId="0" borderId="36" xfId="3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right"/>
    </xf>
    <xf numFmtId="1" fontId="8" fillId="5" borderId="8" xfId="1" applyNumberFormat="1" applyFont="1" applyFill="1" applyBorder="1" applyAlignment="1" applyProtection="1">
      <alignment horizontal="right"/>
      <protection locked="0"/>
    </xf>
    <xf numFmtId="1" fontId="8" fillId="5" borderId="9" xfId="1" applyNumberFormat="1" applyFont="1" applyFill="1" applyBorder="1" applyAlignment="1" applyProtection="1">
      <alignment horizontal="right"/>
      <protection locked="0"/>
    </xf>
    <xf numFmtId="1" fontId="8" fillId="5" borderId="36" xfId="1" applyNumberFormat="1" applyFont="1" applyFill="1" applyBorder="1" applyAlignment="1" applyProtection="1">
      <alignment horizontal="right"/>
      <protection locked="0"/>
    </xf>
    <xf numFmtId="1" fontId="8" fillId="0" borderId="28" xfId="1" applyNumberFormat="1" applyFont="1" applyBorder="1" applyAlignment="1">
      <alignment wrapText="1"/>
    </xf>
    <xf numFmtId="1" fontId="8" fillId="0" borderId="29" xfId="1" applyNumberFormat="1" applyFont="1" applyBorder="1" applyAlignment="1">
      <alignment horizontal="right"/>
    </xf>
    <xf numFmtId="1" fontId="8" fillId="0" borderId="43" xfId="1" applyNumberFormat="1" applyFont="1" applyBorder="1" applyAlignment="1">
      <alignment wrapText="1"/>
    </xf>
    <xf numFmtId="1" fontId="8" fillId="0" borderId="45" xfId="1" applyNumberFormat="1" applyFont="1" applyBorder="1" applyAlignment="1">
      <alignment horizontal="right"/>
    </xf>
    <xf numFmtId="1" fontId="8" fillId="5" borderId="71" xfId="1" applyNumberFormat="1" applyFont="1" applyFill="1" applyBorder="1" applyAlignment="1" applyProtection="1">
      <alignment horizontal="right"/>
      <protection locked="0"/>
    </xf>
    <xf numFmtId="1" fontId="8" fillId="5" borderId="4" xfId="1" applyNumberFormat="1" applyFont="1" applyFill="1" applyBorder="1" applyAlignment="1" applyProtection="1">
      <alignment horizontal="right"/>
      <protection locked="0"/>
    </xf>
    <xf numFmtId="1" fontId="8" fillId="5" borderId="2" xfId="1" applyNumberFormat="1" applyFont="1" applyFill="1" applyBorder="1" applyAlignment="1" applyProtection="1">
      <alignment horizontal="right"/>
      <protection locked="0"/>
    </xf>
    <xf numFmtId="1" fontId="8" fillId="5" borderId="17" xfId="1" applyNumberFormat="1" applyFont="1" applyFill="1" applyBorder="1" applyAlignment="1" applyProtection="1">
      <alignment horizontal="right"/>
      <protection locked="0"/>
    </xf>
    <xf numFmtId="1" fontId="8" fillId="5" borderId="30" xfId="1" applyNumberFormat="1" applyFont="1" applyFill="1" applyBorder="1" applyAlignment="1" applyProtection="1">
      <alignment horizontal="right"/>
      <protection locked="0"/>
    </xf>
    <xf numFmtId="1" fontId="8" fillId="5" borderId="38" xfId="1" applyNumberFormat="1" applyFont="1" applyFill="1" applyBorder="1" applyAlignment="1" applyProtection="1">
      <alignment horizontal="right"/>
      <protection locked="0"/>
    </xf>
    <xf numFmtId="1" fontId="8" fillId="0" borderId="5" xfId="1" applyNumberFormat="1" applyFont="1" applyBorder="1" applyAlignment="1">
      <alignment wrapText="1"/>
    </xf>
    <xf numFmtId="1" fontId="8" fillId="0" borderId="37" xfId="1" applyNumberFormat="1" applyFont="1" applyBorder="1" applyAlignment="1">
      <alignment horizontal="right"/>
    </xf>
    <xf numFmtId="1" fontId="8" fillId="5" borderId="42" xfId="1" applyNumberFormat="1" applyFont="1" applyFill="1" applyBorder="1" applyAlignment="1" applyProtection="1">
      <alignment horizontal="right"/>
      <protection locked="0"/>
    </xf>
    <xf numFmtId="1" fontId="8" fillId="0" borderId="73" xfId="1" applyNumberFormat="1" applyFont="1" applyBorder="1" applyAlignment="1">
      <alignment horizontal="center" vertical="center" wrapText="1"/>
    </xf>
    <xf numFmtId="1" fontId="8" fillId="0" borderId="29" xfId="1" applyNumberFormat="1" applyFont="1" applyBorder="1" applyAlignment="1">
      <alignment wrapText="1"/>
    </xf>
    <xf numFmtId="1" fontId="8" fillId="5" borderId="15" xfId="1" applyNumberFormat="1" applyFont="1" applyFill="1" applyBorder="1" applyProtection="1">
      <protection locked="0"/>
    </xf>
    <xf numFmtId="0" fontId="0" fillId="9" borderId="0" xfId="0" applyFill="1"/>
    <xf numFmtId="0" fontId="0" fillId="10" borderId="0" xfId="0" applyFill="1"/>
    <xf numFmtId="1" fontId="8" fillId="0" borderId="12" xfId="1" applyNumberFormat="1" applyFont="1" applyBorder="1" applyAlignment="1">
      <alignment horizontal="center" wrapText="1"/>
    </xf>
    <xf numFmtId="1" fontId="8" fillId="0" borderId="8" xfId="1" applyNumberFormat="1" applyFont="1" applyBorder="1" applyAlignment="1">
      <alignment horizontal="right"/>
    </xf>
    <xf numFmtId="1" fontId="8" fillId="0" borderId="11" xfId="1" applyNumberFormat="1" applyFont="1" applyBorder="1" applyAlignment="1">
      <alignment horizontal="right"/>
    </xf>
    <xf numFmtId="1" fontId="8" fillId="0" borderId="36" xfId="1" applyNumberFormat="1" applyFont="1" applyBorder="1" applyAlignment="1">
      <alignment horizontal="right"/>
    </xf>
    <xf numFmtId="1" fontId="8" fillId="5" borderId="74" xfId="1" applyNumberFormat="1" applyFont="1" applyFill="1" applyBorder="1" applyProtection="1">
      <protection locked="0"/>
    </xf>
    <xf numFmtId="0" fontId="0" fillId="11" borderId="0" xfId="0" applyFill="1"/>
    <xf numFmtId="1" fontId="8" fillId="0" borderId="37" xfId="1" applyNumberFormat="1" applyFont="1" applyBorder="1" applyAlignment="1">
      <alignment wrapText="1"/>
    </xf>
    <xf numFmtId="1" fontId="8" fillId="0" borderId="37" xfId="1" applyNumberFormat="1" applyFont="1" applyBorder="1"/>
    <xf numFmtId="1" fontId="8" fillId="0" borderId="12" xfId="1" applyNumberFormat="1" applyFont="1" applyBorder="1"/>
    <xf numFmtId="1" fontId="8" fillId="0" borderId="8" xfId="1" applyNumberFormat="1" applyFont="1" applyBorder="1"/>
    <xf numFmtId="1" fontId="8" fillId="0" borderId="10" xfId="1" applyNumberFormat="1" applyFont="1" applyBorder="1"/>
    <xf numFmtId="1" fontId="8" fillId="0" borderId="11" xfId="1" applyNumberFormat="1" applyFont="1" applyBorder="1"/>
    <xf numFmtId="1" fontId="8" fillId="0" borderId="73" xfId="1" applyNumberFormat="1" applyFont="1" applyBorder="1"/>
    <xf numFmtId="1" fontId="8" fillId="0" borderId="0" xfId="1" applyNumberFormat="1" applyFont="1"/>
    <xf numFmtId="0" fontId="7" fillId="11" borderId="0" xfId="0" applyFont="1" applyFill="1"/>
    <xf numFmtId="1" fontId="5" fillId="0" borderId="0" xfId="0" applyNumberFormat="1" applyFont="1" applyAlignment="1">
      <alignment horizontal="left"/>
    </xf>
    <xf numFmtId="1" fontId="6" fillId="0" borderId="0" xfId="0" applyNumberFormat="1" applyFont="1"/>
    <xf numFmtId="1" fontId="8" fillId="0" borderId="8" xfId="0" applyNumberFormat="1" applyFont="1" applyBorder="1" applyAlignment="1">
      <alignment horizontal="center" vertical="center" wrapText="1"/>
    </xf>
    <xf numFmtId="1" fontId="8" fillId="0" borderId="9" xfId="0" applyNumberFormat="1" applyFont="1" applyBorder="1" applyAlignment="1">
      <alignment horizontal="center" vertical="center"/>
    </xf>
    <xf numFmtId="1" fontId="8" fillId="0" borderId="77" xfId="0" applyNumberFormat="1" applyFont="1" applyBorder="1" applyAlignment="1">
      <alignment horizontal="center" vertical="center"/>
    </xf>
    <xf numFmtId="1" fontId="8" fillId="0" borderId="29" xfId="0" applyNumberFormat="1" applyFont="1" applyBorder="1" applyAlignment="1">
      <alignment horizontal="left"/>
    </xf>
    <xf numFmtId="1" fontId="8" fillId="0" borderId="29" xfId="0" applyNumberFormat="1" applyFont="1" applyBorder="1"/>
    <xf numFmtId="1" fontId="8" fillId="5" borderId="30" xfId="0" applyNumberFormat="1" applyFont="1" applyFill="1" applyBorder="1" applyProtection="1">
      <protection locked="0"/>
    </xf>
    <xf numFmtId="1" fontId="8" fillId="5" borderId="78" xfId="0" applyNumberFormat="1" applyFont="1" applyFill="1" applyBorder="1" applyProtection="1">
      <protection locked="0"/>
    </xf>
    <xf numFmtId="1" fontId="0" fillId="13" borderId="0" xfId="0" applyNumberFormat="1" applyFill="1"/>
    <xf numFmtId="0" fontId="0" fillId="13" borderId="0" xfId="0" applyFill="1"/>
    <xf numFmtId="1" fontId="5" fillId="4" borderId="58" xfId="1" applyNumberFormat="1" applyFont="1" applyFill="1" applyBorder="1"/>
    <xf numFmtId="1" fontId="8" fillId="3" borderId="36" xfId="0" applyNumberFormat="1" applyFont="1" applyFill="1" applyBorder="1" applyAlignment="1">
      <alignment horizontal="center" vertical="center" wrapText="1"/>
    </xf>
    <xf numFmtId="1" fontId="8" fillId="3" borderId="73" xfId="0" applyNumberFormat="1" applyFont="1" applyFill="1" applyBorder="1" applyAlignment="1">
      <alignment horizontal="center" vertical="center" wrapText="1"/>
    </xf>
    <xf numFmtId="2" fontId="8" fillId="3" borderId="36" xfId="0" applyNumberFormat="1" applyFont="1" applyFill="1" applyBorder="1" applyAlignment="1">
      <alignment horizontal="right" vertical="center"/>
    </xf>
    <xf numFmtId="2" fontId="8" fillId="3" borderId="73" xfId="0" applyNumberFormat="1" applyFont="1" applyFill="1" applyBorder="1" applyAlignment="1">
      <alignment horizontal="right" vertical="center"/>
    </xf>
    <xf numFmtId="2" fontId="8" fillId="2" borderId="85" xfId="2" applyNumberFormat="1" applyFont="1" applyBorder="1" applyAlignment="1" applyProtection="1">
      <alignment horizontal="right" vertical="center"/>
      <protection locked="0"/>
    </xf>
    <xf numFmtId="1" fontId="8" fillId="3" borderId="75" xfId="0" applyNumberFormat="1" applyFont="1" applyFill="1" applyBorder="1" applyAlignment="1">
      <alignment horizontal="left" vertical="center"/>
    </xf>
    <xf numFmtId="2" fontId="8" fillId="3" borderId="86" xfId="0" applyNumberFormat="1" applyFont="1" applyFill="1" applyBorder="1" applyAlignment="1">
      <alignment horizontal="right" vertical="center"/>
    </xf>
    <xf numFmtId="2" fontId="8" fillId="2" borderId="87" xfId="2" applyNumberFormat="1" applyFont="1" applyBorder="1" applyAlignment="1" applyProtection="1">
      <alignment horizontal="right" vertical="center"/>
      <protection locked="0"/>
    </xf>
    <xf numFmtId="2" fontId="8" fillId="2" borderId="88" xfId="2" applyNumberFormat="1" applyFont="1" applyBorder="1" applyAlignment="1" applyProtection="1">
      <alignment horizontal="right" vertical="center"/>
      <protection locked="0"/>
    </xf>
    <xf numFmtId="2" fontId="8" fillId="2" borderId="89" xfId="2" applyNumberFormat="1" applyFont="1" applyBorder="1" applyAlignment="1" applyProtection="1">
      <alignment horizontal="right" vertical="center"/>
      <protection locked="0"/>
    </xf>
    <xf numFmtId="2" fontId="8" fillId="3" borderId="76" xfId="0" applyNumberFormat="1" applyFont="1" applyFill="1" applyBorder="1" applyAlignment="1">
      <alignment horizontal="right" vertical="center"/>
    </xf>
    <xf numFmtId="1" fontId="8" fillId="4" borderId="75" xfId="0" applyNumberFormat="1" applyFont="1" applyFill="1" applyBorder="1" applyAlignment="1">
      <alignment horizontal="left" vertical="center"/>
    </xf>
    <xf numFmtId="2" fontId="8" fillId="2" borderId="90" xfId="2" applyNumberFormat="1" applyFont="1" applyBorder="1" applyAlignment="1" applyProtection="1">
      <alignment horizontal="right" vertical="center"/>
      <protection locked="0"/>
    </xf>
    <xf numFmtId="2" fontId="8" fillId="2" borderId="91" xfId="2" applyNumberFormat="1" applyFont="1" applyBorder="1" applyAlignment="1" applyProtection="1">
      <alignment horizontal="right" vertical="center"/>
      <protection locked="0"/>
    </xf>
    <xf numFmtId="2" fontId="8" fillId="2" borderId="92" xfId="2" applyNumberFormat="1" applyFont="1" applyBorder="1" applyAlignment="1" applyProtection="1">
      <alignment horizontal="right" vertical="center"/>
      <protection locked="0"/>
    </xf>
    <xf numFmtId="1" fontId="8" fillId="3" borderId="93" xfId="1" applyNumberFormat="1" applyFont="1" applyFill="1" applyBorder="1" applyAlignment="1">
      <alignment horizontal="left" vertical="center"/>
    </xf>
    <xf numFmtId="1" fontId="8" fillId="2" borderId="94" xfId="2" applyNumberFormat="1" applyFont="1" applyBorder="1" applyAlignment="1" applyProtection="1">
      <alignment horizontal="right" vertical="center"/>
      <protection locked="0"/>
    </xf>
    <xf numFmtId="2" fontId="8" fillId="2" borderId="95" xfId="2" applyNumberFormat="1" applyFont="1" applyBorder="1" applyAlignment="1" applyProtection="1">
      <alignment horizontal="right" vertical="center"/>
      <protection locked="0"/>
    </xf>
    <xf numFmtId="2" fontId="8" fillId="2" borderId="96" xfId="2" applyNumberFormat="1" applyFont="1" applyBorder="1" applyAlignment="1" applyProtection="1">
      <alignment horizontal="right" vertical="center"/>
      <protection locked="0"/>
    </xf>
    <xf numFmtId="2" fontId="8" fillId="3" borderId="79" xfId="0" applyNumberFormat="1" applyFont="1" applyFill="1" applyBorder="1" applyAlignment="1">
      <alignment horizontal="right" vertical="center"/>
    </xf>
    <xf numFmtId="2" fontId="8" fillId="2" borderId="97" xfId="2" applyNumberFormat="1" applyFont="1" applyBorder="1" applyAlignment="1" applyProtection="1">
      <alignment horizontal="right" vertical="center"/>
      <protection locked="0"/>
    </xf>
    <xf numFmtId="2" fontId="8" fillId="2" borderId="98" xfId="2" applyNumberFormat="1" applyFont="1" applyBorder="1" applyAlignment="1" applyProtection="1">
      <alignment horizontal="right" vertical="center"/>
      <protection locked="0"/>
    </xf>
    <xf numFmtId="2" fontId="8" fillId="2" borderId="99" xfId="2" applyNumberFormat="1" applyFont="1" applyBorder="1" applyAlignment="1" applyProtection="1">
      <alignment horizontal="right" vertical="center"/>
      <protection locked="0"/>
    </xf>
    <xf numFmtId="2" fontId="8" fillId="2" borderId="100" xfId="2" applyNumberFormat="1" applyFont="1" applyBorder="1" applyAlignment="1" applyProtection="1">
      <alignment horizontal="right" vertical="center"/>
      <protection locked="0"/>
    </xf>
    <xf numFmtId="2" fontId="8" fillId="2" borderId="72" xfId="2" applyNumberFormat="1" applyFont="1" applyBorder="1" applyAlignment="1" applyProtection="1">
      <alignment horizontal="right" vertical="center"/>
      <protection locked="0"/>
    </xf>
    <xf numFmtId="1" fontId="6" fillId="0" borderId="101" xfId="1" applyNumberFormat="1" applyFont="1" applyBorder="1" applyProtection="1">
      <protection hidden="1"/>
    </xf>
    <xf numFmtId="1" fontId="8" fillId="0" borderId="102" xfId="1" applyNumberFormat="1" applyFont="1" applyBorder="1" applyAlignment="1">
      <alignment horizontal="center" vertical="center" wrapText="1"/>
    </xf>
    <xf numFmtId="1" fontId="8" fillId="0" borderId="103" xfId="1" applyNumberFormat="1" applyFont="1" applyBorder="1" applyAlignment="1">
      <alignment horizontal="center" vertical="center" wrapText="1"/>
    </xf>
    <xf numFmtId="1" fontId="8" fillId="0" borderId="104" xfId="1" applyNumberFormat="1" applyFont="1" applyBorder="1" applyAlignment="1">
      <alignment horizontal="center" vertical="center" wrapText="1"/>
    </xf>
    <xf numFmtId="1" fontId="8" fillId="0" borderId="105" xfId="1" applyNumberFormat="1" applyFont="1" applyBorder="1" applyAlignment="1">
      <alignment horizontal="center" vertical="center" wrapText="1"/>
    </xf>
    <xf numFmtId="1" fontId="8" fillId="0" borderId="106" xfId="1" applyNumberFormat="1" applyFont="1" applyBorder="1"/>
    <xf numFmtId="1" fontId="8" fillId="0" borderId="107" xfId="1" applyNumberFormat="1" applyFont="1" applyBorder="1"/>
    <xf numFmtId="1" fontId="8" fillId="5" borderId="108" xfId="1" applyNumberFormat="1" applyFont="1" applyFill="1" applyBorder="1" applyProtection="1">
      <protection locked="0"/>
    </xf>
    <xf numFmtId="1" fontId="8" fillId="5" borderId="109" xfId="1" applyNumberFormat="1" applyFont="1" applyFill="1" applyBorder="1" applyProtection="1">
      <protection locked="0"/>
    </xf>
    <xf numFmtId="1" fontId="8" fillId="0" borderId="93" xfId="1" applyNumberFormat="1" applyFont="1" applyBorder="1"/>
    <xf numFmtId="1" fontId="6" fillId="0" borderId="110" xfId="1" applyNumberFormat="1" applyFont="1" applyBorder="1"/>
    <xf numFmtId="1" fontId="6" fillId="0" borderId="111" xfId="1" applyNumberFormat="1" applyFont="1" applyBorder="1"/>
    <xf numFmtId="1" fontId="6" fillId="0" borderId="112" xfId="1" applyNumberFormat="1" applyFont="1" applyBorder="1"/>
    <xf numFmtId="1" fontId="8" fillId="0" borderId="115" xfId="1" applyNumberFormat="1" applyFont="1" applyBorder="1" applyAlignment="1">
      <alignment horizontal="center" vertical="center" wrapText="1"/>
    </xf>
    <xf numFmtId="1" fontId="12" fillId="0" borderId="12" xfId="1" applyNumberFormat="1" applyFont="1" applyBorder="1" applyAlignment="1">
      <alignment horizontal="center" vertical="center" wrapText="1"/>
    </xf>
    <xf numFmtId="1" fontId="8" fillId="5" borderId="116" xfId="1" applyNumberFormat="1" applyFont="1" applyFill="1" applyBorder="1" applyAlignment="1" applyProtection="1">
      <alignment horizontal="right"/>
      <protection locked="0"/>
    </xf>
    <xf numFmtId="1" fontId="8" fillId="5" borderId="118" xfId="1" applyNumberFormat="1" applyFont="1" applyFill="1" applyBorder="1" applyAlignment="1" applyProtection="1">
      <alignment horizontal="right"/>
      <protection locked="0"/>
    </xf>
    <xf numFmtId="1" fontId="8" fillId="5" borderId="108" xfId="1" applyNumberFormat="1" applyFont="1" applyFill="1" applyBorder="1" applyAlignment="1" applyProtection="1">
      <alignment horizontal="right"/>
      <protection locked="0"/>
    </xf>
    <xf numFmtId="1" fontId="8" fillId="5" borderId="119" xfId="1" applyNumberFormat="1" applyFont="1" applyFill="1" applyBorder="1" applyAlignment="1" applyProtection="1">
      <alignment horizontal="right"/>
      <protection locked="0"/>
    </xf>
    <xf numFmtId="1" fontId="8" fillId="8" borderId="116" xfId="1" applyNumberFormat="1" applyFont="1" applyFill="1" applyBorder="1" applyAlignment="1">
      <alignment horizontal="right"/>
    </xf>
    <xf numFmtId="1" fontId="8" fillId="5" borderId="120" xfId="1" applyNumberFormat="1" applyFont="1" applyFill="1" applyBorder="1" applyAlignment="1" applyProtection="1">
      <alignment horizontal="right"/>
      <protection locked="0"/>
    </xf>
    <xf numFmtId="1" fontId="8" fillId="5" borderId="121" xfId="1" applyNumberFormat="1" applyFont="1" applyFill="1" applyBorder="1" applyAlignment="1" applyProtection="1">
      <alignment horizontal="right"/>
      <protection locked="0"/>
    </xf>
    <xf numFmtId="1" fontId="8" fillId="5" borderId="122" xfId="1" applyNumberFormat="1" applyFont="1" applyFill="1" applyBorder="1" applyAlignment="1" applyProtection="1">
      <alignment horizontal="right"/>
      <protection locked="0"/>
    </xf>
    <xf numFmtId="1" fontId="8" fillId="8" borderId="93" xfId="1" applyNumberFormat="1" applyFont="1" applyFill="1" applyBorder="1" applyAlignment="1">
      <alignment horizontal="right"/>
    </xf>
    <xf numFmtId="1" fontId="8" fillId="5" borderId="93" xfId="1" applyNumberFormat="1" applyFont="1" applyFill="1" applyBorder="1" applyAlignment="1" applyProtection="1">
      <alignment horizontal="right"/>
      <protection locked="0"/>
    </xf>
    <xf numFmtId="1" fontId="8" fillId="0" borderId="123" xfId="1" applyNumberFormat="1" applyFont="1" applyBorder="1" applyAlignment="1">
      <alignment horizontal="left"/>
    </xf>
    <xf numFmtId="1" fontId="8" fillId="8" borderId="72" xfId="1" applyNumberFormat="1" applyFont="1" applyFill="1" applyBorder="1" applyAlignment="1">
      <alignment horizontal="right"/>
    </xf>
    <xf numFmtId="0" fontId="11" fillId="0" borderId="0" xfId="0" applyFont="1"/>
    <xf numFmtId="1" fontId="8" fillId="5" borderId="12" xfId="1" applyNumberFormat="1" applyFont="1" applyFill="1" applyBorder="1" applyAlignment="1" applyProtection="1">
      <alignment horizontal="right"/>
      <protection locked="0"/>
    </xf>
    <xf numFmtId="1" fontId="5" fillId="0" borderId="124" xfId="1" applyNumberFormat="1" applyFont="1" applyBorder="1" applyProtection="1">
      <protection hidden="1"/>
    </xf>
    <xf numFmtId="1" fontId="6" fillId="0" borderId="124" xfId="1" applyNumberFormat="1" applyFont="1" applyBorder="1" applyProtection="1">
      <protection hidden="1"/>
    </xf>
    <xf numFmtId="1" fontId="8" fillId="0" borderId="123" xfId="1" applyNumberFormat="1" applyFont="1" applyBorder="1"/>
    <xf numFmtId="1" fontId="5" fillId="4" borderId="125" xfId="1" applyNumberFormat="1" applyFont="1" applyFill="1" applyBorder="1" applyProtection="1">
      <protection hidden="1"/>
    </xf>
    <xf numFmtId="1" fontId="6" fillId="0" borderId="125" xfId="1" applyNumberFormat="1" applyFont="1" applyBorder="1" applyProtection="1">
      <protection hidden="1"/>
    </xf>
    <xf numFmtId="1" fontId="8" fillId="0" borderId="93" xfId="1" applyNumberFormat="1" applyFont="1" applyBorder="1" applyAlignment="1">
      <alignment horizontal="right"/>
    </xf>
    <xf numFmtId="1" fontId="8" fillId="5" borderId="93" xfId="1" applyNumberFormat="1" applyFont="1" applyFill="1" applyBorder="1" applyProtection="1">
      <protection locked="0"/>
    </xf>
    <xf numFmtId="1" fontId="5" fillId="0" borderId="125" xfId="1" applyNumberFormat="1" applyFont="1" applyBorder="1" applyProtection="1">
      <protection hidden="1"/>
    </xf>
    <xf numFmtId="1" fontId="6" fillId="0" borderId="126" xfId="1" applyNumberFormat="1" applyFont="1" applyBorder="1" applyProtection="1">
      <protection hidden="1"/>
    </xf>
    <xf numFmtId="1" fontId="8" fillId="5" borderId="127" xfId="1" applyNumberFormat="1" applyFont="1" applyFill="1" applyBorder="1" applyProtection="1">
      <protection locked="0"/>
    </xf>
    <xf numFmtId="0" fontId="8" fillId="0" borderId="128" xfId="0" applyFont="1" applyBorder="1" applyAlignment="1">
      <alignment vertical="center" wrapText="1"/>
    </xf>
    <xf numFmtId="1" fontId="8" fillId="0" borderId="128" xfId="0" applyNumberFormat="1" applyFont="1" applyBorder="1" applyAlignment="1">
      <alignment horizontal="right" vertical="center"/>
    </xf>
    <xf numFmtId="1" fontId="8" fillId="5" borderId="129" xfId="0" applyNumberFormat="1" applyFont="1" applyFill="1" applyBorder="1" applyProtection="1">
      <protection locked="0"/>
    </xf>
    <xf numFmtId="1" fontId="8" fillId="5" borderId="130" xfId="0" applyNumberFormat="1" applyFont="1" applyFill="1" applyBorder="1" applyProtection="1">
      <protection locked="0"/>
    </xf>
    <xf numFmtId="1" fontId="8" fillId="5" borderId="131" xfId="0" applyNumberFormat="1" applyFont="1" applyFill="1" applyBorder="1" applyProtection="1">
      <protection locked="0"/>
    </xf>
    <xf numFmtId="1" fontId="8" fillId="5" borderId="132" xfId="0" applyNumberFormat="1" applyFont="1" applyFill="1" applyBorder="1" applyProtection="1">
      <protection locked="0"/>
    </xf>
    <xf numFmtId="1" fontId="8" fillId="5" borderId="133" xfId="0" applyNumberFormat="1" applyFont="1" applyFill="1" applyBorder="1" applyProtection="1">
      <protection locked="0"/>
    </xf>
    <xf numFmtId="1" fontId="8" fillId="5" borderId="134" xfId="0" applyNumberFormat="1" applyFont="1" applyFill="1" applyBorder="1" applyProtection="1">
      <protection locked="0"/>
    </xf>
    <xf numFmtId="1" fontId="8" fillId="0" borderId="129" xfId="0" applyNumberFormat="1" applyFont="1" applyBorder="1"/>
    <xf numFmtId="1" fontId="8" fillId="4" borderId="128" xfId="0" applyNumberFormat="1" applyFont="1" applyFill="1" applyBorder="1"/>
    <xf numFmtId="1" fontId="8" fillId="5" borderId="135" xfId="0" applyNumberFormat="1" applyFont="1" applyFill="1" applyBorder="1" applyProtection="1">
      <protection locked="0"/>
    </xf>
    <xf numFmtId="1" fontId="8" fillId="5" borderId="136" xfId="0" applyNumberFormat="1" applyFont="1" applyFill="1" applyBorder="1" applyProtection="1">
      <protection locked="0"/>
    </xf>
    <xf numFmtId="1" fontId="8" fillId="5" borderId="137" xfId="0" applyNumberFormat="1" applyFont="1" applyFill="1" applyBorder="1" applyProtection="1">
      <protection locked="0"/>
    </xf>
    <xf numFmtId="1" fontId="8" fillId="5" borderId="128" xfId="0" applyNumberFormat="1" applyFont="1" applyFill="1" applyBorder="1" applyProtection="1">
      <protection locked="0"/>
    </xf>
    <xf numFmtId="1" fontId="8" fillId="5" borderId="138" xfId="0" applyNumberFormat="1" applyFont="1" applyFill="1" applyBorder="1" applyProtection="1">
      <protection locked="0"/>
    </xf>
    <xf numFmtId="1" fontId="8" fillId="0" borderId="132" xfId="0" applyNumberFormat="1" applyFont="1" applyBorder="1"/>
    <xf numFmtId="1" fontId="8" fillId="4" borderId="93" xfId="0" applyNumberFormat="1" applyFont="1" applyFill="1" applyBorder="1"/>
    <xf numFmtId="1" fontId="8" fillId="5" borderId="139" xfId="0" applyNumberFormat="1" applyFont="1" applyFill="1" applyBorder="1" applyProtection="1">
      <protection locked="0"/>
    </xf>
    <xf numFmtId="1" fontId="8" fillId="5" borderId="93" xfId="0" applyNumberFormat="1" applyFont="1" applyFill="1" applyBorder="1" applyProtection="1">
      <protection locked="0"/>
    </xf>
    <xf numFmtId="1" fontId="8" fillId="0" borderId="140" xfId="0" applyNumberFormat="1" applyFont="1" applyBorder="1"/>
    <xf numFmtId="1" fontId="8" fillId="0" borderId="141" xfId="0" applyNumberFormat="1" applyFont="1" applyBorder="1"/>
    <xf numFmtId="1" fontId="8" fillId="5" borderId="142" xfId="0" applyNumberFormat="1" applyFont="1" applyFill="1" applyBorder="1" applyProtection="1">
      <protection locked="0"/>
    </xf>
    <xf numFmtId="1" fontId="8" fillId="5" borderId="143" xfId="0" applyNumberFormat="1" applyFont="1" applyFill="1" applyBorder="1" applyProtection="1">
      <protection locked="0"/>
    </xf>
    <xf numFmtId="1" fontId="8" fillId="5" borderId="144" xfId="0" applyNumberFormat="1" applyFont="1" applyFill="1" applyBorder="1" applyProtection="1">
      <protection locked="0"/>
    </xf>
    <xf numFmtId="1" fontId="8" fillId="5" borderId="145" xfId="0" applyNumberFormat="1" applyFont="1" applyFill="1" applyBorder="1" applyProtection="1">
      <protection locked="0"/>
    </xf>
    <xf numFmtId="1" fontId="8" fillId="5" borderId="146" xfId="0" applyNumberFormat="1" applyFont="1" applyFill="1" applyBorder="1" applyProtection="1">
      <protection locked="0"/>
    </xf>
    <xf numFmtId="1" fontId="8" fillId="5" borderId="147" xfId="0" applyNumberFormat="1" applyFont="1" applyFill="1" applyBorder="1" applyProtection="1">
      <protection locked="0"/>
    </xf>
    <xf numFmtId="1" fontId="8" fillId="5" borderId="148" xfId="0" applyNumberFormat="1" applyFont="1" applyFill="1" applyBorder="1" applyProtection="1">
      <protection locked="0"/>
    </xf>
    <xf numFmtId="1" fontId="8" fillId="5" borderId="149" xfId="0" applyNumberFormat="1" applyFont="1" applyFill="1" applyBorder="1" applyProtection="1">
      <protection locked="0"/>
    </xf>
    <xf numFmtId="1" fontId="6" fillId="0" borderId="152" xfId="1" applyNumberFormat="1" applyFont="1" applyBorder="1"/>
    <xf numFmtId="1" fontId="8" fillId="5" borderId="127" xfId="1" applyNumberFormat="1" applyFont="1" applyFill="1" applyBorder="1" applyAlignment="1" applyProtection="1">
      <alignment horizontal="right"/>
      <protection locked="0"/>
    </xf>
    <xf numFmtId="1" fontId="8" fillId="5" borderId="132" xfId="1" applyNumberFormat="1" applyFont="1" applyFill="1" applyBorder="1" applyAlignment="1" applyProtection="1">
      <alignment horizontal="right"/>
      <protection locked="0"/>
    </xf>
    <xf numFmtId="1" fontId="8" fillId="5" borderId="153" xfId="1" applyNumberFormat="1" applyFont="1" applyFill="1" applyBorder="1" applyAlignment="1" applyProtection="1">
      <alignment horizontal="right"/>
      <protection locked="0"/>
    </xf>
    <xf numFmtId="1" fontId="6" fillId="0" borderId="154" xfId="1" applyNumberFormat="1" applyFont="1" applyBorder="1" applyProtection="1">
      <protection hidden="1"/>
    </xf>
    <xf numFmtId="1" fontId="6" fillId="0" borderId="155" xfId="1" applyNumberFormat="1" applyFont="1" applyBorder="1"/>
    <xf numFmtId="1" fontId="8" fillId="0" borderId="113" xfId="1" applyNumberFormat="1" applyFont="1" applyBorder="1" applyAlignment="1">
      <alignment horizontal="center" vertical="center" wrapText="1"/>
    </xf>
    <xf numFmtId="1" fontId="8" fillId="0" borderId="157" xfId="1" applyNumberFormat="1" applyFont="1" applyBorder="1" applyAlignment="1">
      <alignment wrapText="1"/>
    </xf>
    <xf numFmtId="1" fontId="8" fillId="5" borderId="158" xfId="1" applyNumberFormat="1" applyFont="1" applyFill="1" applyBorder="1" applyAlignment="1" applyProtection="1">
      <alignment horizontal="right"/>
      <protection locked="0"/>
    </xf>
    <xf numFmtId="1" fontId="8" fillId="5" borderId="159" xfId="1" applyNumberFormat="1" applyFont="1" applyFill="1" applyBorder="1" applyAlignment="1" applyProtection="1">
      <alignment horizontal="right"/>
      <protection locked="0"/>
    </xf>
    <xf numFmtId="1" fontId="8" fillId="5" borderId="158" xfId="1" applyNumberFormat="1" applyFont="1" applyFill="1" applyBorder="1" applyProtection="1">
      <protection locked="0"/>
    </xf>
    <xf numFmtId="1" fontId="8" fillId="5" borderId="159" xfId="1" applyNumberFormat="1" applyFont="1" applyFill="1" applyBorder="1" applyProtection="1">
      <protection locked="0"/>
    </xf>
    <xf numFmtId="1" fontId="8" fillId="5" borderId="160" xfId="1" applyNumberFormat="1" applyFont="1" applyFill="1" applyBorder="1" applyProtection="1">
      <protection locked="0"/>
    </xf>
    <xf numFmtId="1" fontId="8" fillId="5" borderId="161" xfId="1" applyNumberFormat="1" applyFont="1" applyFill="1" applyBorder="1" applyProtection="1">
      <protection locked="0"/>
    </xf>
    <xf numFmtId="1" fontId="8" fillId="0" borderId="162" xfId="1" applyNumberFormat="1" applyFont="1" applyBorder="1" applyAlignment="1">
      <alignment wrapText="1"/>
    </xf>
    <xf numFmtId="1" fontId="8" fillId="0" borderId="162" xfId="1" applyNumberFormat="1" applyFont="1" applyBorder="1"/>
    <xf numFmtId="1" fontId="8" fillId="5" borderId="163" xfId="1" applyNumberFormat="1" applyFont="1" applyFill="1" applyBorder="1" applyProtection="1">
      <protection locked="0"/>
    </xf>
    <xf numFmtId="1" fontId="8" fillId="5" borderId="164" xfId="1" applyNumberFormat="1" applyFont="1" applyFill="1" applyBorder="1" applyProtection="1">
      <protection locked="0"/>
    </xf>
    <xf numFmtId="1" fontId="8" fillId="5" borderId="165" xfId="1" applyNumberFormat="1" applyFont="1" applyFill="1" applyBorder="1" applyProtection="1">
      <protection locked="0"/>
    </xf>
    <xf numFmtId="1" fontId="8" fillId="5" borderId="166" xfId="1" applyNumberFormat="1" applyFont="1" applyFill="1" applyBorder="1" applyProtection="1">
      <protection locked="0"/>
    </xf>
    <xf numFmtId="1" fontId="8" fillId="0" borderId="93" xfId="1" applyNumberFormat="1" applyFont="1" applyBorder="1" applyAlignment="1">
      <alignment horizontal="center" wrapText="1"/>
    </xf>
    <xf numFmtId="1" fontId="6" fillId="0" borderId="141" xfId="0" applyNumberFormat="1" applyFont="1" applyBorder="1"/>
    <xf numFmtId="1" fontId="8" fillId="0" borderId="113" xfId="0" applyNumberFormat="1" applyFont="1" applyBorder="1" applyAlignment="1">
      <alignment horizontal="center" vertical="center"/>
    </xf>
    <xf numFmtId="1" fontId="8" fillId="0" borderId="73" xfId="0" applyNumberFormat="1" applyFont="1" applyBorder="1" applyAlignment="1">
      <alignment horizontal="center" vertical="center"/>
    </xf>
    <xf numFmtId="1" fontId="8" fillId="12" borderId="165" xfId="0" applyNumberFormat="1" applyFont="1" applyFill="1" applyBorder="1"/>
    <xf numFmtId="1" fontId="8" fillId="0" borderId="93" xfId="0" applyNumberFormat="1" applyFont="1" applyBorder="1" applyAlignment="1">
      <alignment horizontal="left"/>
    </xf>
    <xf numFmtId="1" fontId="8" fillId="0" borderId="93" xfId="0" applyNumberFormat="1" applyFont="1" applyBorder="1"/>
    <xf numFmtId="1" fontId="8" fillId="5" borderId="153" xfId="0" applyNumberFormat="1" applyFont="1" applyFill="1" applyBorder="1" applyProtection="1">
      <protection locked="0"/>
    </xf>
    <xf numFmtId="1" fontId="8" fillId="12" borderId="167" xfId="0" applyNumberFormat="1" applyFont="1" applyFill="1" applyBorder="1"/>
    <xf numFmtId="1" fontId="8" fillId="5" borderId="166" xfId="0" applyNumberFormat="1" applyFont="1" applyFill="1" applyBorder="1" applyProtection="1">
      <protection locked="0"/>
    </xf>
    <xf numFmtId="1" fontId="5" fillId="4" borderId="0" xfId="0" applyNumberFormat="1" applyFont="1" applyFill="1" applyAlignment="1">
      <alignment horizontal="left"/>
    </xf>
    <xf numFmtId="1" fontId="8" fillId="4" borderId="12" xfId="1" applyNumberFormat="1" applyFont="1" applyFill="1" applyBorder="1" applyAlignment="1">
      <alignment horizontal="center" vertical="center" wrapText="1"/>
    </xf>
    <xf numFmtId="2" fontId="8" fillId="4" borderId="11" xfId="0" applyNumberFormat="1" applyFont="1" applyFill="1" applyBorder="1" applyAlignment="1">
      <alignment horizontal="center" vertical="center" wrapText="1"/>
    </xf>
    <xf numFmtId="1" fontId="8" fillId="4" borderId="9" xfId="0" applyNumberFormat="1" applyFont="1" applyFill="1" applyBorder="1" applyAlignment="1">
      <alignment horizontal="center" vertical="center" wrapText="1"/>
    </xf>
    <xf numFmtId="1" fontId="8" fillId="4" borderId="73" xfId="0" applyNumberFormat="1" applyFont="1" applyFill="1" applyBorder="1" applyAlignment="1">
      <alignment horizontal="center" vertical="center" wrapText="1"/>
    </xf>
    <xf numFmtId="1" fontId="8" fillId="4" borderId="0" xfId="0" applyNumberFormat="1" applyFont="1" applyFill="1" applyAlignment="1">
      <alignment horizontal="center" vertical="center" wrapText="1"/>
    </xf>
    <xf numFmtId="2" fontId="8" fillId="0" borderId="12" xfId="0" applyNumberFormat="1" applyFont="1" applyBorder="1"/>
    <xf numFmtId="2" fontId="8" fillId="0" borderId="11" xfId="0" applyNumberFormat="1" applyFont="1" applyBorder="1"/>
    <xf numFmtId="2" fontId="8" fillId="0" borderId="9" xfId="0" applyNumberFormat="1" applyFont="1" applyBorder="1"/>
    <xf numFmtId="2" fontId="8" fillId="0" borderId="73" xfId="0" applyNumberFormat="1" applyFont="1" applyBorder="1"/>
    <xf numFmtId="1" fontId="0" fillId="4" borderId="0" xfId="0" applyNumberFormat="1" applyFill="1"/>
    <xf numFmtId="1" fontId="8" fillId="0" borderId="29" xfId="1" applyNumberFormat="1" applyFont="1" applyBorder="1" applyAlignment="1">
      <alignment horizontal="left" vertical="center" wrapText="1"/>
    </xf>
    <xf numFmtId="2" fontId="8" fillId="5" borderId="29" xfId="1" applyNumberFormat="1" applyFont="1" applyFill="1" applyBorder="1" applyAlignment="1" applyProtection="1">
      <alignment horizontal="right"/>
      <protection locked="0"/>
    </xf>
    <xf numFmtId="2" fontId="8" fillId="5" borderId="20" xfId="1" applyNumberFormat="1" applyFont="1" applyFill="1" applyBorder="1" applyAlignment="1" applyProtection="1">
      <alignment horizontal="right"/>
      <protection locked="0"/>
    </xf>
    <xf numFmtId="2" fontId="8" fillId="5" borderId="30" xfId="1" applyNumberFormat="1" applyFont="1" applyFill="1" applyBorder="1" applyAlignment="1" applyProtection="1">
      <alignment horizontal="right"/>
      <protection locked="0"/>
    </xf>
    <xf numFmtId="2" fontId="8" fillId="5" borderId="31" xfId="1" applyNumberFormat="1" applyFont="1" applyFill="1" applyBorder="1" applyAlignment="1" applyProtection="1">
      <alignment horizontal="right"/>
      <protection locked="0"/>
    </xf>
    <xf numFmtId="1" fontId="8" fillId="4" borderId="0" xfId="1" applyNumberFormat="1" applyFont="1" applyFill="1" applyAlignment="1" applyProtection="1">
      <alignment horizontal="right"/>
      <protection locked="0"/>
    </xf>
    <xf numFmtId="0" fontId="8" fillId="0" borderId="93" xfId="0" applyFont="1" applyBorder="1"/>
    <xf numFmtId="2" fontId="8" fillId="5" borderId="93" xfId="1" applyNumberFormat="1" applyFont="1" applyFill="1" applyBorder="1" applyAlignment="1" applyProtection="1">
      <alignment horizontal="right"/>
      <protection locked="0"/>
    </xf>
    <xf numFmtId="2" fontId="8" fillId="5" borderId="133" xfId="0" applyNumberFormat="1" applyFont="1" applyFill="1" applyBorder="1" applyProtection="1">
      <protection locked="0"/>
    </xf>
    <xf numFmtId="2" fontId="8" fillId="5" borderId="153" xfId="0" applyNumberFormat="1" applyFont="1" applyFill="1" applyBorder="1" applyProtection="1">
      <protection locked="0"/>
    </xf>
    <xf numFmtId="2" fontId="8" fillId="5" borderId="166" xfId="0" applyNumberFormat="1" applyFont="1" applyFill="1" applyBorder="1" applyProtection="1">
      <protection locked="0"/>
    </xf>
    <xf numFmtId="2" fontId="8" fillId="5" borderId="166" xfId="1" applyNumberFormat="1" applyFont="1" applyFill="1" applyBorder="1" applyAlignment="1" applyProtection="1">
      <alignment horizontal="right"/>
      <protection locked="0"/>
    </xf>
    <xf numFmtId="0" fontId="5" fillId="0" borderId="168" xfId="0" applyFont="1" applyBorder="1"/>
    <xf numFmtId="1" fontId="5" fillId="4" borderId="0" xfId="1" applyNumberFormat="1" applyFont="1" applyFill="1" applyAlignment="1" applyProtection="1">
      <alignment wrapText="1"/>
      <protection hidden="1"/>
    </xf>
    <xf numFmtId="0" fontId="0" fillId="4" borderId="0" xfId="0" applyFill="1"/>
    <xf numFmtId="1" fontId="8" fillId="4" borderId="8" xfId="1" applyNumberFormat="1" applyFont="1" applyFill="1" applyBorder="1" applyAlignment="1">
      <alignment horizontal="center" vertical="center" wrapText="1"/>
    </xf>
    <xf numFmtId="1" fontId="8" fillId="4" borderId="11" xfId="1" applyNumberFormat="1" applyFont="1" applyFill="1" applyBorder="1" applyAlignment="1">
      <alignment horizontal="center" vertical="center" wrapText="1"/>
    </xf>
    <xf numFmtId="1" fontId="8" fillId="4" borderId="36" xfId="1" applyNumberFormat="1" applyFont="1" applyFill="1" applyBorder="1" applyAlignment="1">
      <alignment horizontal="center" vertical="center" wrapText="1"/>
    </xf>
    <xf numFmtId="1" fontId="8" fillId="5" borderId="138" xfId="1" applyNumberFormat="1" applyFont="1" applyFill="1" applyBorder="1" applyProtection="1">
      <protection locked="0"/>
    </xf>
    <xf numFmtId="1" fontId="8" fillId="5" borderId="2" xfId="1" applyNumberFormat="1" applyFont="1" applyFill="1" applyBorder="1" applyProtection="1">
      <protection locked="0"/>
    </xf>
    <xf numFmtId="1" fontId="8" fillId="4" borderId="12" xfId="1" applyNumberFormat="1" applyFont="1" applyFill="1" applyBorder="1" applyAlignment="1">
      <alignment horizontal="center" wrapText="1"/>
    </xf>
    <xf numFmtId="1" fontId="8" fillId="4" borderId="8" xfId="1" applyNumberFormat="1" applyFont="1" applyFill="1" applyBorder="1" applyAlignment="1">
      <alignment horizontal="right"/>
    </xf>
    <xf numFmtId="1" fontId="8" fillId="4" borderId="36" xfId="1" applyNumberFormat="1" applyFont="1" applyFill="1" applyBorder="1" applyAlignment="1">
      <alignment horizontal="right"/>
    </xf>
    <xf numFmtId="1" fontId="8" fillId="0" borderId="169" xfId="0" applyNumberFormat="1" applyFont="1" applyBorder="1" applyAlignment="1">
      <alignment horizontal="center" vertical="center" wrapText="1"/>
    </xf>
    <xf numFmtId="1" fontId="8" fillId="0" borderId="170" xfId="0" applyNumberFormat="1" applyFont="1" applyBorder="1" applyAlignment="1">
      <alignment horizontal="center" vertical="center" wrapText="1"/>
    </xf>
    <xf numFmtId="1" fontId="8" fillId="0" borderId="171" xfId="0" applyNumberFormat="1" applyFont="1" applyBorder="1" applyAlignment="1">
      <alignment horizontal="center" vertical="center" wrapText="1"/>
    </xf>
    <xf numFmtId="1" fontId="8" fillId="0" borderId="13" xfId="0" applyNumberFormat="1" applyFont="1" applyBorder="1"/>
    <xf numFmtId="1" fontId="8" fillId="0" borderId="173" xfId="1" applyNumberFormat="1" applyFont="1" applyBorder="1"/>
    <xf numFmtId="1" fontId="8" fillId="5" borderId="174" xfId="1" applyNumberFormat="1" applyFont="1" applyFill="1" applyBorder="1" applyProtection="1">
      <protection locked="0"/>
    </xf>
    <xf numFmtId="1" fontId="8" fillId="5" borderId="175" xfId="1" applyNumberFormat="1" applyFont="1" applyFill="1" applyBorder="1" applyProtection="1">
      <protection locked="0"/>
    </xf>
    <xf numFmtId="1" fontId="8" fillId="5" borderId="176" xfId="1" applyNumberFormat="1" applyFont="1" applyFill="1" applyBorder="1" applyProtection="1">
      <protection locked="0"/>
    </xf>
    <xf numFmtId="1" fontId="8" fillId="5" borderId="116" xfId="1" applyNumberFormat="1" applyFont="1" applyFill="1" applyBorder="1" applyProtection="1">
      <protection locked="0"/>
    </xf>
    <xf numFmtId="1" fontId="8" fillId="5" borderId="177" xfId="1" applyNumberFormat="1" applyFont="1" applyFill="1" applyBorder="1" applyProtection="1">
      <protection locked="0"/>
    </xf>
    <xf numFmtId="1" fontId="8" fillId="14" borderId="178" xfId="1" applyNumberFormat="1" applyFont="1" applyFill="1" applyBorder="1"/>
    <xf numFmtId="1" fontId="8" fillId="14" borderId="116" xfId="1" applyNumberFormat="1" applyFont="1" applyFill="1" applyBorder="1"/>
    <xf numFmtId="1" fontId="8" fillId="0" borderId="162" xfId="0" applyNumberFormat="1" applyFont="1" applyBorder="1"/>
    <xf numFmtId="1" fontId="8" fillId="5" borderId="179" xfId="1" applyNumberFormat="1" applyFont="1" applyFill="1" applyBorder="1" applyProtection="1">
      <protection locked="0"/>
    </xf>
    <xf numFmtId="1" fontId="8" fillId="5" borderId="137" xfId="1" applyNumberFormat="1" applyFont="1" applyFill="1" applyBorder="1" applyProtection="1">
      <protection locked="0"/>
    </xf>
    <xf numFmtId="1" fontId="8" fillId="5" borderId="180" xfId="1" applyNumberFormat="1" applyFont="1" applyFill="1" applyBorder="1" applyProtection="1">
      <protection locked="0"/>
    </xf>
    <xf numFmtId="1" fontId="8" fillId="5" borderId="181" xfId="1" applyNumberFormat="1" applyFont="1" applyFill="1" applyBorder="1" applyProtection="1">
      <protection locked="0"/>
    </xf>
    <xf numFmtId="1" fontId="8" fillId="14" borderId="181" xfId="1" applyNumberFormat="1" applyFont="1" applyFill="1" applyBorder="1"/>
    <xf numFmtId="1" fontId="8" fillId="5" borderId="182" xfId="1" applyNumberFormat="1" applyFont="1" applyFill="1" applyBorder="1" applyProtection="1">
      <protection locked="0"/>
    </xf>
    <xf numFmtId="1" fontId="8" fillId="4" borderId="10" xfId="1" applyNumberFormat="1" applyFont="1" applyFill="1" applyBorder="1" applyAlignment="1">
      <alignment horizontal="right"/>
    </xf>
    <xf numFmtId="1" fontId="8" fillId="4" borderId="36" xfId="1" applyNumberFormat="1" applyFont="1" applyFill="1" applyBorder="1" applyAlignment="1">
      <alignment horizontal="center"/>
    </xf>
    <xf numFmtId="1" fontId="8" fillId="4" borderId="183" xfId="1" applyNumberFormat="1" applyFont="1" applyFill="1" applyBorder="1"/>
    <xf numFmtId="1" fontId="8" fillId="4" borderId="48" xfId="1" applyNumberFormat="1" applyFont="1" applyFill="1" applyBorder="1" applyAlignment="1">
      <alignment horizontal="right"/>
    </xf>
    <xf numFmtId="1" fontId="8" fillId="0" borderId="48" xfId="1" applyNumberFormat="1" applyFont="1" applyBorder="1" applyAlignment="1">
      <alignment horizontal="center" vertical="center"/>
    </xf>
    <xf numFmtId="0" fontId="0" fillId="0" borderId="172" xfId="0" applyBorder="1"/>
    <xf numFmtId="1" fontId="8" fillId="4" borderId="36" xfId="1" applyNumberFormat="1" applyFont="1" applyFill="1" applyBorder="1" applyAlignment="1" applyProtection="1">
      <alignment horizontal="center" wrapText="1"/>
      <protection locked="0"/>
    </xf>
    <xf numFmtId="0" fontId="0" fillId="0" borderId="156" xfId="0" applyBorder="1" applyProtection="1">
      <protection locked="0"/>
    </xf>
    <xf numFmtId="1" fontId="8" fillId="0" borderId="12" xfId="1" applyNumberFormat="1" applyFont="1" applyBorder="1" applyAlignment="1">
      <alignment horizontal="center" vertical="center" wrapText="1"/>
    </xf>
    <xf numFmtId="0" fontId="0" fillId="0" borderId="37" xfId="0" applyBorder="1"/>
    <xf numFmtId="1" fontId="8" fillId="0" borderId="36" xfId="1" applyNumberFormat="1" applyFont="1" applyBorder="1" applyAlignment="1">
      <alignment horizontal="center" vertical="center" wrapText="1"/>
    </xf>
    <xf numFmtId="0" fontId="0" fillId="0" borderId="156" xfId="0" applyBorder="1"/>
    <xf numFmtId="1" fontId="8" fillId="0" borderId="12" xfId="1" applyNumberFormat="1" applyFont="1" applyBorder="1" applyAlignment="1">
      <alignment horizontal="center"/>
    </xf>
    <xf numFmtId="0" fontId="0" fillId="0" borderId="36" xfId="0" applyBorder="1"/>
    <xf numFmtId="1" fontId="8" fillId="4" borderId="36" xfId="1" applyNumberFormat="1" applyFont="1" applyFill="1" applyBorder="1" applyAlignment="1" applyProtection="1">
      <alignment horizontal="center" vertical="center" wrapText="1"/>
      <protection locked="0"/>
    </xf>
    <xf numFmtId="1" fontId="8" fillId="0" borderId="12" xfId="0" applyNumberFormat="1" applyFont="1" applyBorder="1" applyAlignment="1">
      <alignment horizontal="center" vertical="center" wrapText="1"/>
    </xf>
    <xf numFmtId="1" fontId="5" fillId="0" borderId="113" xfId="1" applyNumberFormat="1" applyFont="1" applyBorder="1" applyAlignment="1">
      <alignment horizontal="left" wrapText="1"/>
    </xf>
    <xf numFmtId="0" fontId="0" fillId="0" borderId="113" xfId="0" applyBorder="1"/>
    <xf numFmtId="1" fontId="8" fillId="0" borderId="12" xfId="1" applyNumberFormat="1" applyFont="1" applyBorder="1" applyAlignment="1">
      <alignment horizontal="center" vertical="center"/>
    </xf>
    <xf numFmtId="1" fontId="8" fillId="0" borderId="48" xfId="0" applyNumberFormat="1" applyFont="1" applyBorder="1" applyAlignment="1">
      <alignment horizontal="center" vertical="center" wrapText="1"/>
    </xf>
    <xf numFmtId="0" fontId="0" fillId="0" borderId="10" xfId="0" applyBorder="1"/>
    <xf numFmtId="1" fontId="8" fillId="0" borderId="114" xfId="0" applyNumberFormat="1" applyFont="1" applyBorder="1" applyAlignment="1">
      <alignment horizontal="center" vertical="center"/>
    </xf>
    <xf numFmtId="0" fontId="0" fillId="0" borderId="33" xfId="0" applyBorder="1"/>
    <xf numFmtId="0" fontId="0" fillId="0" borderId="5" xfId="0" applyBorder="1"/>
    <xf numFmtId="1" fontId="8" fillId="0" borderId="36" xfId="0" applyNumberFormat="1" applyFont="1" applyBorder="1" applyAlignment="1">
      <alignment horizontal="center" vertical="center" wrapText="1"/>
    </xf>
    <xf numFmtId="0" fontId="0" fillId="0" borderId="72" xfId="0" applyBorder="1"/>
    <xf numFmtId="1" fontId="5" fillId="0" borderId="150" xfId="0" applyNumberFormat="1" applyFont="1" applyBorder="1"/>
    <xf numFmtId="0" fontId="0" fillId="0" borderId="151" xfId="0" applyBorder="1"/>
    <xf numFmtId="1" fontId="8" fillId="0" borderId="113" xfId="1" applyNumberFormat="1" applyFont="1" applyBorder="1" applyAlignment="1">
      <alignment horizontal="center" vertical="center" wrapText="1"/>
    </xf>
    <xf numFmtId="0" fontId="0" fillId="0" borderId="141" xfId="0" applyBorder="1"/>
    <xf numFmtId="1" fontId="6" fillId="4" borderId="12" xfId="0" applyNumberFormat="1" applyFont="1" applyFill="1" applyBorder="1" applyAlignment="1">
      <alignment horizontal="center"/>
    </xf>
    <xf numFmtId="1" fontId="8" fillId="3" borderId="12" xfId="0" applyNumberFormat="1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/>
    </xf>
    <xf numFmtId="1" fontId="8" fillId="0" borderId="12" xfId="1" applyNumberFormat="1" applyFont="1" applyBorder="1" applyAlignment="1">
      <alignment horizontal="left" wrapText="1"/>
    </xf>
    <xf numFmtId="1" fontId="8" fillId="0" borderId="12" xfId="1" applyNumberFormat="1" applyFont="1" applyBorder="1" applyAlignment="1">
      <alignment horizontal="left" vertical="center" wrapText="1"/>
    </xf>
    <xf numFmtId="0" fontId="0" fillId="0" borderId="2" xfId="0" applyBorder="1"/>
    <xf numFmtId="1" fontId="8" fillId="0" borderId="107" xfId="1" applyNumberFormat="1" applyFont="1" applyBorder="1" applyAlignment="1">
      <alignment horizontal="left"/>
    </xf>
    <xf numFmtId="0" fontId="0" fillId="0" borderId="117" xfId="0" applyBorder="1"/>
    <xf numFmtId="1" fontId="8" fillId="0" borderId="93" xfId="1" applyNumberFormat="1" applyFont="1" applyBorder="1" applyAlignment="1">
      <alignment horizontal="left"/>
    </xf>
    <xf numFmtId="0" fontId="0" fillId="0" borderId="42" xfId="0" applyBorder="1"/>
    <xf numFmtId="1" fontId="8" fillId="0" borderId="12" xfId="1" applyNumberFormat="1" applyFont="1" applyBorder="1" applyAlignment="1">
      <alignment horizontal="left" vertical="center"/>
    </xf>
    <xf numFmtId="1" fontId="8" fillId="0" borderId="12" xfId="1" applyNumberFormat="1" applyFont="1" applyBorder="1" applyAlignment="1">
      <alignment horizontal="left"/>
    </xf>
    <xf numFmtId="1" fontId="8" fillId="0" borderId="29" xfId="1" applyNumberFormat="1" applyFont="1" applyBorder="1" applyAlignment="1">
      <alignment horizontal="left"/>
    </xf>
    <xf numFmtId="0" fontId="0" fillId="0" borderId="38" xfId="0" applyBorder="1"/>
    <xf numFmtId="1" fontId="1" fillId="3" borderId="36" xfId="0" applyNumberFormat="1" applyFont="1" applyFill="1" applyBorder="1" applyAlignment="1">
      <alignment horizontal="center" vertical="center"/>
    </xf>
    <xf numFmtId="0" fontId="0" fillId="0" borderId="35" xfId="0" applyBorder="1"/>
    <xf numFmtId="0" fontId="0" fillId="0" borderId="81" xfId="0" applyBorder="1"/>
    <xf numFmtId="0" fontId="0" fillId="0" borderId="83" xfId="0" applyBorder="1"/>
    <xf numFmtId="0" fontId="0" fillId="0" borderId="58" xfId="0" applyBorder="1"/>
    <xf numFmtId="1" fontId="8" fillId="3" borderId="48" xfId="0" applyNumberFormat="1" applyFont="1" applyFill="1" applyBorder="1" applyAlignment="1">
      <alignment horizontal="center" vertical="center" wrapText="1"/>
    </xf>
    <xf numFmtId="0" fontId="0" fillId="0" borderId="82" xfId="0" applyBorder="1"/>
    <xf numFmtId="0" fontId="0" fillId="0" borderId="57" xfId="0" applyBorder="1"/>
    <xf numFmtId="1" fontId="8" fillId="3" borderId="36" xfId="0" applyNumberFormat="1" applyFont="1" applyFill="1" applyBorder="1" applyAlignment="1">
      <alignment horizontal="center" vertical="center" wrapText="1"/>
    </xf>
    <xf numFmtId="1" fontId="8" fillId="0" borderId="48" xfId="1" applyNumberFormat="1" applyFont="1" applyBorder="1" applyAlignment="1">
      <alignment horizontal="center" vertical="center" wrapText="1"/>
    </xf>
    <xf numFmtId="1" fontId="8" fillId="0" borderId="114" xfId="1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/>
    <xf numFmtId="1" fontId="8" fillId="3" borderId="72" xfId="0" applyNumberFormat="1" applyFont="1" applyFill="1" applyBorder="1" applyAlignment="1">
      <alignment horizontal="center" vertical="center"/>
    </xf>
    <xf numFmtId="1" fontId="8" fillId="3" borderId="11" xfId="0" applyNumberFormat="1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84" xfId="0" applyBorder="1"/>
    <xf numFmtId="1" fontId="8" fillId="3" borderId="9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7" xfId="0" applyBorder="1"/>
    <xf numFmtId="1" fontId="1" fillId="3" borderId="8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6" xfId="3" xr:uid="{093CD3CE-F024-44DA-B377-E0D1A09C3051}"/>
    <cellStyle name="Normal_REM 21-2002" xfId="1" xr:uid="{88963A68-3273-4ACD-8ABB-30FDBFB334A8}"/>
    <cellStyle name="Notas 3" xfId="2" xr:uid="{3F562CCE-1C4D-47E0-9196-4DBF7A15EE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e%20diab&#233;tico/Desktop/Main/ESTADISTICAS/SERIES_A/2025/03/116103A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BRE"/>
      <sheetName val="A01"/>
      <sheetName val="A02"/>
      <sheetName val="A03"/>
      <sheetName val="A04"/>
      <sheetName val="A05"/>
      <sheetName val="A06"/>
      <sheetName val="A07"/>
      <sheetName val="A08"/>
      <sheetName val="A09"/>
      <sheetName val="A11"/>
      <sheetName val="A11a"/>
      <sheetName val="A19a"/>
      <sheetName val="A19b"/>
      <sheetName val="A21"/>
      <sheetName val="A23"/>
      <sheetName val="A24"/>
      <sheetName val="A25"/>
      <sheetName val="A26"/>
      <sheetName val="A27"/>
      <sheetName val="A28"/>
      <sheetName val="A29"/>
      <sheetName val="A30"/>
      <sheetName val="A30AR"/>
      <sheetName val="A31"/>
      <sheetName val="A32"/>
      <sheetName val="A33"/>
      <sheetName val="A34"/>
      <sheetName val="Control"/>
      <sheetName val="MACROS"/>
    </sheetNames>
    <sheetDataSet>
      <sheetData sheetId="0">
        <row r="2">
          <cell r="B2" t="str">
            <v>HUALANE</v>
          </cell>
          <cell r="C2">
            <v>0</v>
          </cell>
          <cell r="D2">
            <v>7</v>
          </cell>
          <cell r="E2">
            <v>3</v>
          </cell>
          <cell r="F2">
            <v>0</v>
          </cell>
          <cell r="G2">
            <v>2</v>
          </cell>
        </row>
        <row r="3">
          <cell r="B3" t="str">
            <v>HOSPITAL DE HUALAÑÉ</v>
          </cell>
          <cell r="C3">
            <v>1</v>
          </cell>
          <cell r="D3">
            <v>1</v>
          </cell>
          <cell r="E3">
            <v>6</v>
          </cell>
          <cell r="F3">
            <v>1</v>
          </cell>
          <cell r="G3">
            <v>0</v>
          </cell>
          <cell r="H3">
            <v>3</v>
          </cell>
        </row>
        <row r="6">
          <cell r="B6" t="str">
            <v>MARZO</v>
          </cell>
          <cell r="C6">
            <v>0</v>
          </cell>
          <cell r="D6">
            <v>3</v>
          </cell>
        </row>
        <row r="7">
          <cell r="B7">
            <v>2025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B090-1577-42C3-B61E-6FECE60C93A7}">
  <sheetPr codeName="Hoja2"/>
  <dimension ref="A1:BO204"/>
  <sheetViews>
    <sheetView tabSelected="1" topLeftCell="A73" zoomScale="90" zoomScaleNormal="90" workbookViewId="0">
      <selection activeCell="G44" sqref="G44"/>
    </sheetView>
  </sheetViews>
  <sheetFormatPr baseColWidth="10" defaultColWidth="11.42578125" defaultRowHeight="15" x14ac:dyDescent="0.25"/>
  <cols>
    <col min="1" max="1" width="75.42578125" customWidth="1"/>
    <col min="2" max="2" width="16.5703125" customWidth="1"/>
    <col min="3" max="4" width="16.7109375" customWidth="1"/>
    <col min="5" max="5" width="16.5703125" customWidth="1"/>
    <col min="6" max="6" width="15.140625" customWidth="1"/>
    <col min="7" max="8" width="15.85546875" customWidth="1"/>
    <col min="9" max="9" width="14.85546875" customWidth="1"/>
    <col min="10" max="10" width="13.42578125" customWidth="1"/>
    <col min="11" max="11" width="14.28515625" customWidth="1"/>
    <col min="13" max="13" width="13" customWidth="1"/>
    <col min="14" max="14" width="10" customWidth="1"/>
    <col min="27" max="27" width="14.140625" customWidth="1"/>
    <col min="28" max="28" width="15.7109375" customWidth="1"/>
    <col min="30" max="30" width="12.28515625" customWidth="1"/>
    <col min="31" max="31" width="13.5703125" customWidth="1"/>
    <col min="45" max="67" width="11.42578125" hidden="1" customWidth="1"/>
    <col min="84" max="84" width="11.7109375" customWidth="1"/>
    <col min="85" max="85" width="12.28515625" customWidth="1"/>
  </cols>
  <sheetData>
    <row r="1" spans="1:31" x14ac:dyDescent="0.25">
      <c r="A1" s="1" t="s">
        <v>0</v>
      </c>
      <c r="E1" t="s">
        <v>1</v>
      </c>
      <c r="K1" t="s">
        <v>2</v>
      </c>
    </row>
    <row r="2" spans="1:31" x14ac:dyDescent="0.25">
      <c r="A2" s="1" t="str">
        <f>CONCATENATE("COMUNA: ",[1]NOMBRE!B2, " (",[1]NOMBRE!C2,[1]NOMBRE!D2,[1]NOMBRE!E2,[1]NOMBRE!F2,[1]NOMBRE!G2,")")</f>
        <v>COMUNA: HUALANE (07302)</v>
      </c>
    </row>
    <row r="3" spans="1:31" x14ac:dyDescent="0.25">
      <c r="A3" s="1" t="str">
        <f>CONCATENATE("ESTABLECIMIENTO/ESTRATEGIA: ", [1]NOMBRE!B3, " (",[1]NOMBRE!C3,[1]NOMBRE!D3,[1]NOMBRE!E3,[1]NOMBRE!F3,[1]NOMBRE!G3,[1]NOMBRE!H3,")")</f>
        <v>ESTABLECIMIENTO/ESTRATEGIA: HOSPITAL DE HUALAÑÉ (116103)</v>
      </c>
    </row>
    <row r="4" spans="1:31" x14ac:dyDescent="0.25">
      <c r="A4" s="1" t="str">
        <f>CONCATENATE("MES: ",[1]NOMBRE!B6, " (",[1]NOMBRE!C6,[1]NOMBRE!D6,")")</f>
        <v>MES: MARZO (03)</v>
      </c>
    </row>
    <row r="5" spans="1:31" x14ac:dyDescent="0.25">
      <c r="A5" s="1" t="str">
        <f>CONCATENATE("AÑO: ",[1]NOMBRE!B7)</f>
        <v>AÑO: 2025</v>
      </c>
    </row>
    <row r="6" spans="1:31" s="3" customFormat="1" ht="18" customHeight="1" x14ac:dyDescent="0.2">
      <c r="A6" s="402" t="s">
        <v>3</v>
      </c>
      <c r="B6" s="403"/>
      <c r="C6" s="403"/>
      <c r="D6" s="403"/>
      <c r="E6" s="403"/>
      <c r="F6" s="403"/>
      <c r="G6" s="403"/>
      <c r="H6" s="403"/>
      <c r="I6" s="403"/>
      <c r="J6" s="40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8" spans="1:31" s="5" customFormat="1" ht="18" customHeight="1" x14ac:dyDescent="0.2">
      <c r="A8" s="169" t="s">
        <v>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 customHeight="1" x14ac:dyDescent="0.25">
      <c r="A9" s="404" t="s">
        <v>5</v>
      </c>
      <c r="B9" s="405" t="s">
        <v>6</v>
      </c>
      <c r="C9" s="408" t="s">
        <v>7</v>
      </c>
      <c r="D9" s="408" t="s">
        <v>8</v>
      </c>
      <c r="E9" s="408" t="s">
        <v>9</v>
      </c>
      <c r="F9" s="398" t="s">
        <v>10</v>
      </c>
      <c r="G9" s="411" t="s">
        <v>11</v>
      </c>
      <c r="H9" s="392"/>
      <c r="I9" s="392"/>
      <c r="J9" s="392"/>
      <c r="K9" s="392"/>
      <c r="L9" s="392"/>
      <c r="M9" s="392"/>
      <c r="N9" s="392"/>
      <c r="O9" s="392"/>
      <c r="P9" s="392"/>
      <c r="Q9" s="392"/>
      <c r="R9" s="392"/>
      <c r="S9" s="392"/>
      <c r="T9" s="392"/>
      <c r="U9" s="392"/>
      <c r="V9" s="392"/>
      <c r="W9" s="392"/>
      <c r="X9" s="392"/>
      <c r="Y9" s="396"/>
      <c r="Z9" s="390" t="s">
        <v>12</v>
      </c>
      <c r="AA9" s="391"/>
      <c r="AB9" s="391"/>
      <c r="AC9" s="391"/>
      <c r="AD9" s="391"/>
      <c r="AE9" s="359"/>
    </row>
    <row r="10" spans="1:31" ht="15" customHeight="1" x14ac:dyDescent="0.25">
      <c r="A10" s="381"/>
      <c r="B10" s="406"/>
      <c r="C10" s="409"/>
      <c r="D10" s="409"/>
      <c r="E10" s="409"/>
      <c r="F10" s="381"/>
      <c r="G10" s="377" t="s">
        <v>168</v>
      </c>
      <c r="H10" s="392"/>
      <c r="I10" s="392"/>
      <c r="J10" s="368"/>
      <c r="K10" s="377" t="s">
        <v>169</v>
      </c>
      <c r="L10" s="392"/>
      <c r="M10" s="392"/>
      <c r="N10" s="392"/>
      <c r="O10" s="368"/>
      <c r="P10" s="377" t="s">
        <v>170</v>
      </c>
      <c r="Q10" s="392"/>
      <c r="R10" s="392"/>
      <c r="S10" s="392"/>
      <c r="T10" s="368"/>
      <c r="U10" s="395" t="s">
        <v>171</v>
      </c>
      <c r="V10" s="392"/>
      <c r="W10" s="392"/>
      <c r="X10" s="392"/>
      <c r="Y10" s="396"/>
      <c r="Z10" s="398" t="s">
        <v>172</v>
      </c>
      <c r="AA10" s="392"/>
      <c r="AB10" s="368"/>
      <c r="AC10" s="377" t="s">
        <v>173</v>
      </c>
      <c r="AD10" s="392"/>
      <c r="AE10" s="368"/>
    </row>
    <row r="11" spans="1:31" x14ac:dyDescent="0.25">
      <c r="A11" s="381"/>
      <c r="B11" s="406"/>
      <c r="C11" s="409"/>
      <c r="D11" s="409"/>
      <c r="E11" s="409"/>
      <c r="F11" s="381"/>
      <c r="G11" s="393"/>
      <c r="H11" s="394"/>
      <c r="I11" s="394"/>
      <c r="J11" s="371"/>
      <c r="K11" s="393"/>
      <c r="L11" s="394"/>
      <c r="M11" s="394"/>
      <c r="N11" s="394"/>
      <c r="O11" s="371"/>
      <c r="P11" s="393"/>
      <c r="Q11" s="394"/>
      <c r="R11" s="394"/>
      <c r="S11" s="394"/>
      <c r="T11" s="371"/>
      <c r="U11" s="393"/>
      <c r="V11" s="394"/>
      <c r="W11" s="394"/>
      <c r="X11" s="394"/>
      <c r="Y11" s="397"/>
      <c r="Z11" s="394"/>
      <c r="AA11" s="394"/>
      <c r="AB11" s="371"/>
      <c r="AC11" s="393"/>
      <c r="AD11" s="394"/>
      <c r="AE11" s="371"/>
    </row>
    <row r="12" spans="1:31" ht="21" customHeight="1" x14ac:dyDescent="0.25">
      <c r="A12" s="371"/>
      <c r="B12" s="407"/>
      <c r="C12" s="410"/>
      <c r="D12" s="410"/>
      <c r="E12" s="410"/>
      <c r="F12" s="371"/>
      <c r="G12" s="6" t="s">
        <v>13</v>
      </c>
      <c r="H12" s="7" t="s">
        <v>14</v>
      </c>
      <c r="I12" s="7" t="s">
        <v>15</v>
      </c>
      <c r="J12" s="170" t="s">
        <v>16</v>
      </c>
      <c r="K12" s="6" t="s">
        <v>13</v>
      </c>
      <c r="L12" s="7" t="s">
        <v>14</v>
      </c>
      <c r="M12" s="7" t="s">
        <v>15</v>
      </c>
      <c r="N12" s="7" t="s">
        <v>16</v>
      </c>
      <c r="O12" s="170" t="s">
        <v>17</v>
      </c>
      <c r="P12" s="6" t="s">
        <v>13</v>
      </c>
      <c r="Q12" s="7" t="s">
        <v>14</v>
      </c>
      <c r="R12" s="7" t="s">
        <v>15</v>
      </c>
      <c r="S12" s="7" t="s">
        <v>16</v>
      </c>
      <c r="T12" s="170" t="s">
        <v>17</v>
      </c>
      <c r="U12" s="6" t="s">
        <v>13</v>
      </c>
      <c r="V12" s="7" t="s">
        <v>14</v>
      </c>
      <c r="W12" s="7" t="s">
        <v>15</v>
      </c>
      <c r="X12" s="7" t="s">
        <v>16</v>
      </c>
      <c r="Y12" s="8" t="s">
        <v>17</v>
      </c>
      <c r="Z12" s="9" t="s">
        <v>13</v>
      </c>
      <c r="AA12" s="7" t="s">
        <v>18</v>
      </c>
      <c r="AB12" s="171" t="s">
        <v>19</v>
      </c>
      <c r="AC12" s="6" t="s">
        <v>13</v>
      </c>
      <c r="AD12" s="7" t="s">
        <v>18</v>
      </c>
      <c r="AE12" s="171" t="s">
        <v>19</v>
      </c>
    </row>
    <row r="13" spans="1:31" x14ac:dyDescent="0.25">
      <c r="A13" s="10" t="s">
        <v>20</v>
      </c>
      <c r="B13" s="11">
        <f t="shared" ref="B13:AE13" si="0">SUM(B14:B17)</f>
        <v>0</v>
      </c>
      <c r="C13" s="12">
        <f t="shared" si="0"/>
        <v>0</v>
      </c>
      <c r="D13" s="13">
        <f t="shared" si="0"/>
        <v>0</v>
      </c>
      <c r="E13" s="13">
        <f t="shared" si="0"/>
        <v>0</v>
      </c>
      <c r="F13" s="172">
        <f t="shared" si="0"/>
        <v>0</v>
      </c>
      <c r="G13" s="14">
        <f t="shared" si="0"/>
        <v>0</v>
      </c>
      <c r="H13" s="13">
        <f t="shared" si="0"/>
        <v>0</v>
      </c>
      <c r="I13" s="13">
        <f t="shared" si="0"/>
        <v>0</v>
      </c>
      <c r="J13" s="172">
        <f t="shared" si="0"/>
        <v>0</v>
      </c>
      <c r="K13" s="14">
        <f t="shared" si="0"/>
        <v>0</v>
      </c>
      <c r="L13" s="13">
        <f t="shared" si="0"/>
        <v>0</v>
      </c>
      <c r="M13" s="13">
        <f t="shared" si="0"/>
        <v>0</v>
      </c>
      <c r="N13" s="13">
        <f t="shared" si="0"/>
        <v>0</v>
      </c>
      <c r="O13" s="172">
        <f t="shared" si="0"/>
        <v>0</v>
      </c>
      <c r="P13" s="14">
        <f t="shared" si="0"/>
        <v>0</v>
      </c>
      <c r="Q13" s="13">
        <f t="shared" si="0"/>
        <v>0</v>
      </c>
      <c r="R13" s="13">
        <f t="shared" si="0"/>
        <v>0</v>
      </c>
      <c r="S13" s="13">
        <f t="shared" si="0"/>
        <v>0</v>
      </c>
      <c r="T13" s="172">
        <f t="shared" si="0"/>
        <v>0</v>
      </c>
      <c r="U13" s="14">
        <f t="shared" si="0"/>
        <v>0</v>
      </c>
      <c r="V13" s="13">
        <f t="shared" si="0"/>
        <v>0</v>
      </c>
      <c r="W13" s="13">
        <f t="shared" si="0"/>
        <v>0</v>
      </c>
      <c r="X13" s="13">
        <f t="shared" si="0"/>
        <v>0</v>
      </c>
      <c r="Y13" s="15">
        <f t="shared" si="0"/>
        <v>0</v>
      </c>
      <c r="Z13" s="12">
        <f t="shared" si="0"/>
        <v>0</v>
      </c>
      <c r="AA13" s="13">
        <f t="shared" si="0"/>
        <v>0</v>
      </c>
      <c r="AB13" s="173">
        <f t="shared" si="0"/>
        <v>0</v>
      </c>
      <c r="AC13" s="14">
        <f t="shared" si="0"/>
        <v>0</v>
      </c>
      <c r="AD13" s="13">
        <f t="shared" si="0"/>
        <v>0</v>
      </c>
      <c r="AE13" s="173">
        <f t="shared" si="0"/>
        <v>0</v>
      </c>
    </row>
    <row r="14" spans="1:31" x14ac:dyDescent="0.25">
      <c r="A14" s="16" t="s">
        <v>21</v>
      </c>
      <c r="B14" s="17"/>
      <c r="C14" s="18"/>
      <c r="D14" s="18"/>
      <c r="E14" s="18"/>
      <c r="F14" s="18"/>
      <c r="G14" s="19">
        <f>SUM(H14:J14)</f>
        <v>0</v>
      </c>
      <c r="H14" s="20"/>
      <c r="I14" s="18"/>
      <c r="J14" s="18"/>
      <c r="K14" s="21">
        <f>SUM(L14:O14)</f>
        <v>0</v>
      </c>
      <c r="L14" s="20"/>
      <c r="M14" s="18"/>
      <c r="N14" s="174"/>
      <c r="O14" s="22"/>
      <c r="P14" s="21">
        <f>SUM(Q14:T14)</f>
        <v>0</v>
      </c>
      <c r="Q14" s="20"/>
      <c r="R14" s="18"/>
      <c r="S14" s="174"/>
      <c r="T14" s="22"/>
      <c r="U14" s="21">
        <f>SUM(V14:Y14)</f>
        <v>0</v>
      </c>
      <c r="V14" s="20"/>
      <c r="W14" s="18"/>
      <c r="X14" s="174"/>
      <c r="Y14" s="23"/>
      <c r="Z14" s="24">
        <f>SUM(AA14:AB14)</f>
        <v>0</v>
      </c>
      <c r="AA14" s="18"/>
      <c r="AB14" s="25"/>
      <c r="AC14" s="21">
        <f>SUM(AD14:AE14)</f>
        <v>0</v>
      </c>
      <c r="AD14" s="18"/>
      <c r="AE14" s="25"/>
    </row>
    <row r="15" spans="1:31" x14ac:dyDescent="0.25">
      <c r="A15" s="175" t="s">
        <v>22</v>
      </c>
      <c r="B15" s="26"/>
      <c r="C15" s="27"/>
      <c r="D15" s="27"/>
      <c r="E15" s="27"/>
      <c r="F15" s="27"/>
      <c r="G15" s="176">
        <f>SUM(H15:J15)</f>
        <v>0</v>
      </c>
      <c r="H15" s="28"/>
      <c r="I15" s="27"/>
      <c r="J15" s="28"/>
      <c r="K15" s="176">
        <f>SUM(L15:O15)</f>
        <v>0</v>
      </c>
      <c r="L15" s="28"/>
      <c r="M15" s="28"/>
      <c r="N15" s="177"/>
      <c r="O15" s="178"/>
      <c r="P15" s="176">
        <f>SUM(Q15:T15)</f>
        <v>0</v>
      </c>
      <c r="Q15" s="28"/>
      <c r="R15" s="27"/>
      <c r="S15" s="177"/>
      <c r="T15" s="178"/>
      <c r="U15" s="176">
        <f>SUM(V15:Y15)</f>
        <v>0</v>
      </c>
      <c r="V15" s="28"/>
      <c r="W15" s="27"/>
      <c r="X15" s="177"/>
      <c r="Y15" s="179"/>
      <c r="Z15" s="180">
        <f>SUM(AA15:AB15)</f>
        <v>0</v>
      </c>
      <c r="AA15" s="27"/>
      <c r="AB15" s="29"/>
      <c r="AC15" s="176">
        <f>SUM(AD15:AE15)</f>
        <v>0</v>
      </c>
      <c r="AD15" s="27"/>
      <c r="AE15" s="29"/>
    </row>
    <row r="16" spans="1:31" x14ac:dyDescent="0.25">
      <c r="A16" s="181" t="s">
        <v>23</v>
      </c>
      <c r="B16" s="26"/>
      <c r="C16" s="27"/>
      <c r="D16" s="27"/>
      <c r="E16" s="27"/>
      <c r="F16" s="27"/>
      <c r="G16" s="176">
        <f>SUM(H16:J16)</f>
        <v>0</v>
      </c>
      <c r="H16" s="28"/>
      <c r="I16" s="27"/>
      <c r="J16" s="30"/>
      <c r="K16" s="176">
        <f>SUM(L16:O16)</f>
        <v>0</v>
      </c>
      <c r="L16" s="28"/>
      <c r="M16" s="30"/>
      <c r="N16" s="182"/>
      <c r="O16" s="183"/>
      <c r="P16" s="176">
        <f>SUM(Q16:T16)</f>
        <v>0</v>
      </c>
      <c r="Q16" s="28"/>
      <c r="R16" s="30"/>
      <c r="S16" s="182"/>
      <c r="T16" s="183"/>
      <c r="U16" s="176">
        <f>SUM(V16:Y16)</f>
        <v>0</v>
      </c>
      <c r="V16" s="28"/>
      <c r="W16" s="30"/>
      <c r="X16" s="182"/>
      <c r="Y16" s="184"/>
      <c r="Z16" s="180">
        <f>SUM(AA16:AB16)</f>
        <v>0</v>
      </c>
      <c r="AA16" s="27"/>
      <c r="AB16" s="29"/>
      <c r="AC16" s="176">
        <f>SUM(AD16:AE16)</f>
        <v>0</v>
      </c>
      <c r="AD16" s="27"/>
      <c r="AE16" s="29"/>
    </row>
    <row r="17" spans="1:65" x14ac:dyDescent="0.25">
      <c r="A17" s="185" t="s">
        <v>24</v>
      </c>
      <c r="B17" s="186"/>
      <c r="C17" s="187"/>
      <c r="D17" s="31"/>
      <c r="E17" s="31"/>
      <c r="F17" s="32"/>
      <c r="G17" s="33">
        <f>SUM(H17:J17)</f>
        <v>0</v>
      </c>
      <c r="H17" s="34"/>
      <c r="I17" s="35"/>
      <c r="J17" s="188"/>
      <c r="K17" s="189">
        <f>SUM(L17:O17)</f>
        <v>0</v>
      </c>
      <c r="L17" s="34"/>
      <c r="M17" s="190"/>
      <c r="N17" s="191"/>
      <c r="O17" s="192"/>
      <c r="P17" s="189">
        <f>SUM(Q17:T17)</f>
        <v>0</v>
      </c>
      <c r="Q17" s="190"/>
      <c r="R17" s="187"/>
      <c r="S17" s="191"/>
      <c r="T17" s="192"/>
      <c r="U17" s="189">
        <f>SUM(V17:Y17)</f>
        <v>0</v>
      </c>
      <c r="V17" s="190"/>
      <c r="W17" s="187"/>
      <c r="X17" s="191"/>
      <c r="Y17" s="193"/>
      <c r="Z17" s="36">
        <f>SUM(AA17:AB17)</f>
        <v>0</v>
      </c>
      <c r="AA17" s="187"/>
      <c r="AB17" s="194"/>
      <c r="AC17" s="33">
        <f>SUM(AD17:AE17)</f>
        <v>0</v>
      </c>
      <c r="AD17" s="187"/>
      <c r="AE17" s="194"/>
    </row>
    <row r="18" spans="1:65" x14ac:dyDescent="0.25">
      <c r="A18" s="37" t="s">
        <v>174</v>
      </c>
    </row>
    <row r="19" spans="1:65" s="5" customFormat="1" ht="18" customHeight="1" x14ac:dyDescent="0.2">
      <c r="A19" s="38" t="s">
        <v>25</v>
      </c>
      <c r="B19" s="39"/>
      <c r="C19" s="195"/>
      <c r="D19" s="195"/>
      <c r="E19" s="195"/>
      <c r="F19" s="195"/>
      <c r="G19" s="39"/>
    </row>
    <row r="20" spans="1:65" ht="32.25" customHeight="1" x14ac:dyDescent="0.25">
      <c r="A20" s="196" t="s">
        <v>26</v>
      </c>
      <c r="B20" s="197" t="s">
        <v>27</v>
      </c>
      <c r="C20" s="198" t="s">
        <v>28</v>
      </c>
      <c r="D20" s="198" t="s">
        <v>29</v>
      </c>
      <c r="E20" s="198" t="s">
        <v>30</v>
      </c>
      <c r="F20" s="199" t="s">
        <v>31</v>
      </c>
    </row>
    <row r="21" spans="1:65" ht="15" customHeight="1" x14ac:dyDescent="0.25">
      <c r="A21" s="40" t="s">
        <v>32</v>
      </c>
      <c r="B21" s="41">
        <f>SUM(C21:F21)</f>
        <v>0</v>
      </c>
      <c r="C21" s="42"/>
      <c r="D21" s="42"/>
      <c r="E21" s="42"/>
      <c r="F21" s="43"/>
    </row>
    <row r="22" spans="1:65" ht="15" customHeight="1" x14ac:dyDescent="0.25">
      <c r="A22" s="200" t="s">
        <v>33</v>
      </c>
      <c r="B22" s="201">
        <f>SUM(C22:F22)</f>
        <v>0</v>
      </c>
      <c r="C22" s="202"/>
      <c r="D22" s="202"/>
      <c r="E22" s="202"/>
      <c r="F22" s="203"/>
    </row>
    <row r="23" spans="1:65" ht="15" customHeight="1" x14ac:dyDescent="0.25">
      <c r="A23" s="200" t="s">
        <v>34</v>
      </c>
      <c r="B23" s="201">
        <f>SUM(C23:F23)</f>
        <v>0</v>
      </c>
      <c r="C23" s="202"/>
      <c r="D23" s="202"/>
      <c r="E23" s="202"/>
      <c r="F23" s="203"/>
    </row>
    <row r="24" spans="1:65" ht="15" customHeight="1" x14ac:dyDescent="0.25">
      <c r="A24" s="200" t="s">
        <v>35</v>
      </c>
      <c r="B24" s="201">
        <f>SUM(C24:F24)</f>
        <v>0</v>
      </c>
      <c r="C24" s="202"/>
      <c r="D24" s="202"/>
      <c r="E24" s="202"/>
      <c r="F24" s="203"/>
    </row>
    <row r="25" spans="1:65" ht="15" customHeight="1" x14ac:dyDescent="0.25">
      <c r="A25" s="44" t="s">
        <v>36</v>
      </c>
      <c r="B25" s="204">
        <f>SUM(C25:F25)</f>
        <v>0</v>
      </c>
      <c r="C25" s="45"/>
      <c r="D25" s="45"/>
      <c r="E25" s="45"/>
      <c r="F25" s="46"/>
    </row>
    <row r="26" spans="1:65" s="5" customFormat="1" ht="18" customHeight="1" x14ac:dyDescent="0.2">
      <c r="A26" s="38" t="s">
        <v>37</v>
      </c>
    </row>
    <row r="27" spans="1:65" s="5" customFormat="1" ht="18" customHeight="1" x14ac:dyDescent="0.2">
      <c r="A27" s="38" t="s">
        <v>38</v>
      </c>
    </row>
    <row r="28" spans="1:65" s="5" customFormat="1" ht="18" customHeight="1" x14ac:dyDescent="0.2">
      <c r="A28" s="38" t="s">
        <v>39</v>
      </c>
      <c r="B28" s="47"/>
      <c r="C28" s="205"/>
      <c r="D28" s="205"/>
      <c r="E28" s="205"/>
      <c r="F28" s="205"/>
      <c r="G28" s="205"/>
      <c r="H28" s="205"/>
      <c r="I28" s="206"/>
      <c r="J28" s="206"/>
      <c r="K28" s="207"/>
      <c r="L28" s="207"/>
    </row>
    <row r="29" spans="1:65" x14ac:dyDescent="0.25">
      <c r="A29" s="356" t="s">
        <v>26</v>
      </c>
      <c r="B29" s="368"/>
      <c r="C29" s="354" t="s">
        <v>27</v>
      </c>
      <c r="D29" s="399" t="s">
        <v>40</v>
      </c>
      <c r="E29" s="363"/>
      <c r="F29" s="363"/>
      <c r="G29" s="366"/>
      <c r="H29" s="400" t="s">
        <v>41</v>
      </c>
      <c r="I29" s="363"/>
      <c r="J29" s="363"/>
      <c r="K29" s="363"/>
      <c r="L29" s="363"/>
      <c r="M29" s="359"/>
      <c r="N29" s="401" t="s">
        <v>158</v>
      </c>
      <c r="O29" s="359"/>
    </row>
    <row r="30" spans="1:65" ht="21" customHeight="1" x14ac:dyDescent="0.25">
      <c r="A30" s="394"/>
      <c r="B30" s="371"/>
      <c r="C30" s="355"/>
      <c r="D30" s="50" t="s">
        <v>42</v>
      </c>
      <c r="E30" s="51" t="s">
        <v>43</v>
      </c>
      <c r="F30" s="51" t="s">
        <v>44</v>
      </c>
      <c r="G30" s="208" t="s">
        <v>45</v>
      </c>
      <c r="H30" s="52" t="s">
        <v>46</v>
      </c>
      <c r="I30" s="53" t="s">
        <v>47</v>
      </c>
      <c r="J30" s="53" t="s">
        <v>48</v>
      </c>
      <c r="K30" s="53" t="s">
        <v>49</v>
      </c>
      <c r="L30" s="53" t="s">
        <v>50</v>
      </c>
      <c r="M30" s="53" t="s">
        <v>51</v>
      </c>
      <c r="N30" s="209" t="s">
        <v>90</v>
      </c>
      <c r="O30" s="209" t="s">
        <v>91</v>
      </c>
    </row>
    <row r="31" spans="1:65" ht="15" customHeight="1" x14ac:dyDescent="0.25">
      <c r="A31" s="388" t="s">
        <v>33</v>
      </c>
      <c r="B31" s="389"/>
      <c r="C31" s="54">
        <v>51</v>
      </c>
      <c r="D31" s="55"/>
      <c r="E31" s="56"/>
      <c r="F31" s="56">
        <v>23</v>
      </c>
      <c r="G31" s="57">
        <v>28</v>
      </c>
      <c r="H31" s="210">
        <v>20</v>
      </c>
      <c r="I31" s="58">
        <v>22</v>
      </c>
      <c r="J31" s="58">
        <v>9</v>
      </c>
      <c r="K31" s="58">
        <v>0</v>
      </c>
      <c r="L31" s="58">
        <v>0</v>
      </c>
      <c r="M31" s="58">
        <v>0</v>
      </c>
      <c r="N31" s="58">
        <v>36</v>
      </c>
      <c r="O31" s="58">
        <v>15</v>
      </c>
      <c r="P31" t="str">
        <f>AW31&amp;AX31&amp;AY31&amp;AZ31&amp;BA31&amp;BB31&amp;BC31&amp;BD31</f>
        <v/>
      </c>
      <c r="AW31" s="59" t="str">
        <f>IF(AND($C31&gt;0,H31="")," * No olvide digitar la variable "&amp;H$29&amp;""&amp;" APS. Digite CERO si no tiene.","")</f>
        <v/>
      </c>
      <c r="AX31" s="59" t="str">
        <f>IF(AND($C31&gt;0,I31="")," * No olvide digitar la variable "&amp;$H$29&amp;""&amp;" Urgencia. Digite CERO si no tiene.","")</f>
        <v/>
      </c>
      <c r="AY31" s="59" t="str">
        <f>IF(AND($C31&gt;0,J31="")," * No olvide digitar la variable "&amp;$H$29&amp;""&amp;" Hospitalización. Digite CERO si no tiene.","")</f>
        <v/>
      </c>
      <c r="AZ31" s="59" t="str">
        <f>IF(AND($C31&gt;0,K31="")," * No olvide digitar la variable "&amp;$H$29&amp;""&amp;" Ambulatorio. Digite CERO si no tiene.","")</f>
        <v/>
      </c>
      <c r="BA31" s="59" t="str">
        <f>IF(AND($C31&gt;0,L31="")," * No olvide digitar la variable "&amp;$H$29&amp;""&amp;" Ley de Urgencia. Digite CERO si no tiene.","")</f>
        <v/>
      </c>
      <c r="BB31" s="59" t="str">
        <f>IF(AND($C31&gt;0,M31="")," * No olvide digitar la variable "&amp;$H$29&amp;""&amp;" UGCC. Digite CERO si no tiene.","")</f>
        <v/>
      </c>
      <c r="BC31" s="59" t="str">
        <f>IF(AND(H31+I31+J31+K31+L31+M31&gt;$C31)," * La variable "&amp;$H$29&amp;""&amp;" No puede ser mayor al Total.","")</f>
        <v/>
      </c>
      <c r="BD31" s="59" t="str">
        <f t="shared" ref="BD31:BD37" si="1">IF(AND(N31+O31&gt;$C31)," * La variable "&amp;$N$29&amp;""&amp;" No puede ser mayor al Total.","")</f>
        <v/>
      </c>
      <c r="BF31" s="60">
        <f t="shared" ref="BF31:BK31" si="2">IF(AND($C31&gt;0,H31=""),1,0)</f>
        <v>0</v>
      </c>
      <c r="BG31" s="60">
        <f t="shared" si="2"/>
        <v>0</v>
      </c>
      <c r="BH31" s="60">
        <f t="shared" si="2"/>
        <v>0</v>
      </c>
      <c r="BI31" s="60">
        <f t="shared" si="2"/>
        <v>0</v>
      </c>
      <c r="BJ31" s="60">
        <f t="shared" si="2"/>
        <v>0</v>
      </c>
      <c r="BK31" s="60">
        <f t="shared" si="2"/>
        <v>0</v>
      </c>
      <c r="BL31" s="60">
        <f>IF(AND(H31+I31+J31+K31+L31+M31&gt;$C31),1,0)</f>
        <v>0</v>
      </c>
      <c r="BM31" s="60">
        <f t="shared" ref="BM31:BM37" si="3">IF(AND(N31+O31&gt;$C31),1,0)</f>
        <v>0</v>
      </c>
    </row>
    <row r="32" spans="1:65" ht="15" customHeight="1" x14ac:dyDescent="0.25">
      <c r="A32" s="382" t="s">
        <v>34</v>
      </c>
      <c r="B32" s="383"/>
      <c r="C32" s="54">
        <v>51</v>
      </c>
      <c r="D32" s="211"/>
      <c r="E32" s="212"/>
      <c r="F32" s="212">
        <v>23</v>
      </c>
      <c r="G32" s="213">
        <v>28</v>
      </c>
      <c r="H32" s="214"/>
      <c r="I32" s="61"/>
      <c r="J32" s="61"/>
      <c r="K32" s="61"/>
      <c r="L32" s="61"/>
      <c r="M32" s="61"/>
      <c r="N32" s="58"/>
      <c r="O32" s="58"/>
      <c r="P32" t="str">
        <f t="shared" ref="P32:P37" si="4">BD32</f>
        <v/>
      </c>
      <c r="BD32" s="59" t="str">
        <f t="shared" si="1"/>
        <v/>
      </c>
      <c r="BM32" s="60">
        <f t="shared" si="3"/>
        <v>0</v>
      </c>
    </row>
    <row r="33" spans="1:65" ht="15" customHeight="1" x14ac:dyDescent="0.25">
      <c r="A33" s="382" t="s">
        <v>35</v>
      </c>
      <c r="B33" s="383"/>
      <c r="C33" s="54">
        <v>367</v>
      </c>
      <c r="D33" s="211"/>
      <c r="E33" s="212"/>
      <c r="F33" s="212">
        <v>161</v>
      </c>
      <c r="G33" s="213">
        <v>206</v>
      </c>
      <c r="H33" s="214"/>
      <c r="I33" s="61"/>
      <c r="J33" s="61"/>
      <c r="K33" s="61"/>
      <c r="L33" s="61"/>
      <c r="M33" s="61"/>
      <c r="N33" s="58"/>
      <c r="O33" s="58"/>
      <c r="P33" t="str">
        <f t="shared" si="4"/>
        <v/>
      </c>
      <c r="BD33" s="59" t="str">
        <f t="shared" si="1"/>
        <v/>
      </c>
      <c r="BM33" s="60">
        <f t="shared" si="3"/>
        <v>0</v>
      </c>
    </row>
    <row r="34" spans="1:65" ht="15" customHeight="1" x14ac:dyDescent="0.25">
      <c r="A34" s="384" t="s">
        <v>36</v>
      </c>
      <c r="B34" s="385"/>
      <c r="C34" s="68">
        <v>44</v>
      </c>
      <c r="D34" s="215"/>
      <c r="E34" s="216"/>
      <c r="F34" s="216">
        <v>22</v>
      </c>
      <c r="G34" s="217">
        <v>22</v>
      </c>
      <c r="H34" s="62"/>
      <c r="I34" s="218"/>
      <c r="J34" s="218"/>
      <c r="K34" s="218"/>
      <c r="L34" s="218"/>
      <c r="M34" s="218"/>
      <c r="N34" s="219"/>
      <c r="O34" s="219"/>
      <c r="P34" t="str">
        <f t="shared" si="4"/>
        <v/>
      </c>
      <c r="BD34" s="59" t="str">
        <f t="shared" si="1"/>
        <v/>
      </c>
      <c r="BM34" s="60">
        <f t="shared" si="3"/>
        <v>0</v>
      </c>
    </row>
    <row r="35" spans="1:65" ht="15" customHeight="1" x14ac:dyDescent="0.25">
      <c r="A35" s="386" t="s">
        <v>52</v>
      </c>
      <c r="B35" s="63" t="s">
        <v>53</v>
      </c>
      <c r="C35" s="41">
        <f t="shared" ref="C35:C36" si="5">SUM(D35:G35)</f>
        <v>1</v>
      </c>
      <c r="D35" s="55"/>
      <c r="E35" s="56"/>
      <c r="F35" s="56">
        <v>0</v>
      </c>
      <c r="G35" s="57">
        <v>1</v>
      </c>
      <c r="H35" s="214"/>
      <c r="I35" s="61"/>
      <c r="J35" s="61"/>
      <c r="K35" s="61"/>
      <c r="L35" s="61"/>
      <c r="M35" s="61"/>
      <c r="N35" s="58"/>
      <c r="O35" s="58"/>
      <c r="P35" t="str">
        <f t="shared" si="4"/>
        <v/>
      </c>
      <c r="BD35" s="59" t="str">
        <f t="shared" si="1"/>
        <v/>
      </c>
      <c r="BM35" s="60">
        <f t="shared" si="3"/>
        <v>0</v>
      </c>
    </row>
    <row r="36" spans="1:65" ht="15" customHeight="1" x14ac:dyDescent="0.25">
      <c r="A36" s="355"/>
      <c r="B36" s="220" t="s">
        <v>54</v>
      </c>
      <c r="C36" s="150">
        <f t="shared" si="5"/>
        <v>0</v>
      </c>
      <c r="D36" s="215"/>
      <c r="E36" s="216"/>
      <c r="F36" s="216">
        <v>0</v>
      </c>
      <c r="G36" s="217">
        <v>0</v>
      </c>
      <c r="H36" s="221"/>
      <c r="I36" s="64"/>
      <c r="J36" s="64"/>
      <c r="K36" s="64"/>
      <c r="L36" s="64"/>
      <c r="M36" s="64"/>
      <c r="N36" s="219"/>
      <c r="O36" s="219"/>
      <c r="P36" t="str">
        <f t="shared" si="4"/>
        <v/>
      </c>
      <c r="R36" s="222"/>
      <c r="BD36" s="59" t="str">
        <f t="shared" si="1"/>
        <v/>
      </c>
      <c r="BM36" s="60">
        <f t="shared" si="3"/>
        <v>0</v>
      </c>
    </row>
    <row r="37" spans="1:65" ht="15" customHeight="1" x14ac:dyDescent="0.25">
      <c r="A37" s="387" t="s">
        <v>55</v>
      </c>
      <c r="B37" s="359"/>
      <c r="C37" s="151">
        <v>3</v>
      </c>
      <c r="D37" s="65"/>
      <c r="E37" s="66"/>
      <c r="F37" s="66">
        <v>1</v>
      </c>
      <c r="G37" s="67">
        <v>2</v>
      </c>
      <c r="H37" s="221"/>
      <c r="I37" s="64"/>
      <c r="J37" s="64"/>
      <c r="K37" s="64"/>
      <c r="L37" s="64"/>
      <c r="M37" s="64"/>
      <c r="N37" s="223"/>
      <c r="O37" s="223"/>
      <c r="P37" t="str">
        <f t="shared" si="4"/>
        <v/>
      </c>
      <c r="BD37" s="59" t="str">
        <f t="shared" si="1"/>
        <v/>
      </c>
      <c r="BM37" s="60">
        <f t="shared" si="3"/>
        <v>0</v>
      </c>
    </row>
    <row r="38" spans="1:65" s="5" customFormat="1" ht="18" customHeight="1" x14ac:dyDescent="0.2">
      <c r="A38" s="224" t="s">
        <v>56</v>
      </c>
      <c r="B38" s="225"/>
    </row>
    <row r="39" spans="1:65" ht="30" customHeight="1" x14ac:dyDescent="0.25">
      <c r="A39" s="53" t="s">
        <v>57</v>
      </c>
      <c r="B39" s="53" t="s">
        <v>58</v>
      </c>
    </row>
    <row r="40" spans="1:65" ht="15" customHeight="1" x14ac:dyDescent="0.25">
      <c r="A40" s="54" t="s">
        <v>59</v>
      </c>
      <c r="B40" s="58">
        <v>32</v>
      </c>
    </row>
    <row r="41" spans="1:65" ht="15" customHeight="1" x14ac:dyDescent="0.25">
      <c r="A41" s="54" t="s">
        <v>60</v>
      </c>
      <c r="B41" s="58">
        <v>70</v>
      </c>
    </row>
    <row r="42" spans="1:65" ht="15" customHeight="1" x14ac:dyDescent="0.25">
      <c r="A42" s="54" t="s">
        <v>61</v>
      </c>
      <c r="B42" s="58">
        <v>149</v>
      </c>
    </row>
    <row r="43" spans="1:65" ht="15" customHeight="1" x14ac:dyDescent="0.25">
      <c r="A43" s="54" t="s">
        <v>62</v>
      </c>
      <c r="B43" s="58"/>
    </row>
    <row r="44" spans="1:65" ht="15" customHeight="1" x14ac:dyDescent="0.25">
      <c r="A44" s="54" t="s">
        <v>63</v>
      </c>
      <c r="B44" s="58">
        <v>64</v>
      </c>
    </row>
    <row r="45" spans="1:65" ht="15" customHeight="1" x14ac:dyDescent="0.25">
      <c r="A45" s="54" t="s">
        <v>64</v>
      </c>
      <c r="B45" s="58"/>
    </row>
    <row r="46" spans="1:65" ht="15" customHeight="1" x14ac:dyDescent="0.25">
      <c r="A46" s="54" t="s">
        <v>65</v>
      </c>
      <c r="B46" s="58"/>
    </row>
    <row r="47" spans="1:65" ht="15" customHeight="1" x14ac:dyDescent="0.25">
      <c r="A47" s="68" t="s">
        <v>66</v>
      </c>
      <c r="B47" s="69"/>
    </row>
    <row r="48" spans="1:65" ht="15" customHeight="1" x14ac:dyDescent="0.25">
      <c r="A48" s="226" t="s">
        <v>67</v>
      </c>
      <c r="B48" s="219"/>
    </row>
    <row r="49" spans="1:7" s="5" customFormat="1" ht="18" customHeight="1" x14ac:dyDescent="0.2">
      <c r="A49" s="227" t="s">
        <v>68</v>
      </c>
      <c r="B49" s="47"/>
      <c r="C49" s="4"/>
      <c r="D49" s="228"/>
      <c r="E49" s="228"/>
    </row>
    <row r="50" spans="1:7" ht="31.5" customHeight="1" x14ac:dyDescent="0.25">
      <c r="A50" s="53" t="s">
        <v>26</v>
      </c>
      <c r="B50" s="53" t="s">
        <v>27</v>
      </c>
      <c r="C50" s="53" t="s">
        <v>69</v>
      </c>
      <c r="D50" s="53" t="s">
        <v>175</v>
      </c>
      <c r="E50" s="53" t="s">
        <v>70</v>
      </c>
    </row>
    <row r="51" spans="1:7" x14ac:dyDescent="0.25">
      <c r="A51" s="54" t="s">
        <v>71</v>
      </c>
      <c r="B51" s="70">
        <v>465</v>
      </c>
      <c r="C51" s="71">
        <v>465</v>
      </c>
      <c r="D51" s="71"/>
      <c r="E51" s="71"/>
    </row>
    <row r="52" spans="1:7" x14ac:dyDescent="0.25">
      <c r="A52" s="54" t="s">
        <v>72</v>
      </c>
      <c r="B52" s="70">
        <v>366</v>
      </c>
      <c r="C52" s="71">
        <v>366</v>
      </c>
      <c r="D52" s="71"/>
      <c r="E52" s="71"/>
    </row>
    <row r="53" spans="1:7" x14ac:dyDescent="0.25">
      <c r="A53" s="226" t="s">
        <v>73</v>
      </c>
      <c r="B53" s="229">
        <v>99</v>
      </c>
      <c r="C53" s="230">
        <v>99</v>
      </c>
      <c r="D53" s="230"/>
      <c r="E53" s="230"/>
    </row>
    <row r="54" spans="1:7" ht="18" customHeight="1" x14ac:dyDescent="0.25">
      <c r="A54" s="231" t="s">
        <v>74</v>
      </c>
      <c r="B54" s="72"/>
    </row>
    <row r="55" spans="1:7" s="5" customFormat="1" ht="18" customHeight="1" x14ac:dyDescent="0.2">
      <c r="A55" s="231" t="s">
        <v>75</v>
      </c>
      <c r="B55" s="73"/>
      <c r="C55" s="74"/>
      <c r="D55" s="74"/>
      <c r="E55" s="232"/>
      <c r="F55" s="232"/>
    </row>
    <row r="56" spans="1:7" ht="31.5" customHeight="1" x14ac:dyDescent="0.25">
      <c r="A56" s="75" t="s">
        <v>76</v>
      </c>
      <c r="B56" s="75" t="s">
        <v>27</v>
      </c>
      <c r="C56" s="50" t="s">
        <v>77</v>
      </c>
      <c r="D56" s="76" t="s">
        <v>78</v>
      </c>
      <c r="E56" s="208" t="s">
        <v>79</v>
      </c>
      <c r="F56" s="52" t="s">
        <v>70</v>
      </c>
    </row>
    <row r="57" spans="1:7" x14ac:dyDescent="0.25">
      <c r="A57" s="77" t="s">
        <v>80</v>
      </c>
      <c r="B57" s="78">
        <f>SUM(C57:E57)</f>
        <v>0</v>
      </c>
      <c r="C57" s="79"/>
      <c r="D57" s="80"/>
      <c r="E57" s="81"/>
      <c r="F57" s="233"/>
    </row>
    <row r="58" spans="1:7" x14ac:dyDescent="0.25">
      <c r="A58" s="234" t="s">
        <v>81</v>
      </c>
      <c r="B58" s="235">
        <f>SUM(C58:E58)</f>
        <v>0</v>
      </c>
      <c r="C58" s="236"/>
      <c r="D58" s="237"/>
      <c r="E58" s="238"/>
      <c r="F58" s="233"/>
    </row>
    <row r="59" spans="1:7" x14ac:dyDescent="0.25">
      <c r="A59" s="82" t="s">
        <v>82</v>
      </c>
      <c r="B59" s="83">
        <f>SUM(C59:E59)</f>
        <v>0</v>
      </c>
      <c r="C59" s="239"/>
      <c r="D59" s="240"/>
      <c r="E59" s="241"/>
      <c r="F59" s="84"/>
    </row>
    <row r="60" spans="1:7" s="5" customFormat="1" ht="18" customHeight="1" x14ac:dyDescent="0.2">
      <c r="A60" s="85" t="s">
        <v>83</v>
      </c>
    </row>
    <row r="61" spans="1:7" s="5" customFormat="1" ht="18" customHeight="1" x14ac:dyDescent="0.25">
      <c r="A61" s="377" t="s">
        <v>84</v>
      </c>
      <c r="B61" s="378" t="s">
        <v>85</v>
      </c>
      <c r="C61" s="363"/>
      <c r="D61" s="359"/>
      <c r="E61" s="370" t="s">
        <v>86</v>
      </c>
      <c r="F61" s="361" t="s">
        <v>87</v>
      </c>
      <c r="G61" s="361" t="s">
        <v>88</v>
      </c>
    </row>
    <row r="62" spans="1:7" ht="29.25" customHeight="1" x14ac:dyDescent="0.25">
      <c r="A62" s="355"/>
      <c r="B62" s="86" t="s">
        <v>89</v>
      </c>
      <c r="C62" s="87" t="s">
        <v>90</v>
      </c>
      <c r="D62" s="88" t="s">
        <v>91</v>
      </c>
      <c r="E62" s="371"/>
      <c r="F62" s="355"/>
      <c r="G62" s="355"/>
    </row>
    <row r="63" spans="1:7" x14ac:dyDescent="0.25">
      <c r="A63" s="89" t="s">
        <v>92</v>
      </c>
      <c r="B63" s="90">
        <f t="shared" ref="B63:B68" si="6">SUM(C63:D63)</f>
        <v>0</v>
      </c>
      <c r="C63" s="91"/>
      <c r="D63" s="92"/>
      <c r="E63" s="93"/>
      <c r="F63" s="94"/>
      <c r="G63" s="95"/>
    </row>
    <row r="64" spans="1:7" x14ac:dyDescent="0.25">
      <c r="A64" s="242" t="s">
        <v>93</v>
      </c>
      <c r="B64" s="243">
        <f t="shared" si="6"/>
        <v>0</v>
      </c>
      <c r="C64" s="244"/>
      <c r="D64" s="245"/>
      <c r="E64" s="246"/>
      <c r="F64" s="247"/>
      <c r="G64" s="248"/>
    </row>
    <row r="65" spans="1:46" x14ac:dyDescent="0.25">
      <c r="A65" s="242" t="s">
        <v>94</v>
      </c>
      <c r="B65" s="243">
        <f t="shared" si="6"/>
        <v>0</v>
      </c>
      <c r="C65" s="244"/>
      <c r="D65" s="245"/>
      <c r="E65" s="246"/>
      <c r="F65" s="247"/>
      <c r="G65" s="248"/>
    </row>
    <row r="66" spans="1:46" x14ac:dyDescent="0.25">
      <c r="A66" s="242" t="s">
        <v>95</v>
      </c>
      <c r="B66" s="243">
        <f t="shared" si="6"/>
        <v>0</v>
      </c>
      <c r="C66" s="244"/>
      <c r="D66" s="245"/>
      <c r="E66" s="246"/>
      <c r="F66" s="247"/>
      <c r="G66" s="248"/>
    </row>
    <row r="67" spans="1:46" x14ac:dyDescent="0.25">
      <c r="A67" s="242" t="s">
        <v>96</v>
      </c>
      <c r="B67" s="243">
        <f t="shared" si="6"/>
        <v>0</v>
      </c>
      <c r="C67" s="244"/>
      <c r="D67" s="245"/>
      <c r="E67" s="246"/>
      <c r="F67" s="247"/>
      <c r="G67" s="248"/>
    </row>
    <row r="68" spans="1:46" x14ac:dyDescent="0.25">
      <c r="A68" s="249" t="s">
        <v>97</v>
      </c>
      <c r="B68" s="250">
        <f t="shared" si="6"/>
        <v>0</v>
      </c>
      <c r="C68" s="251"/>
      <c r="D68" s="96"/>
      <c r="E68" s="97"/>
      <c r="F68" s="252"/>
      <c r="G68" s="98"/>
    </row>
    <row r="69" spans="1:46" x14ac:dyDescent="0.25">
      <c r="A69" s="99" t="s">
        <v>27</v>
      </c>
      <c r="B69" s="100">
        <f t="shared" ref="B69:G69" si="7">SUM(B63:B68)</f>
        <v>0</v>
      </c>
      <c r="C69" s="101">
        <f t="shared" si="7"/>
        <v>0</v>
      </c>
      <c r="D69" s="253">
        <f t="shared" si="7"/>
        <v>0</v>
      </c>
      <c r="E69" s="254">
        <f t="shared" si="7"/>
        <v>0</v>
      </c>
      <c r="F69" s="102">
        <f t="shared" si="7"/>
        <v>0</v>
      </c>
      <c r="G69" s="103">
        <f t="shared" si="7"/>
        <v>0</v>
      </c>
    </row>
    <row r="70" spans="1:46" x14ac:dyDescent="0.25">
      <c r="A70" s="104" t="s">
        <v>98</v>
      </c>
    </row>
    <row r="71" spans="1:46" ht="52.5" customHeight="1" x14ac:dyDescent="0.25">
      <c r="A71" s="105" t="s">
        <v>99</v>
      </c>
      <c r="B71" s="106" t="s">
        <v>100</v>
      </c>
      <c r="C71" s="107" t="s">
        <v>101</v>
      </c>
      <c r="D71" s="108" t="s">
        <v>94</v>
      </c>
      <c r="E71" s="108" t="s">
        <v>95</v>
      </c>
      <c r="F71" s="108" t="s">
        <v>96</v>
      </c>
      <c r="G71" s="109" t="s">
        <v>97</v>
      </c>
      <c r="H71" s="110" t="s">
        <v>102</v>
      </c>
      <c r="I71" s="111" t="s">
        <v>103</v>
      </c>
    </row>
    <row r="72" spans="1:46" x14ac:dyDescent="0.25">
      <c r="A72" s="112" t="s">
        <v>104</v>
      </c>
      <c r="B72" s="91"/>
      <c r="C72" s="113"/>
      <c r="D72" s="114"/>
      <c r="E72" s="114"/>
      <c r="F72" s="114"/>
      <c r="G72" s="115"/>
      <c r="H72" s="233"/>
      <c r="I72" s="116"/>
      <c r="AT72" s="5"/>
    </row>
    <row r="73" spans="1:46" x14ac:dyDescent="0.25">
      <c r="A73" s="242" t="s">
        <v>105</v>
      </c>
      <c r="B73" s="244"/>
      <c r="C73" s="255"/>
      <c r="D73" s="256"/>
      <c r="E73" s="256"/>
      <c r="F73" s="256"/>
      <c r="G73" s="257"/>
      <c r="H73" s="233"/>
      <c r="I73" s="258"/>
    </row>
    <row r="74" spans="1:46" x14ac:dyDescent="0.25">
      <c r="A74" s="242" t="s">
        <v>106</v>
      </c>
      <c r="B74" s="244"/>
      <c r="C74" s="255"/>
      <c r="D74" s="256"/>
      <c r="E74" s="256"/>
      <c r="F74" s="256"/>
      <c r="G74" s="257"/>
      <c r="H74" s="233"/>
      <c r="I74" s="258"/>
    </row>
    <row r="75" spans="1:46" x14ac:dyDescent="0.25">
      <c r="A75" s="242" t="s">
        <v>107</v>
      </c>
      <c r="B75" s="244"/>
      <c r="C75" s="255"/>
      <c r="D75" s="256"/>
      <c r="E75" s="256"/>
      <c r="F75" s="256"/>
      <c r="G75" s="257"/>
      <c r="H75" s="233"/>
      <c r="I75" s="258"/>
    </row>
    <row r="76" spans="1:46" x14ac:dyDescent="0.25">
      <c r="A76" s="249" t="s">
        <v>108</v>
      </c>
      <c r="B76" s="251"/>
      <c r="C76" s="259"/>
      <c r="D76" s="260"/>
      <c r="E76" s="260"/>
      <c r="F76" s="260"/>
      <c r="G76" s="261"/>
      <c r="H76" s="84"/>
      <c r="I76" s="262"/>
    </row>
    <row r="77" spans="1:46" s="5" customFormat="1" ht="18" customHeight="1" x14ac:dyDescent="0.25">
      <c r="A77" s="372" t="s">
        <v>109</v>
      </c>
      <c r="B77" s="363"/>
      <c r="C77" s="363"/>
      <c r="D77" s="363"/>
      <c r="E77" s="373"/>
      <c r="F77" s="263"/>
      <c r="G77" s="263"/>
      <c r="H77" s="263"/>
      <c r="I77" s="263"/>
    </row>
    <row r="78" spans="1:46" s="5" customFormat="1" ht="18" customHeight="1" x14ac:dyDescent="0.25">
      <c r="A78" s="374" t="s">
        <v>110</v>
      </c>
      <c r="B78" s="354" t="s">
        <v>111</v>
      </c>
      <c r="C78" s="374" t="s">
        <v>27</v>
      </c>
      <c r="D78" s="376" t="s">
        <v>40</v>
      </c>
      <c r="E78" s="363"/>
      <c r="F78" s="363"/>
      <c r="G78" s="363"/>
      <c r="H78" s="363"/>
      <c r="I78" s="359"/>
    </row>
    <row r="79" spans="1:46" ht="24.75" customHeight="1" x14ac:dyDescent="0.25">
      <c r="A79" s="375"/>
      <c r="B79" s="355"/>
      <c r="C79" s="375"/>
      <c r="D79" s="117" t="s">
        <v>112</v>
      </c>
      <c r="E79" s="118" t="s">
        <v>113</v>
      </c>
      <c r="F79" s="119" t="s">
        <v>114</v>
      </c>
      <c r="G79" s="119" t="s">
        <v>115</v>
      </c>
      <c r="H79" s="119" t="s">
        <v>116</v>
      </c>
      <c r="I79" s="120" t="s">
        <v>43</v>
      </c>
    </row>
    <row r="80" spans="1:46" x14ac:dyDescent="0.25">
      <c r="A80" s="379" t="s">
        <v>117</v>
      </c>
      <c r="B80" s="359"/>
      <c r="C80" s="121">
        <f>SUM(D80:I80)</f>
        <v>0</v>
      </c>
      <c r="D80" s="122"/>
      <c r="E80" s="123"/>
      <c r="F80" s="123"/>
      <c r="G80" s="123"/>
      <c r="H80" s="123"/>
      <c r="I80" s="124"/>
    </row>
    <row r="81" spans="1:55" ht="24.95" customHeight="1" x14ac:dyDescent="0.25">
      <c r="A81" s="380" t="s">
        <v>118</v>
      </c>
      <c r="B81" s="125" t="s">
        <v>119</v>
      </c>
      <c r="C81" s="126">
        <f>SUM(D81:I81)</f>
        <v>0</v>
      </c>
      <c r="D81" s="55"/>
      <c r="E81" s="56"/>
      <c r="F81" s="56"/>
      <c r="G81" s="56"/>
      <c r="H81" s="56"/>
      <c r="I81" s="264"/>
    </row>
    <row r="82" spans="1:55" ht="24.95" customHeight="1" x14ac:dyDescent="0.25">
      <c r="A82" s="355"/>
      <c r="B82" s="127" t="s">
        <v>120</v>
      </c>
      <c r="C82" s="128">
        <f>SUM(D82:I82)</f>
        <v>0</v>
      </c>
      <c r="D82" s="129"/>
      <c r="E82" s="130"/>
      <c r="F82" s="130"/>
      <c r="G82" s="130"/>
      <c r="H82" s="130"/>
      <c r="I82" s="131"/>
    </row>
    <row r="83" spans="1:55" ht="24.95" customHeight="1" x14ac:dyDescent="0.25">
      <c r="A83" s="380" t="s">
        <v>121</v>
      </c>
      <c r="B83" s="125" t="s">
        <v>119</v>
      </c>
      <c r="C83" s="126">
        <f>SUM(D83:I83)</f>
        <v>0</v>
      </c>
      <c r="D83" s="132"/>
      <c r="E83" s="133"/>
      <c r="F83" s="133"/>
      <c r="G83" s="133"/>
      <c r="H83" s="133"/>
      <c r="I83" s="134"/>
    </row>
    <row r="84" spans="1:55" ht="24.95" customHeight="1" x14ac:dyDescent="0.25">
      <c r="A84" s="355"/>
      <c r="B84" s="135" t="s">
        <v>120</v>
      </c>
      <c r="C84" s="136">
        <f>SUM(D84:I84)</f>
        <v>0</v>
      </c>
      <c r="D84" s="265"/>
      <c r="E84" s="266"/>
      <c r="F84" s="266"/>
      <c r="G84" s="266"/>
      <c r="H84" s="266"/>
      <c r="I84" s="137"/>
    </row>
    <row r="85" spans="1:55" s="5" customFormat="1" ht="18" customHeight="1" x14ac:dyDescent="0.2">
      <c r="A85" s="231" t="s">
        <v>122</v>
      </c>
      <c r="B85" s="228"/>
      <c r="C85" s="228"/>
      <c r="D85" s="267"/>
      <c r="E85" s="267"/>
      <c r="F85" s="267"/>
      <c r="G85" s="267"/>
      <c r="H85" s="268"/>
      <c r="I85" s="268"/>
    </row>
    <row r="86" spans="1:55" ht="15" customHeight="1" x14ac:dyDescent="0.25">
      <c r="A86" s="356" t="s">
        <v>123</v>
      </c>
      <c r="B86" s="354" t="s">
        <v>124</v>
      </c>
      <c r="C86" s="368"/>
      <c r="D86" s="354" t="s">
        <v>125</v>
      </c>
      <c r="E86" s="368"/>
      <c r="F86" s="354" t="s">
        <v>126</v>
      </c>
      <c r="G86" s="363"/>
      <c r="H86" s="363"/>
      <c r="I86" s="359"/>
      <c r="J86" s="354" t="s">
        <v>127</v>
      </c>
      <c r="K86" s="363"/>
      <c r="L86" s="363"/>
      <c r="M86" s="359"/>
      <c r="N86" s="354" t="s">
        <v>128</v>
      </c>
      <c r="O86" s="363"/>
      <c r="P86" s="363"/>
      <c r="Q86" s="359"/>
    </row>
    <row r="87" spans="1:55" ht="15" customHeight="1" x14ac:dyDescent="0.25">
      <c r="A87" s="381"/>
      <c r="B87" s="369"/>
      <c r="C87" s="357"/>
      <c r="D87" s="369"/>
      <c r="E87" s="357"/>
      <c r="F87" s="354" t="s">
        <v>129</v>
      </c>
      <c r="G87" s="359"/>
      <c r="H87" s="354" t="s">
        <v>130</v>
      </c>
      <c r="I87" s="359"/>
      <c r="J87" s="354" t="s">
        <v>129</v>
      </c>
      <c r="K87" s="359"/>
      <c r="L87" s="354" t="s">
        <v>130</v>
      </c>
      <c r="M87" s="359"/>
      <c r="N87" s="354" t="s">
        <v>129</v>
      </c>
      <c r="O87" s="359"/>
      <c r="P87" s="354" t="s">
        <v>130</v>
      </c>
      <c r="Q87" s="359"/>
    </row>
    <row r="88" spans="1:55" ht="27.75" customHeight="1" x14ac:dyDescent="0.25">
      <c r="A88" s="357"/>
      <c r="B88" s="50" t="s">
        <v>42</v>
      </c>
      <c r="C88" s="269" t="s">
        <v>131</v>
      </c>
      <c r="D88" s="50" t="s">
        <v>42</v>
      </c>
      <c r="E88" s="269" t="s">
        <v>131</v>
      </c>
      <c r="F88" s="50" t="s">
        <v>42</v>
      </c>
      <c r="G88" s="269" t="s">
        <v>131</v>
      </c>
      <c r="H88" s="50" t="s">
        <v>42</v>
      </c>
      <c r="I88" s="138" t="s">
        <v>131</v>
      </c>
      <c r="J88" s="50" t="s">
        <v>42</v>
      </c>
      <c r="K88" s="269" t="s">
        <v>131</v>
      </c>
      <c r="L88" s="50" t="s">
        <v>42</v>
      </c>
      <c r="M88" s="138" t="s">
        <v>131</v>
      </c>
      <c r="N88" s="50" t="s">
        <v>42</v>
      </c>
      <c r="O88" s="269" t="s">
        <v>131</v>
      </c>
      <c r="P88" s="50" t="s">
        <v>42</v>
      </c>
      <c r="Q88" s="138" t="s">
        <v>131</v>
      </c>
    </row>
    <row r="89" spans="1:55" x14ac:dyDescent="0.25">
      <c r="A89" s="139" t="s">
        <v>132</v>
      </c>
      <c r="B89" s="55"/>
      <c r="C89" s="264"/>
      <c r="D89" s="55"/>
      <c r="E89" s="264"/>
      <c r="F89" s="140"/>
      <c r="G89" s="233"/>
      <c r="H89" s="140"/>
      <c r="I89" s="233"/>
      <c r="J89" s="140"/>
      <c r="K89" s="233"/>
      <c r="L89" s="140"/>
      <c r="M89" s="233"/>
      <c r="N89" s="140"/>
      <c r="O89" s="233"/>
      <c r="P89" s="140"/>
      <c r="Q89" s="233"/>
      <c r="R89" t="str">
        <f t="shared" ref="R89:R101" si="8">AT89&amp;AU89&amp;AV89</f>
        <v/>
      </c>
      <c r="AT89" s="141" t="str">
        <f t="shared" ref="AT89:AT101" si="9">IF((D89+E89)&lt;((F89+G89)-(H89+I89)),"* La suma de "&amp;D$86&amp;""&amp;" debe ser mayor o igual a la Diferencia de "&amp;F$87&amp;""&amp;" menos Pacientes Suspendidos","")</f>
        <v/>
      </c>
      <c r="BC89" s="142">
        <f t="shared" ref="BC89:BC101" si="10">IF((D89+E89)&lt;((F89+G89)-(H89+I89)),1,0)</f>
        <v>0</v>
      </c>
    </row>
    <row r="90" spans="1:55" x14ac:dyDescent="0.25">
      <c r="A90" s="270" t="s">
        <v>133</v>
      </c>
      <c r="B90" s="271"/>
      <c r="C90" s="272"/>
      <c r="D90" s="271"/>
      <c r="E90" s="272"/>
      <c r="F90" s="273"/>
      <c r="G90" s="274"/>
      <c r="H90" s="273"/>
      <c r="I90" s="274"/>
      <c r="J90" s="273"/>
      <c r="K90" s="274"/>
      <c r="L90" s="273"/>
      <c r="M90" s="274"/>
      <c r="N90" s="273"/>
      <c r="O90" s="274"/>
      <c r="P90" s="273"/>
      <c r="Q90" s="274"/>
      <c r="R90" t="str">
        <f t="shared" si="8"/>
        <v/>
      </c>
      <c r="AT90" s="141" t="str">
        <f t="shared" si="9"/>
        <v/>
      </c>
      <c r="BC90" s="142">
        <f t="shared" si="10"/>
        <v>0</v>
      </c>
    </row>
    <row r="91" spans="1:55" x14ac:dyDescent="0.25">
      <c r="A91" s="270" t="s">
        <v>134</v>
      </c>
      <c r="B91" s="271"/>
      <c r="C91" s="272"/>
      <c r="D91" s="271"/>
      <c r="E91" s="272"/>
      <c r="F91" s="273"/>
      <c r="G91" s="274"/>
      <c r="H91" s="273"/>
      <c r="I91" s="274"/>
      <c r="J91" s="273"/>
      <c r="K91" s="274"/>
      <c r="L91" s="273"/>
      <c r="M91" s="274"/>
      <c r="N91" s="273"/>
      <c r="O91" s="274"/>
      <c r="P91" s="273"/>
      <c r="Q91" s="274"/>
      <c r="R91" t="str">
        <f t="shared" si="8"/>
        <v/>
      </c>
      <c r="AT91" s="141" t="str">
        <f t="shared" si="9"/>
        <v/>
      </c>
      <c r="BC91" s="142">
        <f t="shared" si="10"/>
        <v>0</v>
      </c>
    </row>
    <row r="92" spans="1:55" x14ac:dyDescent="0.25">
      <c r="A92" s="270" t="s">
        <v>135</v>
      </c>
      <c r="B92" s="271"/>
      <c r="C92" s="272"/>
      <c r="D92" s="271"/>
      <c r="E92" s="272"/>
      <c r="F92" s="273"/>
      <c r="G92" s="274"/>
      <c r="H92" s="273"/>
      <c r="I92" s="274"/>
      <c r="J92" s="273"/>
      <c r="K92" s="274"/>
      <c r="L92" s="273"/>
      <c r="M92" s="274"/>
      <c r="N92" s="273"/>
      <c r="O92" s="274"/>
      <c r="P92" s="273"/>
      <c r="Q92" s="274"/>
      <c r="R92" t="str">
        <f t="shared" si="8"/>
        <v/>
      </c>
      <c r="AT92" s="141" t="str">
        <f t="shared" si="9"/>
        <v/>
      </c>
      <c r="BC92" s="142">
        <f t="shared" si="10"/>
        <v>0</v>
      </c>
    </row>
    <row r="93" spans="1:55" x14ac:dyDescent="0.25">
      <c r="A93" s="270" t="s">
        <v>136</v>
      </c>
      <c r="B93" s="271"/>
      <c r="C93" s="272"/>
      <c r="D93" s="271"/>
      <c r="E93" s="272"/>
      <c r="F93" s="273"/>
      <c r="G93" s="274"/>
      <c r="H93" s="273"/>
      <c r="I93" s="274"/>
      <c r="J93" s="273"/>
      <c r="K93" s="274"/>
      <c r="L93" s="273"/>
      <c r="M93" s="274"/>
      <c r="N93" s="273"/>
      <c r="O93" s="274"/>
      <c r="P93" s="273"/>
      <c r="Q93" s="274"/>
      <c r="R93" t="str">
        <f t="shared" si="8"/>
        <v/>
      </c>
      <c r="AT93" s="141" t="str">
        <f t="shared" si="9"/>
        <v/>
      </c>
      <c r="BC93" s="142">
        <f t="shared" si="10"/>
        <v>0</v>
      </c>
    </row>
    <row r="94" spans="1:55" x14ac:dyDescent="0.25">
      <c r="A94" s="270" t="s">
        <v>137</v>
      </c>
      <c r="B94" s="271"/>
      <c r="C94" s="272"/>
      <c r="D94" s="271"/>
      <c r="E94" s="272"/>
      <c r="F94" s="273"/>
      <c r="G94" s="274"/>
      <c r="H94" s="273"/>
      <c r="I94" s="274"/>
      <c r="J94" s="273"/>
      <c r="K94" s="274"/>
      <c r="L94" s="273"/>
      <c r="M94" s="274"/>
      <c r="N94" s="273"/>
      <c r="O94" s="274"/>
      <c r="P94" s="273"/>
      <c r="Q94" s="274"/>
      <c r="R94" t="str">
        <f t="shared" si="8"/>
        <v/>
      </c>
      <c r="AT94" s="141" t="str">
        <f t="shared" si="9"/>
        <v/>
      </c>
      <c r="BC94" s="142">
        <f t="shared" si="10"/>
        <v>0</v>
      </c>
    </row>
    <row r="95" spans="1:55" x14ac:dyDescent="0.25">
      <c r="A95" s="270" t="s">
        <v>138</v>
      </c>
      <c r="B95" s="271"/>
      <c r="C95" s="272"/>
      <c r="D95" s="271"/>
      <c r="E95" s="272"/>
      <c r="F95" s="273"/>
      <c r="G95" s="274"/>
      <c r="H95" s="273"/>
      <c r="I95" s="274"/>
      <c r="J95" s="273"/>
      <c r="K95" s="274"/>
      <c r="L95" s="273"/>
      <c r="M95" s="274"/>
      <c r="N95" s="273"/>
      <c r="O95" s="274"/>
      <c r="P95" s="273"/>
      <c r="Q95" s="274"/>
      <c r="R95" t="str">
        <f t="shared" si="8"/>
        <v/>
      </c>
      <c r="AT95" s="141" t="str">
        <f t="shared" si="9"/>
        <v/>
      </c>
      <c r="BC95" s="142">
        <f t="shared" si="10"/>
        <v>0</v>
      </c>
    </row>
    <row r="96" spans="1:55" x14ac:dyDescent="0.25">
      <c r="A96" s="270" t="s">
        <v>139</v>
      </c>
      <c r="B96" s="271"/>
      <c r="C96" s="272"/>
      <c r="D96" s="271"/>
      <c r="E96" s="272"/>
      <c r="F96" s="273"/>
      <c r="G96" s="274"/>
      <c r="H96" s="273"/>
      <c r="I96" s="274"/>
      <c r="J96" s="273"/>
      <c r="K96" s="274"/>
      <c r="L96" s="273"/>
      <c r="M96" s="274"/>
      <c r="N96" s="273"/>
      <c r="O96" s="274"/>
      <c r="P96" s="273"/>
      <c r="Q96" s="274"/>
      <c r="R96" t="str">
        <f t="shared" si="8"/>
        <v/>
      </c>
      <c r="AT96" s="141" t="str">
        <f t="shared" si="9"/>
        <v/>
      </c>
      <c r="BC96" s="142">
        <f t="shared" si="10"/>
        <v>0</v>
      </c>
    </row>
    <row r="97" spans="1:55" x14ac:dyDescent="0.25">
      <c r="A97" s="270" t="s">
        <v>140</v>
      </c>
      <c r="B97" s="271"/>
      <c r="C97" s="272"/>
      <c r="D97" s="271"/>
      <c r="E97" s="272"/>
      <c r="F97" s="273"/>
      <c r="G97" s="274"/>
      <c r="H97" s="273"/>
      <c r="I97" s="274"/>
      <c r="J97" s="273"/>
      <c r="K97" s="274"/>
      <c r="L97" s="273"/>
      <c r="M97" s="274"/>
      <c r="N97" s="273"/>
      <c r="O97" s="274"/>
      <c r="P97" s="273"/>
      <c r="Q97" s="274"/>
      <c r="R97" t="str">
        <f t="shared" si="8"/>
        <v/>
      </c>
      <c r="AT97" s="141" t="str">
        <f t="shared" si="9"/>
        <v/>
      </c>
      <c r="BC97" s="142">
        <f t="shared" si="10"/>
        <v>0</v>
      </c>
    </row>
    <row r="98" spans="1:55" x14ac:dyDescent="0.25">
      <c r="A98" s="270" t="s">
        <v>141</v>
      </c>
      <c r="B98" s="271"/>
      <c r="C98" s="272"/>
      <c r="D98" s="271"/>
      <c r="E98" s="272"/>
      <c r="F98" s="273"/>
      <c r="G98" s="274"/>
      <c r="H98" s="273"/>
      <c r="I98" s="274"/>
      <c r="J98" s="273"/>
      <c r="K98" s="274"/>
      <c r="L98" s="273"/>
      <c r="M98" s="274"/>
      <c r="N98" s="273"/>
      <c r="O98" s="274"/>
      <c r="P98" s="273"/>
      <c r="Q98" s="274"/>
      <c r="R98" t="str">
        <f t="shared" si="8"/>
        <v/>
      </c>
      <c r="AT98" s="141" t="str">
        <f t="shared" si="9"/>
        <v/>
      </c>
      <c r="BC98" s="142">
        <f t="shared" si="10"/>
        <v>0</v>
      </c>
    </row>
    <row r="99" spans="1:55" x14ac:dyDescent="0.25">
      <c r="A99" s="270" t="s">
        <v>142</v>
      </c>
      <c r="B99" s="271"/>
      <c r="C99" s="272"/>
      <c r="D99" s="271"/>
      <c r="E99" s="272"/>
      <c r="F99" s="273"/>
      <c r="G99" s="274"/>
      <c r="H99" s="273"/>
      <c r="I99" s="274"/>
      <c r="J99" s="273"/>
      <c r="K99" s="274"/>
      <c r="L99" s="273"/>
      <c r="M99" s="274"/>
      <c r="N99" s="273"/>
      <c r="O99" s="274"/>
      <c r="P99" s="273"/>
      <c r="Q99" s="274"/>
      <c r="R99" t="str">
        <f t="shared" si="8"/>
        <v/>
      </c>
      <c r="AT99" s="141" t="str">
        <f t="shared" si="9"/>
        <v/>
      </c>
      <c r="BC99" s="142">
        <f t="shared" si="10"/>
        <v>0</v>
      </c>
    </row>
    <row r="100" spans="1:55" x14ac:dyDescent="0.25">
      <c r="A100" s="270" t="s">
        <v>143</v>
      </c>
      <c r="B100" s="271"/>
      <c r="C100" s="272"/>
      <c r="D100" s="271"/>
      <c r="E100" s="272"/>
      <c r="F100" s="273"/>
      <c r="G100" s="274"/>
      <c r="H100" s="273"/>
      <c r="I100" s="274"/>
      <c r="J100" s="273"/>
      <c r="K100" s="274"/>
      <c r="L100" s="273"/>
      <c r="M100" s="274"/>
      <c r="N100" s="273"/>
      <c r="O100" s="274"/>
      <c r="P100" s="273"/>
      <c r="Q100" s="274"/>
      <c r="R100" t="str">
        <f t="shared" si="8"/>
        <v/>
      </c>
      <c r="AT100" s="141" t="str">
        <f t="shared" si="9"/>
        <v/>
      </c>
      <c r="BC100" s="142">
        <f t="shared" si="10"/>
        <v>0</v>
      </c>
    </row>
    <row r="101" spans="1:55" x14ac:dyDescent="0.25">
      <c r="A101" s="270" t="s">
        <v>144</v>
      </c>
      <c r="B101" s="271"/>
      <c r="C101" s="272"/>
      <c r="D101" s="271"/>
      <c r="E101" s="272"/>
      <c r="F101" s="273"/>
      <c r="G101" s="274"/>
      <c r="H101" s="273"/>
      <c r="I101" s="274"/>
      <c r="J101" s="273"/>
      <c r="K101" s="274"/>
      <c r="L101" s="273"/>
      <c r="M101" s="274"/>
      <c r="N101" s="273"/>
      <c r="O101" s="274"/>
      <c r="P101" s="273"/>
      <c r="Q101" s="274"/>
      <c r="R101" t="str">
        <f t="shared" si="8"/>
        <v/>
      </c>
      <c r="AT101" s="141" t="str">
        <f t="shared" si="9"/>
        <v/>
      </c>
      <c r="BC101" s="142">
        <f t="shared" si="10"/>
        <v>0</v>
      </c>
    </row>
    <row r="102" spans="1:55" x14ac:dyDescent="0.25">
      <c r="A102" s="143" t="s">
        <v>27</v>
      </c>
      <c r="B102" s="144">
        <f t="shared" ref="B102:Q102" si="11">SUM(B89:B101)</f>
        <v>0</v>
      </c>
      <c r="C102" s="145">
        <f t="shared" si="11"/>
        <v>0</v>
      </c>
      <c r="D102" s="144">
        <f t="shared" si="11"/>
        <v>0</v>
      </c>
      <c r="E102" s="145">
        <f t="shared" si="11"/>
        <v>0</v>
      </c>
      <c r="F102" s="144">
        <f t="shared" si="11"/>
        <v>0</v>
      </c>
      <c r="G102" s="145">
        <f t="shared" si="11"/>
        <v>0</v>
      </c>
      <c r="H102" s="144">
        <f t="shared" si="11"/>
        <v>0</v>
      </c>
      <c r="I102" s="146">
        <f t="shared" si="11"/>
        <v>0</v>
      </c>
      <c r="J102" s="144">
        <f t="shared" si="11"/>
        <v>0</v>
      </c>
      <c r="K102" s="145">
        <f t="shared" si="11"/>
        <v>0</v>
      </c>
      <c r="L102" s="144">
        <f t="shared" si="11"/>
        <v>0</v>
      </c>
      <c r="M102" s="146">
        <f t="shared" si="11"/>
        <v>0</v>
      </c>
      <c r="N102" s="144">
        <f t="shared" si="11"/>
        <v>0</v>
      </c>
      <c r="O102" s="145">
        <f t="shared" si="11"/>
        <v>0</v>
      </c>
      <c r="P102" s="144">
        <f t="shared" si="11"/>
        <v>0</v>
      </c>
      <c r="Q102" s="146">
        <f t="shared" si="11"/>
        <v>0</v>
      </c>
    </row>
    <row r="103" spans="1:55" s="5" customFormat="1" ht="18" customHeight="1" x14ac:dyDescent="0.25">
      <c r="A103" s="362" t="s">
        <v>145</v>
      </c>
      <c r="B103" s="363"/>
      <c r="C103" s="363"/>
      <c r="D103" s="363"/>
      <c r="E103" s="363"/>
      <c r="F103" s="363"/>
      <c r="G103" s="363"/>
    </row>
    <row r="104" spans="1:55" x14ac:dyDescent="0.25">
      <c r="A104" s="364" t="s">
        <v>146</v>
      </c>
      <c r="B104" s="354" t="s">
        <v>147</v>
      </c>
      <c r="C104" s="363"/>
      <c r="D104" s="363"/>
      <c r="E104" s="363"/>
      <c r="F104" s="363"/>
      <c r="G104" s="359"/>
    </row>
    <row r="105" spans="1:55" x14ac:dyDescent="0.25">
      <c r="A105" s="355"/>
      <c r="B105" s="75" t="s">
        <v>148</v>
      </c>
      <c r="C105" s="50" t="s">
        <v>42</v>
      </c>
      <c r="D105" s="49" t="s">
        <v>131</v>
      </c>
      <c r="E105" s="76" t="s">
        <v>14</v>
      </c>
      <c r="F105" s="138" t="s">
        <v>15</v>
      </c>
      <c r="G105" s="138" t="s">
        <v>16</v>
      </c>
    </row>
    <row r="106" spans="1:55" x14ac:dyDescent="0.25">
      <c r="A106" s="139" t="s">
        <v>149</v>
      </c>
      <c r="B106" s="41">
        <f t="shared" ref="B106:B113" si="12">SUM(C106+D106)</f>
        <v>0</v>
      </c>
      <c r="C106" s="140"/>
      <c r="D106" s="275"/>
      <c r="E106" s="276"/>
      <c r="F106" s="147"/>
      <c r="G106" s="147"/>
      <c r="H106" t="str">
        <f t="shared" ref="H106:H114" si="13">AT106</f>
        <v/>
      </c>
      <c r="AT106" s="141" t="str">
        <f t="shared" ref="AT106:AT113" si="14">IF(SUM(E106:G106)&lt;&gt;B106,"* La Suma de los Beneficiarios MAI, MLE y Otros debe ser igual al Total.","")</f>
        <v/>
      </c>
      <c r="BC106" s="148">
        <f t="shared" ref="BC106:BC113" si="15">IF(SUM(E106:G106)&lt;&gt;B106,1,0)</f>
        <v>0</v>
      </c>
    </row>
    <row r="107" spans="1:55" x14ac:dyDescent="0.25">
      <c r="A107" s="277" t="s">
        <v>150</v>
      </c>
      <c r="B107" s="278">
        <f t="shared" si="12"/>
        <v>0</v>
      </c>
      <c r="C107" s="273"/>
      <c r="D107" s="279"/>
      <c r="E107" s="280"/>
      <c r="F107" s="281"/>
      <c r="G107" s="281"/>
      <c r="H107" t="str">
        <f t="shared" si="13"/>
        <v/>
      </c>
      <c r="AT107" s="141" t="str">
        <f t="shared" si="14"/>
        <v/>
      </c>
      <c r="BC107" s="148">
        <f t="shared" si="15"/>
        <v>0</v>
      </c>
    </row>
    <row r="108" spans="1:55" x14ac:dyDescent="0.25">
      <c r="A108" s="270" t="s">
        <v>151</v>
      </c>
      <c r="B108" s="278">
        <f t="shared" si="12"/>
        <v>0</v>
      </c>
      <c r="C108" s="273"/>
      <c r="D108" s="279"/>
      <c r="E108" s="280"/>
      <c r="F108" s="281"/>
      <c r="G108" s="281"/>
      <c r="H108" t="str">
        <f t="shared" si="13"/>
        <v/>
      </c>
      <c r="AT108" s="141" t="str">
        <f t="shared" si="14"/>
        <v/>
      </c>
      <c r="BC108" s="148">
        <f t="shared" si="15"/>
        <v>0</v>
      </c>
    </row>
    <row r="109" spans="1:55" x14ac:dyDescent="0.25">
      <c r="A109" s="270" t="s">
        <v>152</v>
      </c>
      <c r="B109" s="278">
        <f t="shared" si="12"/>
        <v>0</v>
      </c>
      <c r="C109" s="273"/>
      <c r="D109" s="279"/>
      <c r="E109" s="280"/>
      <c r="F109" s="281"/>
      <c r="G109" s="281"/>
      <c r="H109" t="str">
        <f t="shared" si="13"/>
        <v/>
      </c>
      <c r="AT109" s="141" t="str">
        <f t="shared" si="14"/>
        <v/>
      </c>
      <c r="BC109" s="148">
        <f t="shared" si="15"/>
        <v>0</v>
      </c>
    </row>
    <row r="110" spans="1:55" x14ac:dyDescent="0.25">
      <c r="A110" s="270" t="s">
        <v>153</v>
      </c>
      <c r="B110" s="278">
        <f t="shared" si="12"/>
        <v>0</v>
      </c>
      <c r="C110" s="273"/>
      <c r="D110" s="279"/>
      <c r="E110" s="280"/>
      <c r="F110" s="281"/>
      <c r="G110" s="281"/>
      <c r="H110" t="str">
        <f t="shared" si="13"/>
        <v/>
      </c>
      <c r="AT110" s="141" t="str">
        <f t="shared" si="14"/>
        <v/>
      </c>
      <c r="BC110" s="148">
        <f t="shared" si="15"/>
        <v>0</v>
      </c>
    </row>
    <row r="111" spans="1:55" x14ac:dyDescent="0.25">
      <c r="A111" s="270" t="s">
        <v>154</v>
      </c>
      <c r="B111" s="278">
        <f t="shared" si="12"/>
        <v>0</v>
      </c>
      <c r="C111" s="273"/>
      <c r="D111" s="279"/>
      <c r="E111" s="280"/>
      <c r="F111" s="281"/>
      <c r="G111" s="281"/>
      <c r="H111" t="str">
        <f t="shared" si="13"/>
        <v/>
      </c>
      <c r="AT111" s="141" t="str">
        <f t="shared" si="14"/>
        <v/>
      </c>
      <c r="BC111" s="148">
        <f t="shared" si="15"/>
        <v>0</v>
      </c>
    </row>
    <row r="112" spans="1:55" x14ac:dyDescent="0.25">
      <c r="A112" s="277" t="s">
        <v>155</v>
      </c>
      <c r="B112" s="278">
        <f t="shared" si="12"/>
        <v>0</v>
      </c>
      <c r="C112" s="273"/>
      <c r="D112" s="279"/>
      <c r="E112" s="280"/>
      <c r="F112" s="281"/>
      <c r="G112" s="281"/>
      <c r="H112" t="str">
        <f t="shared" si="13"/>
        <v/>
      </c>
      <c r="AT112" s="141" t="str">
        <f t="shared" si="14"/>
        <v/>
      </c>
      <c r="BC112" s="148">
        <f t="shared" si="15"/>
        <v>0</v>
      </c>
    </row>
    <row r="113" spans="1:56" x14ac:dyDescent="0.25">
      <c r="A113" s="149" t="s">
        <v>156</v>
      </c>
      <c r="B113" s="150">
        <f t="shared" si="12"/>
        <v>0</v>
      </c>
      <c r="C113" s="273"/>
      <c r="D113" s="279"/>
      <c r="E113" s="280"/>
      <c r="F113" s="282"/>
      <c r="G113" s="282"/>
      <c r="H113" t="str">
        <f t="shared" si="13"/>
        <v/>
      </c>
      <c r="AT113" s="141" t="str">
        <f t="shared" si="14"/>
        <v/>
      </c>
      <c r="BC113" s="148">
        <f t="shared" si="15"/>
        <v>0</v>
      </c>
    </row>
    <row r="114" spans="1:56" x14ac:dyDescent="0.25">
      <c r="A114" s="283" t="s">
        <v>27</v>
      </c>
      <c r="B114" s="151">
        <f t="shared" ref="B114:G114" si="16">SUM(B106:B113)</f>
        <v>0</v>
      </c>
      <c r="C114" s="152">
        <f t="shared" si="16"/>
        <v>0</v>
      </c>
      <c r="D114" s="153">
        <f t="shared" si="16"/>
        <v>0</v>
      </c>
      <c r="E114" s="154">
        <f t="shared" si="16"/>
        <v>0</v>
      </c>
      <c r="F114" s="155">
        <f t="shared" si="16"/>
        <v>0</v>
      </c>
      <c r="G114" s="155">
        <f t="shared" si="16"/>
        <v>0</v>
      </c>
      <c r="H114" s="156" t="str">
        <f t="shared" si="13"/>
        <v/>
      </c>
      <c r="AT114" s="141" t="str">
        <f>IF((H102+I102+L102+M102+P102+Q102)&lt;&gt;B114," * El total de Causas de suspensión debe coincidir con la suma de Pacientes suspendidos de la Sección E","")</f>
        <v/>
      </c>
      <c r="AU114" s="5"/>
      <c r="AV114" s="5"/>
      <c r="BC114" s="157">
        <f>IF((H102+I102+L102+M102+P102+Q102)&lt;&gt;B114,1,0)</f>
        <v>0</v>
      </c>
      <c r="BD114" s="5"/>
    </row>
    <row r="115" spans="1:56" s="5" customFormat="1" ht="18" customHeight="1" x14ac:dyDescent="0.2">
      <c r="A115" s="158" t="s">
        <v>157</v>
      </c>
      <c r="E115" s="284"/>
      <c r="F115" s="159"/>
      <c r="G115" s="159"/>
    </row>
    <row r="116" spans="1:56" x14ac:dyDescent="0.25">
      <c r="A116" s="361" t="s">
        <v>158</v>
      </c>
      <c r="B116" s="361" t="s">
        <v>159</v>
      </c>
      <c r="C116" s="365" t="s">
        <v>40</v>
      </c>
      <c r="D116" s="363"/>
      <c r="E116" s="366"/>
      <c r="F116" s="367" t="s">
        <v>160</v>
      </c>
      <c r="G116" s="359"/>
    </row>
    <row r="117" spans="1:56" ht="21" customHeight="1" x14ac:dyDescent="0.25">
      <c r="A117" s="355"/>
      <c r="B117" s="355"/>
      <c r="C117" s="160" t="s">
        <v>161</v>
      </c>
      <c r="D117" s="161" t="s">
        <v>162</v>
      </c>
      <c r="E117" s="285" t="s">
        <v>163</v>
      </c>
      <c r="F117" s="162" t="s">
        <v>164</v>
      </c>
      <c r="G117" s="286" t="s">
        <v>165</v>
      </c>
    </row>
    <row r="118" spans="1:56" x14ac:dyDescent="0.25">
      <c r="A118" s="163" t="s">
        <v>166</v>
      </c>
      <c r="B118" s="164">
        <f>SUM(C118:E118)</f>
        <v>0</v>
      </c>
      <c r="C118" s="79"/>
      <c r="D118" s="165"/>
      <c r="E118" s="93"/>
      <c r="F118" s="166"/>
      <c r="G118" s="287"/>
      <c r="H118" t="str">
        <f>AT118</f>
        <v/>
      </c>
      <c r="AT118" s="141" t="str">
        <f>IF(AND(B118&gt;0,F118=""),"* No olvide digitar la variable Trans Masculino. Digite cero si no tiene.",IF(F118&gt;B118," * Trans Masculino no puede ser mayor al Total.",""))</f>
        <v/>
      </c>
      <c r="BC118" s="148">
        <f>IF(AND(B118&gt;0,F118=""),1,IF(F118&gt;B118,1,0))</f>
        <v>0</v>
      </c>
    </row>
    <row r="119" spans="1:56" x14ac:dyDescent="0.25">
      <c r="A119" s="288" t="s">
        <v>167</v>
      </c>
      <c r="B119" s="289">
        <f>SUM(C119:E119)</f>
        <v>0</v>
      </c>
      <c r="C119" s="239"/>
      <c r="D119" s="290"/>
      <c r="E119" s="97"/>
      <c r="F119" s="291"/>
      <c r="G119" s="292"/>
      <c r="H119" t="str">
        <f>AU119</f>
        <v/>
      </c>
      <c r="AU119" s="141" t="str">
        <f>IF(AND(B119&gt;0,G119=""),"* No olvide digitar la variable Trans Femenino. Digite cero si no tiene.",IF(G119&gt;B119," * Trans Femenino no puede ser mayor al Total.",""))</f>
        <v/>
      </c>
      <c r="BD119" s="148">
        <f>IF(AND(B119&gt;0,G119=""),1,IF(G119&gt;B119,1,0))</f>
        <v>0</v>
      </c>
    </row>
    <row r="120" spans="1:56" x14ac:dyDescent="0.25">
      <c r="A120" s="293" t="s">
        <v>176</v>
      </c>
    </row>
    <row r="121" spans="1:56" ht="52.5" customHeight="1" x14ac:dyDescent="0.25">
      <c r="A121" s="197" t="s">
        <v>123</v>
      </c>
      <c r="B121" s="294" t="s">
        <v>6</v>
      </c>
      <c r="C121" s="295" t="s">
        <v>177</v>
      </c>
      <c r="D121" s="296" t="s">
        <v>178</v>
      </c>
      <c r="E121" s="297" t="s">
        <v>179</v>
      </c>
      <c r="F121" s="295" t="s">
        <v>180</v>
      </c>
      <c r="G121" s="296" t="s">
        <v>181</v>
      </c>
      <c r="H121" s="297" t="s">
        <v>182</v>
      </c>
      <c r="I121" s="298"/>
    </row>
    <row r="122" spans="1:56" x14ac:dyDescent="0.25">
      <c r="A122" s="53" t="s">
        <v>27</v>
      </c>
      <c r="B122" s="299">
        <f t="shared" ref="B122:H122" si="17">SUM(B123:B124)</f>
        <v>0</v>
      </c>
      <c r="C122" s="300">
        <f t="shared" si="17"/>
        <v>0</v>
      </c>
      <c r="D122" s="301">
        <f t="shared" si="17"/>
        <v>0</v>
      </c>
      <c r="E122" s="302">
        <f t="shared" si="17"/>
        <v>0</v>
      </c>
      <c r="F122" s="300">
        <f t="shared" si="17"/>
        <v>0</v>
      </c>
      <c r="G122" s="301">
        <f t="shared" si="17"/>
        <v>0</v>
      </c>
      <c r="H122" s="302">
        <f t="shared" si="17"/>
        <v>0</v>
      </c>
      <c r="I122" s="303"/>
    </row>
    <row r="123" spans="1:56" x14ac:dyDescent="0.25">
      <c r="A123" s="304" t="s">
        <v>183</v>
      </c>
      <c r="B123" s="305"/>
      <c r="C123" s="306"/>
      <c r="D123" s="307"/>
      <c r="E123" s="308"/>
      <c r="F123" s="306"/>
      <c r="G123" s="307"/>
      <c r="H123" s="308"/>
      <c r="I123" s="309"/>
    </row>
    <row r="124" spans="1:56" x14ac:dyDescent="0.25">
      <c r="A124" s="310" t="s">
        <v>184</v>
      </c>
      <c r="B124" s="311"/>
      <c r="C124" s="312"/>
      <c r="D124" s="313"/>
      <c r="E124" s="314"/>
      <c r="F124" s="312"/>
      <c r="G124" s="313"/>
      <c r="H124" s="315"/>
      <c r="I124" s="309"/>
    </row>
    <row r="125" spans="1:56" x14ac:dyDescent="0.25">
      <c r="A125" s="316" t="s">
        <v>185</v>
      </c>
      <c r="B125" s="317"/>
      <c r="C125" s="317"/>
      <c r="D125" s="318"/>
      <c r="E125" s="318"/>
      <c r="F125" s="318"/>
      <c r="G125" s="318"/>
      <c r="H125" s="318"/>
      <c r="I125" s="318"/>
    </row>
    <row r="126" spans="1:56" ht="52.5" customHeight="1" x14ac:dyDescent="0.25">
      <c r="A126" s="48" t="s">
        <v>123</v>
      </c>
      <c r="B126" s="319" t="s">
        <v>186</v>
      </c>
      <c r="C126" s="320" t="s">
        <v>187</v>
      </c>
      <c r="D126" s="319" t="s">
        <v>188</v>
      </c>
      <c r="E126" s="320" t="s">
        <v>189</v>
      </c>
      <c r="F126" s="319" t="s">
        <v>190</v>
      </c>
      <c r="G126" s="320" t="s">
        <v>191</v>
      </c>
      <c r="H126" s="319" t="s">
        <v>192</v>
      </c>
      <c r="I126" s="321" t="s">
        <v>193</v>
      </c>
    </row>
    <row r="127" spans="1:56" x14ac:dyDescent="0.25">
      <c r="A127" s="139" t="s">
        <v>132</v>
      </c>
      <c r="B127" s="55"/>
      <c r="C127" s="264"/>
      <c r="D127" s="140"/>
      <c r="E127" s="233"/>
      <c r="F127" s="140"/>
      <c r="G127" s="233"/>
      <c r="H127" s="140"/>
      <c r="I127" s="233"/>
    </row>
    <row r="128" spans="1:56" x14ac:dyDescent="0.25">
      <c r="A128" s="270" t="s">
        <v>134</v>
      </c>
      <c r="B128" s="271"/>
      <c r="C128" s="272"/>
      <c r="D128" s="273"/>
      <c r="E128" s="274"/>
      <c r="F128" s="273"/>
      <c r="G128" s="274"/>
      <c r="H128" s="273"/>
      <c r="I128" s="322"/>
    </row>
    <row r="129" spans="1:10" x14ac:dyDescent="0.25">
      <c r="A129" s="270" t="s">
        <v>135</v>
      </c>
      <c r="B129" s="271"/>
      <c r="C129" s="272"/>
      <c r="D129" s="273"/>
      <c r="E129" s="274"/>
      <c r="F129" s="273"/>
      <c r="G129" s="274"/>
      <c r="H129" s="273"/>
      <c r="I129" s="233"/>
    </row>
    <row r="130" spans="1:10" x14ac:dyDescent="0.25">
      <c r="A130" s="270" t="s">
        <v>194</v>
      </c>
      <c r="B130" s="271"/>
      <c r="C130" s="272"/>
      <c r="D130" s="273"/>
      <c r="E130" s="274"/>
      <c r="F130" s="273"/>
      <c r="G130" s="274"/>
      <c r="H130" s="273"/>
      <c r="I130" s="233"/>
    </row>
    <row r="131" spans="1:10" x14ac:dyDescent="0.25">
      <c r="A131" s="270" t="s">
        <v>136</v>
      </c>
      <c r="B131" s="271"/>
      <c r="C131" s="272"/>
      <c r="D131" s="273"/>
      <c r="E131" s="274"/>
      <c r="F131" s="273"/>
      <c r="G131" s="274"/>
      <c r="H131" s="273"/>
      <c r="I131" s="233"/>
    </row>
    <row r="132" spans="1:10" x14ac:dyDescent="0.25">
      <c r="A132" s="270" t="s">
        <v>138</v>
      </c>
      <c r="B132" s="271"/>
      <c r="C132" s="272"/>
      <c r="D132" s="273"/>
      <c r="E132" s="274"/>
      <c r="F132" s="273"/>
      <c r="G132" s="274"/>
      <c r="H132" s="273"/>
      <c r="I132" s="233"/>
    </row>
    <row r="133" spans="1:10" x14ac:dyDescent="0.25">
      <c r="A133" s="270" t="s">
        <v>139</v>
      </c>
      <c r="B133" s="271"/>
      <c r="C133" s="272"/>
      <c r="D133" s="273"/>
      <c r="E133" s="274"/>
      <c r="F133" s="273"/>
      <c r="G133" s="274"/>
      <c r="H133" s="273"/>
      <c r="I133" s="233"/>
    </row>
    <row r="134" spans="1:10" x14ac:dyDescent="0.25">
      <c r="A134" s="270" t="s">
        <v>140</v>
      </c>
      <c r="B134" s="271"/>
      <c r="C134" s="272"/>
      <c r="D134" s="273"/>
      <c r="E134" s="274"/>
      <c r="F134" s="273"/>
      <c r="G134" s="274"/>
      <c r="H134" s="273"/>
      <c r="I134" s="233"/>
    </row>
    <row r="135" spans="1:10" x14ac:dyDescent="0.25">
      <c r="A135" s="270" t="s">
        <v>141</v>
      </c>
      <c r="B135" s="271"/>
      <c r="C135" s="272"/>
      <c r="D135" s="273"/>
      <c r="E135" s="274"/>
      <c r="F135" s="273"/>
      <c r="G135" s="274"/>
      <c r="H135" s="273"/>
      <c r="I135" s="233"/>
    </row>
    <row r="136" spans="1:10" x14ac:dyDescent="0.25">
      <c r="A136" s="270" t="s">
        <v>142</v>
      </c>
      <c r="B136" s="271"/>
      <c r="C136" s="272"/>
      <c r="D136" s="273"/>
      <c r="E136" s="274"/>
      <c r="F136" s="273"/>
      <c r="G136" s="274"/>
      <c r="H136" s="273"/>
      <c r="I136" s="233"/>
    </row>
    <row r="137" spans="1:10" x14ac:dyDescent="0.25">
      <c r="A137" s="270" t="s">
        <v>144</v>
      </c>
      <c r="B137" s="271"/>
      <c r="C137" s="272"/>
      <c r="D137" s="273"/>
      <c r="E137" s="274"/>
      <c r="F137" s="273"/>
      <c r="G137" s="274"/>
      <c r="H137" s="273"/>
      <c r="I137" s="233"/>
    </row>
    <row r="138" spans="1:10" x14ac:dyDescent="0.25">
      <c r="A138" s="270" t="s">
        <v>195</v>
      </c>
      <c r="B138" s="271"/>
      <c r="C138" s="272"/>
      <c r="D138" s="273"/>
      <c r="E138" s="274"/>
      <c r="F138" s="273"/>
      <c r="G138" s="274"/>
      <c r="H138" s="273"/>
      <c r="I138" s="323"/>
    </row>
    <row r="139" spans="1:10" x14ac:dyDescent="0.25">
      <c r="A139" s="324" t="s">
        <v>27</v>
      </c>
      <c r="B139" s="325">
        <f t="shared" ref="B139:I139" si="18">SUM(B127:B138)</f>
        <v>0</v>
      </c>
      <c r="C139" s="326">
        <f t="shared" si="18"/>
        <v>0</v>
      </c>
      <c r="D139" s="325">
        <f t="shared" si="18"/>
        <v>0</v>
      </c>
      <c r="E139" s="326">
        <f t="shared" si="18"/>
        <v>0</v>
      </c>
      <c r="F139" s="325">
        <f t="shared" si="18"/>
        <v>0</v>
      </c>
      <c r="G139" s="326">
        <f t="shared" si="18"/>
        <v>0</v>
      </c>
      <c r="H139" s="325">
        <f t="shared" si="18"/>
        <v>0</v>
      </c>
      <c r="I139" s="326">
        <f t="shared" si="18"/>
        <v>0</v>
      </c>
    </row>
    <row r="140" spans="1:10" x14ac:dyDescent="0.25">
      <c r="A140" s="38" t="s">
        <v>196</v>
      </c>
      <c r="B140" s="156"/>
      <c r="C140" s="156"/>
      <c r="D140" s="156"/>
      <c r="E140" s="156"/>
      <c r="F140" s="156"/>
      <c r="G140" s="156"/>
      <c r="H140" s="156"/>
      <c r="I140" s="156"/>
      <c r="J140" s="156"/>
    </row>
    <row r="141" spans="1:10" x14ac:dyDescent="0.25">
      <c r="A141" s="354" t="s">
        <v>197</v>
      </c>
      <c r="B141" s="356" t="s">
        <v>89</v>
      </c>
      <c r="C141" s="358" t="s">
        <v>198</v>
      </c>
      <c r="D141" s="359"/>
      <c r="E141" s="358" t="s">
        <v>199</v>
      </c>
      <c r="F141" s="359"/>
      <c r="G141" s="360" t="s">
        <v>34</v>
      </c>
      <c r="H141" s="361" t="s">
        <v>33</v>
      </c>
      <c r="I141" s="350" t="s">
        <v>200</v>
      </c>
      <c r="J141" s="352" t="s">
        <v>32</v>
      </c>
    </row>
    <row r="142" spans="1:10" x14ac:dyDescent="0.25">
      <c r="A142" s="355"/>
      <c r="B142" s="357"/>
      <c r="C142" s="327" t="s">
        <v>201</v>
      </c>
      <c r="D142" s="328" t="s">
        <v>91</v>
      </c>
      <c r="E142" s="327" t="s">
        <v>201</v>
      </c>
      <c r="F142" s="329" t="s">
        <v>91</v>
      </c>
      <c r="G142" s="353"/>
      <c r="H142" s="355"/>
      <c r="I142" s="351"/>
      <c r="J142" s="353"/>
    </row>
    <row r="143" spans="1:10" x14ac:dyDescent="0.25">
      <c r="A143" s="330" t="s">
        <v>202</v>
      </c>
      <c r="B143" s="331">
        <f t="shared" ref="B143:B151" si="19">SUM(C143:F143)</f>
        <v>0</v>
      </c>
      <c r="C143" s="332"/>
      <c r="D143" s="333"/>
      <c r="E143" s="332"/>
      <c r="F143" s="334"/>
      <c r="G143" s="335"/>
      <c r="H143" s="336"/>
      <c r="I143" s="337"/>
      <c r="J143" s="338"/>
    </row>
    <row r="144" spans="1:10" x14ac:dyDescent="0.25">
      <c r="A144" s="339" t="s">
        <v>203</v>
      </c>
      <c r="B144" s="331">
        <f t="shared" si="19"/>
        <v>0</v>
      </c>
      <c r="C144" s="340"/>
      <c r="D144" s="341"/>
      <c r="E144" s="340"/>
      <c r="F144" s="279"/>
      <c r="G144" s="335"/>
      <c r="H144" s="342"/>
      <c r="I144" s="343"/>
      <c r="J144" s="335"/>
    </row>
    <row r="145" spans="1:10" x14ac:dyDescent="0.25">
      <c r="A145" s="339" t="s">
        <v>204</v>
      </c>
      <c r="B145" s="331">
        <f t="shared" si="19"/>
        <v>0</v>
      </c>
      <c r="C145" s="340"/>
      <c r="D145" s="341"/>
      <c r="E145" s="340"/>
      <c r="F145" s="279"/>
      <c r="G145" s="335"/>
      <c r="H145" s="342"/>
      <c r="I145" s="344"/>
      <c r="J145" s="338"/>
    </row>
    <row r="146" spans="1:10" x14ac:dyDescent="0.25">
      <c r="A146" s="339" t="s">
        <v>205</v>
      </c>
      <c r="B146" s="331">
        <f t="shared" si="19"/>
        <v>0</v>
      </c>
      <c r="C146" s="340"/>
      <c r="D146" s="341"/>
      <c r="E146" s="340"/>
      <c r="F146" s="279"/>
      <c r="G146" s="335"/>
      <c r="H146" s="342"/>
      <c r="I146" s="344"/>
      <c r="J146" s="338"/>
    </row>
    <row r="147" spans="1:10" x14ac:dyDescent="0.25">
      <c r="A147" s="339" t="s">
        <v>206</v>
      </c>
      <c r="B147" s="331">
        <f t="shared" si="19"/>
        <v>0</v>
      </c>
      <c r="C147" s="340"/>
      <c r="D147" s="341"/>
      <c r="E147" s="340"/>
      <c r="F147" s="279"/>
      <c r="G147" s="335"/>
      <c r="H147" s="342"/>
      <c r="I147" s="344"/>
      <c r="J147" s="338"/>
    </row>
    <row r="148" spans="1:10" x14ac:dyDescent="0.25">
      <c r="A148" s="339" t="s">
        <v>207</v>
      </c>
      <c r="B148" s="331">
        <f t="shared" si="19"/>
        <v>0</v>
      </c>
      <c r="C148" s="340"/>
      <c r="D148" s="341"/>
      <c r="E148" s="340"/>
      <c r="F148" s="279"/>
      <c r="G148" s="335"/>
      <c r="H148" s="342"/>
      <c r="I148" s="344"/>
      <c r="J148" s="338"/>
    </row>
    <row r="149" spans="1:10" x14ac:dyDescent="0.25">
      <c r="A149" s="339" t="s">
        <v>208</v>
      </c>
      <c r="B149" s="331">
        <f t="shared" si="19"/>
        <v>0</v>
      </c>
      <c r="C149" s="340"/>
      <c r="D149" s="341"/>
      <c r="E149" s="340"/>
      <c r="F149" s="279"/>
      <c r="G149" s="335"/>
      <c r="H149" s="342"/>
      <c r="I149" s="344"/>
      <c r="J149" s="338"/>
    </row>
    <row r="150" spans="1:10" x14ac:dyDescent="0.25">
      <c r="A150" s="339" t="s">
        <v>209</v>
      </c>
      <c r="B150" s="331">
        <f t="shared" si="19"/>
        <v>0</v>
      </c>
      <c r="C150" s="340"/>
      <c r="D150" s="341"/>
      <c r="E150" s="340"/>
      <c r="F150" s="279"/>
      <c r="G150" s="335"/>
      <c r="H150" s="345"/>
      <c r="I150" s="344"/>
      <c r="J150" s="338"/>
    </row>
    <row r="151" spans="1:10" x14ac:dyDescent="0.25">
      <c r="A151" s="339" t="s">
        <v>210</v>
      </c>
      <c r="B151" s="331">
        <f t="shared" si="19"/>
        <v>0</v>
      </c>
      <c r="C151" s="340"/>
      <c r="D151" s="341"/>
      <c r="E151" s="340"/>
      <c r="F151" s="279"/>
      <c r="G151" s="335"/>
      <c r="H151" s="345"/>
      <c r="I151" s="344"/>
      <c r="J151" s="338"/>
    </row>
    <row r="152" spans="1:10" x14ac:dyDescent="0.25">
      <c r="A152" s="324" t="s">
        <v>27</v>
      </c>
      <c r="B152" s="326">
        <f t="shared" ref="B152:H152" si="20">SUM(B143:B151)</f>
        <v>0</v>
      </c>
      <c r="C152" s="325">
        <f t="shared" si="20"/>
        <v>0</v>
      </c>
      <c r="D152" s="326">
        <f t="shared" si="20"/>
        <v>0</v>
      </c>
      <c r="E152" s="325">
        <f t="shared" si="20"/>
        <v>0</v>
      </c>
      <c r="F152" s="346">
        <f t="shared" si="20"/>
        <v>0</v>
      </c>
      <c r="G152" s="347">
        <f t="shared" si="20"/>
        <v>0</v>
      </c>
      <c r="H152" s="348">
        <f t="shared" si="20"/>
        <v>0</v>
      </c>
      <c r="I152" s="349">
        <f>I144</f>
        <v>0</v>
      </c>
      <c r="J152" s="326">
        <f>J144</f>
        <v>0</v>
      </c>
    </row>
    <row r="204" spans="1:2" ht="15" hidden="1" customHeight="1" x14ac:dyDescent="0.25">
      <c r="A204" s="167">
        <f>SUM(B13:F13,G13:J13,G14:G17,K13:AE13,K14:K17,P14:P17,U14:U17,Z14:Z17,AC14:AC17,B21:B25,C31:C37,B40:B48,B51:B53,B57:B59,F57:F59,B69:G69,B72:G76,C80:C84,B89:Q101,B106:B113,B118:B119,B123:H124,B127:I138,B143:B151)</f>
        <v>1762</v>
      </c>
      <c r="B204" s="168">
        <f>SUM(BC31:BN119)</f>
        <v>0</v>
      </c>
    </row>
  </sheetData>
  <mergeCells count="66">
    <mergeCell ref="A6:J6"/>
    <mergeCell ref="A9:A12"/>
    <mergeCell ref="B9:B12"/>
    <mergeCell ref="C9:C12"/>
    <mergeCell ref="D9:D12"/>
    <mergeCell ref="E9:E12"/>
    <mergeCell ref="F9:F12"/>
    <mergeCell ref="G9:Y9"/>
    <mergeCell ref="A31:B31"/>
    <mergeCell ref="Z9:AE9"/>
    <mergeCell ref="G10:J11"/>
    <mergeCell ref="K10:O11"/>
    <mergeCell ref="P10:T11"/>
    <mergeCell ref="U10:Y11"/>
    <mergeCell ref="Z10:AB11"/>
    <mergeCell ref="AC10:AE11"/>
    <mergeCell ref="A29:B30"/>
    <mergeCell ref="C29:C30"/>
    <mergeCell ref="D29:G29"/>
    <mergeCell ref="H29:M29"/>
    <mergeCell ref="N29:O29"/>
    <mergeCell ref="A32:B32"/>
    <mergeCell ref="A33:B33"/>
    <mergeCell ref="A34:B34"/>
    <mergeCell ref="A35:A36"/>
    <mergeCell ref="A37:B37"/>
    <mergeCell ref="D86:E87"/>
    <mergeCell ref="E61:E62"/>
    <mergeCell ref="F61:F62"/>
    <mergeCell ref="G61:G62"/>
    <mergeCell ref="A77:E77"/>
    <mergeCell ref="A78:A79"/>
    <mergeCell ref="B78:B79"/>
    <mergeCell ref="C78:C79"/>
    <mergeCell ref="D78:I78"/>
    <mergeCell ref="A61:A62"/>
    <mergeCell ref="B61:D61"/>
    <mergeCell ref="A80:B80"/>
    <mergeCell ref="A81:A82"/>
    <mergeCell ref="A83:A84"/>
    <mergeCell ref="A86:A88"/>
    <mergeCell ref="B86:C87"/>
    <mergeCell ref="F86:I86"/>
    <mergeCell ref="J86:M86"/>
    <mergeCell ref="N86:Q86"/>
    <mergeCell ref="F87:G87"/>
    <mergeCell ref="H87:I87"/>
    <mergeCell ref="J87:K87"/>
    <mergeCell ref="L87:M87"/>
    <mergeCell ref="N87:O87"/>
    <mergeCell ref="P87:Q87"/>
    <mergeCell ref="A103:G103"/>
    <mergeCell ref="A104:A105"/>
    <mergeCell ref="B104:G104"/>
    <mergeCell ref="A116:A117"/>
    <mergeCell ref="B116:B117"/>
    <mergeCell ref="C116:E116"/>
    <mergeCell ref="F116:G116"/>
    <mergeCell ref="I141:I142"/>
    <mergeCell ref="J141:J142"/>
    <mergeCell ref="A141:A142"/>
    <mergeCell ref="B141:B142"/>
    <mergeCell ref="C141:D141"/>
    <mergeCell ref="E141:F141"/>
    <mergeCell ref="G141:G142"/>
    <mergeCell ref="H141:H142"/>
  </mergeCells>
  <dataValidations count="9">
    <dataValidation type="whole" allowBlank="1" showInputMessage="1" showErrorMessage="1" sqref="C106:G113 C118:G119" xr:uid="{74353E6B-F11F-433F-AE74-970BD7FC6E96}">
      <formula1>0</formula1>
      <formula2>9.99999999999999E+35</formula2>
    </dataValidation>
    <dataValidation type="whole" allowBlank="1" showInputMessage="1" showErrorMessage="1" sqref="B72:I76 B89:Q101 D80:I84" xr:uid="{17E3E586-8F98-4BE4-A169-DC7A240FEE40}">
      <formula1>0</formula1>
      <formula2>9.99999999999999E+34</formula2>
    </dataValidation>
    <dataValidation type="whole" allowBlank="1" showInputMessage="1" showErrorMessage="1" sqref="B127:I138" xr:uid="{E5169CB9-1C57-4CE4-A21C-D30F7F73F50A}">
      <formula1>0</formula1>
      <formula2>9.99999999999999E+37</formula2>
    </dataValidation>
    <dataValidation allowBlank="1" showInputMessage="1" showErrorMessage="1" sqref="A70" xr:uid="{902502A1-A936-4F4F-AD02-2482C6F9F78D}"/>
    <dataValidation type="decimal" operator="greaterThanOrEqual" allowBlank="1" showInputMessage="1" showErrorMessage="1" sqref="B122 B123:H124 C14:F17 H14:J17 L14:O17 Q14:T17 V14:Y17 AA14:AB17 AD14:AE17" xr:uid="{2037AEA7-EBAF-4CC8-A34F-EED01B8A3038}">
      <formula1>0</formula1>
    </dataValidation>
    <dataValidation allowBlank="1" showInputMessage="1" showErrorMessage="1" error="Valor no Permitido" sqref="A115:A116 A118 B115:B119 C115:E115" xr:uid="{678B5921-5A84-4428-BCB6-8BE6315F1251}"/>
    <dataValidation type="whole" allowBlank="1" showInputMessage="1" showErrorMessage="1" sqref="D102:Q102" xr:uid="{C86B6A9E-9557-4130-AC66-56D0BE3047E4}">
      <formula1>0</formula1>
      <formula2>10000000</formula2>
    </dataValidation>
    <dataValidation type="whole" allowBlank="1" showInputMessage="1" showErrorMessage="1" sqref="A69 A71:A76 B56 B69:G71 C60:D60 C62:D62 C115:D115 E61:F61 E70:H70 H72:I76" xr:uid="{BEE986AC-843F-4FD9-AC9F-05BB38BF10A4}">
      <formula1>0</formula1>
      <formula2>1E+27</formula2>
    </dataValidation>
    <dataValidation type="whole" operator="greaterThanOrEqual" allowBlank="1" showInputMessage="1" showErrorMessage="1" sqref="B14:B17 B40:B48 B63:G68 C21:F25 C51:E54 C57:F59 C143:J151 D31:O37 E140:J140" xr:uid="{09F58BBB-BD64-4B4B-B5F6-B83552381761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Morales Sanchez</dc:creator>
  <cp:lastModifiedBy>Hospital</cp:lastModifiedBy>
  <dcterms:created xsi:type="dcterms:W3CDTF">2025-02-03T13:51:23Z</dcterms:created>
  <dcterms:modified xsi:type="dcterms:W3CDTF">2025-06-09T14:28:23Z</dcterms:modified>
</cp:coreProperties>
</file>