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پایان نامه دکترا محمد حسینی\پایان نامه دکترا محمد حسینی\مقاله\paper mohammad hosseini\1\exprimental final\ok\"/>
    </mc:Choice>
  </mc:AlternateContent>
  <bookViews>
    <workbookView xWindow="0" yWindow="0" windowWidth="14376" windowHeight="7152" firstSheet="1" activeTab="1"/>
  </bookViews>
  <sheets>
    <sheet name="model1" sheetId="6" r:id="rId1"/>
    <sheet name="model1 new" sheetId="8" r:id="rId2"/>
    <sheet name="model 1-2-3" sheetId="12" r:id="rId3"/>
    <sheet name="Ew" sheetId="5" r:id="rId4"/>
    <sheet name="model2-8" sheetId="9" r:id="rId5"/>
    <sheet name="model3-momtad" sheetId="10" r:id="rId6"/>
    <sheet name="model1 total" sheetId="11" r:id="rId7"/>
    <sheet name="velocity model1" sheetId="13" r:id="rId8"/>
    <sheet name="velocity model2" sheetId="14" r:id="rId9"/>
    <sheet name="velocity model3" sheetId="15" r:id="rId10"/>
    <sheet name="Sheet1" sheetId="16" r:id="rId11"/>
    <sheet name="fr" sheetId="17" r:id="rId12"/>
  </sheets>
  <calcPr calcId="162913"/>
</workbook>
</file>

<file path=xl/calcChain.xml><?xml version="1.0" encoding="utf-8"?>
<calcChain xmlns="http://schemas.openxmlformats.org/spreadsheetml/2006/main">
  <c r="M3" i="10" l="1"/>
  <c r="V46" i="10"/>
  <c r="X46" i="10" l="1"/>
  <c r="J3" i="16" l="1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2" i="16"/>
  <c r="AD6" i="15" l="1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5" i="15"/>
  <c r="AC4" i="14" l="1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3" i="14"/>
  <c r="AJ4" i="13" l="1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3" i="13"/>
  <c r="AL45" i="11" l="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AL111" i="11"/>
  <c r="AL112" i="11"/>
  <c r="AL113" i="11"/>
  <c r="AL114" i="11"/>
  <c r="AL115" i="11"/>
  <c r="AL116" i="11"/>
  <c r="AL34" i="11"/>
  <c r="AL35" i="11"/>
  <c r="AL36" i="11"/>
  <c r="AL37" i="11"/>
  <c r="AL38" i="11"/>
  <c r="AL39" i="11"/>
  <c r="AL40" i="11"/>
  <c r="AL41" i="11"/>
  <c r="AL42" i="11"/>
  <c r="AL43" i="11"/>
  <c r="AL44" i="11"/>
  <c r="AL33" i="11"/>
  <c r="AU40" i="11" l="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U111" i="11"/>
  <c r="AU112" i="11"/>
  <c r="AU113" i="11"/>
  <c r="AU114" i="11"/>
  <c r="AU115" i="11"/>
  <c r="AU116" i="11"/>
  <c r="AU117" i="11"/>
  <c r="AU118" i="11"/>
  <c r="AU119" i="11"/>
  <c r="AU120" i="11"/>
  <c r="AU121" i="11"/>
  <c r="AU122" i="11"/>
  <c r="AU123" i="11"/>
  <c r="AU124" i="11"/>
  <c r="AU125" i="11"/>
  <c r="AU126" i="11"/>
  <c r="AU127" i="11"/>
  <c r="AU128" i="11"/>
  <c r="AU34" i="11"/>
  <c r="AU35" i="11"/>
  <c r="AU36" i="11"/>
  <c r="AU37" i="11"/>
  <c r="AU38" i="11"/>
  <c r="AU39" i="11"/>
  <c r="AU33" i="11"/>
  <c r="AL117" i="11"/>
  <c r="AL118" i="11"/>
  <c r="AL119" i="11"/>
  <c r="AL120" i="11"/>
  <c r="AL121" i="11"/>
  <c r="AL122" i="11"/>
  <c r="AL123" i="11"/>
  <c r="AL124" i="11"/>
  <c r="AL125" i="11"/>
  <c r="AL126" i="11"/>
  <c r="AL127" i="11"/>
  <c r="AQ39" i="11"/>
  <c r="AQ40" i="11"/>
  <c r="AQ41" i="11"/>
  <c r="AQ42" i="11"/>
  <c r="AQ43" i="11"/>
  <c r="AQ44" i="11"/>
  <c r="AQ51" i="11"/>
  <c r="AQ52" i="11"/>
  <c r="AQ53" i="11"/>
  <c r="AQ54" i="11"/>
  <c r="AQ55" i="11"/>
  <c r="AQ56" i="11"/>
  <c r="AQ63" i="11"/>
  <c r="AQ64" i="11"/>
  <c r="AQ65" i="11"/>
  <c r="AQ66" i="11"/>
  <c r="AQ67" i="11"/>
  <c r="AQ68" i="11"/>
  <c r="AQ75" i="11"/>
  <c r="AQ76" i="11"/>
  <c r="AQ77" i="11"/>
  <c r="AQ78" i="11"/>
  <c r="AQ79" i="11"/>
  <c r="AQ80" i="11"/>
  <c r="AQ87" i="11"/>
  <c r="AQ88" i="11"/>
  <c r="AQ89" i="11"/>
  <c r="AQ90" i="11"/>
  <c r="AQ91" i="11"/>
  <c r="AQ92" i="11"/>
  <c r="AQ99" i="11"/>
  <c r="AQ100" i="11"/>
  <c r="AQ101" i="11"/>
  <c r="AQ102" i="11"/>
  <c r="AQ103" i="11"/>
  <c r="AQ104" i="11"/>
  <c r="AQ111" i="11"/>
  <c r="AQ112" i="11"/>
  <c r="AQ113" i="11"/>
  <c r="AQ114" i="11"/>
  <c r="AQ115" i="11"/>
  <c r="AQ116" i="11"/>
  <c r="AQ123" i="11"/>
  <c r="AQ124" i="11"/>
  <c r="AQ125" i="11"/>
  <c r="AQ126" i="11"/>
  <c r="AQ127" i="11"/>
  <c r="AQ128" i="11"/>
  <c r="AP34" i="11"/>
  <c r="AP35" i="11"/>
  <c r="AP36" i="11"/>
  <c r="AP37" i="11"/>
  <c r="AP38" i="11"/>
  <c r="AP45" i="11"/>
  <c r="AP46" i="11"/>
  <c r="AP47" i="11"/>
  <c r="AP48" i="11"/>
  <c r="AP49" i="11"/>
  <c r="AP50" i="11"/>
  <c r="AP57" i="11"/>
  <c r="AP58" i="11"/>
  <c r="AP59" i="11"/>
  <c r="AP60" i="11"/>
  <c r="AP61" i="11"/>
  <c r="AP62" i="11"/>
  <c r="AP69" i="11"/>
  <c r="AP70" i="11"/>
  <c r="AP71" i="11"/>
  <c r="AP72" i="11"/>
  <c r="AP73" i="11"/>
  <c r="AP74" i="11"/>
  <c r="AP81" i="11"/>
  <c r="AP82" i="11"/>
  <c r="AP83" i="11"/>
  <c r="AP84" i="11"/>
  <c r="AP85" i="11"/>
  <c r="AP86" i="11"/>
  <c r="AP93" i="11"/>
  <c r="AP94" i="11"/>
  <c r="AP95" i="11"/>
  <c r="AP96" i="11"/>
  <c r="AP97" i="11"/>
  <c r="AP98" i="11"/>
  <c r="AP105" i="11"/>
  <c r="AP106" i="11"/>
  <c r="AP107" i="11"/>
  <c r="AP108" i="11"/>
  <c r="AP109" i="11"/>
  <c r="AP110" i="11"/>
  <c r="AP117" i="11"/>
  <c r="AP118" i="11"/>
  <c r="AP119" i="11"/>
  <c r="AP120" i="11"/>
  <c r="AP121" i="11"/>
  <c r="AP122" i="11"/>
  <c r="AP33" i="11"/>
  <c r="AL128" i="11"/>
  <c r="AF45" i="11"/>
  <c r="AG45" i="11"/>
  <c r="AH45" i="11"/>
  <c r="AI45" i="11"/>
  <c r="AJ45" i="11"/>
  <c r="AK45" i="11"/>
  <c r="AF46" i="11"/>
  <c r="AG46" i="11"/>
  <c r="AH46" i="11"/>
  <c r="AI46" i="11"/>
  <c r="AJ46" i="11"/>
  <c r="AK46" i="11"/>
  <c r="AF47" i="11"/>
  <c r="AG47" i="11"/>
  <c r="AH47" i="11"/>
  <c r="AI47" i="11"/>
  <c r="AJ47" i="11"/>
  <c r="AK47" i="11"/>
  <c r="AF48" i="11"/>
  <c r="AG48" i="11"/>
  <c r="AH48" i="11"/>
  <c r="AI48" i="11"/>
  <c r="AJ48" i="11"/>
  <c r="AK48" i="11"/>
  <c r="AF49" i="11"/>
  <c r="AG49" i="11"/>
  <c r="AH49" i="11"/>
  <c r="AI49" i="11"/>
  <c r="AJ49" i="11"/>
  <c r="AK49" i="11"/>
  <c r="AF50" i="11"/>
  <c r="AG50" i="11"/>
  <c r="AH50" i="11"/>
  <c r="AI50" i="11"/>
  <c r="AJ50" i="11"/>
  <c r="AK50" i="11"/>
  <c r="AF51" i="11"/>
  <c r="AG51" i="11"/>
  <c r="AH51" i="11"/>
  <c r="AI51" i="11"/>
  <c r="AJ51" i="11"/>
  <c r="AK51" i="11"/>
  <c r="AF52" i="11"/>
  <c r="AG52" i="11"/>
  <c r="AH52" i="11"/>
  <c r="AI52" i="11"/>
  <c r="AJ52" i="11"/>
  <c r="AK52" i="11"/>
  <c r="AF53" i="11"/>
  <c r="AG53" i="11"/>
  <c r="AH53" i="11"/>
  <c r="AI53" i="11"/>
  <c r="AJ53" i="11"/>
  <c r="AK53" i="11"/>
  <c r="AF54" i="11"/>
  <c r="AG54" i="11"/>
  <c r="AH54" i="11"/>
  <c r="AI54" i="11"/>
  <c r="AJ54" i="11"/>
  <c r="AK54" i="11"/>
  <c r="AF55" i="11"/>
  <c r="AG55" i="11"/>
  <c r="AH55" i="11"/>
  <c r="AI55" i="11"/>
  <c r="AJ55" i="11"/>
  <c r="AK55" i="11"/>
  <c r="AF56" i="11"/>
  <c r="AG56" i="11"/>
  <c r="AH56" i="11"/>
  <c r="AI56" i="11"/>
  <c r="AJ56" i="11"/>
  <c r="AK56" i="11"/>
  <c r="AF57" i="11"/>
  <c r="AG57" i="11"/>
  <c r="AH57" i="11"/>
  <c r="AI57" i="11"/>
  <c r="AJ57" i="11"/>
  <c r="AK57" i="11"/>
  <c r="AF58" i="11"/>
  <c r="AG58" i="11"/>
  <c r="AH58" i="11"/>
  <c r="AI58" i="11"/>
  <c r="AJ58" i="11"/>
  <c r="AK58" i="11"/>
  <c r="AF59" i="11"/>
  <c r="AG59" i="11"/>
  <c r="AH59" i="11"/>
  <c r="AI59" i="11"/>
  <c r="AJ59" i="11"/>
  <c r="AK59" i="11"/>
  <c r="AF60" i="11"/>
  <c r="AG60" i="11"/>
  <c r="AH60" i="11"/>
  <c r="AI60" i="11"/>
  <c r="AJ60" i="11"/>
  <c r="AK60" i="11"/>
  <c r="AF61" i="11"/>
  <c r="AG61" i="11"/>
  <c r="AH61" i="11"/>
  <c r="AI61" i="11"/>
  <c r="AJ61" i="11"/>
  <c r="AK61" i="11"/>
  <c r="AF62" i="11"/>
  <c r="AG62" i="11"/>
  <c r="AH62" i="11"/>
  <c r="AI62" i="11"/>
  <c r="AJ62" i="11"/>
  <c r="AK62" i="11"/>
  <c r="AF63" i="11"/>
  <c r="AG63" i="11"/>
  <c r="AH63" i="11"/>
  <c r="AI63" i="11"/>
  <c r="AJ63" i="11"/>
  <c r="AK63" i="11"/>
  <c r="AF64" i="11"/>
  <c r="AG64" i="11"/>
  <c r="AH64" i="11"/>
  <c r="AI64" i="11"/>
  <c r="AJ64" i="11"/>
  <c r="AK64" i="11"/>
  <c r="AF65" i="11"/>
  <c r="AG65" i="11"/>
  <c r="AH65" i="11"/>
  <c r="AI65" i="11"/>
  <c r="AJ65" i="11"/>
  <c r="AK65" i="11"/>
  <c r="AF66" i="11"/>
  <c r="AG66" i="11"/>
  <c r="AH66" i="11"/>
  <c r="AI66" i="11"/>
  <c r="AJ66" i="11"/>
  <c r="AK66" i="11"/>
  <c r="AF67" i="11"/>
  <c r="AG67" i="11"/>
  <c r="AH67" i="11"/>
  <c r="AI67" i="11"/>
  <c r="AJ67" i="11"/>
  <c r="AK67" i="11"/>
  <c r="AF68" i="11"/>
  <c r="AG68" i="11"/>
  <c r="AH68" i="11"/>
  <c r="AI68" i="11"/>
  <c r="AJ68" i="11"/>
  <c r="AK68" i="11"/>
  <c r="AF69" i="11"/>
  <c r="AG69" i="11"/>
  <c r="AH69" i="11"/>
  <c r="AI69" i="11"/>
  <c r="AJ69" i="11"/>
  <c r="AK69" i="11"/>
  <c r="AF70" i="11"/>
  <c r="AG70" i="11"/>
  <c r="AH70" i="11"/>
  <c r="AI70" i="11"/>
  <c r="AJ70" i="11"/>
  <c r="AK70" i="11"/>
  <c r="AF71" i="11"/>
  <c r="AG71" i="11"/>
  <c r="AH71" i="11"/>
  <c r="AI71" i="11"/>
  <c r="AJ71" i="11"/>
  <c r="AK71" i="11"/>
  <c r="AF72" i="11"/>
  <c r="AG72" i="11"/>
  <c r="AH72" i="11"/>
  <c r="AI72" i="11"/>
  <c r="AJ72" i="11"/>
  <c r="AK72" i="11"/>
  <c r="AF73" i="11"/>
  <c r="AG73" i="11"/>
  <c r="AH73" i="11"/>
  <c r="AI73" i="11"/>
  <c r="AJ73" i="11"/>
  <c r="AK73" i="11"/>
  <c r="AF74" i="11"/>
  <c r="AG74" i="11"/>
  <c r="AH74" i="11"/>
  <c r="AI74" i="11"/>
  <c r="AJ74" i="11"/>
  <c r="AK74" i="11"/>
  <c r="AF75" i="11"/>
  <c r="AG75" i="11"/>
  <c r="AH75" i="11"/>
  <c r="AI75" i="11"/>
  <c r="AJ75" i="11"/>
  <c r="AK75" i="11"/>
  <c r="AF76" i="11"/>
  <c r="AG76" i="11"/>
  <c r="AH76" i="11"/>
  <c r="AI76" i="11"/>
  <c r="AJ76" i="11"/>
  <c r="AK76" i="11"/>
  <c r="AF77" i="11"/>
  <c r="AG77" i="11"/>
  <c r="AH77" i="11"/>
  <c r="AI77" i="11"/>
  <c r="AJ77" i="11"/>
  <c r="AK77" i="11"/>
  <c r="AF78" i="11"/>
  <c r="AG78" i="11"/>
  <c r="AH78" i="11"/>
  <c r="AI78" i="11"/>
  <c r="AJ78" i="11"/>
  <c r="AK78" i="11"/>
  <c r="AF79" i="11"/>
  <c r="AG79" i="11"/>
  <c r="AH79" i="11"/>
  <c r="AI79" i="11"/>
  <c r="AJ79" i="11"/>
  <c r="AK79" i="11"/>
  <c r="AF80" i="11"/>
  <c r="AG80" i="11"/>
  <c r="AH80" i="11"/>
  <c r="AI80" i="11"/>
  <c r="AJ80" i="11"/>
  <c r="AK80" i="11"/>
  <c r="AF81" i="11"/>
  <c r="AG81" i="11"/>
  <c r="AH81" i="11"/>
  <c r="AI81" i="11"/>
  <c r="AJ81" i="11"/>
  <c r="AK81" i="11"/>
  <c r="AF82" i="11"/>
  <c r="AG82" i="11"/>
  <c r="AH82" i="11"/>
  <c r="AI82" i="11"/>
  <c r="AJ82" i="11"/>
  <c r="AK82" i="11"/>
  <c r="AF83" i="11"/>
  <c r="AG83" i="11"/>
  <c r="AH83" i="11"/>
  <c r="AI83" i="11"/>
  <c r="AJ83" i="11"/>
  <c r="AK83" i="11"/>
  <c r="AF84" i="11"/>
  <c r="AG84" i="11"/>
  <c r="AH84" i="11"/>
  <c r="AI84" i="11"/>
  <c r="AJ84" i="11"/>
  <c r="AK84" i="11"/>
  <c r="AF85" i="11"/>
  <c r="AG85" i="11"/>
  <c r="AH85" i="11"/>
  <c r="AI85" i="11"/>
  <c r="AJ85" i="11"/>
  <c r="AK85" i="11"/>
  <c r="AF86" i="11"/>
  <c r="AG86" i="11"/>
  <c r="AH86" i="11"/>
  <c r="AI86" i="11"/>
  <c r="AJ86" i="11"/>
  <c r="AK86" i="11"/>
  <c r="AF87" i="11"/>
  <c r="AG87" i="11"/>
  <c r="AH87" i="11"/>
  <c r="AI87" i="11"/>
  <c r="AJ87" i="11"/>
  <c r="AK87" i="11"/>
  <c r="AF88" i="11"/>
  <c r="AG88" i="11"/>
  <c r="AH88" i="11"/>
  <c r="AI88" i="11"/>
  <c r="AJ88" i="11"/>
  <c r="AK88" i="11"/>
  <c r="AF89" i="11"/>
  <c r="AG89" i="11"/>
  <c r="AH89" i="11"/>
  <c r="AI89" i="11"/>
  <c r="AJ89" i="11"/>
  <c r="AK89" i="11"/>
  <c r="AF90" i="11"/>
  <c r="AG90" i="11"/>
  <c r="AH90" i="11"/>
  <c r="AI90" i="11"/>
  <c r="AJ90" i="11"/>
  <c r="AK90" i="11"/>
  <c r="AF91" i="11"/>
  <c r="AG91" i="11"/>
  <c r="AH91" i="11"/>
  <c r="AI91" i="11"/>
  <c r="AJ91" i="11"/>
  <c r="AK91" i="11"/>
  <c r="AF92" i="11"/>
  <c r="AG92" i="11"/>
  <c r="AH92" i="11"/>
  <c r="AI92" i="11"/>
  <c r="AJ92" i="11"/>
  <c r="AK92" i="11"/>
  <c r="AF93" i="11"/>
  <c r="AG93" i="11"/>
  <c r="AH93" i="11"/>
  <c r="AI93" i="11"/>
  <c r="AJ93" i="11"/>
  <c r="AK93" i="11"/>
  <c r="AF94" i="11"/>
  <c r="AG94" i="11"/>
  <c r="AH94" i="11"/>
  <c r="AI94" i="11"/>
  <c r="AJ94" i="11"/>
  <c r="AK94" i="11"/>
  <c r="AF95" i="11"/>
  <c r="AG95" i="11"/>
  <c r="AH95" i="11"/>
  <c r="AI95" i="11"/>
  <c r="AJ95" i="11"/>
  <c r="AK95" i="11"/>
  <c r="AF96" i="11"/>
  <c r="AG96" i="11"/>
  <c r="AH96" i="11"/>
  <c r="AI96" i="11"/>
  <c r="AJ96" i="11"/>
  <c r="AK96" i="11"/>
  <c r="AF97" i="11"/>
  <c r="AG97" i="11"/>
  <c r="AH97" i="11"/>
  <c r="AI97" i="11"/>
  <c r="AJ97" i="11"/>
  <c r="AK97" i="11"/>
  <c r="AF98" i="11"/>
  <c r="AG98" i="11"/>
  <c r="AH98" i="11"/>
  <c r="AI98" i="11"/>
  <c r="AJ98" i="11"/>
  <c r="AK98" i="11"/>
  <c r="AF99" i="11"/>
  <c r="AG99" i="11"/>
  <c r="AH99" i="11"/>
  <c r="AI99" i="11"/>
  <c r="AJ99" i="11"/>
  <c r="AK99" i="11"/>
  <c r="AF100" i="11"/>
  <c r="AG100" i="11"/>
  <c r="AH100" i="11"/>
  <c r="AI100" i="11"/>
  <c r="AJ100" i="11"/>
  <c r="AK100" i="11"/>
  <c r="AF101" i="11"/>
  <c r="AG101" i="11"/>
  <c r="AH101" i="11"/>
  <c r="AI101" i="11"/>
  <c r="AJ101" i="11"/>
  <c r="AK101" i="11"/>
  <c r="AF102" i="11"/>
  <c r="AG102" i="11"/>
  <c r="AH102" i="11"/>
  <c r="AI102" i="11"/>
  <c r="AJ102" i="11"/>
  <c r="AK102" i="11"/>
  <c r="AF103" i="11"/>
  <c r="AG103" i="11"/>
  <c r="AH103" i="11"/>
  <c r="AI103" i="11"/>
  <c r="AJ103" i="11"/>
  <c r="AK103" i="11"/>
  <c r="AF104" i="11"/>
  <c r="AG104" i="11"/>
  <c r="AH104" i="11"/>
  <c r="AI104" i="11"/>
  <c r="AJ104" i="11"/>
  <c r="AK104" i="11"/>
  <c r="AF105" i="11"/>
  <c r="AG105" i="11"/>
  <c r="AH105" i="11"/>
  <c r="AI105" i="11"/>
  <c r="AJ105" i="11"/>
  <c r="AK105" i="11"/>
  <c r="AF106" i="11"/>
  <c r="AG106" i="11"/>
  <c r="AH106" i="11"/>
  <c r="AI106" i="11"/>
  <c r="AJ106" i="11"/>
  <c r="AK106" i="11"/>
  <c r="AF107" i="11"/>
  <c r="AG107" i="11"/>
  <c r="AH107" i="11"/>
  <c r="AI107" i="11"/>
  <c r="AJ107" i="11"/>
  <c r="AK107" i="11"/>
  <c r="AF108" i="11"/>
  <c r="AG108" i="11"/>
  <c r="AH108" i="11"/>
  <c r="AI108" i="11"/>
  <c r="AJ108" i="11"/>
  <c r="AK108" i="11"/>
  <c r="AF109" i="11"/>
  <c r="AG109" i="11"/>
  <c r="AH109" i="11"/>
  <c r="AI109" i="11"/>
  <c r="AJ109" i="11"/>
  <c r="AK109" i="11"/>
  <c r="AF110" i="11"/>
  <c r="AG110" i="11"/>
  <c r="AH110" i="11"/>
  <c r="AI110" i="11"/>
  <c r="AJ110" i="11"/>
  <c r="AK110" i="11"/>
  <c r="AF111" i="11"/>
  <c r="AG111" i="11"/>
  <c r="AH111" i="11"/>
  <c r="AI111" i="11"/>
  <c r="AJ111" i="11"/>
  <c r="AK111" i="11"/>
  <c r="AF112" i="11"/>
  <c r="AG112" i="11"/>
  <c r="AH112" i="11"/>
  <c r="AI112" i="11"/>
  <c r="AJ112" i="11"/>
  <c r="AK112" i="11"/>
  <c r="AF113" i="11"/>
  <c r="AG113" i="11"/>
  <c r="AH113" i="11"/>
  <c r="AI113" i="11"/>
  <c r="AJ113" i="11"/>
  <c r="AK113" i="11"/>
  <c r="AF114" i="11"/>
  <c r="AG114" i="11"/>
  <c r="AH114" i="11"/>
  <c r="AI114" i="11"/>
  <c r="AJ114" i="11"/>
  <c r="AK114" i="11"/>
  <c r="AF115" i="11"/>
  <c r="AG115" i="11"/>
  <c r="AH115" i="11"/>
  <c r="AI115" i="11"/>
  <c r="AJ115" i="11"/>
  <c r="AK115" i="11"/>
  <c r="AF116" i="11"/>
  <c r="AG116" i="11"/>
  <c r="AH116" i="11"/>
  <c r="AI116" i="11"/>
  <c r="AJ116" i="11"/>
  <c r="AK116" i="11"/>
  <c r="AF117" i="11"/>
  <c r="AG117" i="11"/>
  <c r="AH117" i="11"/>
  <c r="AI117" i="11"/>
  <c r="AJ117" i="11"/>
  <c r="AK117" i="11"/>
  <c r="AF118" i="11"/>
  <c r="AG118" i="11"/>
  <c r="AH118" i="11"/>
  <c r="AI118" i="11"/>
  <c r="AJ118" i="11"/>
  <c r="AK118" i="11"/>
  <c r="AF119" i="11"/>
  <c r="AG119" i="11"/>
  <c r="AH119" i="11"/>
  <c r="AI119" i="11"/>
  <c r="AJ119" i="11"/>
  <c r="AK119" i="11"/>
  <c r="AF120" i="11"/>
  <c r="AG120" i="11"/>
  <c r="AH120" i="11"/>
  <c r="AI120" i="11"/>
  <c r="AJ120" i="11"/>
  <c r="AK120" i="11"/>
  <c r="AF121" i="11"/>
  <c r="AG121" i="11"/>
  <c r="AH121" i="11"/>
  <c r="AI121" i="11"/>
  <c r="AJ121" i="11"/>
  <c r="AK121" i="11"/>
  <c r="AF122" i="11"/>
  <c r="AG122" i="11"/>
  <c r="AH122" i="11"/>
  <c r="AI122" i="11"/>
  <c r="AJ122" i="11"/>
  <c r="AK122" i="11"/>
  <c r="AF123" i="11"/>
  <c r="AG123" i="11"/>
  <c r="AH123" i="11"/>
  <c r="AI123" i="11"/>
  <c r="AJ123" i="11"/>
  <c r="AK123" i="11"/>
  <c r="AF124" i="11"/>
  <c r="AG124" i="11"/>
  <c r="AH124" i="11"/>
  <c r="AI124" i="11"/>
  <c r="AJ124" i="11"/>
  <c r="AK124" i="11"/>
  <c r="AF125" i="11"/>
  <c r="AG125" i="11"/>
  <c r="AH125" i="11"/>
  <c r="AI125" i="11"/>
  <c r="AJ125" i="11"/>
  <c r="AK125" i="11"/>
  <c r="AF126" i="11"/>
  <c r="AG126" i="11"/>
  <c r="AH126" i="11"/>
  <c r="AI126" i="11"/>
  <c r="AJ126" i="11"/>
  <c r="AK126" i="11"/>
  <c r="AF127" i="11"/>
  <c r="AG127" i="11"/>
  <c r="AH127" i="11"/>
  <c r="AI127" i="11"/>
  <c r="AJ127" i="11"/>
  <c r="AK127" i="11"/>
  <c r="AF128" i="11"/>
  <c r="AG128" i="11"/>
  <c r="AH128" i="11"/>
  <c r="AI128" i="11"/>
  <c r="AJ128" i="11"/>
  <c r="AK128" i="11"/>
  <c r="AF34" i="11"/>
  <c r="AG34" i="11"/>
  <c r="AH34" i="11"/>
  <c r="AI34" i="11"/>
  <c r="AJ34" i="11"/>
  <c r="AK34" i="11"/>
  <c r="AF35" i="11"/>
  <c r="AG35" i="11"/>
  <c r="AH35" i="11"/>
  <c r="AI35" i="11"/>
  <c r="AJ35" i="11"/>
  <c r="AK35" i="11"/>
  <c r="AF36" i="11"/>
  <c r="AG36" i="11"/>
  <c r="AH36" i="11"/>
  <c r="AI36" i="11"/>
  <c r="AJ36" i="11"/>
  <c r="AK36" i="11"/>
  <c r="AF37" i="11"/>
  <c r="AG37" i="11"/>
  <c r="AH37" i="11"/>
  <c r="AI37" i="11"/>
  <c r="AJ37" i="11"/>
  <c r="AK37" i="11"/>
  <c r="AF38" i="11"/>
  <c r="AG38" i="11"/>
  <c r="AH38" i="11"/>
  <c r="AI38" i="11"/>
  <c r="AJ38" i="11"/>
  <c r="AK38" i="11"/>
  <c r="AF39" i="11"/>
  <c r="AG39" i="11"/>
  <c r="AH39" i="11"/>
  <c r="AI39" i="11"/>
  <c r="AJ39" i="11"/>
  <c r="AK39" i="11"/>
  <c r="AF40" i="11"/>
  <c r="AG40" i="11"/>
  <c r="AH40" i="11"/>
  <c r="AI40" i="11"/>
  <c r="AJ40" i="11"/>
  <c r="AK40" i="11"/>
  <c r="AF41" i="11"/>
  <c r="AG41" i="11"/>
  <c r="AH41" i="11"/>
  <c r="AI41" i="11"/>
  <c r="AJ41" i="11"/>
  <c r="AK41" i="11"/>
  <c r="AF42" i="11"/>
  <c r="AG42" i="11"/>
  <c r="AH42" i="11"/>
  <c r="AI42" i="11"/>
  <c r="AJ42" i="11"/>
  <c r="AK42" i="11"/>
  <c r="AF43" i="11"/>
  <c r="AG43" i="11"/>
  <c r="AH43" i="11"/>
  <c r="AI43" i="11"/>
  <c r="AJ43" i="11"/>
  <c r="AK43" i="11"/>
  <c r="AF44" i="11"/>
  <c r="AG44" i="11"/>
  <c r="AH44" i="11"/>
  <c r="AI44" i="11"/>
  <c r="AJ44" i="11"/>
  <c r="AK44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AH33" i="11" s="1"/>
  <c r="AJ33" i="11" s="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33" i="11"/>
  <c r="AI33" i="11" s="1"/>
  <c r="AK33" i="11" s="1"/>
  <c r="AG33" i="11"/>
  <c r="AF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33" i="11"/>
  <c r="L34" i="11"/>
  <c r="M34" i="11"/>
  <c r="L35" i="11"/>
  <c r="R35" i="11" s="1"/>
  <c r="V35" i="11" s="1"/>
  <c r="M35" i="11"/>
  <c r="L36" i="11"/>
  <c r="M36" i="11"/>
  <c r="L37" i="11"/>
  <c r="R37" i="11" s="1"/>
  <c r="V37" i="11" s="1"/>
  <c r="M37" i="11"/>
  <c r="L38" i="11"/>
  <c r="M38" i="11"/>
  <c r="L39" i="11"/>
  <c r="R39" i="11" s="1"/>
  <c r="V39" i="11" s="1"/>
  <c r="M39" i="11"/>
  <c r="L40" i="11"/>
  <c r="M40" i="11"/>
  <c r="L41" i="11"/>
  <c r="R41" i="11" s="1"/>
  <c r="V41" i="11" s="1"/>
  <c r="M41" i="11"/>
  <c r="L42" i="11"/>
  <c r="M42" i="11"/>
  <c r="L43" i="11"/>
  <c r="R43" i="11" s="1"/>
  <c r="V43" i="11" s="1"/>
  <c r="M43" i="11"/>
  <c r="L44" i="11"/>
  <c r="M44" i="11"/>
  <c r="L45" i="11"/>
  <c r="R45" i="11" s="1"/>
  <c r="U45" i="11" s="1"/>
  <c r="M45" i="11"/>
  <c r="L46" i="11"/>
  <c r="M46" i="11"/>
  <c r="L47" i="11"/>
  <c r="R47" i="11" s="1"/>
  <c r="U47" i="11" s="1"/>
  <c r="M47" i="11"/>
  <c r="L48" i="11"/>
  <c r="R48" i="11" s="1"/>
  <c r="M48" i="11"/>
  <c r="L49" i="11"/>
  <c r="R49" i="11" s="1"/>
  <c r="U49" i="11" s="1"/>
  <c r="M49" i="11"/>
  <c r="L50" i="11"/>
  <c r="R50" i="11" s="1"/>
  <c r="M50" i="11"/>
  <c r="L51" i="11"/>
  <c r="R51" i="11" s="1"/>
  <c r="U51" i="11" s="1"/>
  <c r="M51" i="11"/>
  <c r="L52" i="11"/>
  <c r="R52" i="11" s="1"/>
  <c r="M52" i="11"/>
  <c r="L53" i="11"/>
  <c r="R53" i="11" s="1"/>
  <c r="U53" i="11" s="1"/>
  <c r="M53" i="11"/>
  <c r="L54" i="11"/>
  <c r="R54" i="11" s="1"/>
  <c r="M54" i="11"/>
  <c r="L55" i="11"/>
  <c r="R55" i="11" s="1"/>
  <c r="U55" i="11" s="1"/>
  <c r="M55" i="11"/>
  <c r="L56" i="11"/>
  <c r="R56" i="11" s="1"/>
  <c r="M56" i="11"/>
  <c r="L57" i="11"/>
  <c r="R57" i="11" s="1"/>
  <c r="U57" i="11" s="1"/>
  <c r="M57" i="11"/>
  <c r="L58" i="11"/>
  <c r="R58" i="11" s="1"/>
  <c r="M58" i="11"/>
  <c r="L59" i="11"/>
  <c r="R59" i="11" s="1"/>
  <c r="U59" i="11" s="1"/>
  <c r="M59" i="11"/>
  <c r="L60" i="11"/>
  <c r="R60" i="11" s="1"/>
  <c r="M60" i="11"/>
  <c r="L61" i="11"/>
  <c r="R61" i="11" s="1"/>
  <c r="U61" i="11" s="1"/>
  <c r="M61" i="11"/>
  <c r="L62" i="11"/>
  <c r="R62" i="11" s="1"/>
  <c r="M62" i="11"/>
  <c r="L63" i="11"/>
  <c r="R63" i="11" s="1"/>
  <c r="U63" i="11" s="1"/>
  <c r="M63" i="11"/>
  <c r="L64" i="11"/>
  <c r="R64" i="11" s="1"/>
  <c r="M64" i="11"/>
  <c r="L65" i="11"/>
  <c r="R65" i="11" s="1"/>
  <c r="U65" i="11" s="1"/>
  <c r="M65" i="11"/>
  <c r="L66" i="11"/>
  <c r="R66" i="11" s="1"/>
  <c r="M66" i="11"/>
  <c r="L67" i="11"/>
  <c r="R67" i="11" s="1"/>
  <c r="U67" i="11" s="1"/>
  <c r="M67" i="11"/>
  <c r="L68" i="11"/>
  <c r="R68" i="11" s="1"/>
  <c r="M68" i="11"/>
  <c r="L69" i="11"/>
  <c r="R69" i="11" s="1"/>
  <c r="U69" i="11" s="1"/>
  <c r="M69" i="11"/>
  <c r="L70" i="11"/>
  <c r="R70" i="11" s="1"/>
  <c r="M70" i="11"/>
  <c r="L71" i="11"/>
  <c r="R71" i="11" s="1"/>
  <c r="U71" i="11" s="1"/>
  <c r="M71" i="11"/>
  <c r="L72" i="11"/>
  <c r="R72" i="11" s="1"/>
  <c r="M72" i="11"/>
  <c r="L73" i="11"/>
  <c r="R73" i="11" s="1"/>
  <c r="U73" i="11" s="1"/>
  <c r="M73" i="11"/>
  <c r="L74" i="11"/>
  <c r="R74" i="11" s="1"/>
  <c r="M74" i="11"/>
  <c r="L75" i="11"/>
  <c r="R75" i="11" s="1"/>
  <c r="U75" i="11" s="1"/>
  <c r="M75" i="11"/>
  <c r="L76" i="11"/>
  <c r="R76" i="11" s="1"/>
  <c r="M76" i="11"/>
  <c r="L77" i="11"/>
  <c r="R77" i="11" s="1"/>
  <c r="U77" i="11" s="1"/>
  <c r="M77" i="11"/>
  <c r="L78" i="11"/>
  <c r="R78" i="11" s="1"/>
  <c r="M78" i="11"/>
  <c r="L79" i="11"/>
  <c r="R79" i="11" s="1"/>
  <c r="U79" i="11" s="1"/>
  <c r="M79" i="11"/>
  <c r="L80" i="11"/>
  <c r="R80" i="11" s="1"/>
  <c r="M80" i="11"/>
  <c r="L81" i="11"/>
  <c r="R81" i="11" s="1"/>
  <c r="U81" i="11" s="1"/>
  <c r="M81" i="11"/>
  <c r="L82" i="11"/>
  <c r="R82" i="11" s="1"/>
  <c r="M82" i="11"/>
  <c r="L83" i="11"/>
  <c r="R83" i="11" s="1"/>
  <c r="U83" i="11" s="1"/>
  <c r="M83" i="11"/>
  <c r="L84" i="11"/>
  <c r="R84" i="11" s="1"/>
  <c r="M84" i="11"/>
  <c r="L85" i="11"/>
  <c r="R85" i="11" s="1"/>
  <c r="U85" i="11" s="1"/>
  <c r="M85" i="11"/>
  <c r="L86" i="11"/>
  <c r="R86" i="11" s="1"/>
  <c r="M86" i="11"/>
  <c r="L87" i="11"/>
  <c r="R87" i="11" s="1"/>
  <c r="U87" i="11" s="1"/>
  <c r="M87" i="11"/>
  <c r="L88" i="11"/>
  <c r="R88" i="11" s="1"/>
  <c r="M88" i="11"/>
  <c r="L89" i="11"/>
  <c r="R89" i="11" s="1"/>
  <c r="U89" i="11" s="1"/>
  <c r="M89" i="11"/>
  <c r="L90" i="11"/>
  <c r="R90" i="11" s="1"/>
  <c r="M90" i="11"/>
  <c r="L91" i="11"/>
  <c r="R91" i="11" s="1"/>
  <c r="U91" i="11" s="1"/>
  <c r="M91" i="11"/>
  <c r="L92" i="11"/>
  <c r="R92" i="11" s="1"/>
  <c r="U92" i="11" s="1"/>
  <c r="M92" i="11"/>
  <c r="L93" i="11"/>
  <c r="R93" i="11" s="1"/>
  <c r="U93" i="11" s="1"/>
  <c r="M93" i="11"/>
  <c r="L94" i="11"/>
  <c r="R94" i="11" s="1"/>
  <c r="U94" i="11" s="1"/>
  <c r="M94" i="11"/>
  <c r="L95" i="11"/>
  <c r="R95" i="11" s="1"/>
  <c r="U95" i="11" s="1"/>
  <c r="M95" i="11"/>
  <c r="L96" i="11"/>
  <c r="R96" i="11" s="1"/>
  <c r="U96" i="11" s="1"/>
  <c r="M96" i="11"/>
  <c r="L97" i="11"/>
  <c r="R97" i="11" s="1"/>
  <c r="U97" i="11" s="1"/>
  <c r="M97" i="11"/>
  <c r="L98" i="11"/>
  <c r="R98" i="11" s="1"/>
  <c r="U98" i="11" s="1"/>
  <c r="M98" i="11"/>
  <c r="L99" i="11"/>
  <c r="R99" i="11" s="1"/>
  <c r="U99" i="11" s="1"/>
  <c r="M99" i="11"/>
  <c r="L100" i="11"/>
  <c r="R100" i="11" s="1"/>
  <c r="U100" i="11" s="1"/>
  <c r="M100" i="11"/>
  <c r="L101" i="11"/>
  <c r="R101" i="11" s="1"/>
  <c r="U101" i="11" s="1"/>
  <c r="M101" i="11"/>
  <c r="L102" i="11"/>
  <c r="R102" i="11" s="1"/>
  <c r="U102" i="11" s="1"/>
  <c r="M102" i="11"/>
  <c r="L103" i="11"/>
  <c r="R103" i="11" s="1"/>
  <c r="U103" i="11" s="1"/>
  <c r="M103" i="11"/>
  <c r="L104" i="11"/>
  <c r="R104" i="11" s="1"/>
  <c r="U104" i="11" s="1"/>
  <c r="M104" i="11"/>
  <c r="L105" i="11"/>
  <c r="R105" i="11" s="1"/>
  <c r="U105" i="11" s="1"/>
  <c r="M105" i="11"/>
  <c r="L106" i="11"/>
  <c r="R106" i="11" s="1"/>
  <c r="U106" i="11" s="1"/>
  <c r="M106" i="11"/>
  <c r="L107" i="11"/>
  <c r="R107" i="11" s="1"/>
  <c r="U107" i="11" s="1"/>
  <c r="M107" i="11"/>
  <c r="L108" i="11"/>
  <c r="R108" i="11" s="1"/>
  <c r="U108" i="11" s="1"/>
  <c r="M108" i="11"/>
  <c r="L109" i="11"/>
  <c r="R109" i="11" s="1"/>
  <c r="U109" i="11" s="1"/>
  <c r="M109" i="11"/>
  <c r="L110" i="11"/>
  <c r="R110" i="11" s="1"/>
  <c r="V110" i="11" s="1"/>
  <c r="M110" i="11"/>
  <c r="L111" i="11"/>
  <c r="M111" i="11"/>
  <c r="L112" i="11"/>
  <c r="R112" i="11" s="1"/>
  <c r="V112" i="11" s="1"/>
  <c r="M112" i="11"/>
  <c r="L113" i="11"/>
  <c r="M113" i="11"/>
  <c r="L114" i="11"/>
  <c r="R114" i="11" s="1"/>
  <c r="V114" i="11" s="1"/>
  <c r="M114" i="11"/>
  <c r="L115" i="11"/>
  <c r="M115" i="11"/>
  <c r="L116" i="11"/>
  <c r="R116" i="11" s="1"/>
  <c r="V116" i="11" s="1"/>
  <c r="M116" i="11"/>
  <c r="L117" i="11"/>
  <c r="M117" i="11"/>
  <c r="L118" i="11"/>
  <c r="R118" i="11" s="1"/>
  <c r="V118" i="11" s="1"/>
  <c r="M118" i="11"/>
  <c r="L119" i="11"/>
  <c r="M119" i="11"/>
  <c r="L120" i="11"/>
  <c r="R120" i="11" s="1"/>
  <c r="V120" i="11" s="1"/>
  <c r="M120" i="11"/>
  <c r="L121" i="11"/>
  <c r="M121" i="11"/>
  <c r="L122" i="11"/>
  <c r="R122" i="11" s="1"/>
  <c r="V122" i="11" s="1"/>
  <c r="M122" i="11"/>
  <c r="L123" i="11"/>
  <c r="M123" i="11"/>
  <c r="L124" i="11"/>
  <c r="R124" i="11" s="1"/>
  <c r="V124" i="11" s="1"/>
  <c r="M124" i="11"/>
  <c r="L125" i="11"/>
  <c r="M125" i="11"/>
  <c r="L126" i="11"/>
  <c r="R126" i="11" s="1"/>
  <c r="V126" i="11" s="1"/>
  <c r="M126" i="11"/>
  <c r="L127" i="11"/>
  <c r="M127" i="11"/>
  <c r="L128" i="11"/>
  <c r="R128" i="11" s="1"/>
  <c r="V128" i="11" s="1"/>
  <c r="M128" i="11"/>
  <c r="P47" i="11"/>
  <c r="W47" i="11"/>
  <c r="P48" i="11"/>
  <c r="W48" i="11"/>
  <c r="P49" i="11"/>
  <c r="W49" i="11"/>
  <c r="P50" i="11"/>
  <c r="W50" i="11"/>
  <c r="P51" i="11"/>
  <c r="W51" i="11"/>
  <c r="P52" i="11"/>
  <c r="W52" i="11"/>
  <c r="P53" i="11"/>
  <c r="W53" i="11"/>
  <c r="P54" i="11"/>
  <c r="W54" i="11"/>
  <c r="P55" i="11"/>
  <c r="W55" i="11"/>
  <c r="P56" i="11"/>
  <c r="W56" i="11"/>
  <c r="P57" i="11"/>
  <c r="W57" i="11"/>
  <c r="P58" i="11"/>
  <c r="W58" i="11"/>
  <c r="P59" i="11"/>
  <c r="W59" i="11"/>
  <c r="P60" i="11"/>
  <c r="W60" i="11"/>
  <c r="P61" i="11"/>
  <c r="W61" i="11"/>
  <c r="P62" i="11"/>
  <c r="W62" i="11"/>
  <c r="P63" i="11"/>
  <c r="W63" i="11"/>
  <c r="P64" i="11"/>
  <c r="W64" i="11"/>
  <c r="P65" i="11"/>
  <c r="W65" i="11"/>
  <c r="P66" i="11"/>
  <c r="W66" i="11"/>
  <c r="P67" i="11"/>
  <c r="W67" i="11"/>
  <c r="P68" i="11"/>
  <c r="W68" i="11"/>
  <c r="P69" i="11"/>
  <c r="W69" i="11"/>
  <c r="P70" i="11"/>
  <c r="W70" i="11"/>
  <c r="P71" i="11"/>
  <c r="W71" i="11"/>
  <c r="P72" i="11"/>
  <c r="W72" i="11"/>
  <c r="P73" i="11"/>
  <c r="W73" i="11"/>
  <c r="P74" i="11"/>
  <c r="W74" i="11"/>
  <c r="P75" i="11"/>
  <c r="W75" i="11"/>
  <c r="P76" i="11"/>
  <c r="W76" i="11"/>
  <c r="P77" i="11"/>
  <c r="W77" i="11"/>
  <c r="P78" i="11"/>
  <c r="W78" i="11"/>
  <c r="P79" i="11"/>
  <c r="W79" i="11"/>
  <c r="P80" i="11"/>
  <c r="W80" i="11"/>
  <c r="P81" i="11"/>
  <c r="W81" i="11"/>
  <c r="P82" i="11"/>
  <c r="W82" i="11"/>
  <c r="P83" i="11"/>
  <c r="W83" i="11"/>
  <c r="P84" i="11"/>
  <c r="W84" i="11"/>
  <c r="P85" i="11"/>
  <c r="W85" i="11"/>
  <c r="P86" i="11"/>
  <c r="W86" i="11"/>
  <c r="P87" i="11"/>
  <c r="W87" i="11"/>
  <c r="P88" i="11"/>
  <c r="W88" i="11"/>
  <c r="P89" i="11"/>
  <c r="W89" i="11"/>
  <c r="P90" i="11"/>
  <c r="W90" i="11"/>
  <c r="P91" i="11"/>
  <c r="W91" i="11"/>
  <c r="P92" i="11"/>
  <c r="W92" i="11"/>
  <c r="P93" i="11"/>
  <c r="W93" i="11"/>
  <c r="P94" i="11"/>
  <c r="V94" i="11"/>
  <c r="W94" i="11"/>
  <c r="P95" i="11"/>
  <c r="W95" i="11"/>
  <c r="P96" i="11"/>
  <c r="W96" i="11"/>
  <c r="P97" i="11"/>
  <c r="W97" i="11"/>
  <c r="P98" i="11"/>
  <c r="V98" i="11"/>
  <c r="W98" i="11"/>
  <c r="P99" i="11"/>
  <c r="W99" i="11"/>
  <c r="P100" i="11"/>
  <c r="W100" i="11"/>
  <c r="P101" i="11"/>
  <c r="W101" i="11"/>
  <c r="P102" i="11"/>
  <c r="V102" i="11"/>
  <c r="W102" i="11"/>
  <c r="P103" i="11"/>
  <c r="W103" i="11"/>
  <c r="P104" i="11"/>
  <c r="W104" i="11"/>
  <c r="P105" i="11"/>
  <c r="W105" i="11"/>
  <c r="P106" i="11"/>
  <c r="V106" i="11"/>
  <c r="W106" i="11"/>
  <c r="P107" i="11"/>
  <c r="W107" i="11"/>
  <c r="P108" i="11"/>
  <c r="W108" i="11"/>
  <c r="P109" i="11"/>
  <c r="W109" i="11"/>
  <c r="P110" i="11"/>
  <c r="U110" i="11"/>
  <c r="W110" i="11"/>
  <c r="P111" i="11"/>
  <c r="R111" i="11"/>
  <c r="W111" i="11"/>
  <c r="P112" i="11"/>
  <c r="U112" i="11"/>
  <c r="W112" i="11"/>
  <c r="P113" i="11"/>
  <c r="R113" i="11"/>
  <c r="W113" i="11"/>
  <c r="P114" i="11"/>
  <c r="U114" i="11"/>
  <c r="W114" i="11"/>
  <c r="P115" i="11"/>
  <c r="R115" i="11"/>
  <c r="W115" i="11"/>
  <c r="P116" i="11"/>
  <c r="U116" i="11"/>
  <c r="W116" i="11"/>
  <c r="P117" i="11"/>
  <c r="R117" i="11"/>
  <c r="W117" i="11"/>
  <c r="P118" i="11"/>
  <c r="U118" i="11"/>
  <c r="W118" i="11"/>
  <c r="P119" i="11"/>
  <c r="R119" i="11"/>
  <c r="W119" i="11"/>
  <c r="P120" i="11"/>
  <c r="U120" i="11"/>
  <c r="W120" i="11"/>
  <c r="P121" i="11"/>
  <c r="R121" i="11"/>
  <c r="W121" i="11"/>
  <c r="P122" i="11"/>
  <c r="U122" i="11"/>
  <c r="W122" i="11"/>
  <c r="P123" i="11"/>
  <c r="R123" i="11"/>
  <c r="W123" i="11"/>
  <c r="P124" i="11"/>
  <c r="U124" i="11"/>
  <c r="W124" i="11"/>
  <c r="P125" i="11"/>
  <c r="R125" i="11"/>
  <c r="W125" i="11"/>
  <c r="P126" i="11"/>
  <c r="U126" i="11"/>
  <c r="W126" i="11"/>
  <c r="P127" i="11"/>
  <c r="R127" i="11"/>
  <c r="W127" i="11"/>
  <c r="P128" i="11"/>
  <c r="U128" i="11"/>
  <c r="W128" i="11"/>
  <c r="P46" i="11"/>
  <c r="R46" i="11"/>
  <c r="W46" i="11"/>
  <c r="P45" i="11"/>
  <c r="V45" i="11"/>
  <c r="W45" i="11"/>
  <c r="X45" i="11"/>
  <c r="Y45" i="11" s="1"/>
  <c r="P34" i="11"/>
  <c r="R34" i="11"/>
  <c r="W34" i="11"/>
  <c r="P35" i="11"/>
  <c r="W35" i="11"/>
  <c r="P36" i="11"/>
  <c r="R36" i="11"/>
  <c r="W36" i="11"/>
  <c r="P37" i="11"/>
  <c r="W37" i="11"/>
  <c r="P38" i="11"/>
  <c r="R38" i="11"/>
  <c r="W38" i="11"/>
  <c r="P39" i="11"/>
  <c r="W39" i="11"/>
  <c r="P40" i="11"/>
  <c r="R40" i="11"/>
  <c r="W40" i="11"/>
  <c r="P41" i="11"/>
  <c r="W41" i="11"/>
  <c r="P42" i="11"/>
  <c r="R42" i="11"/>
  <c r="W42" i="11"/>
  <c r="P43" i="11"/>
  <c r="W43" i="11"/>
  <c r="P44" i="11"/>
  <c r="R44" i="11"/>
  <c r="W44" i="11"/>
  <c r="W33" i="11"/>
  <c r="R33" i="11"/>
  <c r="P33" i="11"/>
  <c r="U44" i="11" l="1"/>
  <c r="V44" i="11"/>
  <c r="X44" i="11" s="1"/>
  <c r="Y44" i="11" s="1"/>
  <c r="X43" i="11"/>
  <c r="Y43" i="11" s="1"/>
  <c r="U42" i="11"/>
  <c r="V42" i="11"/>
  <c r="X42" i="11" s="1"/>
  <c r="Y42" i="11" s="1"/>
  <c r="X41" i="11"/>
  <c r="Y41" i="11" s="1"/>
  <c r="U40" i="11"/>
  <c r="V40" i="11"/>
  <c r="X40" i="11" s="1"/>
  <c r="Y40" i="11" s="1"/>
  <c r="X39" i="11"/>
  <c r="Y39" i="11" s="1"/>
  <c r="U38" i="11"/>
  <c r="V38" i="11"/>
  <c r="X38" i="11" s="1"/>
  <c r="Y38" i="11" s="1"/>
  <c r="X37" i="11"/>
  <c r="Y37" i="11" s="1"/>
  <c r="U36" i="11"/>
  <c r="V36" i="11"/>
  <c r="X36" i="11" s="1"/>
  <c r="Y36" i="11" s="1"/>
  <c r="X35" i="11"/>
  <c r="Y35" i="11" s="1"/>
  <c r="U34" i="11"/>
  <c r="V34" i="11"/>
  <c r="X34" i="11" s="1"/>
  <c r="Y34" i="11" s="1"/>
  <c r="U90" i="11"/>
  <c r="V90" i="11"/>
  <c r="U88" i="11"/>
  <c r="V88" i="11"/>
  <c r="X88" i="11" s="1"/>
  <c r="Y88" i="11" s="1"/>
  <c r="U86" i="11"/>
  <c r="V86" i="11"/>
  <c r="X86" i="11" s="1"/>
  <c r="Y86" i="11" s="1"/>
  <c r="U84" i="11"/>
  <c r="V84" i="11"/>
  <c r="X84" i="11" s="1"/>
  <c r="Y84" i="11" s="1"/>
  <c r="U82" i="11"/>
  <c r="V82" i="11"/>
  <c r="X82" i="11" s="1"/>
  <c r="Y82" i="11" s="1"/>
  <c r="U80" i="11"/>
  <c r="V80" i="11"/>
  <c r="U78" i="11"/>
  <c r="V78" i="11"/>
  <c r="X78" i="11" s="1"/>
  <c r="Y78" i="11" s="1"/>
  <c r="U76" i="11"/>
  <c r="V76" i="11"/>
  <c r="U74" i="11"/>
  <c r="V74" i="11"/>
  <c r="X74" i="11" s="1"/>
  <c r="Y74" i="11" s="1"/>
  <c r="U72" i="11"/>
  <c r="V72" i="11"/>
  <c r="U70" i="11"/>
  <c r="V70" i="11"/>
  <c r="X70" i="11" s="1"/>
  <c r="Y70" i="11" s="1"/>
  <c r="U68" i="11"/>
  <c r="V68" i="11"/>
  <c r="U66" i="11"/>
  <c r="V66" i="11"/>
  <c r="X66" i="11" s="1"/>
  <c r="Y66" i="11" s="1"/>
  <c r="U64" i="11"/>
  <c r="V64" i="11"/>
  <c r="U62" i="11"/>
  <c r="V62" i="11"/>
  <c r="X62" i="11" s="1"/>
  <c r="Y62" i="11" s="1"/>
  <c r="U60" i="11"/>
  <c r="V60" i="11"/>
  <c r="U58" i="11"/>
  <c r="V58" i="11"/>
  <c r="X58" i="11" s="1"/>
  <c r="Y58" i="11" s="1"/>
  <c r="U56" i="11"/>
  <c r="V56" i="11"/>
  <c r="U54" i="11"/>
  <c r="V54" i="11"/>
  <c r="X54" i="11" s="1"/>
  <c r="Y54" i="11" s="1"/>
  <c r="U52" i="11"/>
  <c r="V52" i="11"/>
  <c r="U50" i="11"/>
  <c r="V50" i="11"/>
  <c r="X50" i="11" s="1"/>
  <c r="Y50" i="11" s="1"/>
  <c r="U48" i="11"/>
  <c r="V48" i="11"/>
  <c r="U43" i="11"/>
  <c r="U41" i="11"/>
  <c r="U39" i="11"/>
  <c r="U37" i="11"/>
  <c r="U35" i="11"/>
  <c r="U46" i="11"/>
  <c r="V46" i="11"/>
  <c r="X46" i="11" s="1"/>
  <c r="Y46" i="11" s="1"/>
  <c r="X128" i="11"/>
  <c r="Y128" i="11" s="1"/>
  <c r="U127" i="11"/>
  <c r="V127" i="11"/>
  <c r="X127" i="11" s="1"/>
  <c r="Y127" i="11" s="1"/>
  <c r="X126" i="11"/>
  <c r="Y126" i="11" s="1"/>
  <c r="U125" i="11"/>
  <c r="V125" i="11"/>
  <c r="X125" i="11" s="1"/>
  <c r="Y125" i="11" s="1"/>
  <c r="X124" i="11"/>
  <c r="Y124" i="11" s="1"/>
  <c r="U123" i="11"/>
  <c r="V123" i="11"/>
  <c r="X123" i="11" s="1"/>
  <c r="Y123" i="11" s="1"/>
  <c r="X122" i="11"/>
  <c r="Y122" i="11" s="1"/>
  <c r="U121" i="11"/>
  <c r="V121" i="11"/>
  <c r="X121" i="11" s="1"/>
  <c r="Y121" i="11" s="1"/>
  <c r="X120" i="11"/>
  <c r="Y120" i="11" s="1"/>
  <c r="U119" i="11"/>
  <c r="V119" i="11"/>
  <c r="X119" i="11" s="1"/>
  <c r="Y119" i="11" s="1"/>
  <c r="X118" i="11"/>
  <c r="Y118" i="11" s="1"/>
  <c r="U117" i="11"/>
  <c r="V117" i="11"/>
  <c r="X117" i="11" s="1"/>
  <c r="Y117" i="11" s="1"/>
  <c r="X116" i="11"/>
  <c r="Y116" i="11" s="1"/>
  <c r="U115" i="11"/>
  <c r="V115" i="11"/>
  <c r="X115" i="11" s="1"/>
  <c r="Y115" i="11" s="1"/>
  <c r="X114" i="11"/>
  <c r="Y114" i="11" s="1"/>
  <c r="U113" i="11"/>
  <c r="V113" i="11"/>
  <c r="X113" i="11" s="1"/>
  <c r="Y113" i="11" s="1"/>
  <c r="X112" i="11"/>
  <c r="Y112" i="11" s="1"/>
  <c r="U111" i="11"/>
  <c r="V111" i="11"/>
  <c r="X111" i="11" s="1"/>
  <c r="Y111" i="11" s="1"/>
  <c r="V108" i="11"/>
  <c r="V104" i="11"/>
  <c r="V100" i="11"/>
  <c r="V96" i="11"/>
  <c r="X96" i="11" s="1"/>
  <c r="Y96" i="11" s="1"/>
  <c r="V92" i="11"/>
  <c r="V109" i="11"/>
  <c r="X109" i="11" s="1"/>
  <c r="Y109" i="11" s="1"/>
  <c r="V107" i="11"/>
  <c r="X107" i="11" s="1"/>
  <c r="Y107" i="11" s="1"/>
  <c r="V105" i="11"/>
  <c r="X105" i="11" s="1"/>
  <c r="Y105" i="11" s="1"/>
  <c r="V103" i="11"/>
  <c r="X103" i="11" s="1"/>
  <c r="Y103" i="11" s="1"/>
  <c r="V99" i="11"/>
  <c r="X99" i="11" s="1"/>
  <c r="Y99" i="11" s="1"/>
  <c r="V95" i="11"/>
  <c r="X95" i="11" s="1"/>
  <c r="Y95" i="11" s="1"/>
  <c r="V91" i="11"/>
  <c r="X91" i="11" s="1"/>
  <c r="Y91" i="11" s="1"/>
  <c r="V87" i="11"/>
  <c r="X87" i="11" s="1"/>
  <c r="Y87" i="11" s="1"/>
  <c r="V83" i="11"/>
  <c r="X83" i="11" s="1"/>
  <c r="Y83" i="11" s="1"/>
  <c r="V81" i="11"/>
  <c r="X81" i="11" s="1"/>
  <c r="Y81" i="11" s="1"/>
  <c r="V79" i="11"/>
  <c r="X79" i="11" s="1"/>
  <c r="Y79" i="11" s="1"/>
  <c r="V77" i="11"/>
  <c r="X77" i="11" s="1"/>
  <c r="Y77" i="11" s="1"/>
  <c r="V75" i="11"/>
  <c r="X75" i="11" s="1"/>
  <c r="Y75" i="11" s="1"/>
  <c r="V73" i="11"/>
  <c r="X73" i="11" s="1"/>
  <c r="Y73" i="11" s="1"/>
  <c r="V71" i="11"/>
  <c r="X71" i="11" s="1"/>
  <c r="Y71" i="11" s="1"/>
  <c r="V69" i="11"/>
  <c r="X69" i="11" s="1"/>
  <c r="Y69" i="11" s="1"/>
  <c r="V67" i="11"/>
  <c r="X67" i="11" s="1"/>
  <c r="Y67" i="11" s="1"/>
  <c r="V65" i="11"/>
  <c r="X65" i="11" s="1"/>
  <c r="Y65" i="11" s="1"/>
  <c r="V63" i="11"/>
  <c r="X63" i="11" s="1"/>
  <c r="Y63" i="11" s="1"/>
  <c r="V61" i="11"/>
  <c r="X61" i="11" s="1"/>
  <c r="Y61" i="11" s="1"/>
  <c r="V59" i="11"/>
  <c r="X59" i="11" s="1"/>
  <c r="Y59" i="11" s="1"/>
  <c r="V57" i="11"/>
  <c r="X57" i="11" s="1"/>
  <c r="Y57" i="11" s="1"/>
  <c r="V55" i="11"/>
  <c r="X55" i="11" s="1"/>
  <c r="Y55" i="11" s="1"/>
  <c r="V53" i="11"/>
  <c r="X53" i="11" s="1"/>
  <c r="Y53" i="11" s="1"/>
  <c r="V51" i="11"/>
  <c r="X51" i="11" s="1"/>
  <c r="Y51" i="11" s="1"/>
  <c r="V49" i="11"/>
  <c r="X49" i="11" s="1"/>
  <c r="Y49" i="11" s="1"/>
  <c r="V47" i="11"/>
  <c r="X47" i="11" s="1"/>
  <c r="Y47" i="11" s="1"/>
  <c r="X110" i="11"/>
  <c r="Y110" i="11" s="1"/>
  <c r="X108" i="11"/>
  <c r="Y108" i="11" s="1"/>
  <c r="X106" i="11"/>
  <c r="Y106" i="11" s="1"/>
  <c r="X104" i="11"/>
  <c r="Y104" i="11" s="1"/>
  <c r="X80" i="11"/>
  <c r="Y80" i="11" s="1"/>
  <c r="X76" i="11"/>
  <c r="Y76" i="11" s="1"/>
  <c r="X72" i="11"/>
  <c r="Y72" i="11" s="1"/>
  <c r="X68" i="11"/>
  <c r="Y68" i="11" s="1"/>
  <c r="X64" i="11"/>
  <c r="Y64" i="11" s="1"/>
  <c r="X60" i="11"/>
  <c r="Y60" i="11" s="1"/>
  <c r="X56" i="11"/>
  <c r="Y56" i="11" s="1"/>
  <c r="X52" i="11"/>
  <c r="Y52" i="11" s="1"/>
  <c r="X48" i="11"/>
  <c r="Y48" i="11" s="1"/>
  <c r="X102" i="11"/>
  <c r="Y102" i="11" s="1"/>
  <c r="X98" i="11"/>
  <c r="Y98" i="11" s="1"/>
  <c r="X94" i="11"/>
  <c r="Y94" i="11" s="1"/>
  <c r="X90" i="11"/>
  <c r="Y90" i="11" s="1"/>
  <c r="V101" i="11"/>
  <c r="X101" i="11" s="1"/>
  <c r="Y101" i="11" s="1"/>
  <c r="X100" i="11"/>
  <c r="Y100" i="11" s="1"/>
  <c r="V97" i="11"/>
  <c r="X97" i="11" s="1"/>
  <c r="Y97" i="11" s="1"/>
  <c r="V93" i="11"/>
  <c r="X93" i="11" s="1"/>
  <c r="Y93" i="11" s="1"/>
  <c r="X92" i="11"/>
  <c r="Y92" i="11" s="1"/>
  <c r="V89" i="11"/>
  <c r="X89" i="11" s="1"/>
  <c r="Y89" i="11" s="1"/>
  <c r="V85" i="11"/>
  <c r="X85" i="11" s="1"/>
  <c r="Y85" i="11" s="1"/>
  <c r="V33" i="11" l="1"/>
  <c r="X33" i="11" s="1"/>
  <c r="Y33" i="11" s="1"/>
  <c r="U33" i="11"/>
  <c r="M33" i="11"/>
  <c r="L33" i="11"/>
  <c r="M14" i="11"/>
  <c r="K14" i="11"/>
  <c r="M13" i="11"/>
  <c r="K13" i="11"/>
  <c r="M12" i="11"/>
  <c r="K12" i="11"/>
  <c r="M11" i="11"/>
  <c r="K11" i="11"/>
  <c r="M10" i="11"/>
  <c r="K10" i="11"/>
  <c r="M9" i="11"/>
  <c r="K9" i="11"/>
  <c r="M8" i="11"/>
  <c r="K8" i="11"/>
  <c r="M7" i="11"/>
  <c r="K7" i="11"/>
  <c r="M6" i="11"/>
  <c r="K6" i="11"/>
  <c r="M5" i="11"/>
  <c r="K5" i="11"/>
  <c r="M4" i="11"/>
  <c r="K4" i="11"/>
  <c r="M3" i="11"/>
  <c r="K3" i="11"/>
  <c r="X38" i="8" l="1"/>
  <c r="M23" i="10" l="1"/>
  <c r="M24" i="10"/>
  <c r="M25" i="10"/>
  <c r="M26" i="10"/>
  <c r="M27" i="10"/>
  <c r="M28" i="10"/>
  <c r="M29" i="10"/>
  <c r="M30" i="10"/>
  <c r="M22" i="10"/>
  <c r="F82" i="10" l="1"/>
  <c r="D82" i="10"/>
  <c r="F81" i="10"/>
  <c r="D81" i="10"/>
  <c r="F80" i="10"/>
  <c r="D80" i="10"/>
  <c r="F79" i="10"/>
  <c r="D79" i="10"/>
  <c r="F78" i="10"/>
  <c r="D78" i="10"/>
  <c r="F77" i="10"/>
  <c r="D77" i="10"/>
  <c r="F76" i="10"/>
  <c r="D76" i="10"/>
  <c r="F75" i="10"/>
  <c r="D75" i="10"/>
  <c r="F74" i="10"/>
  <c r="D74" i="10"/>
  <c r="F73" i="10"/>
  <c r="D73" i="10"/>
  <c r="F72" i="10"/>
  <c r="D72" i="10"/>
  <c r="F71" i="10"/>
  <c r="D71" i="10"/>
  <c r="V70" i="10"/>
  <c r="X70" i="10" s="1"/>
  <c r="Y70" i="10" s="1"/>
  <c r="U70" i="10"/>
  <c r="M70" i="10"/>
  <c r="L70" i="10"/>
  <c r="V69" i="10"/>
  <c r="X69" i="10" s="1"/>
  <c r="Y69" i="10" s="1"/>
  <c r="U69" i="10"/>
  <c r="M69" i="10"/>
  <c r="L69" i="10"/>
  <c r="V68" i="10"/>
  <c r="X68" i="10" s="1"/>
  <c r="Y68" i="10" s="1"/>
  <c r="U68" i="10"/>
  <c r="M68" i="10"/>
  <c r="L68" i="10"/>
  <c r="V67" i="10"/>
  <c r="X67" i="10" s="1"/>
  <c r="Y67" i="10" s="1"/>
  <c r="U67" i="10"/>
  <c r="M67" i="10"/>
  <c r="L67" i="10"/>
  <c r="V66" i="10"/>
  <c r="X66" i="10" s="1"/>
  <c r="Y66" i="10" s="1"/>
  <c r="U66" i="10"/>
  <c r="M66" i="10"/>
  <c r="L66" i="10"/>
  <c r="V65" i="10"/>
  <c r="X65" i="10" s="1"/>
  <c r="Y65" i="10" s="1"/>
  <c r="U65" i="10"/>
  <c r="M65" i="10"/>
  <c r="L65" i="10"/>
  <c r="V64" i="10"/>
  <c r="X64" i="10" s="1"/>
  <c r="Y64" i="10" s="1"/>
  <c r="U64" i="10"/>
  <c r="M64" i="10"/>
  <c r="L64" i="10"/>
  <c r="V63" i="10"/>
  <c r="X63" i="10" s="1"/>
  <c r="Y63" i="10" s="1"/>
  <c r="U63" i="10"/>
  <c r="M63" i="10"/>
  <c r="L63" i="10"/>
  <c r="V62" i="10"/>
  <c r="X62" i="10" s="1"/>
  <c r="Y62" i="10" s="1"/>
  <c r="U62" i="10"/>
  <c r="M62" i="10"/>
  <c r="L62" i="10"/>
  <c r="V61" i="10"/>
  <c r="X61" i="10" s="1"/>
  <c r="Y61" i="10" s="1"/>
  <c r="U61" i="10"/>
  <c r="M61" i="10"/>
  <c r="L61" i="10"/>
  <c r="V60" i="10"/>
  <c r="X60" i="10" s="1"/>
  <c r="Y60" i="10" s="1"/>
  <c r="U60" i="10"/>
  <c r="M60" i="10"/>
  <c r="L60" i="10"/>
  <c r="V59" i="10"/>
  <c r="X59" i="10" s="1"/>
  <c r="Y59" i="10" s="1"/>
  <c r="U59" i="10"/>
  <c r="M59" i="10"/>
  <c r="L59" i="10"/>
  <c r="V53" i="10"/>
  <c r="X53" i="10" s="1"/>
  <c r="Y53" i="10" s="1"/>
  <c r="U53" i="10"/>
  <c r="M53" i="10"/>
  <c r="L53" i="10"/>
  <c r="V52" i="10"/>
  <c r="X52" i="10" s="1"/>
  <c r="Y52" i="10" s="1"/>
  <c r="U52" i="10"/>
  <c r="M52" i="10"/>
  <c r="L52" i="10"/>
  <c r="V51" i="10"/>
  <c r="X51" i="10" s="1"/>
  <c r="Y51" i="10" s="1"/>
  <c r="U51" i="10"/>
  <c r="M51" i="10"/>
  <c r="L51" i="10"/>
  <c r="V50" i="10"/>
  <c r="X50" i="10" s="1"/>
  <c r="Y50" i="10" s="1"/>
  <c r="U50" i="10"/>
  <c r="M50" i="10"/>
  <c r="L50" i="10"/>
  <c r="V49" i="10"/>
  <c r="X49" i="10" s="1"/>
  <c r="Y49" i="10" s="1"/>
  <c r="U49" i="10"/>
  <c r="M49" i="10"/>
  <c r="L49" i="10"/>
  <c r="V48" i="10"/>
  <c r="X48" i="10" s="1"/>
  <c r="Y48" i="10" s="1"/>
  <c r="U48" i="10"/>
  <c r="M48" i="10"/>
  <c r="L48" i="10"/>
  <c r="V47" i="10"/>
  <c r="X47" i="10" s="1"/>
  <c r="Y47" i="10" s="1"/>
  <c r="U47" i="10"/>
  <c r="M47" i="10"/>
  <c r="L47" i="10"/>
  <c r="Y46" i="10"/>
  <c r="U46" i="10"/>
  <c r="M46" i="10"/>
  <c r="L46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X41" i="9" l="1"/>
  <c r="X42" i="9"/>
  <c r="X43" i="9"/>
  <c r="X44" i="9"/>
  <c r="X45" i="9"/>
  <c r="X46" i="9"/>
  <c r="X47" i="9"/>
  <c r="M15" i="9"/>
  <c r="M16" i="9"/>
  <c r="M17" i="9"/>
  <c r="M18" i="9"/>
  <c r="M19" i="9"/>
  <c r="M20" i="9"/>
  <c r="M21" i="9"/>
  <c r="M22" i="9"/>
  <c r="M11" i="9"/>
  <c r="M12" i="9"/>
  <c r="M13" i="9"/>
  <c r="M14" i="9"/>
  <c r="F76" i="9" l="1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X64" i="9"/>
  <c r="Y64" i="9" s="1"/>
  <c r="V64" i="9"/>
  <c r="U64" i="9"/>
  <c r="M64" i="9"/>
  <c r="L64" i="9"/>
  <c r="X63" i="9"/>
  <c r="Y63" i="9" s="1"/>
  <c r="V63" i="9"/>
  <c r="U63" i="9"/>
  <c r="M63" i="9"/>
  <c r="L63" i="9"/>
  <c r="X62" i="9"/>
  <c r="Y62" i="9" s="1"/>
  <c r="V62" i="9"/>
  <c r="U62" i="9"/>
  <c r="M62" i="9"/>
  <c r="L62" i="9"/>
  <c r="X61" i="9"/>
  <c r="Y61" i="9" s="1"/>
  <c r="V61" i="9"/>
  <c r="U61" i="9"/>
  <c r="M61" i="9"/>
  <c r="L61" i="9"/>
  <c r="X60" i="9"/>
  <c r="Y60" i="9" s="1"/>
  <c r="V60" i="9"/>
  <c r="U60" i="9"/>
  <c r="M60" i="9"/>
  <c r="L60" i="9"/>
  <c r="X59" i="9"/>
  <c r="Y59" i="9" s="1"/>
  <c r="V59" i="9"/>
  <c r="U59" i="9"/>
  <c r="M59" i="9"/>
  <c r="L59" i="9"/>
  <c r="X58" i="9"/>
  <c r="Y58" i="9" s="1"/>
  <c r="V58" i="9"/>
  <c r="U58" i="9"/>
  <c r="M58" i="9"/>
  <c r="L58" i="9"/>
  <c r="X57" i="9"/>
  <c r="Y57" i="9" s="1"/>
  <c r="V57" i="9"/>
  <c r="U57" i="9"/>
  <c r="M57" i="9"/>
  <c r="L57" i="9"/>
  <c r="X56" i="9"/>
  <c r="Y56" i="9" s="1"/>
  <c r="V56" i="9"/>
  <c r="U56" i="9"/>
  <c r="M56" i="9"/>
  <c r="L56" i="9"/>
  <c r="X55" i="9"/>
  <c r="Y55" i="9" s="1"/>
  <c r="V55" i="9"/>
  <c r="U55" i="9"/>
  <c r="M55" i="9"/>
  <c r="L55" i="9"/>
  <c r="X54" i="9"/>
  <c r="Y54" i="9" s="1"/>
  <c r="V54" i="9"/>
  <c r="U54" i="9"/>
  <c r="M54" i="9"/>
  <c r="L54" i="9"/>
  <c r="X53" i="9"/>
  <c r="Y53" i="9" s="1"/>
  <c r="V53" i="9"/>
  <c r="U53" i="9"/>
  <c r="M53" i="9"/>
  <c r="L53" i="9"/>
  <c r="Y47" i="9"/>
  <c r="V47" i="9"/>
  <c r="U47" i="9"/>
  <c r="M47" i="9"/>
  <c r="L47" i="9"/>
  <c r="V46" i="9"/>
  <c r="Y46" i="9" s="1"/>
  <c r="U46" i="9"/>
  <c r="M46" i="9"/>
  <c r="L46" i="9"/>
  <c r="Y45" i="9"/>
  <c r="V45" i="9"/>
  <c r="U45" i="9"/>
  <c r="M45" i="9"/>
  <c r="L45" i="9"/>
  <c r="V44" i="9"/>
  <c r="Y44" i="9" s="1"/>
  <c r="U44" i="9"/>
  <c r="M44" i="9"/>
  <c r="L44" i="9"/>
  <c r="V43" i="9"/>
  <c r="Y43" i="9" s="1"/>
  <c r="U43" i="9"/>
  <c r="M43" i="9"/>
  <c r="L43" i="9"/>
  <c r="V42" i="9"/>
  <c r="Y42" i="9" s="1"/>
  <c r="U42" i="9"/>
  <c r="M42" i="9"/>
  <c r="L42" i="9"/>
  <c r="V41" i="9"/>
  <c r="Y41" i="9" s="1"/>
  <c r="U41" i="9"/>
  <c r="M41" i="9"/>
  <c r="L41" i="9"/>
  <c r="V40" i="9"/>
  <c r="X40" i="9" s="1"/>
  <c r="Y40" i="9" s="1"/>
  <c r="U40" i="9"/>
  <c r="M40" i="9"/>
  <c r="L40" i="9"/>
  <c r="M10" i="9"/>
  <c r="M9" i="9"/>
  <c r="M8" i="9"/>
  <c r="M7" i="9"/>
  <c r="M6" i="9"/>
  <c r="M5" i="9"/>
  <c r="M4" i="9"/>
  <c r="M3" i="9"/>
  <c r="J2" i="5" l="1"/>
  <c r="J3" i="5"/>
  <c r="J4" i="5"/>
  <c r="J5" i="5"/>
  <c r="J6" i="5"/>
  <c r="J7" i="5"/>
  <c r="J8" i="5"/>
  <c r="J9" i="5"/>
  <c r="J10" i="5"/>
  <c r="J11" i="5"/>
  <c r="J12" i="5"/>
  <c r="J13" i="5"/>
  <c r="M4" i="8"/>
  <c r="M5" i="8"/>
  <c r="M6" i="8"/>
  <c r="M7" i="8"/>
  <c r="M8" i="8"/>
  <c r="M9" i="8"/>
  <c r="M10" i="8"/>
  <c r="M11" i="8"/>
  <c r="M12" i="8"/>
  <c r="M13" i="8"/>
  <c r="M14" i="8"/>
  <c r="M3" i="8"/>
  <c r="K4" i="8"/>
  <c r="K5" i="8"/>
  <c r="K6" i="8"/>
  <c r="K7" i="8"/>
  <c r="K8" i="8"/>
  <c r="K9" i="8"/>
  <c r="K10" i="8"/>
  <c r="K11" i="8"/>
  <c r="K12" i="8"/>
  <c r="K13" i="8"/>
  <c r="K14" i="8"/>
  <c r="K3" i="8"/>
  <c r="H2" i="5" l="1"/>
  <c r="U46" i="8" l="1"/>
  <c r="V46" i="8"/>
  <c r="X46" i="8"/>
  <c r="Y46" i="8" s="1"/>
  <c r="U47" i="8"/>
  <c r="V47" i="8"/>
  <c r="X47" i="8" s="1"/>
  <c r="Y47" i="8" s="1"/>
  <c r="U48" i="8"/>
  <c r="V48" i="8"/>
  <c r="X48" i="8"/>
  <c r="Y48" i="8" s="1"/>
  <c r="U49" i="8"/>
  <c r="V49" i="8"/>
  <c r="X49" i="8" s="1"/>
  <c r="Y49" i="8" s="1"/>
  <c r="U50" i="8"/>
  <c r="V50" i="8"/>
  <c r="X50" i="8"/>
  <c r="Y50" i="8" s="1"/>
  <c r="U51" i="8"/>
  <c r="V51" i="8"/>
  <c r="X51" i="8" s="1"/>
  <c r="Y51" i="8" s="1"/>
  <c r="U52" i="8"/>
  <c r="V52" i="8"/>
  <c r="X52" i="8"/>
  <c r="Y52" i="8" s="1"/>
  <c r="U53" i="8"/>
  <c r="V53" i="8"/>
  <c r="X53" i="8" s="1"/>
  <c r="Y53" i="8" s="1"/>
  <c r="U54" i="8"/>
  <c r="V54" i="8"/>
  <c r="X54" i="8"/>
  <c r="Y54" i="8" s="1"/>
  <c r="U55" i="8"/>
  <c r="V55" i="8"/>
  <c r="X55" i="8" s="1"/>
  <c r="Y55" i="8" s="1"/>
  <c r="U56" i="8"/>
  <c r="V56" i="8"/>
  <c r="X56" i="8"/>
  <c r="Y56" i="8" s="1"/>
  <c r="U57" i="8"/>
  <c r="V57" i="8"/>
  <c r="X57" i="8" s="1"/>
  <c r="Y57" i="8" s="1"/>
  <c r="I2" i="5"/>
  <c r="F69" i="8" l="1"/>
  <c r="D69" i="8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V44" i="8"/>
  <c r="X44" i="8" s="1"/>
  <c r="Y44" i="8" s="1"/>
  <c r="U44" i="8"/>
  <c r="M46" i="8"/>
  <c r="L46" i="8"/>
  <c r="X43" i="8"/>
  <c r="Y43" i="8" s="1"/>
  <c r="V43" i="8"/>
  <c r="U43" i="8"/>
  <c r="V42" i="8"/>
  <c r="X42" i="8" s="1"/>
  <c r="Y42" i="8" s="1"/>
  <c r="U42" i="8"/>
  <c r="M44" i="8"/>
  <c r="L44" i="8"/>
  <c r="X41" i="8"/>
  <c r="Y41" i="8" s="1"/>
  <c r="V41" i="8"/>
  <c r="U41" i="8"/>
  <c r="M43" i="8"/>
  <c r="L43" i="8"/>
  <c r="V40" i="8"/>
  <c r="X40" i="8" s="1"/>
  <c r="Y40" i="8" s="1"/>
  <c r="U40" i="8"/>
  <c r="M42" i="8"/>
  <c r="L42" i="8"/>
  <c r="X39" i="8"/>
  <c r="Y39" i="8" s="1"/>
  <c r="V39" i="8"/>
  <c r="U39" i="8"/>
  <c r="M41" i="8"/>
  <c r="L41" i="8"/>
  <c r="V38" i="8"/>
  <c r="Y38" i="8" s="1"/>
  <c r="U38" i="8"/>
  <c r="M40" i="8"/>
  <c r="L40" i="8"/>
  <c r="X37" i="8"/>
  <c r="Y37" i="8" s="1"/>
  <c r="V37" i="8"/>
  <c r="U37" i="8"/>
  <c r="M39" i="8"/>
  <c r="L39" i="8"/>
  <c r="V36" i="8"/>
  <c r="X36" i="8" s="1"/>
  <c r="Y36" i="8" s="1"/>
  <c r="U36" i="8"/>
  <c r="M38" i="8"/>
  <c r="L38" i="8"/>
  <c r="X35" i="8"/>
  <c r="Y35" i="8" s="1"/>
  <c r="V35" i="8"/>
  <c r="U35" i="8"/>
  <c r="M37" i="8"/>
  <c r="L37" i="8"/>
  <c r="V34" i="8"/>
  <c r="X34" i="8" s="1"/>
  <c r="Y34" i="8" s="1"/>
  <c r="U34" i="8"/>
  <c r="M36" i="8"/>
  <c r="L36" i="8"/>
  <c r="X33" i="8"/>
  <c r="Y33" i="8" s="1"/>
  <c r="V33" i="8"/>
  <c r="U33" i="8"/>
  <c r="M35" i="8"/>
  <c r="L35" i="8"/>
  <c r="M34" i="8"/>
  <c r="L34" i="8"/>
  <c r="M33" i="8"/>
  <c r="L33" i="8"/>
  <c r="D59" i="6" l="1"/>
  <c r="D60" i="6"/>
  <c r="D61" i="6"/>
  <c r="D62" i="6"/>
  <c r="D63" i="6"/>
  <c r="D64" i="6"/>
  <c r="D65" i="6"/>
  <c r="D66" i="6"/>
  <c r="D67" i="6"/>
  <c r="D68" i="6"/>
  <c r="D69" i="6"/>
  <c r="D58" i="6"/>
  <c r="F59" i="6"/>
  <c r="F60" i="6"/>
  <c r="F61" i="6"/>
  <c r="F62" i="6"/>
  <c r="F63" i="6"/>
  <c r="F64" i="6"/>
  <c r="F65" i="6"/>
  <c r="F66" i="6"/>
  <c r="F67" i="6"/>
  <c r="F68" i="6"/>
  <c r="F69" i="6"/>
  <c r="F58" i="6"/>
  <c r="U4" i="5"/>
  <c r="U5" i="5"/>
  <c r="U6" i="5"/>
  <c r="U7" i="5"/>
  <c r="U8" i="5"/>
  <c r="U9" i="5"/>
  <c r="U10" i="5"/>
  <c r="U11" i="5"/>
  <c r="U12" i="5"/>
  <c r="U13" i="5"/>
  <c r="U14" i="5"/>
  <c r="U16" i="5"/>
  <c r="U17" i="5"/>
  <c r="U18" i="5"/>
  <c r="U19" i="5"/>
  <c r="U20" i="5"/>
  <c r="U21" i="5"/>
  <c r="U22" i="5"/>
  <c r="U23" i="5"/>
  <c r="U24" i="5"/>
  <c r="U25" i="5"/>
  <c r="U26" i="5"/>
  <c r="U27" i="5"/>
  <c r="U3" i="5"/>
  <c r="I3" i="5"/>
  <c r="I4" i="5"/>
  <c r="I5" i="5"/>
  <c r="I6" i="5"/>
  <c r="I7" i="5"/>
  <c r="I8" i="5"/>
  <c r="I9" i="5"/>
  <c r="I10" i="5"/>
  <c r="I11" i="5"/>
  <c r="I12" i="5"/>
  <c r="I13" i="5"/>
  <c r="H3" i="5"/>
  <c r="H4" i="5"/>
  <c r="H5" i="5"/>
  <c r="H6" i="5"/>
  <c r="H7" i="5"/>
  <c r="H8" i="5"/>
  <c r="H9" i="5"/>
  <c r="H10" i="5"/>
  <c r="H11" i="5"/>
  <c r="H12" i="5"/>
  <c r="H13" i="5"/>
  <c r="F18" i="5"/>
  <c r="K3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33" i="6"/>
  <c r="M34" i="6"/>
  <c r="M35" i="6"/>
  <c r="M36" i="6"/>
  <c r="M37" i="6"/>
  <c r="M38" i="6"/>
  <c r="M39" i="6"/>
  <c r="M40" i="6"/>
  <c r="M41" i="6"/>
  <c r="M42" i="6"/>
  <c r="M43" i="6"/>
  <c r="M44" i="6"/>
  <c r="M46" i="6"/>
  <c r="M47" i="6"/>
  <c r="M48" i="6"/>
  <c r="M49" i="6"/>
  <c r="M50" i="6"/>
  <c r="M51" i="6"/>
  <c r="M52" i="6"/>
  <c r="M53" i="6"/>
  <c r="M54" i="6"/>
  <c r="M55" i="6"/>
  <c r="M56" i="6"/>
  <c r="M57" i="6"/>
  <c r="M33" i="6"/>
  <c r="U35" i="6" l="1"/>
  <c r="U36" i="6"/>
  <c r="U37" i="6"/>
  <c r="U38" i="6"/>
  <c r="U39" i="6"/>
  <c r="U40" i="6"/>
  <c r="U41" i="6"/>
  <c r="U42" i="6"/>
  <c r="U43" i="6"/>
  <c r="U44" i="6"/>
  <c r="U45" i="6"/>
  <c r="U46" i="6"/>
  <c r="V35" i="6"/>
  <c r="V36" i="6"/>
  <c r="V37" i="6"/>
  <c r="V38" i="6"/>
  <c r="V39" i="6"/>
  <c r="X39" i="6" s="1"/>
  <c r="Y39" i="6" s="1"/>
  <c r="V40" i="6"/>
  <c r="V41" i="6"/>
  <c r="X41" i="6" s="1"/>
  <c r="Y41" i="6" s="1"/>
  <c r="V42" i="6"/>
  <c r="V43" i="6"/>
  <c r="X43" i="6" s="1"/>
  <c r="Y43" i="6" s="1"/>
  <c r="V44" i="6"/>
  <c r="V45" i="6"/>
  <c r="X45" i="6" s="1"/>
  <c r="Y45" i="6" s="1"/>
  <c r="V46" i="6"/>
  <c r="X37" i="6"/>
  <c r="Y37" i="6" s="1"/>
  <c r="X46" i="6"/>
  <c r="Y46" i="6" s="1"/>
  <c r="X44" i="6"/>
  <c r="Y44" i="6" s="1"/>
  <c r="X42" i="6"/>
  <c r="Y42" i="6" s="1"/>
  <c r="X40" i="6"/>
  <c r="Y40" i="6" s="1"/>
  <c r="X38" i="6"/>
  <c r="Y38" i="6" s="1"/>
  <c r="X36" i="6"/>
  <c r="Y36" i="6" s="1"/>
  <c r="X35" i="6"/>
  <c r="Y35" i="6" s="1"/>
  <c r="K13" i="6"/>
  <c r="K12" i="6"/>
  <c r="K11" i="6"/>
  <c r="K9" i="6"/>
  <c r="K8" i="6"/>
  <c r="K7" i="6"/>
  <c r="K5" i="6"/>
  <c r="K4" i="6"/>
  <c r="K6" i="6" l="1"/>
  <c r="K10" i="6"/>
  <c r="K14" i="6"/>
</calcChain>
</file>

<file path=xl/sharedStrings.xml><?xml version="1.0" encoding="utf-8"?>
<sst xmlns="http://schemas.openxmlformats.org/spreadsheetml/2006/main" count="356" uniqueCount="92">
  <si>
    <t>مدل شماره 1</t>
  </si>
  <si>
    <t>ρ.(kg/m^3)</t>
  </si>
  <si>
    <t>g'</t>
  </si>
  <si>
    <t>Ri</t>
  </si>
  <si>
    <t>Ew</t>
  </si>
  <si>
    <t>مدل شماره 2</t>
  </si>
  <si>
    <t>مدل شماره 3</t>
  </si>
  <si>
    <t>B j+1</t>
  </si>
  <si>
    <t>B j</t>
  </si>
  <si>
    <t>dx</t>
  </si>
  <si>
    <t>U j+1</t>
  </si>
  <si>
    <t>U j</t>
  </si>
  <si>
    <t>h j+1</t>
  </si>
  <si>
    <t>h j</t>
  </si>
  <si>
    <t>Q j+1</t>
  </si>
  <si>
    <t>Q j</t>
  </si>
  <si>
    <t>c</t>
  </si>
  <si>
    <t>Fr</t>
  </si>
  <si>
    <t>h</t>
  </si>
  <si>
    <t>s</t>
  </si>
  <si>
    <t>rw</t>
  </si>
  <si>
    <t>rs</t>
  </si>
  <si>
    <t>rt</t>
  </si>
  <si>
    <t>u</t>
  </si>
  <si>
    <t>ri</t>
  </si>
  <si>
    <t>fr</t>
  </si>
  <si>
    <t>cm</t>
  </si>
  <si>
    <t>%</t>
  </si>
  <si>
    <t>gr/cm3</t>
  </si>
  <si>
    <t>cm/s2</t>
  </si>
  <si>
    <t>cm/s</t>
  </si>
  <si>
    <t>v</t>
  </si>
  <si>
    <t>m/s</t>
  </si>
  <si>
    <t>m</t>
  </si>
  <si>
    <t>gr/lit</t>
  </si>
  <si>
    <t>density</t>
  </si>
  <si>
    <t xml:space="preserve">Q </t>
  </si>
  <si>
    <t>kg/m^3</t>
  </si>
  <si>
    <t>lit/min</t>
  </si>
  <si>
    <t>مقادیر ورودی جریان چگال</t>
  </si>
  <si>
    <t>Q(lit/min)</t>
  </si>
  <si>
    <t>S(%)</t>
  </si>
  <si>
    <t>مقادیر جریان چگال اندازه گیری شده در فاصله 450 cm از دریچه</t>
  </si>
  <si>
    <t>u(cm/s)</t>
  </si>
  <si>
    <t>h(cm)</t>
  </si>
  <si>
    <t>c(gr/lit)</t>
  </si>
  <si>
    <t>g'(cm/s^2)</t>
  </si>
  <si>
    <t>Q(l/min)</t>
  </si>
  <si>
    <t>Q(m^3/s)</t>
  </si>
  <si>
    <t>Ew قمشی</t>
  </si>
  <si>
    <t>قمشی</t>
  </si>
  <si>
    <t>ok</t>
  </si>
  <si>
    <t>مانع 8</t>
  </si>
  <si>
    <t>مانع ممتد</t>
  </si>
  <si>
    <t>ممتد</t>
  </si>
  <si>
    <t>قمشیEw</t>
  </si>
  <si>
    <t>model 1</t>
  </si>
  <si>
    <t>model 2 (8)</t>
  </si>
  <si>
    <t>model3(momtad)</t>
  </si>
  <si>
    <t>U(cm/s)</t>
  </si>
  <si>
    <t>C(gr/lit)</t>
  </si>
  <si>
    <t>مدل 1</t>
  </si>
  <si>
    <t>مدل 2</t>
  </si>
  <si>
    <t>مدل  1</t>
  </si>
  <si>
    <t>مدل 3</t>
  </si>
  <si>
    <t>z</t>
  </si>
  <si>
    <t>Q50d1005S1</t>
  </si>
  <si>
    <t>Q50d1005S2</t>
  </si>
  <si>
    <t>Q50d1005S3</t>
  </si>
  <si>
    <t>Q50d1008S1</t>
  </si>
  <si>
    <t>Q50d1008S2</t>
  </si>
  <si>
    <t>Q50d1008S3</t>
  </si>
  <si>
    <t>Q90d1005S1</t>
  </si>
  <si>
    <t>Q90d1005S2</t>
  </si>
  <si>
    <t>Q90d1005S3</t>
  </si>
  <si>
    <t>Q90d1008S1</t>
  </si>
  <si>
    <t>Q90d1008S2</t>
  </si>
  <si>
    <t>Q90d1008S3</t>
  </si>
  <si>
    <t xml:space="preserve"> simple 450 cm</t>
  </si>
  <si>
    <t>momtad 500 cm</t>
  </si>
  <si>
    <t>mozei 500 cm</t>
  </si>
  <si>
    <t>q</t>
  </si>
  <si>
    <t>q lit/s</t>
  </si>
  <si>
    <t>g</t>
  </si>
  <si>
    <t>model 2</t>
  </si>
  <si>
    <t>model 3</t>
  </si>
  <si>
    <t>c1(gr/lit)</t>
  </si>
  <si>
    <t>fr1</t>
  </si>
  <si>
    <t>c2(gr/lit)</t>
  </si>
  <si>
    <t>fr2</t>
  </si>
  <si>
    <t>c3(gr/lit)</t>
  </si>
  <si>
    <t>fr3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</si>
</sst>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4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18" fillId="0" borderId="10" xfId="0" applyFont="1" applyBorder="1" applyAlignment="1">
      <alignment vertical="center" textRotation="90"/>
    </xf>
    <xf numFmtId="0" fontId="18" fillId="0" borderId="10" xfId="0" applyFont="1" applyBorder="1" applyAlignment="1">
      <alignment horizontal="center"/>
    </xf>
    <xf numFmtId="0" fontId="19" fillId="0" borderId="11" xfId="0" applyFont="1" applyBorder="1" applyAlignment="1">
      <alignment vertical="center" textRotation="90"/>
    </xf>
    <xf numFmtId="0" fontId="19" fillId="0" borderId="13" xfId="0" applyFont="1" applyBorder="1" applyAlignment="1">
      <alignment vertical="center" textRotation="90"/>
    </xf>
    <xf numFmtId="0" fontId="18" fillId="0" borderId="1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4" fillId="0" borderId="0" xfId="0" applyFont="1"/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18" fillId="0" borderId="10" xfId="0" applyFont="1" applyBorder="1" applyAlignment="1">
      <alignment horizontal="center"/>
    </xf>
    <xf numFmtId="0" fontId="18" fillId="35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35" borderId="0" xfId="0" applyFill="1"/>
    <xf numFmtId="0" fontId="18" fillId="36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4" fillId="33" borderId="0" xfId="0" applyFont="1" applyFill="1"/>
    <xf numFmtId="0" fontId="0" fillId="0" borderId="0" xfId="0" applyFill="1"/>
    <xf numFmtId="0" fontId="0" fillId="37" borderId="0" xfId="0" applyFill="1"/>
    <xf numFmtId="0" fontId="18" fillId="37" borderId="10" xfId="0" applyFont="1" applyFill="1" applyBorder="1" applyAlignment="1">
      <alignment horizontal="center"/>
    </xf>
    <xf numFmtId="0" fontId="0" fillId="38" borderId="0" xfId="0" applyFill="1"/>
    <xf numFmtId="0" fontId="18" fillId="33" borderId="10" xfId="0" applyFont="1" applyFill="1" applyBorder="1" applyAlignment="1">
      <alignment horizontal="center"/>
    </xf>
    <xf numFmtId="0" fontId="0" fillId="33" borderId="0" xfId="0" applyFill="1" applyAlignment="1">
      <alignment horizontal="center" vertical="center"/>
    </xf>
    <xf numFmtId="11" fontId="0" fillId="0" borderId="0" xfId="0" applyNumberFormat="1"/>
    <xf numFmtId="0" fontId="0" fillId="39" borderId="0" xfId="0" applyFill="1" applyAlignment="1">
      <alignment horizontal="center" vertical="center"/>
    </xf>
    <xf numFmtId="0" fontId="0" fillId="39" borderId="0" xfId="0" applyFill="1"/>
    <xf numFmtId="11" fontId="0" fillId="39" borderId="0" xfId="0" applyNumberFormat="1" applyFill="1"/>
    <xf numFmtId="0" fontId="0" fillId="36" borderId="0" xfId="0" applyFill="1" applyAlignment="1">
      <alignment horizontal="center" vertical="center"/>
    </xf>
    <xf numFmtId="0" fontId="20" fillId="33" borderId="18" xfId="0" applyFont="1" applyFill="1" applyBorder="1" applyAlignment="1">
      <alignment horizontal="center" vertical="center" readingOrder="1"/>
    </xf>
    <xf numFmtId="0" fontId="20" fillId="0" borderId="18" xfId="0" applyFont="1" applyBorder="1" applyAlignment="1">
      <alignment horizontal="center" vertical="center" readingOrder="1"/>
    </xf>
    <xf numFmtId="0" fontId="20" fillId="33" borderId="19" xfId="0" applyFont="1" applyFill="1" applyBorder="1" applyAlignment="1">
      <alignment horizontal="center" vertical="center" readingOrder="1"/>
    </xf>
    <xf numFmtId="0" fontId="20" fillId="0" borderId="0" xfId="0" applyFont="1" applyFill="1" applyBorder="1" applyAlignment="1">
      <alignment horizontal="center" vertical="center" readingOrder="1"/>
    </xf>
    <xf numFmtId="0" fontId="19" fillId="0" borderId="10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 textRotation="90"/>
    </xf>
    <xf numFmtId="0" fontId="19" fillId="0" borderId="11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19" fillId="35" borderId="12" xfId="0" applyFont="1" applyFill="1" applyBorder="1" applyAlignment="1">
      <alignment horizontal="center" vertical="center" textRotation="90"/>
    </xf>
    <xf numFmtId="0" fontId="19" fillId="35" borderId="11" xfId="0" applyFont="1" applyFill="1" applyBorder="1" applyAlignment="1">
      <alignment horizontal="center" vertical="center" textRotation="9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9" borderId="0" xfId="0" applyFill="1" applyAlignment="1">
      <alignment horizontal="center"/>
    </xf>
    <xf numFmtId="0" fontId="21" fillId="0" borderId="21" xfId="0" applyFont="1" applyBorder="1" applyAlignment="1">
      <alignment horizontal="center" vertical="center" textRotation="90" readingOrder="1"/>
    </xf>
    <xf numFmtId="0" fontId="21" fillId="0" borderId="20" xfId="0" applyFont="1" applyBorder="1" applyAlignment="1">
      <alignment horizontal="center" vertical="center" textRotation="90" readingOrder="1"/>
    </xf>
    <xf numFmtId="0" fontId="21" fillId="0" borderId="22" xfId="0" applyFont="1" applyBorder="1" applyAlignment="1">
      <alignment horizontal="center" vertical="center" textRotation="90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9153543307086612E-3"/>
                  <c:y val="-0.14064632545931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model1!$I$3:$I$14</c:f>
              <c:numCache>
                <c:formatCode>General</c:formatCode>
                <c:ptCount val="12"/>
                <c:pt idx="0">
                  <c:v>0.31218103268784414</c:v>
                </c:pt>
                <c:pt idx="1">
                  <c:v>0.4205517341622621</c:v>
                </c:pt>
                <c:pt idx="2">
                  <c:v>0.49279031794003197</c:v>
                </c:pt>
                <c:pt idx="3">
                  <c:v>0.62926926462939814</c:v>
                </c:pt>
                <c:pt idx="4">
                  <c:v>0.74056344707627408</c:v>
                </c:pt>
                <c:pt idx="5">
                  <c:v>0.79438823483329823</c:v>
                </c:pt>
                <c:pt idx="6">
                  <c:v>0.34490586991940864</c:v>
                </c:pt>
                <c:pt idx="7">
                  <c:v>0.4762351384169824</c:v>
                </c:pt>
                <c:pt idx="8">
                  <c:v>0.32557449652675441</c:v>
                </c:pt>
                <c:pt idx="9">
                  <c:v>0.65802754632654736</c:v>
                </c:pt>
                <c:pt idx="10">
                  <c:v>0.78565453624542414</c:v>
                </c:pt>
                <c:pt idx="11">
                  <c:v>0.81246220102868416</c:v>
                </c:pt>
              </c:numCache>
            </c:numRef>
          </c:xVal>
          <c:yVal>
            <c:numRef>
              <c:f>model1!$J$3:$J$14</c:f>
              <c:numCache>
                <c:formatCode>General</c:formatCode>
                <c:ptCount val="12"/>
                <c:pt idx="0">
                  <c:v>4.000000000000007E-2</c:v>
                </c:pt>
                <c:pt idx="1">
                  <c:v>2.4483675937122154E-2</c:v>
                </c:pt>
                <c:pt idx="2">
                  <c:v>3.413020277481324E-2</c:v>
                </c:pt>
                <c:pt idx="3">
                  <c:v>2.3262927895120206E-2</c:v>
                </c:pt>
                <c:pt idx="4">
                  <c:v>2.0490716180371338E-2</c:v>
                </c:pt>
                <c:pt idx="5">
                  <c:v>2.1435035552682568E-2</c:v>
                </c:pt>
                <c:pt idx="6">
                  <c:v>5.2132596685082876E-2</c:v>
                </c:pt>
                <c:pt idx="7">
                  <c:v>4.3396226415094323E-2</c:v>
                </c:pt>
                <c:pt idx="8">
                  <c:v>3.2024691358024771E-2</c:v>
                </c:pt>
                <c:pt idx="9">
                  <c:v>2.2543563068920726E-2</c:v>
                </c:pt>
                <c:pt idx="10">
                  <c:v>1.8911300121506693E-2</c:v>
                </c:pt>
                <c:pt idx="11">
                  <c:v>1.6827586206896568E-2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8-4280-966B-83F89DF2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053368328958884E-2"/>
                  <c:y val="0.1629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new'!$G$3:$G$14</c:f>
              <c:numCache>
                <c:formatCode>General</c:formatCode>
                <c:ptCount val="12"/>
                <c:pt idx="0">
                  <c:v>0.4</c:v>
                </c:pt>
                <c:pt idx="1">
                  <c:v>0.89999999999999969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0.50000000000000044</c:v>
                </c:pt>
                <c:pt idx="7">
                  <c:v>1</c:v>
                </c:pt>
                <c:pt idx="8">
                  <c:v>2.6</c:v>
                </c:pt>
                <c:pt idx="9">
                  <c:v>3.9999999999999991</c:v>
                </c:pt>
                <c:pt idx="10">
                  <c:v>5.5</c:v>
                </c:pt>
                <c:pt idx="11">
                  <c:v>6.6</c:v>
                </c:pt>
              </c:numCache>
            </c:numRef>
          </c:xVal>
          <c:yVal>
            <c:numRef>
              <c:f>'model1 new'!$F$3:$F$14</c:f>
              <c:numCache>
                <c:formatCode>General</c:formatCode>
                <c:ptCount val="12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3-41B1-B32C-90E68256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</a:t>
                </a:r>
                <a:r>
                  <a:rPr lang="en-US" b="1" baseline="0">
                    <a:solidFill>
                      <a:schemeClr val="tx1"/>
                    </a:solidFill>
                  </a:rPr>
                  <a:t> (cm)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053368328958884E-2"/>
                  <c:y val="0.1629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new'!$E$3:$E$14</c:f>
              <c:numCache>
                <c:formatCode>General</c:formatCode>
                <c:ptCount val="12"/>
                <c:pt idx="0">
                  <c:v>3.9600000000000004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7.8299999999999992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</c:numCache>
            </c:numRef>
          </c:xVal>
          <c:yVal>
            <c:numRef>
              <c:f>'model1 new'!$G$3:$G$14</c:f>
              <c:numCache>
                <c:formatCode>General</c:formatCode>
                <c:ptCount val="12"/>
                <c:pt idx="0">
                  <c:v>0.4</c:v>
                </c:pt>
                <c:pt idx="1">
                  <c:v>0.89999999999999969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0.50000000000000044</c:v>
                </c:pt>
                <c:pt idx="7">
                  <c:v>1</c:v>
                </c:pt>
                <c:pt idx="8">
                  <c:v>2.6</c:v>
                </c:pt>
                <c:pt idx="9">
                  <c:v>3.9999999999999991</c:v>
                </c:pt>
                <c:pt idx="10">
                  <c:v>5.5</c:v>
                </c:pt>
                <c:pt idx="11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E-44CC-8BD4-B36D4497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</a:t>
                </a:r>
                <a:r>
                  <a:rPr lang="en-US" b="1" baseline="0">
                    <a:solidFill>
                      <a:schemeClr val="tx1"/>
                    </a:solidFill>
                  </a:rPr>
                  <a:t>(gr/lit)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958333333333334"/>
                  <c:y val="-0.246205890930300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Ew = 0.0016 Ri</a:t>
                    </a:r>
                    <a:r>
                      <a:rPr lang="en-US" b="1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-1.519</a:t>
                    </a: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0.8261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'model2-8'!$I$15:$I$22</c:f>
              <c:numCache>
                <c:formatCode>General</c:formatCode>
                <c:ptCount val="8"/>
                <c:pt idx="0">
                  <c:v>0.17785075556012134</c:v>
                </c:pt>
                <c:pt idx="1">
                  <c:v>0.11378536364889179</c:v>
                </c:pt>
                <c:pt idx="2">
                  <c:v>0.20594179256277204</c:v>
                </c:pt>
                <c:pt idx="3">
                  <c:v>0.10214999301584853</c:v>
                </c:pt>
                <c:pt idx="4">
                  <c:v>0.120345622426097</c:v>
                </c:pt>
                <c:pt idx="5">
                  <c:v>8.9061000000000001E-2</c:v>
                </c:pt>
                <c:pt idx="6">
                  <c:v>0.1833749541738188</c:v>
                </c:pt>
                <c:pt idx="7">
                  <c:v>0.17210584436546647</c:v>
                </c:pt>
              </c:numCache>
            </c:numRef>
          </c:xVal>
          <c:yVal>
            <c:numRef>
              <c:f>'model2-8'!$L$28:$L$35</c:f>
              <c:numCache>
                <c:formatCode>General</c:formatCode>
                <c:ptCount val="8"/>
                <c:pt idx="0">
                  <c:v>3.1445122761079899E-2</c:v>
                </c:pt>
                <c:pt idx="1">
                  <c:v>4.9914259151180702E-2</c:v>
                </c:pt>
                <c:pt idx="2">
                  <c:v>1.23482914931115E-2</c:v>
                </c:pt>
                <c:pt idx="3">
                  <c:v>5.3543641599874098E-2</c:v>
                </c:pt>
                <c:pt idx="4">
                  <c:v>3.2064861550219703E-2</c:v>
                </c:pt>
                <c:pt idx="5">
                  <c:v>5.6106900493455701E-2</c:v>
                </c:pt>
                <c:pt idx="6">
                  <c:v>2.1298384976307899E-2</c:v>
                </c:pt>
                <c:pt idx="7">
                  <c:v>2.3955103111592699E-2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C-45B2-8A1B-49766E1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4374453193351"/>
                  <c:y val="-0.143138386327663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Ew = 0.0042Ri</a:t>
                    </a:r>
                    <a:r>
                      <a:rPr lang="en-US" b="1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-0.844</a:t>
                    </a: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0.8581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'model3-momtad'!$I$3:$I$30</c:f>
              <c:numCache>
                <c:formatCode>General</c:formatCode>
                <c:ptCount val="28"/>
                <c:pt idx="0">
                  <c:v>0.20258043865005929</c:v>
                </c:pt>
                <c:pt idx="1">
                  <c:v>0.39130060648666565</c:v>
                </c:pt>
                <c:pt idx="2">
                  <c:v>0.51966978982767009</c:v>
                </c:pt>
                <c:pt idx="3">
                  <c:v>0.5095588814553913</c:v>
                </c:pt>
                <c:pt idx="4">
                  <c:v>0.68126899147508058</c:v>
                </c:pt>
                <c:pt idx="5">
                  <c:v>0.881912920185144</c:v>
                </c:pt>
                <c:pt idx="6">
                  <c:v>0.34490586991940864</c:v>
                </c:pt>
                <c:pt idx="7">
                  <c:v>0.4762351384169824</c:v>
                </c:pt>
                <c:pt idx="8">
                  <c:v>1.0832692519525973</c:v>
                </c:pt>
                <c:pt idx="9">
                  <c:v>0.65802754632654736</c:v>
                </c:pt>
                <c:pt idx="10">
                  <c:v>0.78565453624542414</c:v>
                </c:pt>
                <c:pt idx="11">
                  <c:v>0.81246220102868416</c:v>
                </c:pt>
                <c:pt idx="12">
                  <c:v>0.17785075556012134</c:v>
                </c:pt>
                <c:pt idx="13">
                  <c:v>0.11378536364889179</c:v>
                </c:pt>
                <c:pt idx="14">
                  <c:v>0.20594179256277204</c:v>
                </c:pt>
                <c:pt idx="15">
                  <c:v>0.10214999301584853</c:v>
                </c:pt>
                <c:pt idx="16">
                  <c:v>0.120345622426097</c:v>
                </c:pt>
                <c:pt idx="17">
                  <c:v>8.9060926627037143E-2</c:v>
                </c:pt>
                <c:pt idx="18">
                  <c:v>0.1833749541738188</c:v>
                </c:pt>
                <c:pt idx="19">
                  <c:v>0.17210584436546647</c:v>
                </c:pt>
                <c:pt idx="20">
                  <c:v>0.11634268194899437</c:v>
                </c:pt>
                <c:pt idx="21">
                  <c:v>3.7830909413442762E-2</c:v>
                </c:pt>
                <c:pt idx="22">
                  <c:v>3.6020888387058934E-2</c:v>
                </c:pt>
                <c:pt idx="23">
                  <c:v>2.848863543203883E-2</c:v>
                </c:pt>
                <c:pt idx="24">
                  <c:v>9.4530815751824551E-2</c:v>
                </c:pt>
                <c:pt idx="25">
                  <c:v>6.4411423393345435E-2</c:v>
                </c:pt>
                <c:pt idx="26">
                  <c:v>5.5990597977667325E-2</c:v>
                </c:pt>
                <c:pt idx="27">
                  <c:v>3.0518076714537927E-2</c:v>
                </c:pt>
              </c:numCache>
            </c:numRef>
          </c:xVal>
          <c:yVal>
            <c:numRef>
              <c:f>'model3-momtad'!$J$3:$J$30</c:f>
              <c:numCache>
                <c:formatCode>General</c:formatCode>
                <c:ptCount val="28"/>
                <c:pt idx="0">
                  <c:v>1.55695989875296E-2</c:v>
                </c:pt>
                <c:pt idx="1">
                  <c:v>9.3980504634732908E-3</c:v>
                </c:pt>
                <c:pt idx="2">
                  <c:v>5.6618735643836002E-3</c:v>
                </c:pt>
                <c:pt idx="3">
                  <c:v>8.37806468531971E-3</c:v>
                </c:pt>
                <c:pt idx="4">
                  <c:v>8.3156795949112794E-3</c:v>
                </c:pt>
                <c:pt idx="5">
                  <c:v>9.1069004934557808E-3</c:v>
                </c:pt>
                <c:pt idx="6">
                  <c:v>1.41817516464892E-2</c:v>
                </c:pt>
                <c:pt idx="7">
                  <c:v>3.6791868731264098E-3</c:v>
                </c:pt>
                <c:pt idx="8">
                  <c:v>2.5634133404011899E-3</c:v>
                </c:pt>
                <c:pt idx="9">
                  <c:v>4.27040555690368E-3</c:v>
                </c:pt>
                <c:pt idx="10">
                  <c:v>4.7300851717323603E-3</c:v>
                </c:pt>
                <c:pt idx="11">
                  <c:v>3.40318827586545E-3</c:v>
                </c:pt>
                <c:pt idx="12">
                  <c:v>3.1445122761079899E-2</c:v>
                </c:pt>
                <c:pt idx="13">
                  <c:v>4.9914259151180702E-2</c:v>
                </c:pt>
                <c:pt idx="14">
                  <c:v>1.23482914931115E-2</c:v>
                </c:pt>
                <c:pt idx="15">
                  <c:v>5.3543641599874098E-2</c:v>
                </c:pt>
                <c:pt idx="16">
                  <c:v>3.2064861550219703E-2</c:v>
                </c:pt>
                <c:pt idx="17">
                  <c:v>5.6106900493455701E-2</c:v>
                </c:pt>
                <c:pt idx="18">
                  <c:v>2.1298384976307899E-2</c:v>
                </c:pt>
                <c:pt idx="19">
                  <c:v>2.3955103111592699E-2</c:v>
                </c:pt>
                <c:pt idx="20">
                  <c:v>2.6045065012290002E-2</c:v>
                </c:pt>
                <c:pt idx="21">
                  <c:v>5.1938389058418299E-2</c:v>
                </c:pt>
                <c:pt idx="22">
                  <c:v>5.6262107512007997E-2</c:v>
                </c:pt>
                <c:pt idx="23">
                  <c:v>7.7328300760181601E-2</c:v>
                </c:pt>
                <c:pt idx="24">
                  <c:v>1.9602822102565601E-2</c:v>
                </c:pt>
                <c:pt idx="25">
                  <c:v>3.8295829805675002E-2</c:v>
                </c:pt>
                <c:pt idx="26">
                  <c:v>4.1182805089549503E-2</c:v>
                </c:pt>
                <c:pt idx="27">
                  <c:v>5.1728072178540502E-2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C-40B6-AD73-B64D00C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9153543307086612E-3"/>
                  <c:y val="-0.14064632545931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new'!$E$3:$E$14</c:f>
              <c:numCache>
                <c:formatCode>General</c:formatCode>
                <c:ptCount val="12"/>
                <c:pt idx="0">
                  <c:v>3.9600000000000004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7.8299999999999992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</c:numCache>
            </c:numRef>
          </c:xVal>
          <c:yVal>
            <c:numRef>
              <c:f>'model1 new'!$F$3:$F$14</c:f>
              <c:numCache>
                <c:formatCode>General</c:formatCode>
                <c:ptCount val="12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7-4156-9428-AA204103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</a:t>
                </a:r>
                <a:r>
                  <a:rPr lang="en-US" b="1" baseline="0">
                    <a:solidFill>
                      <a:schemeClr val="tx1"/>
                    </a:solidFill>
                  </a:rPr>
                  <a:t> (cm)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053368328958884E-2"/>
                  <c:y val="0.1629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new'!$G$3:$G$14</c:f>
              <c:numCache>
                <c:formatCode>General</c:formatCode>
                <c:ptCount val="12"/>
                <c:pt idx="0">
                  <c:v>0.4</c:v>
                </c:pt>
                <c:pt idx="1">
                  <c:v>0.89999999999999969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0.50000000000000044</c:v>
                </c:pt>
                <c:pt idx="7">
                  <c:v>1</c:v>
                </c:pt>
                <c:pt idx="8">
                  <c:v>2.6</c:v>
                </c:pt>
                <c:pt idx="9">
                  <c:v>3.9999999999999991</c:v>
                </c:pt>
                <c:pt idx="10">
                  <c:v>5.5</c:v>
                </c:pt>
                <c:pt idx="11">
                  <c:v>6.6</c:v>
                </c:pt>
              </c:numCache>
            </c:numRef>
          </c:xVal>
          <c:yVal>
            <c:numRef>
              <c:f>'model1 new'!$F$3:$F$14</c:f>
              <c:numCache>
                <c:formatCode>General</c:formatCode>
                <c:ptCount val="12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953-BA92-DFB5AF99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</a:t>
                </a:r>
                <a:r>
                  <a:rPr lang="en-US" b="1" baseline="0">
                    <a:solidFill>
                      <a:schemeClr val="tx1"/>
                    </a:solidFill>
                  </a:rPr>
                  <a:t> (cm)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053368328958884E-2"/>
                  <c:y val="0.1629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new'!$E$3:$E$14</c:f>
              <c:numCache>
                <c:formatCode>General</c:formatCode>
                <c:ptCount val="12"/>
                <c:pt idx="0">
                  <c:v>3.9600000000000004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7.8299999999999992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</c:numCache>
            </c:numRef>
          </c:xVal>
          <c:yVal>
            <c:numRef>
              <c:f>'model1 new'!$G$3:$G$14</c:f>
              <c:numCache>
                <c:formatCode>General</c:formatCode>
                <c:ptCount val="12"/>
                <c:pt idx="0">
                  <c:v>0.4</c:v>
                </c:pt>
                <c:pt idx="1">
                  <c:v>0.89999999999999969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0.50000000000000044</c:v>
                </c:pt>
                <c:pt idx="7">
                  <c:v>1</c:v>
                </c:pt>
                <c:pt idx="8">
                  <c:v>2.6</c:v>
                </c:pt>
                <c:pt idx="9">
                  <c:v>3.9999999999999991</c:v>
                </c:pt>
                <c:pt idx="10">
                  <c:v>5.5</c:v>
                </c:pt>
                <c:pt idx="11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2-4D54-9A73-A829C8B5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</a:t>
                </a:r>
                <a:r>
                  <a:rPr lang="en-US" b="1" baseline="0">
                    <a:solidFill>
                      <a:schemeClr val="tx1"/>
                    </a:solidFill>
                  </a:rPr>
                  <a:t>(gr/lit)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791054243219596"/>
                  <c:y val="-0.22144502770487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</a:rPr>
                      <a:t>Ew = 0.0041 Ri</a:t>
                    </a:r>
                    <a:r>
                      <a:rPr lang="en-US" b="1" baseline="30000">
                        <a:solidFill>
                          <a:schemeClr val="tx1"/>
                        </a:solidFill>
                      </a:rPr>
                      <a:t>-0.782</a:t>
                    </a:r>
                    <a:r>
                      <a:rPr lang="en-US" b="1" baseline="0">
                        <a:solidFill>
                          <a:schemeClr val="tx1"/>
                        </a:solidFill>
                      </a:rPr>
                      <a:t/>
                    </a:r>
                    <a:br>
                      <a:rPr lang="en-US" b="1" baseline="0">
                        <a:solidFill>
                          <a:schemeClr val="tx1"/>
                        </a:solidFill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</a:rPr>
                      <a:t>R² = 0.8686</a:t>
                    </a:r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'model3-momtad'!$K$36:$K$43</c:f>
              <c:numCache>
                <c:formatCode>General</c:formatCode>
                <c:ptCount val="8"/>
                <c:pt idx="0">
                  <c:v>0.11634268194899437</c:v>
                </c:pt>
                <c:pt idx="1">
                  <c:v>3.7830909413442762E-2</c:v>
                </c:pt>
                <c:pt idx="2">
                  <c:v>3.6020888387058934E-2</c:v>
                </c:pt>
                <c:pt idx="3">
                  <c:v>2.848863543203883E-2</c:v>
                </c:pt>
                <c:pt idx="4">
                  <c:v>9.4530815751824551E-2</c:v>
                </c:pt>
                <c:pt idx="5">
                  <c:v>6.4411423393345435E-2</c:v>
                </c:pt>
                <c:pt idx="6">
                  <c:v>5.5990597977667325E-2</c:v>
                </c:pt>
                <c:pt idx="7">
                  <c:v>3.0518076714537927E-2</c:v>
                </c:pt>
              </c:numCache>
            </c:numRef>
          </c:xVal>
          <c:yVal>
            <c:numRef>
              <c:f>'model3-momtad'!$L$36:$L$43</c:f>
              <c:numCache>
                <c:formatCode>General</c:formatCode>
                <c:ptCount val="8"/>
                <c:pt idx="0">
                  <c:v>2.6045065012290002E-2</c:v>
                </c:pt>
                <c:pt idx="1">
                  <c:v>5.1938389058418299E-2</c:v>
                </c:pt>
                <c:pt idx="2">
                  <c:v>5.6262107512007997E-2</c:v>
                </c:pt>
                <c:pt idx="3">
                  <c:v>7.7328300760181601E-2</c:v>
                </c:pt>
                <c:pt idx="4">
                  <c:v>1.9602822102565601E-2</c:v>
                </c:pt>
                <c:pt idx="5">
                  <c:v>3.8295829805675002E-2</c:v>
                </c:pt>
                <c:pt idx="6">
                  <c:v>4.1182805089549503E-2</c:v>
                </c:pt>
                <c:pt idx="7">
                  <c:v>5.1728072178540502E-2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0-4244-AE52-D3AC895E0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390638670166229E-2"/>
                  <c:y val="-0.28183326042578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new'!$I$3:$I$14</c:f>
              <c:numCache>
                <c:formatCode>General</c:formatCode>
                <c:ptCount val="12"/>
                <c:pt idx="0">
                  <c:v>0.20258043865005929</c:v>
                </c:pt>
                <c:pt idx="1">
                  <c:v>0.39130060648666565</c:v>
                </c:pt>
                <c:pt idx="2">
                  <c:v>0.51966978982767009</c:v>
                </c:pt>
                <c:pt idx="3">
                  <c:v>0.5095588814553913</c:v>
                </c:pt>
                <c:pt idx="4">
                  <c:v>0.68126899147508058</c:v>
                </c:pt>
                <c:pt idx="5">
                  <c:v>0.881912920185144</c:v>
                </c:pt>
                <c:pt idx="6">
                  <c:v>0.34490586991940864</c:v>
                </c:pt>
                <c:pt idx="7">
                  <c:v>0.4762351384169824</c:v>
                </c:pt>
                <c:pt idx="8">
                  <c:v>1.0832692519525973</c:v>
                </c:pt>
                <c:pt idx="9">
                  <c:v>0.65802754632654736</c:v>
                </c:pt>
                <c:pt idx="10">
                  <c:v>0.78565453624542414</c:v>
                </c:pt>
                <c:pt idx="11">
                  <c:v>0.81246220102868416</c:v>
                </c:pt>
              </c:numCache>
            </c:numRef>
          </c:xVal>
          <c:yVal>
            <c:numRef>
              <c:f>'model1 new'!$L$16:$L$27</c:f>
              <c:numCache>
                <c:formatCode>General</c:formatCode>
                <c:ptCount val="12"/>
                <c:pt idx="0">
                  <c:v>1.0569598987529599E-2</c:v>
                </c:pt>
                <c:pt idx="1">
                  <c:v>7.3980504634732899E-3</c:v>
                </c:pt>
                <c:pt idx="2">
                  <c:v>6.6618735643836002E-3</c:v>
                </c:pt>
                <c:pt idx="3">
                  <c:v>6.37806468531971E-3</c:v>
                </c:pt>
                <c:pt idx="4">
                  <c:v>5.3156795949112802E-3</c:v>
                </c:pt>
                <c:pt idx="5">
                  <c:v>3.1069004934557798E-3</c:v>
                </c:pt>
                <c:pt idx="6">
                  <c:v>8.1817516464892902E-3</c:v>
                </c:pt>
                <c:pt idx="7">
                  <c:v>6.2791868731264097E-3</c:v>
                </c:pt>
                <c:pt idx="8">
                  <c:v>3.56341334040119E-3</c:v>
                </c:pt>
                <c:pt idx="9">
                  <c:v>4.27040555690368E-3</c:v>
                </c:pt>
                <c:pt idx="10">
                  <c:v>3.7300851717323598E-3</c:v>
                </c:pt>
                <c:pt idx="11">
                  <c:v>3.40318827586545E-3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E-48B9-87AD-692DFA8C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9153543307086612E-3"/>
                  <c:y val="-0.14064632545931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new'!$E$3:$E$14</c:f>
              <c:numCache>
                <c:formatCode>General</c:formatCode>
                <c:ptCount val="12"/>
                <c:pt idx="0">
                  <c:v>3.9600000000000004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7.8299999999999992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</c:numCache>
            </c:numRef>
          </c:xVal>
          <c:yVal>
            <c:numRef>
              <c:f>'model1 new'!$F$3:$F$14</c:f>
              <c:numCache>
                <c:formatCode>General</c:formatCode>
                <c:ptCount val="12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4CC2-B7A0-E0388F78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</a:t>
                </a:r>
                <a:r>
                  <a:rPr lang="en-US" b="1" baseline="0">
                    <a:solidFill>
                      <a:schemeClr val="tx1"/>
                    </a:solidFill>
                  </a:rPr>
                  <a:t> (cm)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516491688538932E-2"/>
                  <c:y val="-0.27290682414698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Ew = 0.0034 Ri</a:t>
                    </a:r>
                    <a:r>
                      <a:rPr lang="en-US" b="1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-0.799</a:t>
                    </a: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0.9013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new'!$I$3:$I$14</c:f>
              <c:numCache>
                <c:formatCode>General</c:formatCode>
                <c:ptCount val="12"/>
                <c:pt idx="0">
                  <c:v>0.20258043865005929</c:v>
                </c:pt>
                <c:pt idx="1">
                  <c:v>0.39130060648666565</c:v>
                </c:pt>
                <c:pt idx="2">
                  <c:v>0.51966978982767009</c:v>
                </c:pt>
                <c:pt idx="3">
                  <c:v>0.5095588814553913</c:v>
                </c:pt>
                <c:pt idx="4">
                  <c:v>0.68126899147508058</c:v>
                </c:pt>
                <c:pt idx="5">
                  <c:v>0.881912920185144</c:v>
                </c:pt>
                <c:pt idx="6">
                  <c:v>0.34490586991940864</c:v>
                </c:pt>
                <c:pt idx="7">
                  <c:v>0.4762351384169824</c:v>
                </c:pt>
                <c:pt idx="8">
                  <c:v>1.0832692519525973</c:v>
                </c:pt>
                <c:pt idx="9">
                  <c:v>0.65802754632654736</c:v>
                </c:pt>
                <c:pt idx="10">
                  <c:v>0.78565453624542414</c:v>
                </c:pt>
                <c:pt idx="11">
                  <c:v>0.81246220102868416</c:v>
                </c:pt>
              </c:numCache>
            </c:numRef>
          </c:xVal>
          <c:yVal>
            <c:numRef>
              <c:f>'model1 new'!$L$16:$L$27</c:f>
              <c:numCache>
                <c:formatCode>General</c:formatCode>
                <c:ptCount val="12"/>
                <c:pt idx="0">
                  <c:v>1.0569598987529599E-2</c:v>
                </c:pt>
                <c:pt idx="1">
                  <c:v>7.3980504634732899E-3</c:v>
                </c:pt>
                <c:pt idx="2">
                  <c:v>6.6618735643836002E-3</c:v>
                </c:pt>
                <c:pt idx="3">
                  <c:v>6.37806468531971E-3</c:v>
                </c:pt>
                <c:pt idx="4">
                  <c:v>5.3156795949112802E-3</c:v>
                </c:pt>
                <c:pt idx="5">
                  <c:v>3.1069004934557798E-3</c:v>
                </c:pt>
                <c:pt idx="6">
                  <c:v>8.1817516464892902E-3</c:v>
                </c:pt>
                <c:pt idx="7">
                  <c:v>6.2791868731264097E-3</c:v>
                </c:pt>
                <c:pt idx="8">
                  <c:v>3.56341334040119E-3</c:v>
                </c:pt>
                <c:pt idx="9">
                  <c:v>4.27040555690368E-3</c:v>
                </c:pt>
                <c:pt idx="10">
                  <c:v>3.7300851717323598E-3</c:v>
                </c:pt>
                <c:pt idx="11">
                  <c:v>3.40318827586545E-3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D-4D33-8DEB-E8C493F3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053368328958884E-2"/>
                  <c:y val="0.1629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new'!$G$3:$G$14</c:f>
              <c:numCache>
                <c:formatCode>General</c:formatCode>
                <c:ptCount val="12"/>
                <c:pt idx="0">
                  <c:v>0.4</c:v>
                </c:pt>
                <c:pt idx="1">
                  <c:v>0.89999999999999969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0.50000000000000044</c:v>
                </c:pt>
                <c:pt idx="7">
                  <c:v>1</c:v>
                </c:pt>
                <c:pt idx="8">
                  <c:v>2.6</c:v>
                </c:pt>
                <c:pt idx="9">
                  <c:v>3.9999999999999991</c:v>
                </c:pt>
                <c:pt idx="10">
                  <c:v>5.5</c:v>
                </c:pt>
                <c:pt idx="11">
                  <c:v>6.6</c:v>
                </c:pt>
              </c:numCache>
            </c:numRef>
          </c:xVal>
          <c:yVal>
            <c:numRef>
              <c:f>'model1 new'!$F$3:$F$14</c:f>
              <c:numCache>
                <c:formatCode>General</c:formatCode>
                <c:ptCount val="12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5-4A22-99B7-1E03A4AF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</a:t>
                </a:r>
                <a:r>
                  <a:rPr lang="en-US" b="1" baseline="0">
                    <a:solidFill>
                      <a:schemeClr val="tx1"/>
                    </a:solidFill>
                  </a:rPr>
                  <a:t> (cm)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053368328958884E-2"/>
                  <c:y val="0.1629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new'!$E$3:$E$14</c:f>
              <c:numCache>
                <c:formatCode>General</c:formatCode>
                <c:ptCount val="12"/>
                <c:pt idx="0">
                  <c:v>3.9600000000000004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7.8299999999999992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</c:numCache>
            </c:numRef>
          </c:xVal>
          <c:yVal>
            <c:numRef>
              <c:f>'model1 new'!$G$3:$G$14</c:f>
              <c:numCache>
                <c:formatCode>General</c:formatCode>
                <c:ptCount val="12"/>
                <c:pt idx="0">
                  <c:v>0.4</c:v>
                </c:pt>
                <c:pt idx="1">
                  <c:v>0.89999999999999969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0.50000000000000044</c:v>
                </c:pt>
                <c:pt idx="7">
                  <c:v>1</c:v>
                </c:pt>
                <c:pt idx="8">
                  <c:v>2.6</c:v>
                </c:pt>
                <c:pt idx="9">
                  <c:v>3.9999999999999991</c:v>
                </c:pt>
                <c:pt idx="10">
                  <c:v>5.5</c:v>
                </c:pt>
                <c:pt idx="11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8-4CBE-953C-F38ECBBE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</a:t>
                </a:r>
                <a:r>
                  <a:rPr lang="en-US" b="1" baseline="0">
                    <a:solidFill>
                      <a:schemeClr val="tx1"/>
                    </a:solidFill>
                  </a:rPr>
                  <a:t>(gr/lit)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328871391076116"/>
                  <c:y val="-0.16490740740740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new'!$I$3:$I$14</c:f>
              <c:numCache>
                <c:formatCode>General</c:formatCode>
                <c:ptCount val="12"/>
                <c:pt idx="0">
                  <c:v>0.20258043865005929</c:v>
                </c:pt>
                <c:pt idx="1">
                  <c:v>0.39130060648666565</c:v>
                </c:pt>
                <c:pt idx="2">
                  <c:v>0.51966978982767009</c:v>
                </c:pt>
                <c:pt idx="3">
                  <c:v>0.5095588814553913</c:v>
                </c:pt>
                <c:pt idx="4">
                  <c:v>0.68126899147508058</c:v>
                </c:pt>
                <c:pt idx="5">
                  <c:v>0.881912920185144</c:v>
                </c:pt>
                <c:pt idx="6">
                  <c:v>0.34490586991940864</c:v>
                </c:pt>
                <c:pt idx="7">
                  <c:v>0.4762351384169824</c:v>
                </c:pt>
                <c:pt idx="8">
                  <c:v>1.0832692519525973</c:v>
                </c:pt>
                <c:pt idx="9">
                  <c:v>0.65802754632654736</c:v>
                </c:pt>
                <c:pt idx="10">
                  <c:v>0.78565453624542414</c:v>
                </c:pt>
                <c:pt idx="11">
                  <c:v>0.81246220102868416</c:v>
                </c:pt>
              </c:numCache>
            </c:numRef>
          </c:xVal>
          <c:yVal>
            <c:numRef>
              <c:f>'model1 new'!$L$3:$L$14</c:f>
              <c:numCache>
                <c:formatCode>General</c:formatCode>
                <c:ptCount val="12"/>
                <c:pt idx="0">
                  <c:v>4.372304199772982E-2</c:v>
                </c:pt>
                <c:pt idx="1">
                  <c:v>2.8108310544611801E-2</c:v>
                </c:pt>
                <c:pt idx="2">
                  <c:v>2.42253680634201E-2</c:v>
                </c:pt>
                <c:pt idx="3">
                  <c:v>1.9601779095626298E-2</c:v>
                </c:pt>
                <c:pt idx="4">
                  <c:v>1.11585373134328E-2</c:v>
                </c:pt>
                <c:pt idx="5">
                  <c:v>5.0282968853545404E-3</c:v>
                </c:pt>
                <c:pt idx="6">
                  <c:v>3.3717948717948698E-2</c:v>
                </c:pt>
                <c:pt idx="7">
                  <c:v>2.2994652406417002E-2</c:v>
                </c:pt>
                <c:pt idx="8">
                  <c:v>1.02295104895104E-2</c:v>
                </c:pt>
                <c:pt idx="9">
                  <c:v>1.10045649072753E-2</c:v>
                </c:pt>
                <c:pt idx="10">
                  <c:v>8.8473644388398394E-3</c:v>
                </c:pt>
                <c:pt idx="11">
                  <c:v>8.4145971563981004E-3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A-4CE2-A190-227AC113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093662449497185"/>
                  <c:y val="-0.344022309711286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Ew = 0.004 Ri</a:t>
                    </a:r>
                    <a:r>
                      <a:rPr lang="en-US" b="1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-0.945</a:t>
                    </a: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0.7452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total'!$X$33:$X$128</c:f>
              <c:numCache>
                <c:formatCode>General</c:formatCode>
                <c:ptCount val="96"/>
                <c:pt idx="0">
                  <c:v>0.83414113860269479</c:v>
                </c:pt>
                <c:pt idx="1">
                  <c:v>1.1967027679200426</c:v>
                </c:pt>
                <c:pt idx="2">
                  <c:v>0.62577115711854392</c:v>
                </c:pt>
                <c:pt idx="3">
                  <c:v>0.43595917225620767</c:v>
                </c:pt>
                <c:pt idx="4">
                  <c:v>0.4681581904694303</c:v>
                </c:pt>
                <c:pt idx="5">
                  <c:v>0.6200075058744875</c:v>
                </c:pt>
                <c:pt idx="6">
                  <c:v>0.29050367171633074</c:v>
                </c:pt>
                <c:pt idx="7">
                  <c:v>0.37205583634178119</c:v>
                </c:pt>
                <c:pt idx="8">
                  <c:v>0.78882654510870442</c:v>
                </c:pt>
                <c:pt idx="9">
                  <c:v>0.50705661178243167</c:v>
                </c:pt>
                <c:pt idx="10">
                  <c:v>0.62384848142101457</c:v>
                </c:pt>
                <c:pt idx="11">
                  <c:v>0.55648047395257749</c:v>
                </c:pt>
                <c:pt idx="12">
                  <c:v>0.23396046371248774</c:v>
                </c:pt>
                <c:pt idx="13">
                  <c:v>0.73849265971713351</c:v>
                </c:pt>
                <c:pt idx="14">
                  <c:v>0.60713651865514673</c:v>
                </c:pt>
                <c:pt idx="15">
                  <c:v>0.48871736158425289</c:v>
                </c:pt>
                <c:pt idx="16">
                  <c:v>0.50097458388177463</c:v>
                </c:pt>
                <c:pt idx="17">
                  <c:v>0.63458299661258843</c:v>
                </c:pt>
                <c:pt idx="18">
                  <c:v>0.28779131474862973</c:v>
                </c:pt>
                <c:pt idx="19">
                  <c:v>0.37234060065509073</c:v>
                </c:pt>
                <c:pt idx="20">
                  <c:v>0.62581413066287328</c:v>
                </c:pt>
                <c:pt idx="21">
                  <c:v>0.71215848678449745</c:v>
                </c:pt>
                <c:pt idx="22">
                  <c:v>0.79688665899470412</c:v>
                </c:pt>
                <c:pt idx="23">
                  <c:v>0.58295440952917255</c:v>
                </c:pt>
                <c:pt idx="24">
                  <c:v>0.23729960921254648</c:v>
                </c:pt>
                <c:pt idx="25">
                  <c:v>0.79942220685077825</c:v>
                </c:pt>
                <c:pt idx="26">
                  <c:v>0.43485012298223447</c:v>
                </c:pt>
                <c:pt idx="27">
                  <c:v>0.30630592092147757</c:v>
                </c:pt>
                <c:pt idx="28">
                  <c:v>0.56127835901232226</c:v>
                </c:pt>
                <c:pt idx="29">
                  <c:v>0.57722268445533353</c:v>
                </c:pt>
                <c:pt idx="30">
                  <c:v>0.46901733234546233</c:v>
                </c:pt>
                <c:pt idx="31">
                  <c:v>0.30875799676557342</c:v>
                </c:pt>
                <c:pt idx="32">
                  <c:v>0.50513714588666647</c:v>
                </c:pt>
                <c:pt idx="33">
                  <c:v>0.59965404305042413</c:v>
                </c:pt>
                <c:pt idx="34">
                  <c:v>0.88124206482725087</c:v>
                </c:pt>
                <c:pt idx="35">
                  <c:v>0.62173635760983892</c:v>
                </c:pt>
                <c:pt idx="36">
                  <c:v>0.18833128945363595</c:v>
                </c:pt>
                <c:pt idx="37">
                  <c:v>0.89703135012487933</c:v>
                </c:pt>
                <c:pt idx="38">
                  <c:v>0.38359582035063094</c:v>
                </c:pt>
                <c:pt idx="39">
                  <c:v>0.30426693160958773</c:v>
                </c:pt>
                <c:pt idx="40">
                  <c:v>0.79500960674753829</c:v>
                </c:pt>
                <c:pt idx="41">
                  <c:v>0.61572337964256252</c:v>
                </c:pt>
                <c:pt idx="42">
                  <c:v>0.50916438425684563</c:v>
                </c:pt>
                <c:pt idx="43">
                  <c:v>0.62841212317521566</c:v>
                </c:pt>
                <c:pt idx="44">
                  <c:v>0.48838033426228633</c:v>
                </c:pt>
                <c:pt idx="45">
                  <c:v>0.70323557217568278</c:v>
                </c:pt>
                <c:pt idx="46">
                  <c:v>0.79173268486111148</c:v>
                </c:pt>
                <c:pt idx="47">
                  <c:v>0.90042214665632048</c:v>
                </c:pt>
                <c:pt idx="48">
                  <c:v>0.17297252838581986</c:v>
                </c:pt>
                <c:pt idx="49">
                  <c:v>0.4069526307461323</c:v>
                </c:pt>
                <c:pt idx="50">
                  <c:v>0.53758943775276213</c:v>
                </c:pt>
                <c:pt idx="51">
                  <c:v>0.49969645149173852</c:v>
                </c:pt>
                <c:pt idx="52">
                  <c:v>0.69471508999103615</c:v>
                </c:pt>
                <c:pt idx="53">
                  <c:v>0.63191292018514378</c:v>
                </c:pt>
                <c:pt idx="54">
                  <c:v>0.33053479200609998</c:v>
                </c:pt>
                <c:pt idx="55">
                  <c:v>0.49694101400032942</c:v>
                </c:pt>
                <c:pt idx="56">
                  <c:v>0.32557449652675441</c:v>
                </c:pt>
                <c:pt idx="57">
                  <c:v>0.65802754632654736</c:v>
                </c:pt>
                <c:pt idx="58">
                  <c:v>0.78565453624542414</c:v>
                </c:pt>
                <c:pt idx="59">
                  <c:v>0.81246220102868416</c:v>
                </c:pt>
                <c:pt idx="60">
                  <c:v>0.25327163487037585</c:v>
                </c:pt>
                <c:pt idx="61">
                  <c:v>0.27320502905566668</c:v>
                </c:pt>
                <c:pt idx="62">
                  <c:v>0.2850841828513328</c:v>
                </c:pt>
                <c:pt idx="63">
                  <c:v>0.81941589861692288</c:v>
                </c:pt>
                <c:pt idx="64">
                  <c:v>0.98036667472065997</c:v>
                </c:pt>
                <c:pt idx="65">
                  <c:v>0.70781022861597598</c:v>
                </c:pt>
                <c:pt idx="66">
                  <c:v>0.5035737557148009</c:v>
                </c:pt>
                <c:pt idx="67">
                  <c:v>0.42400512359868708</c:v>
                </c:pt>
                <c:pt idx="68">
                  <c:v>0.41297623070806028</c:v>
                </c:pt>
                <c:pt idx="69">
                  <c:v>0.96419124219706898</c:v>
                </c:pt>
                <c:pt idx="70">
                  <c:v>0.84129342732818291</c:v>
                </c:pt>
                <c:pt idx="71">
                  <c:v>0.81671380495717028</c:v>
                </c:pt>
                <c:pt idx="72">
                  <c:v>0.24357821884354566</c:v>
                </c:pt>
                <c:pt idx="73">
                  <c:v>0.35959520431751946</c:v>
                </c:pt>
                <c:pt idx="74">
                  <c:v>0.48450679752882148</c:v>
                </c:pt>
                <c:pt idx="75">
                  <c:v>1.0944148633237956</c:v>
                </c:pt>
                <c:pt idx="76">
                  <c:v>1.5336248244157047</c:v>
                </c:pt>
                <c:pt idx="77">
                  <c:v>1.0245779284330137</c:v>
                </c:pt>
                <c:pt idx="78">
                  <c:v>0.39322803155872699</c:v>
                </c:pt>
                <c:pt idx="79">
                  <c:v>0.62736370380456319</c:v>
                </c:pt>
                <c:pt idx="80">
                  <c:v>0.47336312060126418</c:v>
                </c:pt>
                <c:pt idx="81">
                  <c:v>0.95366935273117304</c:v>
                </c:pt>
                <c:pt idx="82">
                  <c:v>1.1627834110752755</c:v>
                </c:pt>
                <c:pt idx="83">
                  <c:v>1.1214785061799393</c:v>
                </c:pt>
                <c:pt idx="84">
                  <c:v>0.32368012972572974</c:v>
                </c:pt>
                <c:pt idx="85">
                  <c:v>0.43536450079886646</c:v>
                </c:pt>
                <c:pt idx="86">
                  <c:v>0.43792283447604086</c:v>
                </c:pt>
                <c:pt idx="87">
                  <c:v>1.4528424982780441</c:v>
                </c:pt>
                <c:pt idx="88">
                  <c:v>1.4156826173644113</c:v>
                </c:pt>
                <c:pt idx="89">
                  <c:v>1.0235005865984874</c:v>
                </c:pt>
                <c:pt idx="90">
                  <c:v>0.28083923630026847</c:v>
                </c:pt>
                <c:pt idx="91">
                  <c:v>0.50706723430476219</c:v>
                </c:pt>
                <c:pt idx="92">
                  <c:v>0.39600676900107185</c:v>
                </c:pt>
                <c:pt idx="93">
                  <c:v>0.89990191613036297</c:v>
                </c:pt>
                <c:pt idx="94">
                  <c:v>1.8712486420102468</c:v>
                </c:pt>
                <c:pt idx="95">
                  <c:v>1.2399930835037971</c:v>
                </c:pt>
              </c:numCache>
            </c:numRef>
          </c:xVal>
          <c:yVal>
            <c:numRef>
              <c:f>'model1 total'!$AT$33:$AT$128</c:f>
              <c:numCache>
                <c:formatCode>General</c:formatCode>
                <c:ptCount val="96"/>
                <c:pt idx="0">
                  <c:v>5.2188375106013204E-3</c:v>
                </c:pt>
                <c:pt idx="1">
                  <c:v>5.0158007292337601E-3</c:v>
                </c:pt>
                <c:pt idx="2">
                  <c:v>3.51177651325038E-3</c:v>
                </c:pt>
                <c:pt idx="3">
                  <c:v>9.7141688181736994E-3</c:v>
                </c:pt>
                <c:pt idx="4">
                  <c:v>1.2219473292173001E-2</c:v>
                </c:pt>
                <c:pt idx="5">
                  <c:v>7.5594175640687697E-3</c:v>
                </c:pt>
                <c:pt idx="6">
                  <c:v>1.3647457125073001E-2</c:v>
                </c:pt>
                <c:pt idx="7">
                  <c:v>1.26642130805676E-2</c:v>
                </c:pt>
                <c:pt idx="8">
                  <c:v>6.8098482322714897E-3</c:v>
                </c:pt>
                <c:pt idx="9">
                  <c:v>9.7466821932835502E-3</c:v>
                </c:pt>
                <c:pt idx="10">
                  <c:v>6.7390041910631998E-3</c:v>
                </c:pt>
                <c:pt idx="11">
                  <c:v>7.27044401353429E-3</c:v>
                </c:pt>
                <c:pt idx="12">
                  <c:v>1.9762530067228799E-2</c:v>
                </c:pt>
                <c:pt idx="13">
                  <c:v>1.07248596290809E-2</c:v>
                </c:pt>
                <c:pt idx="14">
                  <c:v>7.6689556007932102E-3</c:v>
                </c:pt>
                <c:pt idx="15">
                  <c:v>8.9365746717892606E-3</c:v>
                </c:pt>
                <c:pt idx="16">
                  <c:v>9.7785861371439894E-3</c:v>
                </c:pt>
                <c:pt idx="17">
                  <c:v>7.4405550058714697E-3</c:v>
                </c:pt>
                <c:pt idx="18">
                  <c:v>1.2731998452912801E-2</c:v>
                </c:pt>
                <c:pt idx="19">
                  <c:v>1.15876110383243E-2</c:v>
                </c:pt>
                <c:pt idx="20">
                  <c:v>6.7251581657500796E-3</c:v>
                </c:pt>
                <c:pt idx="21">
                  <c:v>7.1899480507168498E-3</c:v>
                </c:pt>
                <c:pt idx="22">
                  <c:v>6.77399436591169E-3</c:v>
                </c:pt>
                <c:pt idx="23">
                  <c:v>9.0474665631796406E-3</c:v>
                </c:pt>
                <c:pt idx="24">
                  <c:v>1.95823192497235E-2</c:v>
                </c:pt>
                <c:pt idx="25">
                  <c:v>7.3889996288752898E-3</c:v>
                </c:pt>
                <c:pt idx="26">
                  <c:v>9.7324663010544508E-3</c:v>
                </c:pt>
                <c:pt idx="27">
                  <c:v>1.6711852044068099E-2</c:v>
                </c:pt>
                <c:pt idx="28">
                  <c:v>9.0985552229675692E-3</c:v>
                </c:pt>
                <c:pt idx="29">
                  <c:v>7.9417203560960391E-3</c:v>
                </c:pt>
                <c:pt idx="30">
                  <c:v>9.1789886257267403E-3</c:v>
                </c:pt>
                <c:pt idx="31">
                  <c:v>1.3115831376140001E-2</c:v>
                </c:pt>
                <c:pt idx="32">
                  <c:v>7.7669898734930897E-3</c:v>
                </c:pt>
                <c:pt idx="33">
                  <c:v>6.9165977919524897E-3</c:v>
                </c:pt>
                <c:pt idx="34">
                  <c:v>5.4368226418164498E-3</c:v>
                </c:pt>
                <c:pt idx="35">
                  <c:v>4.7539761401210511E-3</c:v>
                </c:pt>
                <c:pt idx="36">
                  <c:v>1.6839620377684491E-2</c:v>
                </c:pt>
                <c:pt idx="37">
                  <c:v>3.943041307055052E-3</c:v>
                </c:pt>
                <c:pt idx="38">
                  <c:v>8.6891363487562601E-3</c:v>
                </c:pt>
                <c:pt idx="39">
                  <c:v>8.7860229736210008E-3</c:v>
                </c:pt>
                <c:pt idx="40">
                  <c:v>4.4116530236808791E-3</c:v>
                </c:pt>
                <c:pt idx="41">
                  <c:v>5.5953867154083054E-3</c:v>
                </c:pt>
                <c:pt idx="42">
                  <c:v>7.7245524967411499E-3</c:v>
                </c:pt>
                <c:pt idx="43">
                  <c:v>4.7069861889060018E-3</c:v>
                </c:pt>
                <c:pt idx="44">
                  <c:v>6.9508117593075399E-3</c:v>
                </c:pt>
                <c:pt idx="45">
                  <c:v>6.2393737042701902E-3</c:v>
                </c:pt>
                <c:pt idx="46">
                  <c:v>6.7968396183350696E-3</c:v>
                </c:pt>
                <c:pt idx="47">
                  <c:v>5.3686803499315202E-3</c:v>
                </c:pt>
                <c:pt idx="48">
                  <c:v>2.1226159366228299E-2</c:v>
                </c:pt>
                <c:pt idx="49">
                  <c:v>1.2224338008103E-2</c:v>
                </c:pt>
                <c:pt idx="50">
                  <c:v>5.3481250591890699E-3</c:v>
                </c:pt>
                <c:pt idx="51">
                  <c:v>7.7947111306500101E-3</c:v>
                </c:pt>
                <c:pt idx="52">
                  <c:v>3.0011888425688902E-3</c:v>
                </c:pt>
                <c:pt idx="53">
                  <c:v>4.4619334090748404E-3</c:v>
                </c:pt>
                <c:pt idx="54">
                  <c:v>8.5559115318755222E-3</c:v>
                </c:pt>
                <c:pt idx="55">
                  <c:v>8.8554065070396999E-3</c:v>
                </c:pt>
                <c:pt idx="56">
                  <c:v>6.6770893230302603E-3</c:v>
                </c:pt>
                <c:pt idx="57">
                  <c:v>4.5096347749108198E-3</c:v>
                </c:pt>
                <c:pt idx="58">
                  <c:v>3.8241529367892199E-3</c:v>
                </c:pt>
                <c:pt idx="59">
                  <c:v>3.706655810986525E-3</c:v>
                </c:pt>
                <c:pt idx="60">
                  <c:v>1.47838551671823E-2</c:v>
                </c:pt>
                <c:pt idx="61">
                  <c:v>1.8914054031581699E-2</c:v>
                </c:pt>
                <c:pt idx="62">
                  <c:v>1.9451627013051E-2</c:v>
                </c:pt>
                <c:pt idx="63">
                  <c:v>8.2893083298657792E-3</c:v>
                </c:pt>
                <c:pt idx="64">
                  <c:v>6.6303392765737499E-3</c:v>
                </c:pt>
                <c:pt idx="65">
                  <c:v>7.9150738515654205E-3</c:v>
                </c:pt>
                <c:pt idx="66">
                  <c:v>7.7836407096953403E-3</c:v>
                </c:pt>
                <c:pt idx="67">
                  <c:v>8.7869135929604693E-3</c:v>
                </c:pt>
                <c:pt idx="68">
                  <c:v>5.9553388008815296E-3</c:v>
                </c:pt>
                <c:pt idx="69">
                  <c:v>5.1609673384670702E-3</c:v>
                </c:pt>
                <c:pt idx="70">
                  <c:v>5.5883642263321398E-3</c:v>
                </c:pt>
                <c:pt idx="71">
                  <c:v>3.6887054178813988E-3</c:v>
                </c:pt>
                <c:pt idx="72">
                  <c:v>1.3256390006611413E-2</c:v>
                </c:pt>
                <c:pt idx="73">
                  <c:v>1.1227311779977701E-2</c:v>
                </c:pt>
                <c:pt idx="74">
                  <c:v>1.2926257012150401E-2</c:v>
                </c:pt>
                <c:pt idx="75">
                  <c:v>5.2771365170693699E-3</c:v>
                </c:pt>
                <c:pt idx="76">
                  <c:v>2.3944200076361812E-3</c:v>
                </c:pt>
                <c:pt idx="77">
                  <c:v>3.4844143573880076E-3</c:v>
                </c:pt>
                <c:pt idx="78">
                  <c:v>7.2796644865703803E-3</c:v>
                </c:pt>
                <c:pt idx="79">
                  <c:v>4.7143020064304023E-3</c:v>
                </c:pt>
                <c:pt idx="80">
                  <c:v>6.1262096487152444E-3</c:v>
                </c:pt>
                <c:pt idx="81">
                  <c:v>3.1933922439263437E-3</c:v>
                </c:pt>
                <c:pt idx="82">
                  <c:v>2.6556432021785678E-3</c:v>
                </c:pt>
                <c:pt idx="83">
                  <c:v>2.7465000902554171E-3</c:v>
                </c:pt>
                <c:pt idx="84">
                  <c:v>1.0176039100394945E-2</c:v>
                </c:pt>
                <c:pt idx="85">
                  <c:v>7.7239687293618672E-3</c:v>
                </c:pt>
                <c:pt idx="86">
                  <c:v>7.6819910334553158E-3</c:v>
                </c:pt>
                <c:pt idx="87">
                  <c:v>2.5180145524688839E-3</c:v>
                </c:pt>
                <c:pt idx="88">
                  <c:v>2.5794333593361172E-3</c:v>
                </c:pt>
                <c:pt idx="89">
                  <c:v>3.4878255708431665E-3</c:v>
                </c:pt>
                <c:pt idx="90">
                  <c:v>9.9558787791196885E-3</c:v>
                </c:pt>
                <c:pt idx="91">
                  <c:v>5.74657022133213E-3</c:v>
                </c:pt>
                <c:pt idx="92">
                  <c:v>6.2321427095238897E-3</c:v>
                </c:pt>
                <c:pt idx="93">
                  <c:v>3.3704916121581954E-3</c:v>
                </c:pt>
                <c:pt idx="94">
                  <c:v>1.7060064858961301E-3</c:v>
                </c:pt>
                <c:pt idx="95">
                  <c:v>2.5015024243370673E-3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B-42DA-A3EC-D03E373C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8784"/>
        <c:axId val="374700032"/>
      </c:scatterChart>
      <c:valAx>
        <c:axId val="3746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700032"/>
        <c:crosses val="autoZero"/>
        <c:crossBetween val="midCat"/>
      </c:valAx>
      <c:valAx>
        <c:axId val="3747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6950055156149"/>
          <c:y val="5.215742057847321E-2"/>
          <c:w val="0.68069621527434609"/>
          <c:h val="0.68974137834477645"/>
        </c:manualLayout>
      </c:layout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'velocity model1'!$A$4:$A$54</c:f>
              <c:numCache>
                <c:formatCode>0.00E+00</c:formatCode>
                <c:ptCount val="51"/>
                <c:pt idx="0" formatCode="General">
                  <c:v>8.8717899999999998E-4</c:v>
                </c:pt>
                <c:pt idx="1">
                  <c:v>9.2726199999999999E-4</c:v>
                </c:pt>
                <c:pt idx="2">
                  <c:v>1.04722E-3</c:v>
                </c:pt>
                <c:pt idx="3">
                  <c:v>1.25183E-3</c:v>
                </c:pt>
                <c:pt idx="4">
                  <c:v>1.5518999999999999E-3</c:v>
                </c:pt>
                <c:pt idx="5" formatCode="General">
                  <c:v>1.9633099999999998E-3</c:v>
                </c:pt>
                <c:pt idx="6" formatCode="General">
                  <c:v>2.5048800000000001E-3</c:v>
                </c:pt>
                <c:pt idx="7" formatCode="General">
                  <c:v>3.19433E-3</c:v>
                </c:pt>
                <c:pt idx="8" formatCode="General">
                  <c:v>4.0415499999999997E-3</c:v>
                </c:pt>
                <c:pt idx="9" formatCode="General">
                  <c:v>5.0416899999999997E-3</c:v>
                </c:pt>
                <c:pt idx="10" formatCode="General">
                  <c:v>6.1726300000000001E-3</c:v>
                </c:pt>
                <c:pt idx="11" formatCode="General">
                  <c:v>7.4001900000000001E-3</c:v>
                </c:pt>
                <c:pt idx="12" formatCode="General">
                  <c:v>8.6879999999999995E-3</c:v>
                </c:pt>
                <c:pt idx="13" formatCode="General">
                  <c:v>1.00059E-2</c:v>
                </c:pt>
                <c:pt idx="14" formatCode="General">
                  <c:v>1.13332E-2</c:v>
                </c:pt>
                <c:pt idx="15" formatCode="General">
                  <c:v>1.26579E-2</c:v>
                </c:pt>
                <c:pt idx="16" formatCode="General">
                  <c:v>1.3974200000000001E-2</c:v>
                </c:pt>
                <c:pt idx="17" formatCode="General">
                  <c:v>1.5280699999999999E-2</c:v>
                </c:pt>
                <c:pt idx="18" formatCode="General">
                  <c:v>1.6577999999999999E-2</c:v>
                </c:pt>
                <c:pt idx="19" formatCode="General">
                  <c:v>1.7868100000000001E-2</c:v>
                </c:pt>
                <c:pt idx="20" formatCode="General">
                  <c:v>1.91536E-2</c:v>
                </c:pt>
                <c:pt idx="21" formatCode="General">
                  <c:v>2.0436900000000001E-2</c:v>
                </c:pt>
                <c:pt idx="22" formatCode="General">
                  <c:v>2.17206E-2</c:v>
                </c:pt>
                <c:pt idx="23" formatCode="General">
                  <c:v>2.3007199999999998E-2</c:v>
                </c:pt>
                <c:pt idx="24" formatCode="General">
                  <c:v>2.42986E-2</c:v>
                </c:pt>
                <c:pt idx="25" formatCode="General">
                  <c:v>2.5596600000000001E-2</c:v>
                </c:pt>
                <c:pt idx="26" formatCode="General">
                  <c:v>2.6902800000000001E-2</c:v>
                </c:pt>
                <c:pt idx="27" formatCode="General">
                  <c:v>2.82186E-2</c:v>
                </c:pt>
                <c:pt idx="28" formatCode="General">
                  <c:v>2.9545200000000001E-2</c:v>
                </c:pt>
                <c:pt idx="29" formatCode="General">
                  <c:v>3.08837E-2</c:v>
                </c:pt>
                <c:pt idx="30" formatCode="General">
                  <c:v>3.2235300000000001E-2</c:v>
                </c:pt>
                <c:pt idx="31" formatCode="General">
                  <c:v>3.36008E-2</c:v>
                </c:pt>
                <c:pt idx="32" formatCode="General">
                  <c:v>3.4980900000000002E-2</c:v>
                </c:pt>
                <c:pt idx="33" formatCode="General">
                  <c:v>3.6375900000000003E-2</c:v>
                </c:pt>
                <c:pt idx="34" formatCode="General">
                  <c:v>3.7786399999999998E-2</c:v>
                </c:pt>
                <c:pt idx="35" formatCode="General">
                  <c:v>3.9211799999999998E-2</c:v>
                </c:pt>
                <c:pt idx="36" formatCode="General">
                  <c:v>4.0651300000000001E-2</c:v>
                </c:pt>
                <c:pt idx="37" formatCode="General">
                  <c:v>4.2103099999999997E-2</c:v>
                </c:pt>
                <c:pt idx="38" formatCode="General">
                  <c:v>4.3564899999999997E-2</c:v>
                </c:pt>
                <c:pt idx="39" formatCode="General">
                  <c:v>4.5034200000000003E-2</c:v>
                </c:pt>
                <c:pt idx="40" formatCode="General">
                  <c:v>4.6508899999999999E-2</c:v>
                </c:pt>
                <c:pt idx="41" formatCode="General">
                  <c:v>4.7987700000000001E-2</c:v>
                </c:pt>
                <c:pt idx="42" formatCode="General">
                  <c:v>4.9471399999999999E-2</c:v>
                </c:pt>
                <c:pt idx="43" formatCode="General">
                  <c:v>5.0958799999999999E-2</c:v>
                </c:pt>
                <c:pt idx="44" formatCode="General">
                  <c:v>5.2410100000000001E-2</c:v>
                </c:pt>
                <c:pt idx="45" formatCode="General">
                  <c:v>5.3493300000000001E-2</c:v>
                </c:pt>
                <c:pt idx="46" formatCode="General">
                  <c:v>5.3136599999999999E-2</c:v>
                </c:pt>
                <c:pt idx="47" formatCode="General">
                  <c:v>5.0812999999999997E-2</c:v>
                </c:pt>
                <c:pt idx="48" formatCode="General">
                  <c:v>4.7969100000000001E-2</c:v>
                </c:pt>
                <c:pt idx="49" formatCode="General">
                  <c:v>4.25764E-2</c:v>
                </c:pt>
                <c:pt idx="50" formatCode="General">
                  <c:v>0</c:v>
                </c:pt>
              </c:numCache>
            </c:numRef>
          </c:xVal>
          <c:yVal>
            <c:numRef>
              <c:f>'velocity model1'!$B$4:$B$54</c:f>
              <c:numCache>
                <c:formatCode>General</c:formatCode>
                <c:ptCount val="51"/>
                <c:pt idx="0">
                  <c:v>0.5</c:v>
                </c:pt>
                <c:pt idx="1">
                  <c:v>0.48107</c:v>
                </c:pt>
                <c:pt idx="2">
                  <c:v>0.46269199999999999</c:v>
                </c:pt>
                <c:pt idx="3">
                  <c:v>0.44484899999999999</c:v>
                </c:pt>
                <c:pt idx="4">
                  <c:v>0.42752600000000002</c:v>
                </c:pt>
                <c:pt idx="5">
                  <c:v>0.41070699999999999</c:v>
                </c:pt>
                <c:pt idx="6">
                  <c:v>0.39437900000000004</c:v>
                </c:pt>
                <c:pt idx="7">
                  <c:v>0.378525</c:v>
                </c:pt>
                <c:pt idx="8">
                  <c:v>0.36313400000000001</c:v>
                </c:pt>
                <c:pt idx="9">
                  <c:v>0.34819100000000003</c:v>
                </c:pt>
                <c:pt idx="10">
                  <c:v>0.33368300000000001</c:v>
                </c:pt>
                <c:pt idx="11">
                  <c:v>0.31959700000000002</c:v>
                </c:pt>
                <c:pt idx="12">
                  <c:v>0.30592199999999997</c:v>
                </c:pt>
                <c:pt idx="13">
                  <c:v>0.29264499999999999</c:v>
                </c:pt>
                <c:pt idx="14">
                  <c:v>0.27975499999999998</c:v>
                </c:pt>
                <c:pt idx="15">
                  <c:v>0.26724100000000001</c:v>
                </c:pt>
                <c:pt idx="16">
                  <c:v>0.25508999999999998</c:v>
                </c:pt>
                <c:pt idx="17">
                  <c:v>0.24329400000000001</c:v>
                </c:pt>
                <c:pt idx="18">
                  <c:v>0.23184199999999999</c:v>
                </c:pt>
                <c:pt idx="19">
                  <c:v>0.22072199999999997</c:v>
                </c:pt>
                <c:pt idx="20">
                  <c:v>0.20992699999999997</c:v>
                </c:pt>
                <c:pt idx="21">
                  <c:v>0.19944600000000001</c:v>
                </c:pt>
                <c:pt idx="22">
                  <c:v>0.18927099999999999</c:v>
                </c:pt>
                <c:pt idx="23">
                  <c:v>0.179392</c:v>
                </c:pt>
                <c:pt idx="24">
                  <c:v>0.16980000000000001</c:v>
                </c:pt>
                <c:pt idx="25">
                  <c:v>0.16048799999999999</c:v>
                </c:pt>
                <c:pt idx="26">
                  <c:v>0.1514471</c:v>
                </c:pt>
                <c:pt idx="27">
                  <c:v>0.1426695</c:v>
                </c:pt>
                <c:pt idx="28">
                  <c:v>0.13414770000000001</c:v>
                </c:pt>
                <c:pt idx="29">
                  <c:v>0.12587399999999999</c:v>
                </c:pt>
                <c:pt idx="30">
                  <c:v>0.1178413</c:v>
                </c:pt>
                <c:pt idx="31">
                  <c:v>0.11004259999999999</c:v>
                </c:pt>
                <c:pt idx="32">
                  <c:v>0.10247100000000001</c:v>
                </c:pt>
                <c:pt idx="33">
                  <c:v>9.5119900000000007E-2</c:v>
                </c:pt>
                <c:pt idx="34">
                  <c:v>8.7983000000000006E-2</c:v>
                </c:pt>
                <c:pt idx="35">
                  <c:v>8.1053920000000002E-2</c:v>
                </c:pt>
                <c:pt idx="36">
                  <c:v>7.4326660000000003E-2</c:v>
                </c:pt>
                <c:pt idx="37">
                  <c:v>6.7795350000000004E-2</c:v>
                </c:pt>
                <c:pt idx="38">
                  <c:v>6.1454299999999996E-2</c:v>
                </c:pt>
                <c:pt idx="39">
                  <c:v>5.5297899999999997E-2</c:v>
                </c:pt>
                <c:pt idx="40">
                  <c:v>4.9320799999999998E-2</c:v>
                </c:pt>
                <c:pt idx="41">
                  <c:v>4.3517799999999995E-2</c:v>
                </c:pt>
                <c:pt idx="42">
                  <c:v>3.7883799999999995E-2</c:v>
                </c:pt>
                <c:pt idx="43">
                  <c:v>3.2413999999999998E-2</c:v>
                </c:pt>
                <c:pt idx="44">
                  <c:v>2.71034E-2</c:v>
                </c:pt>
                <c:pt idx="45">
                  <c:v>2.1947500000000002E-2</c:v>
                </c:pt>
                <c:pt idx="46">
                  <c:v>1.69418E-2</c:v>
                </c:pt>
                <c:pt idx="47">
                  <c:v>1.2081899999999993E-2</c:v>
                </c:pt>
                <c:pt idx="48">
                  <c:v>7.9782999999999937E-3</c:v>
                </c:pt>
                <c:pt idx="49">
                  <c:v>3.9518000000000053E-3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19-447D-97B5-F501B7EC9090}"/>
            </c:ext>
          </c:extLst>
        </c:ser>
        <c:ser>
          <c:idx val="1"/>
          <c:order val="1"/>
          <c:tx>
            <c:v>Q50-d1005-S3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'velocity model1'!$E$4:$E$54</c:f>
              <c:numCache>
                <c:formatCode>0.00E+00</c:formatCode>
                <c:ptCount val="51"/>
                <c:pt idx="0" formatCode="General">
                  <c:v>-8.3941200000000002E-5</c:v>
                </c:pt>
                <c:pt idx="1">
                  <c:v>2.00053E-4</c:v>
                </c:pt>
                <c:pt idx="2">
                  <c:v>5.0902399999999996E-4</c:v>
                </c:pt>
                <c:pt idx="3">
                  <c:v>8.6079500000000003E-4</c:v>
                </c:pt>
                <c:pt idx="4">
                  <c:v>1.26746E-3</c:v>
                </c:pt>
                <c:pt idx="5" formatCode="General">
                  <c:v>1.7434799999999999E-3</c:v>
                </c:pt>
                <c:pt idx="6" formatCode="General">
                  <c:v>2.3061900000000001E-3</c:v>
                </c:pt>
                <c:pt idx="7" formatCode="General">
                  <c:v>2.9763599999999999E-3</c:v>
                </c:pt>
                <c:pt idx="8" formatCode="General">
                  <c:v>3.7785700000000002E-3</c:v>
                </c:pt>
                <c:pt idx="9" formatCode="General">
                  <c:v>4.7412599999999997E-3</c:v>
                </c:pt>
                <c:pt idx="10" formatCode="General">
                  <c:v>5.89574E-3</c:v>
                </c:pt>
                <c:pt idx="11" formatCode="General">
                  <c:v>7.2725899999999998E-3</c:v>
                </c:pt>
                <c:pt idx="12" formatCode="General">
                  <c:v>8.8923300000000004E-3</c:v>
                </c:pt>
                <c:pt idx="13" formatCode="General">
                  <c:v>1.0747899999999999E-2</c:v>
                </c:pt>
                <c:pt idx="14" formatCode="General">
                  <c:v>1.27898E-2</c:v>
                </c:pt>
                <c:pt idx="15" formatCode="General">
                  <c:v>1.4932300000000001E-2</c:v>
                </c:pt>
                <c:pt idx="16" formatCode="General">
                  <c:v>1.7083899999999999E-2</c:v>
                </c:pt>
                <c:pt idx="17" formatCode="General">
                  <c:v>1.9182100000000001E-2</c:v>
                </c:pt>
                <c:pt idx="18" formatCode="General">
                  <c:v>2.1201500000000002E-2</c:v>
                </c:pt>
                <c:pt idx="19" formatCode="General">
                  <c:v>2.3144000000000001E-2</c:v>
                </c:pt>
                <c:pt idx="20" formatCode="General">
                  <c:v>2.5024399999999999E-2</c:v>
                </c:pt>
                <c:pt idx="21" formatCode="General">
                  <c:v>2.68592E-2</c:v>
                </c:pt>
                <c:pt idx="22" formatCode="General">
                  <c:v>2.8662400000000001E-2</c:v>
                </c:pt>
                <c:pt idx="23" formatCode="General">
                  <c:v>3.04449E-2</c:v>
                </c:pt>
                <c:pt idx="24" formatCode="General">
                  <c:v>3.2214399999999997E-2</c:v>
                </c:pt>
                <c:pt idx="25" formatCode="General">
                  <c:v>3.3976300000000001E-2</c:v>
                </c:pt>
                <c:pt idx="26" formatCode="General">
                  <c:v>3.5734700000000001E-2</c:v>
                </c:pt>
                <c:pt idx="27" formatCode="General">
                  <c:v>3.74928E-2</c:v>
                </c:pt>
                <c:pt idx="28" formatCode="General">
                  <c:v>3.9253499999999997E-2</c:v>
                </c:pt>
                <c:pt idx="29" formatCode="General">
                  <c:v>4.1019399999999998E-2</c:v>
                </c:pt>
                <c:pt idx="30" formatCode="General">
                  <c:v>4.2793999999999999E-2</c:v>
                </c:pt>
                <c:pt idx="31" formatCode="General">
                  <c:v>4.4580599999999998E-2</c:v>
                </c:pt>
                <c:pt idx="32" formatCode="General">
                  <c:v>4.6383899999999999E-2</c:v>
                </c:pt>
                <c:pt idx="33" formatCode="General">
                  <c:v>4.8208899999999999E-2</c:v>
                </c:pt>
                <c:pt idx="34" formatCode="General">
                  <c:v>5.00624E-2</c:v>
                </c:pt>
                <c:pt idx="35" formatCode="General">
                  <c:v>5.1951999999999998E-2</c:v>
                </c:pt>
                <c:pt idx="36" formatCode="General">
                  <c:v>5.38871E-2</c:v>
                </c:pt>
                <c:pt idx="37" formatCode="General">
                  <c:v>5.5877700000000002E-2</c:v>
                </c:pt>
                <c:pt idx="38" formatCode="General">
                  <c:v>5.7933699999999998E-2</c:v>
                </c:pt>
                <c:pt idx="39" formatCode="General">
                  <c:v>6.0063999999999999E-2</c:v>
                </c:pt>
                <c:pt idx="40" formatCode="General">
                  <c:v>6.2275200000000003E-2</c:v>
                </c:pt>
                <c:pt idx="41" formatCode="General">
                  <c:v>6.4570100000000005E-2</c:v>
                </c:pt>
                <c:pt idx="42" formatCode="General">
                  <c:v>6.6946400000000003E-2</c:v>
                </c:pt>
                <c:pt idx="43" formatCode="General">
                  <c:v>6.9393200000000002E-2</c:v>
                </c:pt>
                <c:pt idx="44" formatCode="General">
                  <c:v>7.1884199999999995E-2</c:v>
                </c:pt>
                <c:pt idx="45" formatCode="General">
                  <c:v>7.4354699999999996E-2</c:v>
                </c:pt>
                <c:pt idx="46" formatCode="General">
                  <c:v>7.6607300000000003E-2</c:v>
                </c:pt>
                <c:pt idx="47" formatCode="General">
                  <c:v>7.7743599999999996E-2</c:v>
                </c:pt>
                <c:pt idx="48" formatCode="General">
                  <c:v>7.6512800000000006E-2</c:v>
                </c:pt>
                <c:pt idx="49" formatCode="General">
                  <c:v>6.9072800000000004E-2</c:v>
                </c:pt>
                <c:pt idx="50" formatCode="General">
                  <c:v>0</c:v>
                </c:pt>
              </c:numCache>
            </c:numRef>
          </c:xVal>
          <c:yVal>
            <c:numRef>
              <c:f>'velocity model1'!$F$4:$F$54</c:f>
              <c:numCache>
                <c:formatCode>General</c:formatCode>
                <c:ptCount val="51"/>
                <c:pt idx="0">
                  <c:v>0.5</c:v>
                </c:pt>
                <c:pt idx="1">
                  <c:v>0.48107</c:v>
                </c:pt>
                <c:pt idx="2">
                  <c:v>0.46269199999999999</c:v>
                </c:pt>
                <c:pt idx="3">
                  <c:v>0.44484900000000005</c:v>
                </c:pt>
                <c:pt idx="4">
                  <c:v>0.42752600000000002</c:v>
                </c:pt>
                <c:pt idx="5">
                  <c:v>0.41070700000000004</c:v>
                </c:pt>
                <c:pt idx="6">
                  <c:v>0.39437800000000001</c:v>
                </c:pt>
                <c:pt idx="7">
                  <c:v>0.378525</c:v>
                </c:pt>
                <c:pt idx="8">
                  <c:v>0.36313400000000001</c:v>
                </c:pt>
                <c:pt idx="9">
                  <c:v>0.34819</c:v>
                </c:pt>
                <c:pt idx="10">
                  <c:v>0.33368249999999999</c:v>
                </c:pt>
                <c:pt idx="11">
                  <c:v>0.31959710000000002</c:v>
                </c:pt>
                <c:pt idx="12">
                  <c:v>0.30592200000000003</c:v>
                </c:pt>
                <c:pt idx="13">
                  <c:v>0.29264519999999999</c:v>
                </c:pt>
                <c:pt idx="14">
                  <c:v>0.27975510000000003</c:v>
                </c:pt>
                <c:pt idx="15">
                  <c:v>0.26724039999999999</c:v>
                </c:pt>
                <c:pt idx="16">
                  <c:v>0.25509019999999999</c:v>
                </c:pt>
                <c:pt idx="17">
                  <c:v>0.24329396</c:v>
                </c:pt>
                <c:pt idx="18">
                  <c:v>0.23184126000000002</c:v>
                </c:pt>
                <c:pt idx="19">
                  <c:v>0.2207221</c:v>
                </c:pt>
                <c:pt idx="20">
                  <c:v>0.2099269</c:v>
                </c:pt>
                <c:pt idx="21">
                  <c:v>0.19944600000000001</c:v>
                </c:pt>
                <c:pt idx="22">
                  <c:v>0.18927050000000001</c:v>
                </c:pt>
                <c:pt idx="23">
                  <c:v>0.1793913</c:v>
                </c:pt>
                <c:pt idx="24">
                  <c:v>0.1697998</c:v>
                </c:pt>
                <c:pt idx="25">
                  <c:v>0.16048770000000001</c:v>
                </c:pt>
                <c:pt idx="26">
                  <c:v>0.15144679999999999</c:v>
                </c:pt>
                <c:pt idx="27">
                  <c:v>0.1426693</c:v>
                </c:pt>
                <c:pt idx="28">
                  <c:v>0.13414700000000002</c:v>
                </c:pt>
                <c:pt idx="29">
                  <c:v>0.12587400000000001</c:v>
                </c:pt>
                <c:pt idx="30">
                  <c:v>0.11784100000000002</c:v>
                </c:pt>
                <c:pt idx="31">
                  <c:v>0.110042</c:v>
                </c:pt>
                <c:pt idx="32">
                  <c:v>0.10247100000000001</c:v>
                </c:pt>
                <c:pt idx="33">
                  <c:v>9.512000000000001E-2</c:v>
                </c:pt>
                <c:pt idx="34">
                  <c:v>8.7983000000000006E-2</c:v>
                </c:pt>
                <c:pt idx="35">
                  <c:v>8.1054000000000015E-2</c:v>
                </c:pt>
                <c:pt idx="36">
                  <c:v>7.4326000000000003E-2</c:v>
                </c:pt>
                <c:pt idx="37">
                  <c:v>6.7795000000000022E-2</c:v>
                </c:pt>
                <c:pt idx="38">
                  <c:v>6.1454000000000009E-2</c:v>
                </c:pt>
                <c:pt idx="39">
                  <c:v>5.5298000000000014E-2</c:v>
                </c:pt>
                <c:pt idx="40">
                  <c:v>4.9321000000000004E-2</c:v>
                </c:pt>
                <c:pt idx="41">
                  <c:v>4.3518000000000001E-2</c:v>
                </c:pt>
                <c:pt idx="42">
                  <c:v>3.7884000000000001E-2</c:v>
                </c:pt>
                <c:pt idx="43">
                  <c:v>3.2413999999999998E-2</c:v>
                </c:pt>
                <c:pt idx="44">
                  <c:v>2.7103000000000016E-2</c:v>
                </c:pt>
                <c:pt idx="45">
                  <c:v>2.1947000000000022E-2</c:v>
                </c:pt>
                <c:pt idx="46">
                  <c:v>1.6942000000000013E-2</c:v>
                </c:pt>
                <c:pt idx="47">
                  <c:v>1.2082000000000009E-2</c:v>
                </c:pt>
                <c:pt idx="48">
                  <c:v>7.9780000000000129E-3</c:v>
                </c:pt>
                <c:pt idx="49">
                  <c:v>3.9520000000000111E-3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19-447D-97B5-F501B7EC9090}"/>
            </c:ext>
          </c:extLst>
        </c:ser>
        <c:ser>
          <c:idx val="2"/>
          <c:order val="2"/>
          <c:tx>
            <c:v>Q50-d1008-S1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'velocity model1'!$G$4:$G$54</c:f>
              <c:numCache>
                <c:formatCode>0.00E+00</c:formatCode>
                <c:ptCount val="51"/>
                <c:pt idx="0" formatCode="General">
                  <c:v>-3.3282299999999998E-5</c:v>
                </c:pt>
                <c:pt idx="1">
                  <c:v>2.0822700000000001E-4</c:v>
                </c:pt>
                <c:pt idx="2">
                  <c:v>4.6784799999999998E-4</c:v>
                </c:pt>
                <c:pt idx="3">
                  <c:v>7.5746199999999998E-4</c:v>
                </c:pt>
                <c:pt idx="4">
                  <c:v>1.0831E-3</c:v>
                </c:pt>
                <c:pt idx="5" formatCode="General">
                  <c:v>1.4514300000000001E-3</c:v>
                </c:pt>
                <c:pt idx="6" formatCode="General">
                  <c:v>1.86995E-3</c:v>
                </c:pt>
                <c:pt idx="7" formatCode="General">
                  <c:v>2.3470800000000001E-3</c:v>
                </c:pt>
                <c:pt idx="8" formatCode="General">
                  <c:v>2.8923299999999998E-3</c:v>
                </c:pt>
                <c:pt idx="9" formatCode="General">
                  <c:v>3.51637E-3</c:v>
                </c:pt>
                <c:pt idx="10" formatCode="General">
                  <c:v>4.2310999999999998E-3</c:v>
                </c:pt>
                <c:pt idx="11" formatCode="General">
                  <c:v>5.0496999999999998E-3</c:v>
                </c:pt>
                <c:pt idx="12" formatCode="General">
                  <c:v>5.9864799999999998E-3</c:v>
                </c:pt>
                <c:pt idx="13" formatCode="General">
                  <c:v>7.0566500000000002E-3</c:v>
                </c:pt>
                <c:pt idx="14" formatCode="General">
                  <c:v>8.2755199999999998E-3</c:v>
                </c:pt>
                <c:pt idx="15" formatCode="General">
                  <c:v>9.65681E-3</c:v>
                </c:pt>
                <c:pt idx="16" formatCode="General">
                  <c:v>1.12096E-2</c:v>
                </c:pt>
                <c:pt idx="17" formatCode="General">
                  <c:v>1.2933699999999999E-2</c:v>
                </c:pt>
                <c:pt idx="18" formatCode="General">
                  <c:v>1.4813700000000001E-2</c:v>
                </c:pt>
                <c:pt idx="19" formatCode="General">
                  <c:v>1.6816899999999999E-2</c:v>
                </c:pt>
                <c:pt idx="20" formatCode="General">
                  <c:v>1.88959E-2</c:v>
                </c:pt>
                <c:pt idx="21" formatCode="General">
                  <c:v>2.0997600000000002E-2</c:v>
                </c:pt>
                <c:pt idx="22" formatCode="General">
                  <c:v>2.3073699999999999E-2</c:v>
                </c:pt>
                <c:pt idx="23" formatCode="General">
                  <c:v>2.50902E-2</c:v>
                </c:pt>
                <c:pt idx="24" formatCode="General">
                  <c:v>2.7028300000000002E-2</c:v>
                </c:pt>
                <c:pt idx="25" formatCode="General">
                  <c:v>2.8880699999999999E-2</c:v>
                </c:pt>
                <c:pt idx="26" formatCode="General">
                  <c:v>3.065E-2</c:v>
                </c:pt>
                <c:pt idx="27" formatCode="General">
                  <c:v>3.2343799999999999E-2</c:v>
                </c:pt>
                <c:pt idx="28" formatCode="General">
                  <c:v>3.3970800000000002E-2</c:v>
                </c:pt>
                <c:pt idx="29" formatCode="General">
                  <c:v>3.55404E-2</c:v>
                </c:pt>
                <c:pt idx="30" formatCode="General">
                  <c:v>3.7062499999999998E-2</c:v>
                </c:pt>
                <c:pt idx="31" formatCode="General">
                  <c:v>3.8546799999999999E-2</c:v>
                </c:pt>
                <c:pt idx="32" formatCode="General">
                  <c:v>4.0003299999999999E-2</c:v>
                </c:pt>
                <c:pt idx="33" formatCode="General">
                  <c:v>4.1442300000000001E-2</c:v>
                </c:pt>
                <c:pt idx="34" formatCode="General">
                  <c:v>4.2874599999999999E-2</c:v>
                </c:pt>
                <c:pt idx="35" formatCode="General">
                  <c:v>4.4310200000000001E-2</c:v>
                </c:pt>
                <c:pt idx="36" formatCode="General">
                  <c:v>4.5758E-2</c:v>
                </c:pt>
                <c:pt idx="37" formatCode="General">
                  <c:v>4.72249E-2</c:v>
                </c:pt>
                <c:pt idx="38" formatCode="General">
                  <c:v>4.8716000000000002E-2</c:v>
                </c:pt>
                <c:pt idx="39" formatCode="General">
                  <c:v>5.0235099999999998E-2</c:v>
                </c:pt>
                <c:pt idx="40" formatCode="General">
                  <c:v>5.1785100000000001E-2</c:v>
                </c:pt>
                <c:pt idx="41" formatCode="General">
                  <c:v>5.3368499999999999E-2</c:v>
                </c:pt>
                <c:pt idx="42" formatCode="General">
                  <c:v>5.4988200000000001E-2</c:v>
                </c:pt>
                <c:pt idx="43" formatCode="General">
                  <c:v>5.6643699999999998E-2</c:v>
                </c:pt>
                <c:pt idx="44" formatCode="General">
                  <c:v>5.8305700000000002E-2</c:v>
                </c:pt>
                <c:pt idx="45" formatCode="General">
                  <c:v>5.9782200000000001E-2</c:v>
                </c:pt>
                <c:pt idx="46" formatCode="General">
                  <c:v>6.0129599999999998E-2</c:v>
                </c:pt>
                <c:pt idx="47" formatCode="General">
                  <c:v>5.8353099999999998E-2</c:v>
                </c:pt>
                <c:pt idx="48" formatCode="General">
                  <c:v>5.5481000000000003E-2</c:v>
                </c:pt>
                <c:pt idx="49" formatCode="General">
                  <c:v>4.9348099999999999E-2</c:v>
                </c:pt>
                <c:pt idx="50" formatCode="General">
                  <c:v>0</c:v>
                </c:pt>
              </c:numCache>
            </c:numRef>
          </c:xVal>
          <c:yVal>
            <c:numRef>
              <c:f>'velocity model1'!$H$4:$H$54</c:f>
              <c:numCache>
                <c:formatCode>General</c:formatCode>
                <c:ptCount val="51"/>
                <c:pt idx="0">
                  <c:v>0.5</c:v>
                </c:pt>
                <c:pt idx="1">
                  <c:v>0.48107</c:v>
                </c:pt>
                <c:pt idx="2">
                  <c:v>0.46269199999999999</c:v>
                </c:pt>
                <c:pt idx="3">
                  <c:v>0.44484899999999999</c:v>
                </c:pt>
                <c:pt idx="4">
                  <c:v>0.42752600000000002</c:v>
                </c:pt>
                <c:pt idx="5">
                  <c:v>0.41070699999999999</c:v>
                </c:pt>
                <c:pt idx="6">
                  <c:v>0.39437900000000004</c:v>
                </c:pt>
                <c:pt idx="7">
                  <c:v>0.378525</c:v>
                </c:pt>
                <c:pt idx="8">
                  <c:v>0.36313400000000001</c:v>
                </c:pt>
                <c:pt idx="9">
                  <c:v>0.34819100000000003</c:v>
                </c:pt>
                <c:pt idx="10">
                  <c:v>0.33368300000000001</c:v>
                </c:pt>
                <c:pt idx="11">
                  <c:v>0.31959700000000002</c:v>
                </c:pt>
                <c:pt idx="12">
                  <c:v>0.30592199999999997</c:v>
                </c:pt>
                <c:pt idx="13">
                  <c:v>0.29264499999999999</c:v>
                </c:pt>
                <c:pt idx="14">
                  <c:v>0.27975499999999998</c:v>
                </c:pt>
                <c:pt idx="15">
                  <c:v>0.26724100000000001</c:v>
                </c:pt>
                <c:pt idx="16">
                  <c:v>0.25508999999999998</c:v>
                </c:pt>
                <c:pt idx="17">
                  <c:v>0.24329400000000001</c:v>
                </c:pt>
                <c:pt idx="18">
                  <c:v>0.23184199999999999</c:v>
                </c:pt>
                <c:pt idx="19">
                  <c:v>0.22072199999999997</c:v>
                </c:pt>
                <c:pt idx="20">
                  <c:v>0.20992699999999997</c:v>
                </c:pt>
                <c:pt idx="21">
                  <c:v>0.19944600000000001</c:v>
                </c:pt>
                <c:pt idx="22">
                  <c:v>0.18927099999999999</c:v>
                </c:pt>
                <c:pt idx="23">
                  <c:v>0.179392</c:v>
                </c:pt>
                <c:pt idx="24">
                  <c:v>0.16980000000000001</c:v>
                </c:pt>
                <c:pt idx="25">
                  <c:v>0.16048799999999999</c:v>
                </c:pt>
                <c:pt idx="26">
                  <c:v>0.1514471</c:v>
                </c:pt>
                <c:pt idx="27">
                  <c:v>0.1426695</c:v>
                </c:pt>
                <c:pt idx="28">
                  <c:v>0.13414770000000001</c:v>
                </c:pt>
                <c:pt idx="29">
                  <c:v>0.12587399999999999</c:v>
                </c:pt>
                <c:pt idx="30">
                  <c:v>0.1178413</c:v>
                </c:pt>
                <c:pt idx="31">
                  <c:v>0.11004259999999999</c:v>
                </c:pt>
                <c:pt idx="32">
                  <c:v>0.10247100000000001</c:v>
                </c:pt>
                <c:pt idx="33">
                  <c:v>9.5119900000000007E-2</c:v>
                </c:pt>
                <c:pt idx="34">
                  <c:v>8.7983000000000006E-2</c:v>
                </c:pt>
                <c:pt idx="35">
                  <c:v>8.1053920000000002E-2</c:v>
                </c:pt>
                <c:pt idx="36">
                  <c:v>7.4326660000000003E-2</c:v>
                </c:pt>
                <c:pt idx="37">
                  <c:v>6.7795350000000004E-2</c:v>
                </c:pt>
                <c:pt idx="38">
                  <c:v>6.1454299999999996E-2</c:v>
                </c:pt>
                <c:pt idx="39">
                  <c:v>5.5297899999999997E-2</c:v>
                </c:pt>
                <c:pt idx="40">
                  <c:v>4.9320799999999998E-2</c:v>
                </c:pt>
                <c:pt idx="41">
                  <c:v>4.3517799999999995E-2</c:v>
                </c:pt>
                <c:pt idx="42">
                  <c:v>3.7883799999999995E-2</c:v>
                </c:pt>
                <c:pt idx="43">
                  <c:v>3.2413999999999998E-2</c:v>
                </c:pt>
                <c:pt idx="44">
                  <c:v>2.71034E-2</c:v>
                </c:pt>
                <c:pt idx="45">
                  <c:v>2.1947500000000002E-2</c:v>
                </c:pt>
                <c:pt idx="46">
                  <c:v>1.69418E-2</c:v>
                </c:pt>
                <c:pt idx="47">
                  <c:v>1.2081899999999993E-2</c:v>
                </c:pt>
                <c:pt idx="48">
                  <c:v>7.9782999999999937E-3</c:v>
                </c:pt>
                <c:pt idx="49">
                  <c:v>3.9518000000000053E-3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19-447D-97B5-F501B7EC9090}"/>
            </c:ext>
          </c:extLst>
        </c:ser>
        <c:ser>
          <c:idx val="3"/>
          <c:order val="3"/>
          <c:tx>
            <c:v>Q50-d1008-S3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'velocity model1'!$K$4:$K$54</c:f>
              <c:numCache>
                <c:formatCode>General</c:formatCode>
                <c:ptCount val="51"/>
                <c:pt idx="0">
                  <c:v>0</c:v>
                </c:pt>
                <c:pt idx="1">
                  <c:v>6.9682599999999997E-2</c:v>
                </c:pt>
                <c:pt idx="2">
                  <c:v>7.7361299999999994E-2</c:v>
                </c:pt>
                <c:pt idx="3">
                  <c:v>7.9136399999999996E-2</c:v>
                </c:pt>
                <c:pt idx="4">
                  <c:v>7.81829E-2</c:v>
                </c:pt>
                <c:pt idx="5">
                  <c:v>7.5522099999999995E-2</c:v>
                </c:pt>
                <c:pt idx="6">
                  <c:v>7.2580800000000001E-2</c:v>
                </c:pt>
                <c:pt idx="7">
                  <c:v>6.9683800000000004E-2</c:v>
                </c:pt>
                <c:pt idx="8">
                  <c:v>6.6876000000000005E-2</c:v>
                </c:pt>
                <c:pt idx="9">
                  <c:v>6.4164399999999996E-2</c:v>
                </c:pt>
                <c:pt idx="10">
                  <c:v>6.1549800000000002E-2</c:v>
                </c:pt>
                <c:pt idx="11">
                  <c:v>5.9031800000000002E-2</c:v>
                </c:pt>
                <c:pt idx="12">
                  <c:v>5.6609600000000003E-2</c:v>
                </c:pt>
                <c:pt idx="13">
                  <c:v>5.42809E-2</c:v>
                </c:pt>
                <c:pt idx="14">
                  <c:v>5.2041700000000003E-2</c:v>
                </c:pt>
                <c:pt idx="15">
                  <c:v>4.98853E-2</c:v>
                </c:pt>
                <c:pt idx="16">
                  <c:v>4.7803100000000001E-2</c:v>
                </c:pt>
                <c:pt idx="17">
                  <c:v>4.5785800000000001E-2</c:v>
                </c:pt>
                <c:pt idx="18">
                  <c:v>4.38249E-2</c:v>
                </c:pt>
                <c:pt idx="19">
                  <c:v>4.1913100000000002E-2</c:v>
                </c:pt>
                <c:pt idx="20">
                  <c:v>4.0044999999999997E-2</c:v>
                </c:pt>
                <c:pt idx="21">
                  <c:v>3.8215899999999997E-2</c:v>
                </c:pt>
                <c:pt idx="22">
                  <c:v>3.6422499999999997E-2</c:v>
                </c:pt>
                <c:pt idx="23">
                  <c:v>3.4661900000000002E-2</c:v>
                </c:pt>
                <c:pt idx="24">
                  <c:v>3.2931700000000001E-2</c:v>
                </c:pt>
                <c:pt idx="25">
                  <c:v>3.1230299999999999E-2</c:v>
                </c:pt>
                <c:pt idx="26">
                  <c:v>2.9555999999999999E-2</c:v>
                </c:pt>
                <c:pt idx="27">
                  <c:v>2.7907499999999998E-2</c:v>
                </c:pt>
                <c:pt idx="28">
                  <c:v>2.62837E-2</c:v>
                </c:pt>
                <c:pt idx="29">
                  <c:v>2.4683699999999999E-2</c:v>
                </c:pt>
                <c:pt idx="30">
                  <c:v>2.31063E-2</c:v>
                </c:pt>
                <c:pt idx="31">
                  <c:v>2.1550699999999999E-2</c:v>
                </c:pt>
                <c:pt idx="32">
                  <c:v>2.0015600000000001E-2</c:v>
                </c:pt>
                <c:pt idx="33">
                  <c:v>1.84999E-2</c:v>
                </c:pt>
                <c:pt idx="34">
                  <c:v>1.7002300000000001E-2</c:v>
                </c:pt>
                <c:pt idx="35">
                  <c:v>1.5521200000000001E-2</c:v>
                </c:pt>
                <c:pt idx="36">
                  <c:v>1.40544E-2</c:v>
                </c:pt>
                <c:pt idx="37">
                  <c:v>1.2599000000000001E-2</c:v>
                </c:pt>
                <c:pt idx="38">
                  <c:v>1.1151299999999999E-2</c:v>
                </c:pt>
                <c:pt idx="39">
                  <c:v>9.7066900000000005E-3</c:v>
                </c:pt>
                <c:pt idx="40">
                  <c:v>8.2609999999999992E-3</c:v>
                </c:pt>
                <c:pt idx="41">
                  <c:v>6.8166800000000003E-3</c:v>
                </c:pt>
                <c:pt idx="42">
                  <c:v>5.3974799999999996E-3</c:v>
                </c:pt>
                <c:pt idx="43">
                  <c:v>4.0687099999999997E-3</c:v>
                </c:pt>
                <c:pt idx="44">
                  <c:v>2.9255700000000002E-3</c:v>
                </c:pt>
                <c:pt idx="45">
                  <c:v>2.0406999999999999E-3</c:v>
                </c:pt>
                <c:pt idx="46">
                  <c:v>1.4090699999999999E-3</c:v>
                </c:pt>
                <c:pt idx="47">
                  <c:v>9.5431499999999996E-4</c:v>
                </c:pt>
                <c:pt idx="48">
                  <c:v>5.9365700000000004E-4</c:v>
                </c:pt>
                <c:pt idx="49">
                  <c:v>2.80105E-4</c:v>
                </c:pt>
                <c:pt idx="50" formatCode="0.00E+00">
                  <c:v>-1.60219E-5</c:v>
                </c:pt>
              </c:numCache>
            </c:numRef>
          </c:xVal>
          <c:yVal>
            <c:numRef>
              <c:f>'velocity model1'!$L$4:$L$54</c:f>
              <c:numCache>
                <c:formatCode>General</c:formatCode>
                <c:ptCount val="51"/>
                <c:pt idx="0">
                  <c:v>0</c:v>
                </c:pt>
                <c:pt idx="1">
                  <c:v>3.9509999999999823E-3</c:v>
                </c:pt>
                <c:pt idx="2">
                  <c:v>7.9779999999999851E-3</c:v>
                </c:pt>
                <c:pt idx="3">
                  <c:v>1.2081000000000008E-2</c:v>
                </c:pt>
                <c:pt idx="4">
                  <c:v>1.6940999999999984E-2</c:v>
                </c:pt>
                <c:pt idx="5">
                  <c:v>2.1946999999999994E-2</c:v>
                </c:pt>
                <c:pt idx="6">
                  <c:v>2.7102999999999988E-2</c:v>
                </c:pt>
                <c:pt idx="7">
                  <c:v>3.2412999999999997E-2</c:v>
                </c:pt>
                <c:pt idx="8">
                  <c:v>3.7883E-2</c:v>
                </c:pt>
                <c:pt idx="9">
                  <c:v>4.3517E-2</c:v>
                </c:pt>
                <c:pt idx="10">
                  <c:v>4.9320000000000003E-2</c:v>
                </c:pt>
                <c:pt idx="11">
                  <c:v>5.5296999999999999E-2</c:v>
                </c:pt>
                <c:pt idx="12">
                  <c:v>6.1453800000000003E-2</c:v>
                </c:pt>
                <c:pt idx="13">
                  <c:v>6.7794800000000002E-2</c:v>
                </c:pt>
                <c:pt idx="14">
                  <c:v>7.4326199999999995E-2</c:v>
                </c:pt>
                <c:pt idx="15">
                  <c:v>8.1053399999999998E-2</c:v>
                </c:pt>
                <c:pt idx="16">
                  <c:v>8.7982499999999991E-2</c:v>
                </c:pt>
                <c:pt idx="17">
                  <c:v>9.5119399999999993E-2</c:v>
                </c:pt>
                <c:pt idx="18">
                  <c:v>0.10247049999999999</c:v>
                </c:pt>
                <c:pt idx="19">
                  <c:v>0.1100421</c:v>
                </c:pt>
                <c:pt idx="20">
                  <c:v>0.1178408</c:v>
                </c:pt>
                <c:pt idx="21">
                  <c:v>0.1258735</c:v>
                </c:pt>
                <c:pt idx="22">
                  <c:v>0.13414719999999999</c:v>
                </c:pt>
                <c:pt idx="23">
                  <c:v>0.14266899999999999</c:v>
                </c:pt>
                <c:pt idx="24">
                  <c:v>0.15144658999999999</c:v>
                </c:pt>
                <c:pt idx="25">
                  <c:v>0.16048746</c:v>
                </c:pt>
                <c:pt idx="26">
                  <c:v>0.16979949999999999</c:v>
                </c:pt>
                <c:pt idx="27">
                  <c:v>0.17939099999999999</c:v>
                </c:pt>
                <c:pt idx="28">
                  <c:v>0.1892702</c:v>
                </c:pt>
                <c:pt idx="29">
                  <c:v>0.19944580000000001</c:v>
                </c:pt>
                <c:pt idx="30">
                  <c:v>0.20992659999999999</c:v>
                </c:pt>
                <c:pt idx="31">
                  <c:v>0.2207219</c:v>
                </c:pt>
                <c:pt idx="32">
                  <c:v>0.23184099999999999</c:v>
                </c:pt>
                <c:pt idx="33">
                  <c:v>0.2432937</c:v>
                </c:pt>
                <c:pt idx="34">
                  <c:v>0.25508999999999998</c:v>
                </c:pt>
                <c:pt idx="35">
                  <c:v>0.26723999999999998</c:v>
                </c:pt>
                <c:pt idx="36">
                  <c:v>0.27975499999999998</c:v>
                </c:pt>
                <c:pt idx="37">
                  <c:v>0.29264499999999999</c:v>
                </c:pt>
                <c:pt idx="38">
                  <c:v>0.30592200000000003</c:v>
                </c:pt>
                <c:pt idx="39">
                  <c:v>0.31959700000000002</c:v>
                </c:pt>
                <c:pt idx="40">
                  <c:v>0.33368200000000003</c:v>
                </c:pt>
                <c:pt idx="41">
                  <c:v>0.34819</c:v>
                </c:pt>
                <c:pt idx="42">
                  <c:v>0.36313299999999998</c:v>
                </c:pt>
                <c:pt idx="43">
                  <c:v>0.378525</c:v>
                </c:pt>
                <c:pt idx="44">
                  <c:v>0.39437800000000001</c:v>
                </c:pt>
                <c:pt idx="45">
                  <c:v>0.41070700000000004</c:v>
                </c:pt>
                <c:pt idx="46">
                  <c:v>0.42752599999999996</c:v>
                </c:pt>
                <c:pt idx="47">
                  <c:v>0.44484900000000005</c:v>
                </c:pt>
                <c:pt idx="48">
                  <c:v>0.46269199999999999</c:v>
                </c:pt>
                <c:pt idx="49">
                  <c:v>0.48107</c:v>
                </c:pt>
                <c:pt idx="5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19-447D-97B5-F501B7EC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01912546464683"/>
          <c:y val="8.9850770787364254E-2"/>
          <c:w val="0.18898080155710872"/>
          <c:h val="0.35156496062992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noFill/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6950055156149"/>
          <c:y val="5.215742057847321E-2"/>
          <c:w val="0.68069621527434609"/>
          <c:h val="0.68974137834477645"/>
        </c:manualLayout>
      </c:layout>
      <c:scatterChart>
        <c:scatterStyle val="lineMarker"/>
        <c:varyColors val="0"/>
        <c:ser>
          <c:idx val="0"/>
          <c:order val="0"/>
          <c:tx>
            <c:v>Q90-d1005-S1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'velocity model1'!$M$4:$M$54</c:f>
              <c:numCache>
                <c:formatCode>General</c:formatCode>
                <c:ptCount val="51"/>
                <c:pt idx="0">
                  <c:v>-3.7779099999999999E-5</c:v>
                </c:pt>
                <c:pt idx="1">
                  <c:v>6.7579800000000002E-4</c:v>
                </c:pt>
                <c:pt idx="2">
                  <c:v>1.4532E-3</c:v>
                </c:pt>
                <c:pt idx="3">
                  <c:v>2.3300600000000001E-3</c:v>
                </c:pt>
                <c:pt idx="4">
                  <c:v>3.3184299999999998E-3</c:v>
                </c:pt>
                <c:pt idx="5">
                  <c:v>4.4308300000000002E-3</c:v>
                </c:pt>
                <c:pt idx="6">
                  <c:v>5.6805099999999997E-3</c:v>
                </c:pt>
                <c:pt idx="7">
                  <c:v>7.0814199999999997E-3</c:v>
                </c:pt>
                <c:pt idx="8">
                  <c:v>8.6478900000000001E-3</c:v>
                </c:pt>
                <c:pt idx="9">
                  <c:v>1.0393700000000001E-2</c:v>
                </c:pt>
                <c:pt idx="10">
                  <c:v>1.2330499999999999E-2</c:v>
                </c:pt>
                <c:pt idx="11">
                  <c:v>1.44642E-2</c:v>
                </c:pt>
                <c:pt idx="12">
                  <c:v>1.6791400000000001E-2</c:v>
                </c:pt>
                <c:pt idx="13">
                  <c:v>1.92926E-2</c:v>
                </c:pt>
                <c:pt idx="14">
                  <c:v>2.1928E-2</c:v>
                </c:pt>
                <c:pt idx="15">
                  <c:v>2.46416E-2</c:v>
                </c:pt>
                <c:pt idx="16">
                  <c:v>2.7370999999999999E-2</c:v>
                </c:pt>
                <c:pt idx="17">
                  <c:v>3.00611E-2</c:v>
                </c:pt>
                <c:pt idx="18">
                  <c:v>3.2673500000000001E-2</c:v>
                </c:pt>
                <c:pt idx="19">
                  <c:v>3.5184300000000002E-2</c:v>
                </c:pt>
                <c:pt idx="20">
                  <c:v>3.7582200000000003E-2</c:v>
                </c:pt>
                <c:pt idx="21">
                  <c:v>3.9864700000000003E-2</c:v>
                </c:pt>
                <c:pt idx="22">
                  <c:v>4.2033800000000003E-2</c:v>
                </c:pt>
                <c:pt idx="23">
                  <c:v>4.4095200000000001E-2</c:v>
                </c:pt>
                <c:pt idx="24">
                  <c:v>4.6056399999999997E-2</c:v>
                </c:pt>
                <c:pt idx="25">
                  <c:v>4.7925599999999999E-2</c:v>
                </c:pt>
                <c:pt idx="26">
                  <c:v>4.9711100000000001E-2</c:v>
                </c:pt>
                <c:pt idx="27">
                  <c:v>5.1421000000000001E-2</c:v>
                </c:pt>
                <c:pt idx="28">
                  <c:v>5.3063199999999998E-2</c:v>
                </c:pt>
                <c:pt idx="29">
                  <c:v>5.4645100000000002E-2</c:v>
                </c:pt>
                <c:pt idx="30">
                  <c:v>5.6173800000000003E-2</c:v>
                </c:pt>
                <c:pt idx="31">
                  <c:v>5.7655900000000003E-2</c:v>
                </c:pt>
                <c:pt idx="32">
                  <c:v>5.9097200000000003E-2</c:v>
                </c:pt>
                <c:pt idx="33">
                  <c:v>6.0502300000000002E-2</c:v>
                </c:pt>
                <c:pt idx="34">
                  <c:v>6.1874800000000001E-2</c:v>
                </c:pt>
                <c:pt idx="35">
                  <c:v>6.3216800000000004E-2</c:v>
                </c:pt>
                <c:pt idx="36">
                  <c:v>6.4528799999999997E-2</c:v>
                </c:pt>
                <c:pt idx="37">
                  <c:v>6.5809500000000007E-2</c:v>
                </c:pt>
                <c:pt idx="38">
                  <c:v>6.7056099999999993E-2</c:v>
                </c:pt>
                <c:pt idx="39">
                  <c:v>6.8263599999999994E-2</c:v>
                </c:pt>
                <c:pt idx="40">
                  <c:v>6.9424600000000003E-2</c:v>
                </c:pt>
                <c:pt idx="41">
                  <c:v>7.0526199999999997E-2</c:v>
                </c:pt>
                <c:pt idx="42">
                  <c:v>7.1543200000000001E-2</c:v>
                </c:pt>
                <c:pt idx="43">
                  <c:v>7.2413500000000006E-2</c:v>
                </c:pt>
                <c:pt idx="44">
                  <c:v>7.2941699999999998E-2</c:v>
                </c:pt>
                <c:pt idx="45">
                  <c:v>7.2508400000000001E-2</c:v>
                </c:pt>
                <c:pt idx="46">
                  <c:v>7.0180800000000002E-2</c:v>
                </c:pt>
                <c:pt idx="47">
                  <c:v>6.5922700000000001E-2</c:v>
                </c:pt>
                <c:pt idx="48">
                  <c:v>6.1524599999999999E-2</c:v>
                </c:pt>
                <c:pt idx="49">
                  <c:v>5.4087000000000003E-2</c:v>
                </c:pt>
                <c:pt idx="50" formatCode="0.00E+00">
                  <c:v>0</c:v>
                </c:pt>
              </c:numCache>
            </c:numRef>
          </c:xVal>
          <c:yVal>
            <c:numRef>
              <c:f>'velocity model1'!$N$4:$N$54</c:f>
              <c:numCache>
                <c:formatCode>General</c:formatCode>
                <c:ptCount val="51"/>
                <c:pt idx="0">
                  <c:v>0.5</c:v>
                </c:pt>
                <c:pt idx="1">
                  <c:v>0.48107</c:v>
                </c:pt>
                <c:pt idx="2">
                  <c:v>0.46269199999999999</c:v>
                </c:pt>
                <c:pt idx="3">
                  <c:v>0.44484899999999999</c:v>
                </c:pt>
                <c:pt idx="4">
                  <c:v>0.42752600000000002</c:v>
                </c:pt>
                <c:pt idx="5">
                  <c:v>0.41070699999999999</c:v>
                </c:pt>
                <c:pt idx="6">
                  <c:v>0.39437900000000004</c:v>
                </c:pt>
                <c:pt idx="7">
                  <c:v>0.378525</c:v>
                </c:pt>
                <c:pt idx="8">
                  <c:v>0.36313400000000001</c:v>
                </c:pt>
                <c:pt idx="9">
                  <c:v>0.34819100000000003</c:v>
                </c:pt>
                <c:pt idx="10">
                  <c:v>0.33368300000000001</c:v>
                </c:pt>
                <c:pt idx="11">
                  <c:v>0.31959700000000002</c:v>
                </c:pt>
                <c:pt idx="12">
                  <c:v>0.30592199999999997</c:v>
                </c:pt>
                <c:pt idx="13">
                  <c:v>0.29264499999999999</c:v>
                </c:pt>
                <c:pt idx="14">
                  <c:v>0.27975499999999998</c:v>
                </c:pt>
                <c:pt idx="15">
                  <c:v>0.26724100000000001</c:v>
                </c:pt>
                <c:pt idx="16">
                  <c:v>0.25508999999999998</c:v>
                </c:pt>
                <c:pt idx="17">
                  <c:v>0.24329400000000001</c:v>
                </c:pt>
                <c:pt idx="18">
                  <c:v>0.23184199999999999</c:v>
                </c:pt>
                <c:pt idx="19">
                  <c:v>0.22072199999999997</c:v>
                </c:pt>
                <c:pt idx="20">
                  <c:v>0.20992699999999997</c:v>
                </c:pt>
                <c:pt idx="21">
                  <c:v>0.19944600000000001</c:v>
                </c:pt>
                <c:pt idx="22">
                  <c:v>0.18927099999999999</c:v>
                </c:pt>
                <c:pt idx="23">
                  <c:v>0.179392</c:v>
                </c:pt>
                <c:pt idx="24">
                  <c:v>0.16980000000000001</c:v>
                </c:pt>
                <c:pt idx="25">
                  <c:v>0.16048799999999999</c:v>
                </c:pt>
                <c:pt idx="26">
                  <c:v>0.1514471</c:v>
                </c:pt>
                <c:pt idx="27">
                  <c:v>0.1426695</c:v>
                </c:pt>
                <c:pt idx="28">
                  <c:v>0.13414770000000001</c:v>
                </c:pt>
                <c:pt idx="29">
                  <c:v>0.12587399999999999</c:v>
                </c:pt>
                <c:pt idx="30">
                  <c:v>0.1178413</c:v>
                </c:pt>
                <c:pt idx="31">
                  <c:v>0.11004259999999999</c:v>
                </c:pt>
                <c:pt idx="32">
                  <c:v>0.10247100000000001</c:v>
                </c:pt>
                <c:pt idx="33">
                  <c:v>9.5119900000000007E-2</c:v>
                </c:pt>
                <c:pt idx="34">
                  <c:v>8.7983000000000006E-2</c:v>
                </c:pt>
                <c:pt idx="35">
                  <c:v>8.1053920000000002E-2</c:v>
                </c:pt>
                <c:pt idx="36">
                  <c:v>7.4326660000000003E-2</c:v>
                </c:pt>
                <c:pt idx="37">
                  <c:v>6.7795350000000004E-2</c:v>
                </c:pt>
                <c:pt idx="38">
                  <c:v>6.1454299999999996E-2</c:v>
                </c:pt>
                <c:pt idx="39">
                  <c:v>5.5297899999999997E-2</c:v>
                </c:pt>
                <c:pt idx="40">
                  <c:v>4.9320799999999998E-2</c:v>
                </c:pt>
                <c:pt idx="41">
                  <c:v>4.3517799999999995E-2</c:v>
                </c:pt>
                <c:pt idx="42">
                  <c:v>3.7883799999999995E-2</c:v>
                </c:pt>
                <c:pt idx="43">
                  <c:v>3.2413999999999998E-2</c:v>
                </c:pt>
                <c:pt idx="44">
                  <c:v>2.71034E-2</c:v>
                </c:pt>
                <c:pt idx="45">
                  <c:v>2.1947500000000002E-2</c:v>
                </c:pt>
                <c:pt idx="46">
                  <c:v>1.69418E-2</c:v>
                </c:pt>
                <c:pt idx="47">
                  <c:v>1.2081899999999993E-2</c:v>
                </c:pt>
                <c:pt idx="48">
                  <c:v>7.9782999999999937E-3</c:v>
                </c:pt>
                <c:pt idx="49">
                  <c:v>3.9518000000000053E-3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F-4BA2-9FC2-8483E884B21A}"/>
            </c:ext>
          </c:extLst>
        </c:ser>
        <c:ser>
          <c:idx val="1"/>
          <c:order val="1"/>
          <c:tx>
            <c:v>Q90-d1005-S3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'velocity model1'!$Q$4:$Q$54</c:f>
              <c:numCache>
                <c:formatCode>General</c:formatCode>
                <c:ptCount val="51"/>
                <c:pt idx="0">
                  <c:v>3.5786799999999999E-3</c:v>
                </c:pt>
                <c:pt idx="1">
                  <c:v>3.6743700000000002E-3</c:v>
                </c:pt>
                <c:pt idx="2">
                  <c:v>3.9604100000000001E-3</c:v>
                </c:pt>
                <c:pt idx="3">
                  <c:v>4.4262199999999998E-3</c:v>
                </c:pt>
                <c:pt idx="4">
                  <c:v>5.0632799999999999E-3</c:v>
                </c:pt>
                <c:pt idx="5">
                  <c:v>5.8715199999999999E-3</c:v>
                </c:pt>
                <c:pt idx="6">
                  <c:v>6.8554799999999997E-3</c:v>
                </c:pt>
                <c:pt idx="7">
                  <c:v>8.0214099999999997E-3</c:v>
                </c:pt>
                <c:pt idx="8">
                  <c:v>9.3742600000000006E-3</c:v>
                </c:pt>
                <c:pt idx="9">
                  <c:v>1.09146E-2</c:v>
                </c:pt>
                <c:pt idx="10">
                  <c:v>1.26357E-2</c:v>
                </c:pt>
                <c:pt idx="11">
                  <c:v>1.4522E-2</c:v>
                </c:pt>
                <c:pt idx="12">
                  <c:v>1.6550100000000002E-2</c:v>
                </c:pt>
                <c:pt idx="13">
                  <c:v>1.86909E-2</c:v>
                </c:pt>
                <c:pt idx="14">
                  <c:v>2.0914100000000001E-2</c:v>
                </c:pt>
                <c:pt idx="15">
                  <c:v>2.31916E-2</c:v>
                </c:pt>
                <c:pt idx="16">
                  <c:v>2.54997E-2</c:v>
                </c:pt>
                <c:pt idx="17">
                  <c:v>2.78208E-2</c:v>
                </c:pt>
                <c:pt idx="18">
                  <c:v>3.01424E-2</c:v>
                </c:pt>
                <c:pt idx="19">
                  <c:v>3.2457199999999999E-2</c:v>
                </c:pt>
                <c:pt idx="20">
                  <c:v>3.4761800000000002E-2</c:v>
                </c:pt>
                <c:pt idx="21">
                  <c:v>3.7056100000000002E-2</c:v>
                </c:pt>
                <c:pt idx="22">
                  <c:v>3.9342000000000002E-2</c:v>
                </c:pt>
                <c:pt idx="23">
                  <c:v>4.1622800000000001E-2</c:v>
                </c:pt>
                <c:pt idx="24">
                  <c:v>4.3902099999999999E-2</c:v>
                </c:pt>
                <c:pt idx="25">
                  <c:v>4.6183799999999997E-2</c:v>
                </c:pt>
                <c:pt idx="26">
                  <c:v>4.84717E-2</c:v>
                </c:pt>
                <c:pt idx="27">
                  <c:v>5.0769300000000003E-2</c:v>
                </c:pt>
                <c:pt idx="28">
                  <c:v>5.3080299999999997E-2</c:v>
                </c:pt>
                <c:pt idx="29">
                  <c:v>5.5408300000000001E-2</c:v>
                </c:pt>
                <c:pt idx="30">
                  <c:v>5.7756399999999999E-2</c:v>
                </c:pt>
                <c:pt idx="31">
                  <c:v>6.01275E-2</c:v>
                </c:pt>
                <c:pt idx="32">
                  <c:v>6.2524099999999999E-2</c:v>
                </c:pt>
                <c:pt idx="33">
                  <c:v>6.4947199999999997E-2</c:v>
                </c:pt>
                <c:pt idx="34">
                  <c:v>6.7396800000000007E-2</c:v>
                </c:pt>
                <c:pt idx="35">
                  <c:v>6.9871000000000003E-2</c:v>
                </c:pt>
                <c:pt idx="36">
                  <c:v>7.2365700000000005E-2</c:v>
                </c:pt>
                <c:pt idx="37">
                  <c:v>7.4874399999999994E-2</c:v>
                </c:pt>
                <c:pt idx="38">
                  <c:v>7.7387700000000004E-2</c:v>
                </c:pt>
                <c:pt idx="39">
                  <c:v>7.9893400000000003E-2</c:v>
                </c:pt>
                <c:pt idx="40">
                  <c:v>8.2376099999999994E-2</c:v>
                </c:pt>
                <c:pt idx="41">
                  <c:v>8.4817299999999998E-2</c:v>
                </c:pt>
                <c:pt idx="42">
                  <c:v>8.7194900000000006E-2</c:v>
                </c:pt>
                <c:pt idx="43">
                  <c:v>8.9480799999999999E-2</c:v>
                </c:pt>
                <c:pt idx="44">
                  <c:v>9.1632500000000006E-2</c:v>
                </c:pt>
                <c:pt idx="45">
                  <c:v>9.3562099999999995E-2</c:v>
                </c:pt>
                <c:pt idx="46">
                  <c:v>9.5015199999999994E-2</c:v>
                </c:pt>
                <c:pt idx="47">
                  <c:v>9.5084100000000005E-2</c:v>
                </c:pt>
                <c:pt idx="48">
                  <c:v>9.2624899999999996E-2</c:v>
                </c:pt>
                <c:pt idx="49">
                  <c:v>8.2932699999999998E-2</c:v>
                </c:pt>
                <c:pt idx="50" formatCode="0.00E+00">
                  <c:v>0</c:v>
                </c:pt>
              </c:numCache>
            </c:numRef>
          </c:xVal>
          <c:yVal>
            <c:numRef>
              <c:f>'velocity model1'!$R$4:$R$54</c:f>
              <c:numCache>
                <c:formatCode>General</c:formatCode>
                <c:ptCount val="51"/>
                <c:pt idx="0">
                  <c:v>0.5</c:v>
                </c:pt>
                <c:pt idx="1">
                  <c:v>0.48107</c:v>
                </c:pt>
                <c:pt idx="2">
                  <c:v>0.46269199999999999</c:v>
                </c:pt>
                <c:pt idx="3">
                  <c:v>0.44484900000000005</c:v>
                </c:pt>
                <c:pt idx="4">
                  <c:v>0.42752600000000002</c:v>
                </c:pt>
                <c:pt idx="5">
                  <c:v>0.41070700000000004</c:v>
                </c:pt>
                <c:pt idx="6">
                  <c:v>0.39437800000000001</c:v>
                </c:pt>
                <c:pt idx="7">
                  <c:v>0.378525</c:v>
                </c:pt>
                <c:pt idx="8">
                  <c:v>0.36313400000000001</c:v>
                </c:pt>
                <c:pt idx="9">
                  <c:v>0.34819</c:v>
                </c:pt>
                <c:pt idx="10">
                  <c:v>0.33368249999999999</c:v>
                </c:pt>
                <c:pt idx="11">
                  <c:v>0.31959710000000002</c:v>
                </c:pt>
                <c:pt idx="12">
                  <c:v>0.30592200000000003</c:v>
                </c:pt>
                <c:pt idx="13">
                  <c:v>0.29264519999999999</c:v>
                </c:pt>
                <c:pt idx="14">
                  <c:v>0.27975510000000003</c:v>
                </c:pt>
                <c:pt idx="15">
                  <c:v>0.26724039999999999</c:v>
                </c:pt>
                <c:pt idx="16">
                  <c:v>0.25509019999999999</c:v>
                </c:pt>
                <c:pt idx="17">
                  <c:v>0.24329396</c:v>
                </c:pt>
                <c:pt idx="18">
                  <c:v>0.23184126000000002</c:v>
                </c:pt>
                <c:pt idx="19">
                  <c:v>0.2207221</c:v>
                </c:pt>
                <c:pt idx="20">
                  <c:v>0.2099269</c:v>
                </c:pt>
                <c:pt idx="21">
                  <c:v>0.19944600000000001</c:v>
                </c:pt>
                <c:pt idx="22">
                  <c:v>0.18927050000000001</c:v>
                </c:pt>
                <c:pt idx="23">
                  <c:v>0.1793913</c:v>
                </c:pt>
                <c:pt idx="24">
                  <c:v>0.1697998</c:v>
                </c:pt>
                <c:pt idx="25">
                  <c:v>0.16048770000000001</c:v>
                </c:pt>
                <c:pt idx="26">
                  <c:v>0.15144679999999999</c:v>
                </c:pt>
                <c:pt idx="27">
                  <c:v>0.1426693</c:v>
                </c:pt>
                <c:pt idx="28">
                  <c:v>0.13414700000000002</c:v>
                </c:pt>
                <c:pt idx="29">
                  <c:v>0.12587400000000001</c:v>
                </c:pt>
                <c:pt idx="30">
                  <c:v>0.11784100000000002</c:v>
                </c:pt>
                <c:pt idx="31">
                  <c:v>0.110042</c:v>
                </c:pt>
                <c:pt idx="32">
                  <c:v>0.10247100000000001</c:v>
                </c:pt>
                <c:pt idx="33">
                  <c:v>9.512000000000001E-2</c:v>
                </c:pt>
                <c:pt idx="34">
                  <c:v>8.7983000000000006E-2</c:v>
                </c:pt>
                <c:pt idx="35">
                  <c:v>8.1054000000000015E-2</c:v>
                </c:pt>
                <c:pt idx="36">
                  <c:v>7.4326000000000003E-2</c:v>
                </c:pt>
                <c:pt idx="37">
                  <c:v>6.7795000000000022E-2</c:v>
                </c:pt>
                <c:pt idx="38">
                  <c:v>6.1454000000000009E-2</c:v>
                </c:pt>
                <c:pt idx="39">
                  <c:v>5.5298000000000014E-2</c:v>
                </c:pt>
                <c:pt idx="40">
                  <c:v>4.9321000000000004E-2</c:v>
                </c:pt>
                <c:pt idx="41">
                  <c:v>4.3518000000000001E-2</c:v>
                </c:pt>
                <c:pt idx="42">
                  <c:v>3.7884000000000001E-2</c:v>
                </c:pt>
                <c:pt idx="43">
                  <c:v>3.2413999999999998E-2</c:v>
                </c:pt>
                <c:pt idx="44">
                  <c:v>2.7103000000000016E-2</c:v>
                </c:pt>
                <c:pt idx="45">
                  <c:v>2.1947000000000022E-2</c:v>
                </c:pt>
                <c:pt idx="46">
                  <c:v>1.6942000000000013E-2</c:v>
                </c:pt>
                <c:pt idx="47">
                  <c:v>1.2082000000000009E-2</c:v>
                </c:pt>
                <c:pt idx="48">
                  <c:v>7.9780000000000129E-3</c:v>
                </c:pt>
                <c:pt idx="49">
                  <c:v>3.9520000000000111E-3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F-4BA2-9FC2-8483E884B21A}"/>
            </c:ext>
          </c:extLst>
        </c:ser>
        <c:ser>
          <c:idx val="2"/>
          <c:order val="2"/>
          <c:tx>
            <c:v>Q90-d1008-S1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'velocity model1'!$S$4:$S$54</c:f>
              <c:numCache>
                <c:formatCode>General</c:formatCode>
                <c:ptCount val="51"/>
                <c:pt idx="0">
                  <c:v>-3.7779099999999999E-5</c:v>
                </c:pt>
                <c:pt idx="1">
                  <c:v>6.7579800000000002E-4</c:v>
                </c:pt>
                <c:pt idx="2">
                  <c:v>1.4532E-3</c:v>
                </c:pt>
                <c:pt idx="3">
                  <c:v>2.3300600000000001E-3</c:v>
                </c:pt>
                <c:pt idx="4">
                  <c:v>3.3184299999999998E-3</c:v>
                </c:pt>
                <c:pt idx="5">
                  <c:v>4.4308300000000002E-3</c:v>
                </c:pt>
                <c:pt idx="6">
                  <c:v>5.6805099999999997E-3</c:v>
                </c:pt>
                <c:pt idx="7">
                  <c:v>7.0814199999999997E-3</c:v>
                </c:pt>
                <c:pt idx="8">
                  <c:v>8.6478900000000001E-3</c:v>
                </c:pt>
                <c:pt idx="9">
                  <c:v>1.0393700000000001E-2</c:v>
                </c:pt>
                <c:pt idx="10">
                  <c:v>1.2330499999999999E-2</c:v>
                </c:pt>
                <c:pt idx="11">
                  <c:v>1.44642E-2</c:v>
                </c:pt>
                <c:pt idx="12">
                  <c:v>1.6791400000000001E-2</c:v>
                </c:pt>
                <c:pt idx="13">
                  <c:v>1.92926E-2</c:v>
                </c:pt>
                <c:pt idx="14">
                  <c:v>2.1928E-2</c:v>
                </c:pt>
                <c:pt idx="15">
                  <c:v>2.46416E-2</c:v>
                </c:pt>
                <c:pt idx="16">
                  <c:v>2.7370999999999999E-2</c:v>
                </c:pt>
                <c:pt idx="17">
                  <c:v>3.00611E-2</c:v>
                </c:pt>
                <c:pt idx="18">
                  <c:v>3.2673500000000001E-2</c:v>
                </c:pt>
                <c:pt idx="19">
                  <c:v>3.5184300000000002E-2</c:v>
                </c:pt>
                <c:pt idx="20">
                  <c:v>3.7582200000000003E-2</c:v>
                </c:pt>
                <c:pt idx="21">
                  <c:v>3.9864700000000003E-2</c:v>
                </c:pt>
                <c:pt idx="22">
                  <c:v>4.2033800000000003E-2</c:v>
                </c:pt>
                <c:pt idx="23">
                  <c:v>4.4095200000000001E-2</c:v>
                </c:pt>
                <c:pt idx="24">
                  <c:v>4.6056399999999997E-2</c:v>
                </c:pt>
                <c:pt idx="25">
                  <c:v>4.7925599999999999E-2</c:v>
                </c:pt>
                <c:pt idx="26">
                  <c:v>4.9711100000000001E-2</c:v>
                </c:pt>
                <c:pt idx="27">
                  <c:v>5.1421000000000001E-2</c:v>
                </c:pt>
                <c:pt idx="28">
                  <c:v>5.3063199999999998E-2</c:v>
                </c:pt>
                <c:pt idx="29">
                  <c:v>5.4645100000000002E-2</c:v>
                </c:pt>
                <c:pt idx="30">
                  <c:v>5.6173800000000003E-2</c:v>
                </c:pt>
                <c:pt idx="31">
                  <c:v>5.7655900000000003E-2</c:v>
                </c:pt>
                <c:pt idx="32">
                  <c:v>5.9097200000000003E-2</c:v>
                </c:pt>
                <c:pt idx="33">
                  <c:v>6.0502300000000002E-2</c:v>
                </c:pt>
                <c:pt idx="34">
                  <c:v>6.1874800000000001E-2</c:v>
                </c:pt>
                <c:pt idx="35">
                  <c:v>6.3216800000000004E-2</c:v>
                </c:pt>
                <c:pt idx="36">
                  <c:v>6.4528799999999997E-2</c:v>
                </c:pt>
                <c:pt idx="37">
                  <c:v>6.5809500000000007E-2</c:v>
                </c:pt>
                <c:pt idx="38">
                  <c:v>6.7056099999999993E-2</c:v>
                </c:pt>
                <c:pt idx="39">
                  <c:v>6.8263599999999994E-2</c:v>
                </c:pt>
                <c:pt idx="40">
                  <c:v>6.9424600000000003E-2</c:v>
                </c:pt>
                <c:pt idx="41">
                  <c:v>7.0526199999999997E-2</c:v>
                </c:pt>
                <c:pt idx="42">
                  <c:v>7.1543200000000001E-2</c:v>
                </c:pt>
                <c:pt idx="43">
                  <c:v>7.2413500000000006E-2</c:v>
                </c:pt>
                <c:pt idx="44">
                  <c:v>7.2941699999999998E-2</c:v>
                </c:pt>
                <c:pt idx="45">
                  <c:v>7.2508400000000001E-2</c:v>
                </c:pt>
                <c:pt idx="46">
                  <c:v>7.0180800000000002E-2</c:v>
                </c:pt>
                <c:pt idx="47">
                  <c:v>6.5922700000000001E-2</c:v>
                </c:pt>
                <c:pt idx="48">
                  <c:v>6.1524599999999999E-2</c:v>
                </c:pt>
                <c:pt idx="49">
                  <c:v>5.4087000000000003E-2</c:v>
                </c:pt>
                <c:pt idx="50" formatCode="0.00E+00">
                  <c:v>0</c:v>
                </c:pt>
              </c:numCache>
            </c:numRef>
          </c:xVal>
          <c:yVal>
            <c:numRef>
              <c:f>'velocity model1'!$T$4:$T$54</c:f>
              <c:numCache>
                <c:formatCode>General</c:formatCode>
                <c:ptCount val="51"/>
                <c:pt idx="0">
                  <c:v>0.5</c:v>
                </c:pt>
                <c:pt idx="1">
                  <c:v>0.48107</c:v>
                </c:pt>
                <c:pt idx="2">
                  <c:v>0.46269199999999999</c:v>
                </c:pt>
                <c:pt idx="3">
                  <c:v>0.44484899999999999</c:v>
                </c:pt>
                <c:pt idx="4">
                  <c:v>0.42752600000000002</c:v>
                </c:pt>
                <c:pt idx="5">
                  <c:v>0.41070699999999999</c:v>
                </c:pt>
                <c:pt idx="6">
                  <c:v>0.39437900000000004</c:v>
                </c:pt>
                <c:pt idx="7">
                  <c:v>0.378525</c:v>
                </c:pt>
                <c:pt idx="8">
                  <c:v>0.36313400000000001</c:v>
                </c:pt>
                <c:pt idx="9">
                  <c:v>0.34819100000000003</c:v>
                </c:pt>
                <c:pt idx="10">
                  <c:v>0.33368300000000001</c:v>
                </c:pt>
                <c:pt idx="11">
                  <c:v>0.31959700000000002</c:v>
                </c:pt>
                <c:pt idx="12">
                  <c:v>0.30592199999999997</c:v>
                </c:pt>
                <c:pt idx="13">
                  <c:v>0.29264499999999999</c:v>
                </c:pt>
                <c:pt idx="14">
                  <c:v>0.27975499999999998</c:v>
                </c:pt>
                <c:pt idx="15">
                  <c:v>0.26724100000000001</c:v>
                </c:pt>
                <c:pt idx="16">
                  <c:v>0.25508999999999998</c:v>
                </c:pt>
                <c:pt idx="17">
                  <c:v>0.24329400000000001</c:v>
                </c:pt>
                <c:pt idx="18">
                  <c:v>0.23184199999999999</c:v>
                </c:pt>
                <c:pt idx="19">
                  <c:v>0.22072199999999997</c:v>
                </c:pt>
                <c:pt idx="20">
                  <c:v>0.20992699999999997</c:v>
                </c:pt>
                <c:pt idx="21">
                  <c:v>0.19944600000000001</c:v>
                </c:pt>
                <c:pt idx="22">
                  <c:v>0.18927099999999999</c:v>
                </c:pt>
                <c:pt idx="23">
                  <c:v>0.179392</c:v>
                </c:pt>
                <c:pt idx="24">
                  <c:v>0.16980000000000001</c:v>
                </c:pt>
                <c:pt idx="25">
                  <c:v>0.16048799999999999</c:v>
                </c:pt>
                <c:pt idx="26">
                  <c:v>0.1514471</c:v>
                </c:pt>
                <c:pt idx="27">
                  <c:v>0.1426695</c:v>
                </c:pt>
                <c:pt idx="28">
                  <c:v>0.13414770000000001</c:v>
                </c:pt>
                <c:pt idx="29">
                  <c:v>0.12587399999999999</c:v>
                </c:pt>
                <c:pt idx="30">
                  <c:v>0.1178413</c:v>
                </c:pt>
                <c:pt idx="31">
                  <c:v>0.11004259999999999</c:v>
                </c:pt>
                <c:pt idx="32">
                  <c:v>0.10247100000000001</c:v>
                </c:pt>
                <c:pt idx="33">
                  <c:v>9.5119900000000007E-2</c:v>
                </c:pt>
                <c:pt idx="34">
                  <c:v>8.7983000000000006E-2</c:v>
                </c:pt>
                <c:pt idx="35">
                  <c:v>8.1053920000000002E-2</c:v>
                </c:pt>
                <c:pt idx="36">
                  <c:v>7.4326660000000003E-2</c:v>
                </c:pt>
                <c:pt idx="37">
                  <c:v>6.7795350000000004E-2</c:v>
                </c:pt>
                <c:pt idx="38">
                  <c:v>6.1454299999999996E-2</c:v>
                </c:pt>
                <c:pt idx="39">
                  <c:v>5.5297899999999997E-2</c:v>
                </c:pt>
                <c:pt idx="40">
                  <c:v>4.9320799999999998E-2</c:v>
                </c:pt>
                <c:pt idx="41">
                  <c:v>4.3517799999999995E-2</c:v>
                </c:pt>
                <c:pt idx="42">
                  <c:v>3.7883799999999995E-2</c:v>
                </c:pt>
                <c:pt idx="43">
                  <c:v>3.2413999999999998E-2</c:v>
                </c:pt>
                <c:pt idx="44">
                  <c:v>2.71034E-2</c:v>
                </c:pt>
                <c:pt idx="45">
                  <c:v>2.1947500000000002E-2</c:v>
                </c:pt>
                <c:pt idx="46">
                  <c:v>1.69418E-2</c:v>
                </c:pt>
                <c:pt idx="47">
                  <c:v>1.2081899999999993E-2</c:v>
                </c:pt>
                <c:pt idx="48">
                  <c:v>7.9782999999999937E-3</c:v>
                </c:pt>
                <c:pt idx="49">
                  <c:v>3.9518000000000053E-3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3F-4BA2-9FC2-8483E884B21A}"/>
            </c:ext>
          </c:extLst>
        </c:ser>
        <c:ser>
          <c:idx val="3"/>
          <c:order val="3"/>
          <c:tx>
            <c:v>Q90-d1008-S3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'velocity model1'!$W$4:$W$54</c:f>
              <c:numCache>
                <c:formatCode>General</c:formatCode>
                <c:ptCount val="51"/>
                <c:pt idx="0">
                  <c:v>4.4927400000000003E-3</c:v>
                </c:pt>
                <c:pt idx="1">
                  <c:v>4.6567700000000002E-3</c:v>
                </c:pt>
                <c:pt idx="2">
                  <c:v>5.1283600000000002E-3</c:v>
                </c:pt>
                <c:pt idx="3">
                  <c:v>5.8699900000000003E-3</c:v>
                </c:pt>
                <c:pt idx="4">
                  <c:v>6.8562900000000001E-3</c:v>
                </c:pt>
                <c:pt idx="5">
                  <c:v>8.0710599999999997E-3</c:v>
                </c:pt>
                <c:pt idx="6">
                  <c:v>9.4961300000000002E-3</c:v>
                </c:pt>
                <c:pt idx="7">
                  <c:v>1.11076E-2</c:v>
                </c:pt>
                <c:pt idx="8">
                  <c:v>1.28764E-2</c:v>
                </c:pt>
                <c:pt idx="9">
                  <c:v>1.47723E-2</c:v>
                </c:pt>
                <c:pt idx="10">
                  <c:v>1.6767000000000001E-2</c:v>
                </c:pt>
                <c:pt idx="11">
                  <c:v>1.8837E-2</c:v>
                </c:pt>
                <c:pt idx="12">
                  <c:v>2.0964199999999999E-2</c:v>
                </c:pt>
                <c:pt idx="13">
                  <c:v>2.3135099999999999E-2</c:v>
                </c:pt>
                <c:pt idx="14">
                  <c:v>2.5340399999999999E-2</c:v>
                </c:pt>
                <c:pt idx="15">
                  <c:v>2.75736E-2</c:v>
                </c:pt>
                <c:pt idx="16">
                  <c:v>2.9830200000000001E-2</c:v>
                </c:pt>
                <c:pt idx="17">
                  <c:v>3.2107499999999997E-2</c:v>
                </c:pt>
                <c:pt idx="18">
                  <c:v>3.4403799999999998E-2</c:v>
                </c:pt>
                <c:pt idx="19">
                  <c:v>3.6718300000000002E-2</c:v>
                </c:pt>
                <c:pt idx="20">
                  <c:v>3.9051000000000002E-2</c:v>
                </c:pt>
                <c:pt idx="21">
                  <c:v>4.1402500000000002E-2</c:v>
                </c:pt>
                <c:pt idx="22">
                  <c:v>4.3774E-2</c:v>
                </c:pt>
                <c:pt idx="23">
                  <c:v>4.61675E-2</c:v>
                </c:pt>
                <c:pt idx="24">
                  <c:v>4.8585200000000002E-2</c:v>
                </c:pt>
                <c:pt idx="25">
                  <c:v>5.1029600000000001E-2</c:v>
                </c:pt>
                <c:pt idx="26">
                  <c:v>5.35034E-2</c:v>
                </c:pt>
                <c:pt idx="27">
                  <c:v>5.6009400000000001E-2</c:v>
                </c:pt>
                <c:pt idx="28">
                  <c:v>5.8550699999999997E-2</c:v>
                </c:pt>
                <c:pt idx="29">
                  <c:v>6.11306E-2</c:v>
                </c:pt>
                <c:pt idx="30">
                  <c:v>6.3752699999999995E-2</c:v>
                </c:pt>
                <c:pt idx="31">
                  <c:v>6.6420800000000002E-2</c:v>
                </c:pt>
                <c:pt idx="32">
                  <c:v>6.9138699999999997E-2</c:v>
                </c:pt>
                <c:pt idx="33">
                  <c:v>7.1909299999999995E-2</c:v>
                </c:pt>
                <c:pt idx="34">
                  <c:v>7.4734900000000007E-2</c:v>
                </c:pt>
                <c:pt idx="35">
                  <c:v>7.7615799999999999E-2</c:v>
                </c:pt>
                <c:pt idx="36">
                  <c:v>8.0549700000000002E-2</c:v>
                </c:pt>
                <c:pt idx="37">
                  <c:v>8.35312E-2</c:v>
                </c:pt>
                <c:pt idx="38">
                  <c:v>8.6551000000000003E-2</c:v>
                </c:pt>
                <c:pt idx="39">
                  <c:v>8.9596099999999998E-2</c:v>
                </c:pt>
                <c:pt idx="40">
                  <c:v>9.2649200000000001E-2</c:v>
                </c:pt>
                <c:pt idx="41">
                  <c:v>9.5688899999999993E-2</c:v>
                </c:pt>
                <c:pt idx="42">
                  <c:v>9.8689499999999999E-2</c:v>
                </c:pt>
                <c:pt idx="43">
                  <c:v>0.101619</c:v>
                </c:pt>
                <c:pt idx="44">
                  <c:v>0.104433</c:v>
                </c:pt>
                <c:pt idx="45">
                  <c:v>0.107044</c:v>
                </c:pt>
                <c:pt idx="46">
                  <c:v>0.109192</c:v>
                </c:pt>
                <c:pt idx="47">
                  <c:v>0.109848</c:v>
                </c:pt>
                <c:pt idx="48">
                  <c:v>0.107573</c:v>
                </c:pt>
                <c:pt idx="49">
                  <c:v>9.6889799999999998E-2</c:v>
                </c:pt>
                <c:pt idx="50" formatCode="0.00E+00">
                  <c:v>0</c:v>
                </c:pt>
              </c:numCache>
            </c:numRef>
          </c:xVal>
          <c:yVal>
            <c:numRef>
              <c:f>'velocity model1'!$X$4:$X$54</c:f>
              <c:numCache>
                <c:formatCode>General</c:formatCode>
                <c:ptCount val="51"/>
                <c:pt idx="0">
                  <c:v>0.5</c:v>
                </c:pt>
                <c:pt idx="1">
                  <c:v>0.48107</c:v>
                </c:pt>
                <c:pt idx="2">
                  <c:v>0.46269199999999999</c:v>
                </c:pt>
                <c:pt idx="3">
                  <c:v>0.44484900000000005</c:v>
                </c:pt>
                <c:pt idx="4">
                  <c:v>0.42752600000000002</c:v>
                </c:pt>
                <c:pt idx="5">
                  <c:v>0.41070700000000004</c:v>
                </c:pt>
                <c:pt idx="6">
                  <c:v>0.39437800000000001</c:v>
                </c:pt>
                <c:pt idx="7">
                  <c:v>0.378525</c:v>
                </c:pt>
                <c:pt idx="8">
                  <c:v>0.36313400000000001</c:v>
                </c:pt>
                <c:pt idx="9">
                  <c:v>0.34819</c:v>
                </c:pt>
                <c:pt idx="10">
                  <c:v>0.33368249999999999</c:v>
                </c:pt>
                <c:pt idx="11">
                  <c:v>0.31959710000000002</c:v>
                </c:pt>
                <c:pt idx="12">
                  <c:v>0.30592200000000003</c:v>
                </c:pt>
                <c:pt idx="13">
                  <c:v>0.29264519999999999</c:v>
                </c:pt>
                <c:pt idx="14">
                  <c:v>0.27975510000000003</c:v>
                </c:pt>
                <c:pt idx="15">
                  <c:v>0.26724039999999999</c:v>
                </c:pt>
                <c:pt idx="16">
                  <c:v>0.25509019999999999</c:v>
                </c:pt>
                <c:pt idx="17">
                  <c:v>0.24329396</c:v>
                </c:pt>
                <c:pt idx="18">
                  <c:v>0.23184126000000002</c:v>
                </c:pt>
                <c:pt idx="19">
                  <c:v>0.2207221</c:v>
                </c:pt>
                <c:pt idx="20">
                  <c:v>0.2099269</c:v>
                </c:pt>
                <c:pt idx="21">
                  <c:v>0.19944600000000001</c:v>
                </c:pt>
                <c:pt idx="22">
                  <c:v>0.18927050000000001</c:v>
                </c:pt>
                <c:pt idx="23">
                  <c:v>0.1793913</c:v>
                </c:pt>
                <c:pt idx="24">
                  <c:v>0.1697998</c:v>
                </c:pt>
                <c:pt idx="25">
                  <c:v>0.16048770000000001</c:v>
                </c:pt>
                <c:pt idx="26">
                  <c:v>0.15144679999999999</c:v>
                </c:pt>
                <c:pt idx="27">
                  <c:v>0.1426693</c:v>
                </c:pt>
                <c:pt idx="28">
                  <c:v>0.13414700000000002</c:v>
                </c:pt>
                <c:pt idx="29">
                  <c:v>0.12587400000000001</c:v>
                </c:pt>
                <c:pt idx="30">
                  <c:v>0.11784100000000002</c:v>
                </c:pt>
                <c:pt idx="31">
                  <c:v>0.110042</c:v>
                </c:pt>
                <c:pt idx="32">
                  <c:v>0.10247100000000001</c:v>
                </c:pt>
                <c:pt idx="33">
                  <c:v>9.512000000000001E-2</c:v>
                </c:pt>
                <c:pt idx="34">
                  <c:v>8.7983000000000006E-2</c:v>
                </c:pt>
                <c:pt idx="35">
                  <c:v>8.1054000000000015E-2</c:v>
                </c:pt>
                <c:pt idx="36">
                  <c:v>7.4326000000000003E-2</c:v>
                </c:pt>
                <c:pt idx="37">
                  <c:v>6.7795000000000022E-2</c:v>
                </c:pt>
                <c:pt idx="38">
                  <c:v>6.1454000000000009E-2</c:v>
                </c:pt>
                <c:pt idx="39">
                  <c:v>5.5298000000000014E-2</c:v>
                </c:pt>
                <c:pt idx="40">
                  <c:v>4.9321000000000004E-2</c:v>
                </c:pt>
                <c:pt idx="41">
                  <c:v>4.3518000000000001E-2</c:v>
                </c:pt>
                <c:pt idx="42">
                  <c:v>3.7884000000000001E-2</c:v>
                </c:pt>
                <c:pt idx="43">
                  <c:v>3.2413999999999998E-2</c:v>
                </c:pt>
                <c:pt idx="44">
                  <c:v>2.7103000000000016E-2</c:v>
                </c:pt>
                <c:pt idx="45">
                  <c:v>2.1947000000000022E-2</c:v>
                </c:pt>
                <c:pt idx="46">
                  <c:v>1.6942000000000013E-2</c:v>
                </c:pt>
                <c:pt idx="47">
                  <c:v>1.2082000000000009E-2</c:v>
                </c:pt>
                <c:pt idx="48">
                  <c:v>7.9780000000000129E-3</c:v>
                </c:pt>
                <c:pt idx="49">
                  <c:v>3.9520000000000111E-3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3F-4BA2-9FC2-8483E884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01912546464683"/>
          <c:y val="8.9850770787364254E-2"/>
          <c:w val="0.18898095374061505"/>
          <c:h val="0.37751942081065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noFill/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6950055156149"/>
          <c:y val="5.215742057847321E-2"/>
          <c:w val="0.68069621527434609"/>
          <c:h val="0.68974137834477645"/>
        </c:manualLayout>
      </c:layout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'velocity model2'!$A$4:$A$54</c:f>
              <c:numCache>
                <c:formatCode>General</c:formatCode>
                <c:ptCount val="51"/>
                <c:pt idx="0">
                  <c:v>0</c:v>
                </c:pt>
                <c:pt idx="1">
                  <c:v>5.9957999999999997E-2</c:v>
                </c:pt>
                <c:pt idx="2">
                  <c:v>6.6569799999999998E-2</c:v>
                </c:pt>
                <c:pt idx="3">
                  <c:v>6.9046499999999997E-2</c:v>
                </c:pt>
                <c:pt idx="4">
                  <c:v>6.9396600000000003E-2</c:v>
                </c:pt>
                <c:pt idx="5">
                  <c:v>6.7855200000000004E-2</c:v>
                </c:pt>
                <c:pt idx="6">
                  <c:v>6.5762399999999999E-2</c:v>
                </c:pt>
                <c:pt idx="7">
                  <c:v>6.3668199999999994E-2</c:v>
                </c:pt>
                <c:pt idx="8">
                  <c:v>6.1526200000000003E-2</c:v>
                </c:pt>
                <c:pt idx="9">
                  <c:v>5.92887E-2</c:v>
                </c:pt>
                <c:pt idx="10">
                  <c:v>5.6936899999999999E-2</c:v>
                </c:pt>
                <c:pt idx="11">
                  <c:v>5.4469999999999998E-2</c:v>
                </c:pt>
                <c:pt idx="12">
                  <c:v>5.1898100000000003E-2</c:v>
                </c:pt>
                <c:pt idx="13">
                  <c:v>4.9237599999999999E-2</c:v>
                </c:pt>
                <c:pt idx="14">
                  <c:v>4.6509000000000002E-2</c:v>
                </c:pt>
                <c:pt idx="15">
                  <c:v>4.37378E-2</c:v>
                </c:pt>
                <c:pt idx="16">
                  <c:v>4.0955199999999997E-2</c:v>
                </c:pt>
                <c:pt idx="17">
                  <c:v>3.8196500000000001E-2</c:v>
                </c:pt>
                <c:pt idx="18">
                  <c:v>3.5498000000000002E-2</c:v>
                </c:pt>
                <c:pt idx="19">
                  <c:v>3.2893499999999999E-2</c:v>
                </c:pt>
                <c:pt idx="20">
                  <c:v>3.04064E-2</c:v>
                </c:pt>
                <c:pt idx="21">
                  <c:v>2.8042999999999998E-2</c:v>
                </c:pt>
                <c:pt idx="22">
                  <c:v>2.58047E-2</c:v>
                </c:pt>
                <c:pt idx="23">
                  <c:v>2.3706600000000001E-2</c:v>
                </c:pt>
                <c:pt idx="24">
                  <c:v>2.17726E-2</c:v>
                </c:pt>
                <c:pt idx="25">
                  <c:v>2.0022000000000002E-2</c:v>
                </c:pt>
                <c:pt idx="26">
                  <c:v>1.8466E-2</c:v>
                </c:pt>
                <c:pt idx="27">
                  <c:v>1.71053E-2</c:v>
                </c:pt>
                <c:pt idx="28">
                  <c:v>1.5930400000000001E-2</c:v>
                </c:pt>
                <c:pt idx="29">
                  <c:v>1.4920299999999999E-2</c:v>
                </c:pt>
                <c:pt idx="30">
                  <c:v>1.4038500000000001E-2</c:v>
                </c:pt>
                <c:pt idx="31">
                  <c:v>1.32345E-2</c:v>
                </c:pt>
                <c:pt idx="32">
                  <c:v>1.2455900000000001E-2</c:v>
                </c:pt>
                <c:pt idx="33">
                  <c:v>1.16621E-2</c:v>
                </c:pt>
                <c:pt idx="34">
                  <c:v>1.08301E-2</c:v>
                </c:pt>
                <c:pt idx="35">
                  <c:v>9.9513699999999993E-3</c:v>
                </c:pt>
                <c:pt idx="36">
                  <c:v>9.0280199999999994E-3</c:v>
                </c:pt>
                <c:pt idx="37">
                  <c:v>8.0709000000000006E-3</c:v>
                </c:pt>
                <c:pt idx="38">
                  <c:v>7.0974100000000002E-3</c:v>
                </c:pt>
                <c:pt idx="39">
                  <c:v>6.1298699999999999E-3</c:v>
                </c:pt>
                <c:pt idx="40">
                  <c:v>5.1934099999999999E-3</c:v>
                </c:pt>
                <c:pt idx="41">
                  <c:v>4.3127599999999997E-3</c:v>
                </c:pt>
                <c:pt idx="42">
                  <c:v>3.50812E-3</c:v>
                </c:pt>
                <c:pt idx="43">
                  <c:v>2.7944100000000002E-3</c:v>
                </c:pt>
                <c:pt idx="44">
                  <c:v>2.1848499999999999E-3</c:v>
                </c:pt>
                <c:pt idx="45">
                  <c:v>1.68161E-3</c:v>
                </c:pt>
                <c:pt idx="46">
                  <c:v>1.27513E-3</c:v>
                </c:pt>
                <c:pt idx="47">
                  <c:v>9.5733899999999998E-4</c:v>
                </c:pt>
                <c:pt idx="48">
                  <c:v>7.2438199999999998E-4</c:v>
                </c:pt>
                <c:pt idx="49">
                  <c:v>5.7845800000000001E-4</c:v>
                </c:pt>
                <c:pt idx="50">
                  <c:v>5.2791800000000005E-4</c:v>
                </c:pt>
              </c:numCache>
            </c:numRef>
          </c:xVal>
          <c:yVal>
            <c:numRef>
              <c:f>'velocity model2'!$B$4:$B$54</c:f>
              <c:numCache>
                <c:formatCode>General</c:formatCode>
                <c:ptCount val="51"/>
                <c:pt idx="0">
                  <c:v>0</c:v>
                </c:pt>
                <c:pt idx="1">
                  <c:v>4.2253000000000013E-3</c:v>
                </c:pt>
                <c:pt idx="2">
                  <c:v>8.5586000000000134E-3</c:v>
                </c:pt>
                <c:pt idx="3">
                  <c:v>1.3003100000000004E-2</c:v>
                </c:pt>
                <c:pt idx="4">
                  <c:v>1.7853000000000008E-2</c:v>
                </c:pt>
                <c:pt idx="5">
                  <c:v>2.2848400000000005E-2</c:v>
                </c:pt>
                <c:pt idx="6">
                  <c:v>2.7993700000000003E-2</c:v>
                </c:pt>
                <c:pt idx="7">
                  <c:v>3.3293400000000008E-2</c:v>
                </c:pt>
                <c:pt idx="8">
                  <c:v>3.8752100000000005E-2</c:v>
                </c:pt>
                <c:pt idx="9">
                  <c:v>4.4374500000000004E-2</c:v>
                </c:pt>
                <c:pt idx="10">
                  <c:v>5.0165600000000005E-2</c:v>
                </c:pt>
                <c:pt idx="11">
                  <c:v>5.6130400000000011E-2</c:v>
                </c:pt>
                <c:pt idx="12">
                  <c:v>6.2274200000000002E-2</c:v>
                </c:pt>
                <c:pt idx="13">
                  <c:v>6.8602200000000002E-2</c:v>
                </c:pt>
                <c:pt idx="14">
                  <c:v>7.5120100000000009E-2</c:v>
                </c:pt>
                <c:pt idx="15">
                  <c:v>8.1833610000000001E-2</c:v>
                </c:pt>
                <c:pt idx="16">
                  <c:v>8.874847000000001E-2</c:v>
                </c:pt>
                <c:pt idx="17">
                  <c:v>9.5870780000000003E-2</c:v>
                </c:pt>
                <c:pt idx="18">
                  <c:v>0.10320680000000002</c:v>
                </c:pt>
                <c:pt idx="19">
                  <c:v>0.11076280000000001</c:v>
                </c:pt>
                <c:pt idx="20">
                  <c:v>0.1185455</c:v>
                </c:pt>
                <c:pt idx="21">
                  <c:v>0.1265618</c:v>
                </c:pt>
                <c:pt idx="22">
                  <c:v>0.13481850000000001</c:v>
                </c:pt>
                <c:pt idx="23">
                  <c:v>0.1433229</c:v>
                </c:pt>
                <c:pt idx="24">
                  <c:v>0.15208240000000001</c:v>
                </c:pt>
                <c:pt idx="25">
                  <c:v>0.16110469999999999</c:v>
                </c:pt>
                <c:pt idx="26">
                  <c:v>0.17039770000000001</c:v>
                </c:pt>
                <c:pt idx="27">
                  <c:v>0.1799695</c:v>
                </c:pt>
                <c:pt idx="28">
                  <c:v>0.18982830000000001</c:v>
                </c:pt>
                <c:pt idx="29">
                  <c:v>0.1999833</c:v>
                </c:pt>
                <c:pt idx="30">
                  <c:v>0.21044230000000003</c:v>
                </c:pt>
                <c:pt idx="31">
                  <c:v>0.2212153</c:v>
                </c:pt>
                <c:pt idx="32">
                  <c:v>0.23231230000000003</c:v>
                </c:pt>
                <c:pt idx="33">
                  <c:v>0.24374129999999999</c:v>
                </c:pt>
                <c:pt idx="34">
                  <c:v>0.2555133</c:v>
                </c:pt>
                <c:pt idx="35">
                  <c:v>0.2676383</c:v>
                </c:pt>
                <c:pt idx="36">
                  <c:v>0.28012730000000002</c:v>
                </c:pt>
                <c:pt idx="37">
                  <c:v>0.29299130000000001</c:v>
                </c:pt>
                <c:pt idx="38">
                  <c:v>0.30624129999999999</c:v>
                </c:pt>
                <c:pt idx="39">
                  <c:v>0.31988830000000001</c:v>
                </c:pt>
                <c:pt idx="40">
                  <c:v>0.33394430000000003</c:v>
                </c:pt>
                <c:pt idx="41">
                  <c:v>0.34842230000000002</c:v>
                </c:pt>
                <c:pt idx="42">
                  <c:v>0.36333529999999997</c:v>
                </c:pt>
                <c:pt idx="43">
                  <c:v>0.37869530000000001</c:v>
                </c:pt>
                <c:pt idx="44">
                  <c:v>0.39451530000000001</c:v>
                </c:pt>
                <c:pt idx="45">
                  <c:v>0.41081129999999999</c:v>
                </c:pt>
                <c:pt idx="46">
                  <c:v>0.42759530000000001</c:v>
                </c:pt>
                <c:pt idx="47">
                  <c:v>0.44488329999999998</c:v>
                </c:pt>
                <c:pt idx="48">
                  <c:v>0.46268929999999997</c:v>
                </c:pt>
                <c:pt idx="49">
                  <c:v>0.48102929999999999</c:v>
                </c:pt>
                <c:pt idx="50">
                  <c:v>0.49992029999999998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0-4EEA-831C-C9FF38BA0FB3}"/>
            </c:ext>
          </c:extLst>
        </c:ser>
        <c:ser>
          <c:idx val="1"/>
          <c:order val="1"/>
          <c:tx>
            <c:v>Q50-d1005-S3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'velocity model2'!$C$4:$C$54</c:f>
              <c:numCache>
                <c:formatCode>General</c:formatCode>
                <c:ptCount val="51"/>
                <c:pt idx="0">
                  <c:v>-1.36219E-4</c:v>
                </c:pt>
                <c:pt idx="1">
                  <c:v>3.96105E-4</c:v>
                </c:pt>
                <c:pt idx="2">
                  <c:v>9.7650000000000005E-4</c:v>
                </c:pt>
                <c:pt idx="3">
                  <c:v>1.6315699999999999E-3</c:v>
                </c:pt>
                <c:pt idx="4">
                  <c:v>2.36951E-3</c:v>
                </c:pt>
                <c:pt idx="5">
                  <c:v>3.1990299999999998E-3</c:v>
                </c:pt>
                <c:pt idx="6">
                  <c:v>4.1293299999999996E-3</c:v>
                </c:pt>
                <c:pt idx="7">
                  <c:v>5.1695500000000002E-3</c:v>
                </c:pt>
                <c:pt idx="8">
                  <c:v>6.3272700000000003E-3</c:v>
                </c:pt>
                <c:pt idx="9">
                  <c:v>7.60657E-3</c:v>
                </c:pt>
                <c:pt idx="10">
                  <c:v>9.0057799999999997E-3</c:v>
                </c:pt>
                <c:pt idx="11">
                  <c:v>1.05158E-2</c:v>
                </c:pt>
                <c:pt idx="12">
                  <c:v>1.2119700000000001E-2</c:v>
                </c:pt>
                <c:pt idx="13">
                  <c:v>1.37941E-2</c:v>
                </c:pt>
                <c:pt idx="14">
                  <c:v>1.55123E-2</c:v>
                </c:pt>
                <c:pt idx="15">
                  <c:v>1.7247499999999999E-2</c:v>
                </c:pt>
                <c:pt idx="16">
                  <c:v>1.8976099999999999E-2</c:v>
                </c:pt>
                <c:pt idx="17">
                  <c:v>2.0679400000000001E-2</c:v>
                </c:pt>
                <c:pt idx="18">
                  <c:v>2.2343999999999999E-2</c:v>
                </c:pt>
                <c:pt idx="19">
                  <c:v>2.39621E-2</c:v>
                </c:pt>
                <c:pt idx="20">
                  <c:v>2.55312E-2</c:v>
                </c:pt>
                <c:pt idx="21">
                  <c:v>2.7053799999999999E-2</c:v>
                </c:pt>
                <c:pt idx="22">
                  <c:v>2.8538299999999999E-2</c:v>
                </c:pt>
                <c:pt idx="23">
                  <c:v>2.9998799999999999E-2</c:v>
                </c:pt>
                <c:pt idx="24">
                  <c:v>3.1455799999999999E-2</c:v>
                </c:pt>
                <c:pt idx="25">
                  <c:v>3.2937000000000001E-2</c:v>
                </c:pt>
                <c:pt idx="26">
                  <c:v>3.4475899999999997E-2</c:v>
                </c:pt>
                <c:pt idx="27">
                  <c:v>3.6106399999999997E-2</c:v>
                </c:pt>
                <c:pt idx="28">
                  <c:v>3.7854800000000001E-2</c:v>
                </c:pt>
                <c:pt idx="29">
                  <c:v>3.9732200000000002E-2</c:v>
                </c:pt>
                <c:pt idx="30">
                  <c:v>4.1736099999999998E-2</c:v>
                </c:pt>
                <c:pt idx="31">
                  <c:v>4.3857300000000002E-2</c:v>
                </c:pt>
                <c:pt idx="32">
                  <c:v>4.6087400000000001E-2</c:v>
                </c:pt>
                <c:pt idx="33">
                  <c:v>4.8422699999999999E-2</c:v>
                </c:pt>
                <c:pt idx="34">
                  <c:v>5.0867700000000002E-2</c:v>
                </c:pt>
                <c:pt idx="35">
                  <c:v>5.3431199999999998E-2</c:v>
                </c:pt>
                <c:pt idx="36">
                  <c:v>5.6113499999999997E-2</c:v>
                </c:pt>
                <c:pt idx="37">
                  <c:v>5.8898600000000002E-2</c:v>
                </c:pt>
                <c:pt idx="38">
                  <c:v>6.17592E-2</c:v>
                </c:pt>
                <c:pt idx="39">
                  <c:v>6.4660200000000001E-2</c:v>
                </c:pt>
                <c:pt idx="40">
                  <c:v>6.7562800000000006E-2</c:v>
                </c:pt>
                <c:pt idx="41">
                  <c:v>7.0428000000000004E-2</c:v>
                </c:pt>
                <c:pt idx="42">
                  <c:v>7.3223200000000002E-2</c:v>
                </c:pt>
                <c:pt idx="43">
                  <c:v>7.5928899999999994E-2</c:v>
                </c:pt>
                <c:pt idx="44">
                  <c:v>7.8545799999999999E-2</c:v>
                </c:pt>
                <c:pt idx="45">
                  <c:v>8.1089999999999995E-2</c:v>
                </c:pt>
                <c:pt idx="46">
                  <c:v>8.3421499999999996E-2</c:v>
                </c:pt>
                <c:pt idx="47">
                  <c:v>8.4478899999999996E-2</c:v>
                </c:pt>
                <c:pt idx="48">
                  <c:v>8.2915900000000001E-2</c:v>
                </c:pt>
                <c:pt idx="49">
                  <c:v>7.5239500000000001E-2</c:v>
                </c:pt>
                <c:pt idx="50">
                  <c:v>0</c:v>
                </c:pt>
              </c:numCache>
            </c:numRef>
          </c:xVal>
          <c:yVal>
            <c:numRef>
              <c:f>'velocity model2'!$D$4:$D$54</c:f>
              <c:numCache>
                <c:formatCode>General</c:formatCode>
                <c:ptCount val="51"/>
                <c:pt idx="0">
                  <c:v>0.5</c:v>
                </c:pt>
                <c:pt idx="1">
                  <c:v>0.481105</c:v>
                </c:pt>
                <c:pt idx="2">
                  <c:v>0.46276099999999998</c:v>
                </c:pt>
                <c:pt idx="3">
                  <c:v>0.44495099999999999</c:v>
                </c:pt>
                <c:pt idx="4">
                  <c:v>0.42766000000000004</c:v>
                </c:pt>
                <c:pt idx="5">
                  <c:v>0.41087300000000004</c:v>
                </c:pt>
                <c:pt idx="6">
                  <c:v>0.39457399999999998</c:v>
                </c:pt>
                <c:pt idx="7">
                  <c:v>0.37875000000000003</c:v>
                </c:pt>
                <c:pt idx="8">
                  <c:v>0.36338700000000002</c:v>
                </c:pt>
                <c:pt idx="9">
                  <c:v>0.3484718</c:v>
                </c:pt>
                <c:pt idx="10">
                  <c:v>0.33399070000000003</c:v>
                </c:pt>
                <c:pt idx="11">
                  <c:v>0.31993140000000003</c:v>
                </c:pt>
                <c:pt idx="12">
                  <c:v>0.30628159999999999</c:v>
                </c:pt>
                <c:pt idx="13">
                  <c:v>0.2930294</c:v>
                </c:pt>
                <c:pt idx="14">
                  <c:v>0.2801632</c:v>
                </c:pt>
                <c:pt idx="15">
                  <c:v>0.26767166000000003</c:v>
                </c:pt>
                <c:pt idx="16">
                  <c:v>0.25554399</c:v>
                </c:pt>
                <c:pt idx="17">
                  <c:v>0.2437696</c:v>
                </c:pt>
                <c:pt idx="18">
                  <c:v>0.23233810000000002</c:v>
                </c:pt>
                <c:pt idx="19">
                  <c:v>0.22123950000000001</c:v>
                </c:pt>
                <c:pt idx="20">
                  <c:v>0.21046420000000002</c:v>
                </c:pt>
                <c:pt idx="21">
                  <c:v>0.20000280000000001</c:v>
                </c:pt>
                <c:pt idx="22">
                  <c:v>0.18984610000000002</c:v>
                </c:pt>
                <c:pt idx="23">
                  <c:v>0.17998520000000001</c:v>
                </c:pt>
                <c:pt idx="24">
                  <c:v>0.17041149999999999</c:v>
                </c:pt>
                <c:pt idx="25">
                  <c:v>0.16111700000000001</c:v>
                </c:pt>
                <c:pt idx="26">
                  <c:v>0.15209300000000001</c:v>
                </c:pt>
                <c:pt idx="27">
                  <c:v>0.14333100000000001</c:v>
                </c:pt>
                <c:pt idx="28">
                  <c:v>0.134825</c:v>
                </c:pt>
                <c:pt idx="29">
                  <c:v>0.12656700000000001</c:v>
                </c:pt>
                <c:pt idx="30">
                  <c:v>0.11854900000000002</c:v>
                </c:pt>
                <c:pt idx="31">
                  <c:v>0.110765</c:v>
                </c:pt>
                <c:pt idx="32">
                  <c:v>0.10320700000000002</c:v>
                </c:pt>
                <c:pt idx="33">
                  <c:v>9.5870000000000011E-2</c:v>
                </c:pt>
                <c:pt idx="34">
                  <c:v>8.8746000000000019E-2</c:v>
                </c:pt>
                <c:pt idx="35">
                  <c:v>8.1830000000000014E-2</c:v>
                </c:pt>
                <c:pt idx="36">
                  <c:v>7.5115000000000015E-2</c:v>
                </c:pt>
                <c:pt idx="37">
                  <c:v>6.8596000000000018E-2</c:v>
                </c:pt>
                <c:pt idx="38">
                  <c:v>6.2266000000000016E-2</c:v>
                </c:pt>
                <c:pt idx="39">
                  <c:v>5.6121000000000004E-2</c:v>
                </c:pt>
                <c:pt idx="40">
                  <c:v>5.0155000000000005E-2</c:v>
                </c:pt>
                <c:pt idx="41">
                  <c:v>4.4363000000000014E-2</c:v>
                </c:pt>
                <c:pt idx="42">
                  <c:v>3.8740000000000024E-2</c:v>
                </c:pt>
                <c:pt idx="43">
                  <c:v>3.3280000000000004E-2</c:v>
                </c:pt>
                <c:pt idx="44">
                  <c:v>2.7979000000000004E-2</c:v>
                </c:pt>
                <c:pt idx="45">
                  <c:v>2.283300000000002E-2</c:v>
                </c:pt>
                <c:pt idx="46">
                  <c:v>1.7836000000000019E-2</c:v>
                </c:pt>
                <c:pt idx="47">
                  <c:v>1.2985000000000024E-2</c:v>
                </c:pt>
                <c:pt idx="48">
                  <c:v>8.548E-3</c:v>
                </c:pt>
                <c:pt idx="49">
                  <c:v>4.2200000000000015E-3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0-4EEA-831C-C9FF38BA0FB3}"/>
            </c:ext>
          </c:extLst>
        </c:ser>
        <c:ser>
          <c:idx val="2"/>
          <c:order val="2"/>
          <c:tx>
            <c:v>Q50-d1008-S1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'velocity model2'!$E$4:$E$54</c:f>
              <c:numCache>
                <c:formatCode>General</c:formatCode>
                <c:ptCount val="51"/>
                <c:pt idx="0">
                  <c:v>0</c:v>
                </c:pt>
                <c:pt idx="1">
                  <c:v>7.6561100000000007E-2</c:v>
                </c:pt>
                <c:pt idx="2">
                  <c:v>8.5316900000000001E-2</c:v>
                </c:pt>
                <c:pt idx="3">
                  <c:v>8.9142200000000005E-2</c:v>
                </c:pt>
                <c:pt idx="4">
                  <c:v>9.0610800000000005E-2</c:v>
                </c:pt>
                <c:pt idx="5">
                  <c:v>8.9376899999999995E-2</c:v>
                </c:pt>
                <c:pt idx="6">
                  <c:v>8.6992899999999998E-2</c:v>
                </c:pt>
                <c:pt idx="7">
                  <c:v>8.4425799999999995E-2</c:v>
                </c:pt>
                <c:pt idx="8">
                  <c:v>8.1678000000000001E-2</c:v>
                </c:pt>
                <c:pt idx="9">
                  <c:v>7.8698000000000004E-2</c:v>
                </c:pt>
                <c:pt idx="10">
                  <c:v>7.5474799999999995E-2</c:v>
                </c:pt>
                <c:pt idx="11">
                  <c:v>7.2026199999999999E-2</c:v>
                </c:pt>
                <c:pt idx="12">
                  <c:v>6.8384100000000003E-2</c:v>
                </c:pt>
                <c:pt idx="13">
                  <c:v>6.4585600000000007E-2</c:v>
                </c:pt>
                <c:pt idx="14">
                  <c:v>6.0668699999999999E-2</c:v>
                </c:pt>
                <c:pt idx="15">
                  <c:v>5.6673800000000003E-2</c:v>
                </c:pt>
                <c:pt idx="16">
                  <c:v>5.2642899999999999E-2</c:v>
                </c:pt>
                <c:pt idx="17">
                  <c:v>4.8616300000000001E-2</c:v>
                </c:pt>
                <c:pt idx="18">
                  <c:v>4.4634800000000002E-2</c:v>
                </c:pt>
                <c:pt idx="19">
                  <c:v>4.0742100000000003E-2</c:v>
                </c:pt>
                <c:pt idx="20">
                  <c:v>3.69815E-2</c:v>
                </c:pt>
                <c:pt idx="21">
                  <c:v>3.3391900000000002E-2</c:v>
                </c:pt>
                <c:pt idx="22">
                  <c:v>3.0005899999999999E-2</c:v>
                </c:pt>
                <c:pt idx="23">
                  <c:v>2.6846800000000001E-2</c:v>
                </c:pt>
                <c:pt idx="24">
                  <c:v>2.3924500000000001E-2</c:v>
                </c:pt>
                <c:pt idx="25">
                  <c:v>2.1236499999999998E-2</c:v>
                </c:pt>
                <c:pt idx="26">
                  <c:v>1.87697E-2</c:v>
                </c:pt>
                <c:pt idx="27">
                  <c:v>1.6502599999999999E-2</c:v>
                </c:pt>
                <c:pt idx="28">
                  <c:v>1.44102E-2</c:v>
                </c:pt>
                <c:pt idx="29">
                  <c:v>1.24717E-2</c:v>
                </c:pt>
                <c:pt idx="30">
                  <c:v>1.06766E-2</c:v>
                </c:pt>
                <c:pt idx="31">
                  <c:v>9.0275300000000006E-3</c:v>
                </c:pt>
                <c:pt idx="32">
                  <c:v>7.5369599999999997E-3</c:v>
                </c:pt>
                <c:pt idx="33">
                  <c:v>6.2185900000000004E-3</c:v>
                </c:pt>
                <c:pt idx="34">
                  <c:v>5.0787000000000002E-3</c:v>
                </c:pt>
                <c:pt idx="35">
                  <c:v>4.1128600000000003E-3</c:v>
                </c:pt>
                <c:pt idx="36">
                  <c:v>3.3077900000000001E-3</c:v>
                </c:pt>
                <c:pt idx="37">
                  <c:v>2.6451700000000001E-3</c:v>
                </c:pt>
                <c:pt idx="38">
                  <c:v>2.1050000000000001E-3</c:v>
                </c:pt>
                <c:pt idx="39">
                  <c:v>1.6677E-3</c:v>
                </c:pt>
                <c:pt idx="40">
                  <c:v>1.31533E-3</c:v>
                </c:pt>
                <c:pt idx="41">
                  <c:v>1.03206E-3</c:v>
                </c:pt>
                <c:pt idx="42">
                  <c:v>8.04329E-4</c:v>
                </c:pt>
                <c:pt idx="43">
                  <c:v>6.2078600000000002E-4</c:v>
                </c:pt>
                <c:pt idx="44">
                  <c:v>4.7209999999999998E-4</c:v>
                </c:pt>
                <c:pt idx="45">
                  <c:v>3.5071400000000002E-4</c:v>
                </c:pt>
                <c:pt idx="46">
                  <c:v>2.5060799999999998E-4</c:v>
                </c:pt>
                <c:pt idx="47">
                  <c:v>1.67071E-4</c:v>
                </c:pt>
                <c:pt idx="48">
                  <c:v>9.6468500000000007E-5</c:v>
                </c:pt>
                <c:pt idx="49">
                  <c:v>3.5983399999999998E-5</c:v>
                </c:pt>
                <c:pt idx="50">
                  <c:v>-1.8397400000000001E-5</c:v>
                </c:pt>
              </c:numCache>
            </c:numRef>
          </c:xVal>
          <c:yVal>
            <c:numRef>
              <c:f>'velocity model2'!$F$4:$F$54</c:f>
              <c:numCache>
                <c:formatCode>General</c:formatCode>
                <c:ptCount val="51"/>
                <c:pt idx="0">
                  <c:v>0</c:v>
                </c:pt>
                <c:pt idx="1">
                  <c:v>4.2253000000000013E-3</c:v>
                </c:pt>
                <c:pt idx="2">
                  <c:v>8.5586000000000134E-3</c:v>
                </c:pt>
                <c:pt idx="3">
                  <c:v>1.3003100000000004E-2</c:v>
                </c:pt>
                <c:pt idx="4">
                  <c:v>1.7853000000000008E-2</c:v>
                </c:pt>
                <c:pt idx="5">
                  <c:v>2.2848400000000005E-2</c:v>
                </c:pt>
                <c:pt idx="6">
                  <c:v>2.7993700000000003E-2</c:v>
                </c:pt>
                <c:pt idx="7">
                  <c:v>3.3293400000000008E-2</c:v>
                </c:pt>
                <c:pt idx="8">
                  <c:v>3.8752100000000005E-2</c:v>
                </c:pt>
                <c:pt idx="9">
                  <c:v>4.4374500000000004E-2</c:v>
                </c:pt>
                <c:pt idx="10">
                  <c:v>5.0165600000000005E-2</c:v>
                </c:pt>
                <c:pt idx="11">
                  <c:v>5.6130400000000011E-2</c:v>
                </c:pt>
                <c:pt idx="12">
                  <c:v>6.2274200000000002E-2</c:v>
                </c:pt>
                <c:pt idx="13">
                  <c:v>6.8602200000000002E-2</c:v>
                </c:pt>
                <c:pt idx="14">
                  <c:v>7.5120100000000009E-2</c:v>
                </c:pt>
                <c:pt idx="15">
                  <c:v>8.1833610000000001E-2</c:v>
                </c:pt>
                <c:pt idx="16">
                  <c:v>8.874847000000001E-2</c:v>
                </c:pt>
                <c:pt idx="17">
                  <c:v>9.5870780000000003E-2</c:v>
                </c:pt>
                <c:pt idx="18">
                  <c:v>0.10320680000000002</c:v>
                </c:pt>
                <c:pt idx="19">
                  <c:v>0.11076280000000001</c:v>
                </c:pt>
                <c:pt idx="20">
                  <c:v>0.1185455</c:v>
                </c:pt>
                <c:pt idx="21">
                  <c:v>0.1265618</c:v>
                </c:pt>
                <c:pt idx="22">
                  <c:v>0.13481850000000001</c:v>
                </c:pt>
                <c:pt idx="23">
                  <c:v>0.1433229</c:v>
                </c:pt>
                <c:pt idx="24">
                  <c:v>0.15208240000000001</c:v>
                </c:pt>
                <c:pt idx="25">
                  <c:v>0.16110469999999999</c:v>
                </c:pt>
                <c:pt idx="26">
                  <c:v>0.17039770000000001</c:v>
                </c:pt>
                <c:pt idx="27">
                  <c:v>0.1799695</c:v>
                </c:pt>
                <c:pt idx="28">
                  <c:v>0.18982830000000001</c:v>
                </c:pt>
                <c:pt idx="29">
                  <c:v>0.1999833</c:v>
                </c:pt>
                <c:pt idx="30">
                  <c:v>0.21044230000000003</c:v>
                </c:pt>
                <c:pt idx="31">
                  <c:v>0.2212153</c:v>
                </c:pt>
                <c:pt idx="32">
                  <c:v>0.23231230000000003</c:v>
                </c:pt>
                <c:pt idx="33">
                  <c:v>0.24374129999999999</c:v>
                </c:pt>
                <c:pt idx="34">
                  <c:v>0.2555133</c:v>
                </c:pt>
                <c:pt idx="35">
                  <c:v>0.2676383</c:v>
                </c:pt>
                <c:pt idx="36">
                  <c:v>0.28012730000000002</c:v>
                </c:pt>
                <c:pt idx="37">
                  <c:v>0.29299130000000001</c:v>
                </c:pt>
                <c:pt idx="38">
                  <c:v>0.30624129999999999</c:v>
                </c:pt>
                <c:pt idx="39">
                  <c:v>0.31988830000000001</c:v>
                </c:pt>
                <c:pt idx="40">
                  <c:v>0.33394430000000003</c:v>
                </c:pt>
                <c:pt idx="41">
                  <c:v>0.34842230000000002</c:v>
                </c:pt>
                <c:pt idx="42">
                  <c:v>0.36333529999999997</c:v>
                </c:pt>
                <c:pt idx="43">
                  <c:v>0.37869530000000001</c:v>
                </c:pt>
                <c:pt idx="44">
                  <c:v>0.39451530000000001</c:v>
                </c:pt>
                <c:pt idx="45">
                  <c:v>0.41081129999999999</c:v>
                </c:pt>
                <c:pt idx="46">
                  <c:v>0.42759530000000001</c:v>
                </c:pt>
                <c:pt idx="47">
                  <c:v>0.44488329999999998</c:v>
                </c:pt>
                <c:pt idx="48">
                  <c:v>0.46268929999999997</c:v>
                </c:pt>
                <c:pt idx="49">
                  <c:v>0.48102929999999999</c:v>
                </c:pt>
                <c:pt idx="50">
                  <c:v>0.49992029999999998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0-4EEA-831C-C9FF38BA0FB3}"/>
            </c:ext>
          </c:extLst>
        </c:ser>
        <c:ser>
          <c:idx val="3"/>
          <c:order val="3"/>
          <c:tx>
            <c:v>Q50-d1008-S3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'velocity model2'!$G$4:$G$54</c:f>
              <c:numCache>
                <c:formatCode>General</c:formatCode>
                <c:ptCount val="51"/>
                <c:pt idx="0">
                  <c:v>-1.6628899999999999E-4</c:v>
                </c:pt>
                <c:pt idx="1">
                  <c:v>3.7424300000000001E-4</c:v>
                </c:pt>
                <c:pt idx="2">
                  <c:v>9.6730000000000004E-4</c:v>
                </c:pt>
                <c:pt idx="3">
                  <c:v>1.6411799999999999E-3</c:v>
                </c:pt>
                <c:pt idx="4">
                  <c:v>2.4039500000000002E-3</c:v>
                </c:pt>
                <c:pt idx="5">
                  <c:v>3.2637999999999999E-3</c:v>
                </c:pt>
                <c:pt idx="6">
                  <c:v>4.2292099999999997E-3</c:v>
                </c:pt>
                <c:pt idx="7">
                  <c:v>5.3082900000000002E-3</c:v>
                </c:pt>
                <c:pt idx="8">
                  <c:v>6.5074199999999999E-3</c:v>
                </c:pt>
                <c:pt idx="9">
                  <c:v>7.8297499999999999E-3</c:v>
                </c:pt>
                <c:pt idx="10">
                  <c:v>9.2734700000000007E-3</c:v>
                </c:pt>
                <c:pt idx="11">
                  <c:v>1.08305E-2</c:v>
                </c:pt>
                <c:pt idx="12">
                  <c:v>1.2486000000000001E-2</c:v>
                </c:pt>
                <c:pt idx="13">
                  <c:v>1.4218700000000001E-2</c:v>
                </c:pt>
                <c:pt idx="14">
                  <c:v>1.60029E-2</c:v>
                </c:pt>
                <c:pt idx="15">
                  <c:v>1.7810800000000002E-2</c:v>
                </c:pt>
                <c:pt idx="16">
                  <c:v>1.9615500000000001E-2</c:v>
                </c:pt>
                <c:pt idx="17">
                  <c:v>2.13928E-2</c:v>
                </c:pt>
                <c:pt idx="18">
                  <c:v>2.3123299999999999E-2</c:v>
                </c:pt>
                <c:pt idx="19">
                  <c:v>2.4793099999999998E-2</c:v>
                </c:pt>
                <c:pt idx="20">
                  <c:v>2.6394299999999999E-2</c:v>
                </c:pt>
                <c:pt idx="21">
                  <c:v>2.7926800000000002E-2</c:v>
                </c:pt>
                <c:pt idx="22">
                  <c:v>2.9398500000000001E-2</c:v>
                </c:pt>
                <c:pt idx="23">
                  <c:v>3.0827799999999999E-2</c:v>
                </c:pt>
                <c:pt idx="24">
                  <c:v>3.2245099999999999E-2</c:v>
                </c:pt>
                <c:pt idx="25">
                  <c:v>3.3692199999999999E-2</c:v>
                </c:pt>
                <c:pt idx="26">
                  <c:v>3.5219300000000002E-2</c:v>
                </c:pt>
                <c:pt idx="27">
                  <c:v>3.68753E-2</c:v>
                </c:pt>
                <c:pt idx="28">
                  <c:v>3.8695800000000002E-2</c:v>
                </c:pt>
                <c:pt idx="29">
                  <c:v>4.0696999999999997E-2</c:v>
                </c:pt>
                <c:pt idx="30">
                  <c:v>4.2881799999999998E-2</c:v>
                </c:pt>
                <c:pt idx="31">
                  <c:v>4.5249499999999998E-2</c:v>
                </c:pt>
                <c:pt idx="32">
                  <c:v>4.7800099999999998E-2</c:v>
                </c:pt>
                <c:pt idx="33">
                  <c:v>5.0532599999999997E-2</c:v>
                </c:pt>
                <c:pt idx="34">
                  <c:v>5.3448200000000001E-2</c:v>
                </c:pt>
                <c:pt idx="35">
                  <c:v>5.6555800000000003E-2</c:v>
                </c:pt>
                <c:pt idx="36">
                  <c:v>5.9862499999999999E-2</c:v>
                </c:pt>
                <c:pt idx="37">
                  <c:v>6.3356599999999999E-2</c:v>
                </c:pt>
                <c:pt idx="38">
                  <c:v>6.7005999999999996E-2</c:v>
                </c:pt>
                <c:pt idx="39">
                  <c:v>7.0765700000000001E-2</c:v>
                </c:pt>
                <c:pt idx="40">
                  <c:v>7.4582399999999993E-2</c:v>
                </c:pt>
                <c:pt idx="41">
                  <c:v>7.8400300000000006E-2</c:v>
                </c:pt>
                <c:pt idx="42">
                  <c:v>8.2169000000000006E-2</c:v>
                </c:pt>
                <c:pt idx="43">
                  <c:v>8.5854799999999995E-2</c:v>
                </c:pt>
                <c:pt idx="44">
                  <c:v>8.9452400000000001E-2</c:v>
                </c:pt>
                <c:pt idx="45">
                  <c:v>9.2990799999999998E-2</c:v>
                </c:pt>
                <c:pt idx="46">
                  <c:v>9.6373100000000003E-2</c:v>
                </c:pt>
                <c:pt idx="47">
                  <c:v>9.83575E-2</c:v>
                </c:pt>
                <c:pt idx="48">
                  <c:v>9.7189600000000001E-2</c:v>
                </c:pt>
                <c:pt idx="49">
                  <c:v>8.8659000000000002E-2</c:v>
                </c:pt>
                <c:pt idx="50">
                  <c:v>0</c:v>
                </c:pt>
              </c:numCache>
            </c:numRef>
          </c:xVal>
          <c:yVal>
            <c:numRef>
              <c:f>'velocity model2'!$H$4:$H$54</c:f>
              <c:numCache>
                <c:formatCode>General</c:formatCode>
                <c:ptCount val="51"/>
                <c:pt idx="0">
                  <c:v>0.5</c:v>
                </c:pt>
                <c:pt idx="1">
                  <c:v>0.481105</c:v>
                </c:pt>
                <c:pt idx="2">
                  <c:v>0.46276099999999998</c:v>
                </c:pt>
                <c:pt idx="3">
                  <c:v>0.44495099999999999</c:v>
                </c:pt>
                <c:pt idx="4">
                  <c:v>0.42766000000000004</c:v>
                </c:pt>
                <c:pt idx="5">
                  <c:v>0.41087300000000004</c:v>
                </c:pt>
                <c:pt idx="6">
                  <c:v>0.39457399999999998</c:v>
                </c:pt>
                <c:pt idx="7">
                  <c:v>0.37875000000000003</c:v>
                </c:pt>
                <c:pt idx="8">
                  <c:v>0.36338700000000002</c:v>
                </c:pt>
                <c:pt idx="9">
                  <c:v>0.3484718</c:v>
                </c:pt>
                <c:pt idx="10">
                  <c:v>0.33399070000000003</c:v>
                </c:pt>
                <c:pt idx="11">
                  <c:v>0.31993140000000003</c:v>
                </c:pt>
                <c:pt idx="12">
                  <c:v>0.30628159999999999</c:v>
                </c:pt>
                <c:pt idx="13">
                  <c:v>0.2930294</c:v>
                </c:pt>
                <c:pt idx="14">
                  <c:v>0.2801632</c:v>
                </c:pt>
                <c:pt idx="15">
                  <c:v>0.26767166000000003</c:v>
                </c:pt>
                <c:pt idx="16">
                  <c:v>0.25554399</c:v>
                </c:pt>
                <c:pt idx="17">
                  <c:v>0.2437696</c:v>
                </c:pt>
                <c:pt idx="18">
                  <c:v>0.23233810000000002</c:v>
                </c:pt>
                <c:pt idx="19">
                  <c:v>0.22123950000000001</c:v>
                </c:pt>
                <c:pt idx="20">
                  <c:v>0.21046420000000002</c:v>
                </c:pt>
                <c:pt idx="21">
                  <c:v>0.20000280000000001</c:v>
                </c:pt>
                <c:pt idx="22">
                  <c:v>0.18984610000000002</c:v>
                </c:pt>
                <c:pt idx="23">
                  <c:v>0.17998520000000001</c:v>
                </c:pt>
                <c:pt idx="24">
                  <c:v>0.17041149999999999</c:v>
                </c:pt>
                <c:pt idx="25">
                  <c:v>0.16111700000000001</c:v>
                </c:pt>
                <c:pt idx="26">
                  <c:v>0.15209300000000001</c:v>
                </c:pt>
                <c:pt idx="27">
                  <c:v>0.14333100000000001</c:v>
                </c:pt>
                <c:pt idx="28">
                  <c:v>0.134825</c:v>
                </c:pt>
                <c:pt idx="29">
                  <c:v>0.12656700000000001</c:v>
                </c:pt>
                <c:pt idx="30">
                  <c:v>0.11854900000000002</c:v>
                </c:pt>
                <c:pt idx="31">
                  <c:v>0.110765</c:v>
                </c:pt>
                <c:pt idx="32">
                  <c:v>0.10320700000000002</c:v>
                </c:pt>
                <c:pt idx="33">
                  <c:v>9.5870000000000011E-2</c:v>
                </c:pt>
                <c:pt idx="34">
                  <c:v>8.8746000000000019E-2</c:v>
                </c:pt>
                <c:pt idx="35">
                  <c:v>8.1830000000000014E-2</c:v>
                </c:pt>
                <c:pt idx="36">
                  <c:v>7.5115000000000015E-2</c:v>
                </c:pt>
                <c:pt idx="37">
                  <c:v>6.8596000000000018E-2</c:v>
                </c:pt>
                <c:pt idx="38">
                  <c:v>6.2266000000000016E-2</c:v>
                </c:pt>
                <c:pt idx="39">
                  <c:v>5.6121000000000004E-2</c:v>
                </c:pt>
                <c:pt idx="40">
                  <c:v>5.0155000000000005E-2</c:v>
                </c:pt>
                <c:pt idx="41">
                  <c:v>4.4363000000000014E-2</c:v>
                </c:pt>
                <c:pt idx="42">
                  <c:v>3.8740000000000024E-2</c:v>
                </c:pt>
                <c:pt idx="43">
                  <c:v>3.3280000000000004E-2</c:v>
                </c:pt>
                <c:pt idx="44">
                  <c:v>2.7979000000000004E-2</c:v>
                </c:pt>
                <c:pt idx="45">
                  <c:v>2.283300000000002E-2</c:v>
                </c:pt>
                <c:pt idx="46">
                  <c:v>1.7836000000000019E-2</c:v>
                </c:pt>
                <c:pt idx="47">
                  <c:v>1.2985000000000024E-2</c:v>
                </c:pt>
                <c:pt idx="48">
                  <c:v>8.548E-3</c:v>
                </c:pt>
                <c:pt idx="49">
                  <c:v>4.2200000000000015E-3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0-4EEA-831C-C9FF38BA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01912546464683"/>
          <c:y val="8.9850770787364254E-2"/>
          <c:w val="0.18898080155710872"/>
          <c:h val="0.35156496062992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noFill/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6950055156149"/>
          <c:y val="5.215742057847321E-2"/>
          <c:w val="0.68069621527434609"/>
          <c:h val="0.68974137834477645"/>
        </c:manualLayout>
      </c:layout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'velocity model2'!$A$4:$A$54</c:f>
              <c:numCache>
                <c:formatCode>General</c:formatCode>
                <c:ptCount val="51"/>
                <c:pt idx="0">
                  <c:v>0</c:v>
                </c:pt>
                <c:pt idx="1">
                  <c:v>5.9957999999999997E-2</c:v>
                </c:pt>
                <c:pt idx="2">
                  <c:v>6.6569799999999998E-2</c:v>
                </c:pt>
                <c:pt idx="3">
                  <c:v>6.9046499999999997E-2</c:v>
                </c:pt>
                <c:pt idx="4">
                  <c:v>6.9396600000000003E-2</c:v>
                </c:pt>
                <c:pt idx="5">
                  <c:v>6.7855200000000004E-2</c:v>
                </c:pt>
                <c:pt idx="6">
                  <c:v>6.5762399999999999E-2</c:v>
                </c:pt>
                <c:pt idx="7">
                  <c:v>6.3668199999999994E-2</c:v>
                </c:pt>
                <c:pt idx="8">
                  <c:v>6.1526200000000003E-2</c:v>
                </c:pt>
                <c:pt idx="9">
                  <c:v>5.92887E-2</c:v>
                </c:pt>
                <c:pt idx="10">
                  <c:v>5.6936899999999999E-2</c:v>
                </c:pt>
                <c:pt idx="11">
                  <c:v>5.4469999999999998E-2</c:v>
                </c:pt>
                <c:pt idx="12">
                  <c:v>5.1898100000000003E-2</c:v>
                </c:pt>
                <c:pt idx="13">
                  <c:v>4.9237599999999999E-2</c:v>
                </c:pt>
                <c:pt idx="14">
                  <c:v>4.6509000000000002E-2</c:v>
                </c:pt>
                <c:pt idx="15">
                  <c:v>4.37378E-2</c:v>
                </c:pt>
                <c:pt idx="16">
                  <c:v>4.0955199999999997E-2</c:v>
                </c:pt>
                <c:pt idx="17">
                  <c:v>3.8196500000000001E-2</c:v>
                </c:pt>
                <c:pt idx="18">
                  <c:v>3.5498000000000002E-2</c:v>
                </c:pt>
                <c:pt idx="19">
                  <c:v>3.2893499999999999E-2</c:v>
                </c:pt>
                <c:pt idx="20">
                  <c:v>3.04064E-2</c:v>
                </c:pt>
                <c:pt idx="21">
                  <c:v>2.8042999999999998E-2</c:v>
                </c:pt>
                <c:pt idx="22">
                  <c:v>2.58047E-2</c:v>
                </c:pt>
                <c:pt idx="23">
                  <c:v>2.3706600000000001E-2</c:v>
                </c:pt>
                <c:pt idx="24">
                  <c:v>2.17726E-2</c:v>
                </c:pt>
                <c:pt idx="25">
                  <c:v>2.0022000000000002E-2</c:v>
                </c:pt>
                <c:pt idx="26">
                  <c:v>1.8466E-2</c:v>
                </c:pt>
                <c:pt idx="27">
                  <c:v>1.71053E-2</c:v>
                </c:pt>
                <c:pt idx="28">
                  <c:v>1.5930400000000001E-2</c:v>
                </c:pt>
                <c:pt idx="29">
                  <c:v>1.4920299999999999E-2</c:v>
                </c:pt>
                <c:pt idx="30">
                  <c:v>1.4038500000000001E-2</c:v>
                </c:pt>
                <c:pt idx="31">
                  <c:v>1.32345E-2</c:v>
                </c:pt>
                <c:pt idx="32">
                  <c:v>1.2455900000000001E-2</c:v>
                </c:pt>
                <c:pt idx="33">
                  <c:v>1.16621E-2</c:v>
                </c:pt>
                <c:pt idx="34">
                  <c:v>1.08301E-2</c:v>
                </c:pt>
                <c:pt idx="35">
                  <c:v>9.9513699999999993E-3</c:v>
                </c:pt>
                <c:pt idx="36">
                  <c:v>9.0280199999999994E-3</c:v>
                </c:pt>
                <c:pt idx="37">
                  <c:v>8.0709000000000006E-3</c:v>
                </c:pt>
                <c:pt idx="38">
                  <c:v>7.0974100000000002E-3</c:v>
                </c:pt>
                <c:pt idx="39">
                  <c:v>6.1298699999999999E-3</c:v>
                </c:pt>
                <c:pt idx="40">
                  <c:v>5.1934099999999999E-3</c:v>
                </c:pt>
                <c:pt idx="41">
                  <c:v>4.3127599999999997E-3</c:v>
                </c:pt>
                <c:pt idx="42">
                  <c:v>3.50812E-3</c:v>
                </c:pt>
                <c:pt idx="43">
                  <c:v>2.7944100000000002E-3</c:v>
                </c:pt>
                <c:pt idx="44">
                  <c:v>2.1848499999999999E-3</c:v>
                </c:pt>
                <c:pt idx="45">
                  <c:v>1.68161E-3</c:v>
                </c:pt>
                <c:pt idx="46">
                  <c:v>1.27513E-3</c:v>
                </c:pt>
                <c:pt idx="47">
                  <c:v>9.5733899999999998E-4</c:v>
                </c:pt>
                <c:pt idx="48">
                  <c:v>7.2438199999999998E-4</c:v>
                </c:pt>
                <c:pt idx="49">
                  <c:v>5.7845800000000001E-4</c:v>
                </c:pt>
                <c:pt idx="50">
                  <c:v>5.2791800000000005E-4</c:v>
                </c:pt>
              </c:numCache>
            </c:numRef>
          </c:xVal>
          <c:yVal>
            <c:numRef>
              <c:f>'velocity model2'!$B$4:$B$54</c:f>
              <c:numCache>
                <c:formatCode>General</c:formatCode>
                <c:ptCount val="51"/>
                <c:pt idx="0">
                  <c:v>0</c:v>
                </c:pt>
                <c:pt idx="1">
                  <c:v>4.2253000000000013E-3</c:v>
                </c:pt>
                <c:pt idx="2">
                  <c:v>8.5586000000000134E-3</c:v>
                </c:pt>
                <c:pt idx="3">
                  <c:v>1.3003100000000004E-2</c:v>
                </c:pt>
                <c:pt idx="4">
                  <c:v>1.7853000000000008E-2</c:v>
                </c:pt>
                <c:pt idx="5">
                  <c:v>2.2848400000000005E-2</c:v>
                </c:pt>
                <c:pt idx="6">
                  <c:v>2.7993700000000003E-2</c:v>
                </c:pt>
                <c:pt idx="7">
                  <c:v>3.3293400000000008E-2</c:v>
                </c:pt>
                <c:pt idx="8">
                  <c:v>3.8752100000000005E-2</c:v>
                </c:pt>
                <c:pt idx="9">
                  <c:v>4.4374500000000004E-2</c:v>
                </c:pt>
                <c:pt idx="10">
                  <c:v>5.0165600000000005E-2</c:v>
                </c:pt>
                <c:pt idx="11">
                  <c:v>5.6130400000000011E-2</c:v>
                </c:pt>
                <c:pt idx="12">
                  <c:v>6.2274200000000002E-2</c:v>
                </c:pt>
                <c:pt idx="13">
                  <c:v>6.8602200000000002E-2</c:v>
                </c:pt>
                <c:pt idx="14">
                  <c:v>7.5120100000000009E-2</c:v>
                </c:pt>
                <c:pt idx="15">
                  <c:v>8.1833610000000001E-2</c:v>
                </c:pt>
                <c:pt idx="16">
                  <c:v>8.874847000000001E-2</c:v>
                </c:pt>
                <c:pt idx="17">
                  <c:v>9.5870780000000003E-2</c:v>
                </c:pt>
                <c:pt idx="18">
                  <c:v>0.10320680000000002</c:v>
                </c:pt>
                <c:pt idx="19">
                  <c:v>0.11076280000000001</c:v>
                </c:pt>
                <c:pt idx="20">
                  <c:v>0.1185455</c:v>
                </c:pt>
                <c:pt idx="21">
                  <c:v>0.1265618</c:v>
                </c:pt>
                <c:pt idx="22">
                  <c:v>0.13481850000000001</c:v>
                </c:pt>
                <c:pt idx="23">
                  <c:v>0.1433229</c:v>
                </c:pt>
                <c:pt idx="24">
                  <c:v>0.15208240000000001</c:v>
                </c:pt>
                <c:pt idx="25">
                  <c:v>0.16110469999999999</c:v>
                </c:pt>
                <c:pt idx="26">
                  <c:v>0.17039770000000001</c:v>
                </c:pt>
                <c:pt idx="27">
                  <c:v>0.1799695</c:v>
                </c:pt>
                <c:pt idx="28">
                  <c:v>0.18982830000000001</c:v>
                </c:pt>
                <c:pt idx="29">
                  <c:v>0.1999833</c:v>
                </c:pt>
                <c:pt idx="30">
                  <c:v>0.21044230000000003</c:v>
                </c:pt>
                <c:pt idx="31">
                  <c:v>0.2212153</c:v>
                </c:pt>
                <c:pt idx="32">
                  <c:v>0.23231230000000003</c:v>
                </c:pt>
                <c:pt idx="33">
                  <c:v>0.24374129999999999</c:v>
                </c:pt>
                <c:pt idx="34">
                  <c:v>0.2555133</c:v>
                </c:pt>
                <c:pt idx="35">
                  <c:v>0.2676383</c:v>
                </c:pt>
                <c:pt idx="36">
                  <c:v>0.28012730000000002</c:v>
                </c:pt>
                <c:pt idx="37">
                  <c:v>0.29299130000000001</c:v>
                </c:pt>
                <c:pt idx="38">
                  <c:v>0.30624129999999999</c:v>
                </c:pt>
                <c:pt idx="39">
                  <c:v>0.31988830000000001</c:v>
                </c:pt>
                <c:pt idx="40">
                  <c:v>0.33394430000000003</c:v>
                </c:pt>
                <c:pt idx="41">
                  <c:v>0.34842230000000002</c:v>
                </c:pt>
                <c:pt idx="42">
                  <c:v>0.36333529999999997</c:v>
                </c:pt>
                <c:pt idx="43">
                  <c:v>0.37869530000000001</c:v>
                </c:pt>
                <c:pt idx="44">
                  <c:v>0.39451530000000001</c:v>
                </c:pt>
                <c:pt idx="45">
                  <c:v>0.41081129999999999</c:v>
                </c:pt>
                <c:pt idx="46">
                  <c:v>0.42759530000000001</c:v>
                </c:pt>
                <c:pt idx="47">
                  <c:v>0.44488329999999998</c:v>
                </c:pt>
                <c:pt idx="48">
                  <c:v>0.46268929999999997</c:v>
                </c:pt>
                <c:pt idx="49">
                  <c:v>0.48102929999999999</c:v>
                </c:pt>
                <c:pt idx="50">
                  <c:v>0.49992029999999998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6-4672-B85B-017FB263ECA2}"/>
            </c:ext>
          </c:extLst>
        </c:ser>
        <c:ser>
          <c:idx val="1"/>
          <c:order val="1"/>
          <c:tx>
            <c:v>Q50-d1005-S3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'velocity model2'!$C$4:$C$54</c:f>
              <c:numCache>
                <c:formatCode>General</c:formatCode>
                <c:ptCount val="51"/>
                <c:pt idx="0">
                  <c:v>-1.36219E-4</c:v>
                </c:pt>
                <c:pt idx="1">
                  <c:v>3.96105E-4</c:v>
                </c:pt>
                <c:pt idx="2">
                  <c:v>9.7650000000000005E-4</c:v>
                </c:pt>
                <c:pt idx="3">
                  <c:v>1.6315699999999999E-3</c:v>
                </c:pt>
                <c:pt idx="4">
                  <c:v>2.36951E-3</c:v>
                </c:pt>
                <c:pt idx="5">
                  <c:v>3.1990299999999998E-3</c:v>
                </c:pt>
                <c:pt idx="6">
                  <c:v>4.1293299999999996E-3</c:v>
                </c:pt>
                <c:pt idx="7">
                  <c:v>5.1695500000000002E-3</c:v>
                </c:pt>
                <c:pt idx="8">
                  <c:v>6.3272700000000003E-3</c:v>
                </c:pt>
                <c:pt idx="9">
                  <c:v>7.60657E-3</c:v>
                </c:pt>
                <c:pt idx="10">
                  <c:v>9.0057799999999997E-3</c:v>
                </c:pt>
                <c:pt idx="11">
                  <c:v>1.05158E-2</c:v>
                </c:pt>
                <c:pt idx="12">
                  <c:v>1.2119700000000001E-2</c:v>
                </c:pt>
                <c:pt idx="13">
                  <c:v>1.37941E-2</c:v>
                </c:pt>
                <c:pt idx="14">
                  <c:v>1.55123E-2</c:v>
                </c:pt>
                <c:pt idx="15">
                  <c:v>1.7247499999999999E-2</c:v>
                </c:pt>
                <c:pt idx="16">
                  <c:v>1.8976099999999999E-2</c:v>
                </c:pt>
                <c:pt idx="17">
                  <c:v>2.0679400000000001E-2</c:v>
                </c:pt>
                <c:pt idx="18">
                  <c:v>2.2343999999999999E-2</c:v>
                </c:pt>
                <c:pt idx="19">
                  <c:v>2.39621E-2</c:v>
                </c:pt>
                <c:pt idx="20">
                  <c:v>2.55312E-2</c:v>
                </c:pt>
                <c:pt idx="21">
                  <c:v>2.7053799999999999E-2</c:v>
                </c:pt>
                <c:pt idx="22">
                  <c:v>2.8538299999999999E-2</c:v>
                </c:pt>
                <c:pt idx="23">
                  <c:v>2.9998799999999999E-2</c:v>
                </c:pt>
                <c:pt idx="24">
                  <c:v>3.1455799999999999E-2</c:v>
                </c:pt>
                <c:pt idx="25">
                  <c:v>3.2937000000000001E-2</c:v>
                </c:pt>
                <c:pt idx="26">
                  <c:v>3.4475899999999997E-2</c:v>
                </c:pt>
                <c:pt idx="27">
                  <c:v>3.6106399999999997E-2</c:v>
                </c:pt>
                <c:pt idx="28">
                  <c:v>3.7854800000000001E-2</c:v>
                </c:pt>
                <c:pt idx="29">
                  <c:v>3.9732200000000002E-2</c:v>
                </c:pt>
                <c:pt idx="30">
                  <c:v>4.1736099999999998E-2</c:v>
                </c:pt>
                <c:pt idx="31">
                  <c:v>4.3857300000000002E-2</c:v>
                </c:pt>
                <c:pt idx="32">
                  <c:v>4.6087400000000001E-2</c:v>
                </c:pt>
                <c:pt idx="33">
                  <c:v>4.8422699999999999E-2</c:v>
                </c:pt>
                <c:pt idx="34">
                  <c:v>5.0867700000000002E-2</c:v>
                </c:pt>
                <c:pt idx="35">
                  <c:v>5.3431199999999998E-2</c:v>
                </c:pt>
                <c:pt idx="36">
                  <c:v>5.6113499999999997E-2</c:v>
                </c:pt>
                <c:pt idx="37">
                  <c:v>5.8898600000000002E-2</c:v>
                </c:pt>
                <c:pt idx="38">
                  <c:v>6.17592E-2</c:v>
                </c:pt>
                <c:pt idx="39">
                  <c:v>6.4660200000000001E-2</c:v>
                </c:pt>
                <c:pt idx="40">
                  <c:v>6.7562800000000006E-2</c:v>
                </c:pt>
                <c:pt idx="41">
                  <c:v>7.0428000000000004E-2</c:v>
                </c:pt>
                <c:pt idx="42">
                  <c:v>7.3223200000000002E-2</c:v>
                </c:pt>
                <c:pt idx="43">
                  <c:v>7.5928899999999994E-2</c:v>
                </c:pt>
                <c:pt idx="44">
                  <c:v>7.8545799999999999E-2</c:v>
                </c:pt>
                <c:pt idx="45">
                  <c:v>8.1089999999999995E-2</c:v>
                </c:pt>
                <c:pt idx="46">
                  <c:v>8.3421499999999996E-2</c:v>
                </c:pt>
                <c:pt idx="47">
                  <c:v>8.4478899999999996E-2</c:v>
                </c:pt>
                <c:pt idx="48">
                  <c:v>8.2915900000000001E-2</c:v>
                </c:pt>
                <c:pt idx="49">
                  <c:v>7.5239500000000001E-2</c:v>
                </c:pt>
                <c:pt idx="50">
                  <c:v>0</c:v>
                </c:pt>
              </c:numCache>
            </c:numRef>
          </c:xVal>
          <c:yVal>
            <c:numRef>
              <c:f>'velocity model2'!$D$4:$D$54</c:f>
              <c:numCache>
                <c:formatCode>General</c:formatCode>
                <c:ptCount val="51"/>
                <c:pt idx="0">
                  <c:v>0.5</c:v>
                </c:pt>
                <c:pt idx="1">
                  <c:v>0.481105</c:v>
                </c:pt>
                <c:pt idx="2">
                  <c:v>0.46276099999999998</c:v>
                </c:pt>
                <c:pt idx="3">
                  <c:v>0.44495099999999999</c:v>
                </c:pt>
                <c:pt idx="4">
                  <c:v>0.42766000000000004</c:v>
                </c:pt>
                <c:pt idx="5">
                  <c:v>0.41087300000000004</c:v>
                </c:pt>
                <c:pt idx="6">
                  <c:v>0.39457399999999998</c:v>
                </c:pt>
                <c:pt idx="7">
                  <c:v>0.37875000000000003</c:v>
                </c:pt>
                <c:pt idx="8">
                  <c:v>0.36338700000000002</c:v>
                </c:pt>
                <c:pt idx="9">
                  <c:v>0.3484718</c:v>
                </c:pt>
                <c:pt idx="10">
                  <c:v>0.33399070000000003</c:v>
                </c:pt>
                <c:pt idx="11">
                  <c:v>0.31993140000000003</c:v>
                </c:pt>
                <c:pt idx="12">
                  <c:v>0.30628159999999999</c:v>
                </c:pt>
                <c:pt idx="13">
                  <c:v>0.2930294</c:v>
                </c:pt>
                <c:pt idx="14">
                  <c:v>0.2801632</c:v>
                </c:pt>
                <c:pt idx="15">
                  <c:v>0.26767166000000003</c:v>
                </c:pt>
                <c:pt idx="16">
                  <c:v>0.25554399</c:v>
                </c:pt>
                <c:pt idx="17">
                  <c:v>0.2437696</c:v>
                </c:pt>
                <c:pt idx="18">
                  <c:v>0.23233810000000002</c:v>
                </c:pt>
                <c:pt idx="19">
                  <c:v>0.22123950000000001</c:v>
                </c:pt>
                <c:pt idx="20">
                  <c:v>0.21046420000000002</c:v>
                </c:pt>
                <c:pt idx="21">
                  <c:v>0.20000280000000001</c:v>
                </c:pt>
                <c:pt idx="22">
                  <c:v>0.18984610000000002</c:v>
                </c:pt>
                <c:pt idx="23">
                  <c:v>0.17998520000000001</c:v>
                </c:pt>
                <c:pt idx="24">
                  <c:v>0.17041149999999999</c:v>
                </c:pt>
                <c:pt idx="25">
                  <c:v>0.16111700000000001</c:v>
                </c:pt>
                <c:pt idx="26">
                  <c:v>0.15209300000000001</c:v>
                </c:pt>
                <c:pt idx="27">
                  <c:v>0.14333100000000001</c:v>
                </c:pt>
                <c:pt idx="28">
                  <c:v>0.134825</c:v>
                </c:pt>
                <c:pt idx="29">
                  <c:v>0.12656700000000001</c:v>
                </c:pt>
                <c:pt idx="30">
                  <c:v>0.11854900000000002</c:v>
                </c:pt>
                <c:pt idx="31">
                  <c:v>0.110765</c:v>
                </c:pt>
                <c:pt idx="32">
                  <c:v>0.10320700000000002</c:v>
                </c:pt>
                <c:pt idx="33">
                  <c:v>9.5870000000000011E-2</c:v>
                </c:pt>
                <c:pt idx="34">
                  <c:v>8.8746000000000019E-2</c:v>
                </c:pt>
                <c:pt idx="35">
                  <c:v>8.1830000000000014E-2</c:v>
                </c:pt>
                <c:pt idx="36">
                  <c:v>7.5115000000000015E-2</c:v>
                </c:pt>
                <c:pt idx="37">
                  <c:v>6.8596000000000018E-2</c:v>
                </c:pt>
                <c:pt idx="38">
                  <c:v>6.2266000000000016E-2</c:v>
                </c:pt>
                <c:pt idx="39">
                  <c:v>5.6121000000000004E-2</c:v>
                </c:pt>
                <c:pt idx="40">
                  <c:v>5.0155000000000005E-2</c:v>
                </c:pt>
                <c:pt idx="41">
                  <c:v>4.4363000000000014E-2</c:v>
                </c:pt>
                <c:pt idx="42">
                  <c:v>3.8740000000000024E-2</c:v>
                </c:pt>
                <c:pt idx="43">
                  <c:v>3.3280000000000004E-2</c:v>
                </c:pt>
                <c:pt idx="44">
                  <c:v>2.7979000000000004E-2</c:v>
                </c:pt>
                <c:pt idx="45">
                  <c:v>2.283300000000002E-2</c:v>
                </c:pt>
                <c:pt idx="46">
                  <c:v>1.7836000000000019E-2</c:v>
                </c:pt>
                <c:pt idx="47">
                  <c:v>1.2985000000000024E-2</c:v>
                </c:pt>
                <c:pt idx="48">
                  <c:v>8.548E-3</c:v>
                </c:pt>
                <c:pt idx="49">
                  <c:v>4.2200000000000015E-3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6-4672-B85B-017FB263ECA2}"/>
            </c:ext>
          </c:extLst>
        </c:ser>
        <c:ser>
          <c:idx val="2"/>
          <c:order val="2"/>
          <c:tx>
            <c:v>Q50-d1008-S1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'velocity model2'!$E$4:$E$54</c:f>
              <c:numCache>
                <c:formatCode>General</c:formatCode>
                <c:ptCount val="51"/>
                <c:pt idx="0">
                  <c:v>0</c:v>
                </c:pt>
                <c:pt idx="1">
                  <c:v>7.6561100000000007E-2</c:v>
                </c:pt>
                <c:pt idx="2">
                  <c:v>8.5316900000000001E-2</c:v>
                </c:pt>
                <c:pt idx="3">
                  <c:v>8.9142200000000005E-2</c:v>
                </c:pt>
                <c:pt idx="4">
                  <c:v>9.0610800000000005E-2</c:v>
                </c:pt>
                <c:pt idx="5">
                  <c:v>8.9376899999999995E-2</c:v>
                </c:pt>
                <c:pt idx="6">
                  <c:v>8.6992899999999998E-2</c:v>
                </c:pt>
                <c:pt idx="7">
                  <c:v>8.4425799999999995E-2</c:v>
                </c:pt>
                <c:pt idx="8">
                  <c:v>8.1678000000000001E-2</c:v>
                </c:pt>
                <c:pt idx="9">
                  <c:v>7.8698000000000004E-2</c:v>
                </c:pt>
                <c:pt idx="10">
                  <c:v>7.5474799999999995E-2</c:v>
                </c:pt>
                <c:pt idx="11">
                  <c:v>7.2026199999999999E-2</c:v>
                </c:pt>
                <c:pt idx="12">
                  <c:v>6.8384100000000003E-2</c:v>
                </c:pt>
                <c:pt idx="13">
                  <c:v>6.4585600000000007E-2</c:v>
                </c:pt>
                <c:pt idx="14">
                  <c:v>6.0668699999999999E-2</c:v>
                </c:pt>
                <c:pt idx="15">
                  <c:v>5.6673800000000003E-2</c:v>
                </c:pt>
                <c:pt idx="16">
                  <c:v>5.2642899999999999E-2</c:v>
                </c:pt>
                <c:pt idx="17">
                  <c:v>4.8616300000000001E-2</c:v>
                </c:pt>
                <c:pt idx="18">
                  <c:v>4.4634800000000002E-2</c:v>
                </c:pt>
                <c:pt idx="19">
                  <c:v>4.0742100000000003E-2</c:v>
                </c:pt>
                <c:pt idx="20">
                  <c:v>3.69815E-2</c:v>
                </c:pt>
                <c:pt idx="21">
                  <c:v>3.3391900000000002E-2</c:v>
                </c:pt>
                <c:pt idx="22">
                  <c:v>3.0005899999999999E-2</c:v>
                </c:pt>
                <c:pt idx="23">
                  <c:v>2.6846800000000001E-2</c:v>
                </c:pt>
                <c:pt idx="24">
                  <c:v>2.3924500000000001E-2</c:v>
                </c:pt>
                <c:pt idx="25">
                  <c:v>2.1236499999999998E-2</c:v>
                </c:pt>
                <c:pt idx="26">
                  <c:v>1.87697E-2</c:v>
                </c:pt>
                <c:pt idx="27">
                  <c:v>1.6502599999999999E-2</c:v>
                </c:pt>
                <c:pt idx="28">
                  <c:v>1.44102E-2</c:v>
                </c:pt>
                <c:pt idx="29">
                  <c:v>1.24717E-2</c:v>
                </c:pt>
                <c:pt idx="30">
                  <c:v>1.06766E-2</c:v>
                </c:pt>
                <c:pt idx="31">
                  <c:v>9.0275300000000006E-3</c:v>
                </c:pt>
                <c:pt idx="32">
                  <c:v>7.5369599999999997E-3</c:v>
                </c:pt>
                <c:pt idx="33">
                  <c:v>6.2185900000000004E-3</c:v>
                </c:pt>
                <c:pt idx="34">
                  <c:v>5.0787000000000002E-3</c:v>
                </c:pt>
                <c:pt idx="35">
                  <c:v>4.1128600000000003E-3</c:v>
                </c:pt>
                <c:pt idx="36">
                  <c:v>3.3077900000000001E-3</c:v>
                </c:pt>
                <c:pt idx="37">
                  <c:v>2.6451700000000001E-3</c:v>
                </c:pt>
                <c:pt idx="38">
                  <c:v>2.1050000000000001E-3</c:v>
                </c:pt>
                <c:pt idx="39">
                  <c:v>1.6677E-3</c:v>
                </c:pt>
                <c:pt idx="40">
                  <c:v>1.31533E-3</c:v>
                </c:pt>
                <c:pt idx="41">
                  <c:v>1.03206E-3</c:v>
                </c:pt>
                <c:pt idx="42">
                  <c:v>8.04329E-4</c:v>
                </c:pt>
                <c:pt idx="43">
                  <c:v>6.2078600000000002E-4</c:v>
                </c:pt>
                <c:pt idx="44">
                  <c:v>4.7209999999999998E-4</c:v>
                </c:pt>
                <c:pt idx="45">
                  <c:v>3.5071400000000002E-4</c:v>
                </c:pt>
                <c:pt idx="46">
                  <c:v>2.5060799999999998E-4</c:v>
                </c:pt>
                <c:pt idx="47">
                  <c:v>1.67071E-4</c:v>
                </c:pt>
                <c:pt idx="48">
                  <c:v>9.6468500000000007E-5</c:v>
                </c:pt>
                <c:pt idx="49">
                  <c:v>3.5983399999999998E-5</c:v>
                </c:pt>
                <c:pt idx="50">
                  <c:v>-1.8397400000000001E-5</c:v>
                </c:pt>
              </c:numCache>
            </c:numRef>
          </c:xVal>
          <c:yVal>
            <c:numRef>
              <c:f>'velocity model2'!$F$4:$F$54</c:f>
              <c:numCache>
                <c:formatCode>General</c:formatCode>
                <c:ptCount val="51"/>
                <c:pt idx="0">
                  <c:v>0</c:v>
                </c:pt>
                <c:pt idx="1">
                  <c:v>4.2253000000000013E-3</c:v>
                </c:pt>
                <c:pt idx="2">
                  <c:v>8.5586000000000134E-3</c:v>
                </c:pt>
                <c:pt idx="3">
                  <c:v>1.3003100000000004E-2</c:v>
                </c:pt>
                <c:pt idx="4">
                  <c:v>1.7853000000000008E-2</c:v>
                </c:pt>
                <c:pt idx="5">
                  <c:v>2.2848400000000005E-2</c:v>
                </c:pt>
                <c:pt idx="6">
                  <c:v>2.7993700000000003E-2</c:v>
                </c:pt>
                <c:pt idx="7">
                  <c:v>3.3293400000000008E-2</c:v>
                </c:pt>
                <c:pt idx="8">
                  <c:v>3.8752100000000005E-2</c:v>
                </c:pt>
                <c:pt idx="9">
                  <c:v>4.4374500000000004E-2</c:v>
                </c:pt>
                <c:pt idx="10">
                  <c:v>5.0165600000000005E-2</c:v>
                </c:pt>
                <c:pt idx="11">
                  <c:v>5.6130400000000011E-2</c:v>
                </c:pt>
                <c:pt idx="12">
                  <c:v>6.2274200000000002E-2</c:v>
                </c:pt>
                <c:pt idx="13">
                  <c:v>6.8602200000000002E-2</c:v>
                </c:pt>
                <c:pt idx="14">
                  <c:v>7.5120100000000009E-2</c:v>
                </c:pt>
                <c:pt idx="15">
                  <c:v>8.1833610000000001E-2</c:v>
                </c:pt>
                <c:pt idx="16">
                  <c:v>8.874847000000001E-2</c:v>
                </c:pt>
                <c:pt idx="17">
                  <c:v>9.5870780000000003E-2</c:v>
                </c:pt>
                <c:pt idx="18">
                  <c:v>0.10320680000000002</c:v>
                </c:pt>
                <c:pt idx="19">
                  <c:v>0.11076280000000001</c:v>
                </c:pt>
                <c:pt idx="20">
                  <c:v>0.1185455</c:v>
                </c:pt>
                <c:pt idx="21">
                  <c:v>0.1265618</c:v>
                </c:pt>
                <c:pt idx="22">
                  <c:v>0.13481850000000001</c:v>
                </c:pt>
                <c:pt idx="23">
                  <c:v>0.1433229</c:v>
                </c:pt>
                <c:pt idx="24">
                  <c:v>0.15208240000000001</c:v>
                </c:pt>
                <c:pt idx="25">
                  <c:v>0.16110469999999999</c:v>
                </c:pt>
                <c:pt idx="26">
                  <c:v>0.17039770000000001</c:v>
                </c:pt>
                <c:pt idx="27">
                  <c:v>0.1799695</c:v>
                </c:pt>
                <c:pt idx="28">
                  <c:v>0.18982830000000001</c:v>
                </c:pt>
                <c:pt idx="29">
                  <c:v>0.1999833</c:v>
                </c:pt>
                <c:pt idx="30">
                  <c:v>0.21044230000000003</c:v>
                </c:pt>
                <c:pt idx="31">
                  <c:v>0.2212153</c:v>
                </c:pt>
                <c:pt idx="32">
                  <c:v>0.23231230000000003</c:v>
                </c:pt>
                <c:pt idx="33">
                  <c:v>0.24374129999999999</c:v>
                </c:pt>
                <c:pt idx="34">
                  <c:v>0.2555133</c:v>
                </c:pt>
                <c:pt idx="35">
                  <c:v>0.2676383</c:v>
                </c:pt>
                <c:pt idx="36">
                  <c:v>0.28012730000000002</c:v>
                </c:pt>
                <c:pt idx="37">
                  <c:v>0.29299130000000001</c:v>
                </c:pt>
                <c:pt idx="38">
                  <c:v>0.30624129999999999</c:v>
                </c:pt>
                <c:pt idx="39">
                  <c:v>0.31988830000000001</c:v>
                </c:pt>
                <c:pt idx="40">
                  <c:v>0.33394430000000003</c:v>
                </c:pt>
                <c:pt idx="41">
                  <c:v>0.34842230000000002</c:v>
                </c:pt>
                <c:pt idx="42">
                  <c:v>0.36333529999999997</c:v>
                </c:pt>
                <c:pt idx="43">
                  <c:v>0.37869530000000001</c:v>
                </c:pt>
                <c:pt idx="44">
                  <c:v>0.39451530000000001</c:v>
                </c:pt>
                <c:pt idx="45">
                  <c:v>0.41081129999999999</c:v>
                </c:pt>
                <c:pt idx="46">
                  <c:v>0.42759530000000001</c:v>
                </c:pt>
                <c:pt idx="47">
                  <c:v>0.44488329999999998</c:v>
                </c:pt>
                <c:pt idx="48">
                  <c:v>0.46268929999999997</c:v>
                </c:pt>
                <c:pt idx="49">
                  <c:v>0.48102929999999999</c:v>
                </c:pt>
                <c:pt idx="50">
                  <c:v>0.49992029999999998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96-4672-B85B-017FB263ECA2}"/>
            </c:ext>
          </c:extLst>
        </c:ser>
        <c:ser>
          <c:idx val="3"/>
          <c:order val="3"/>
          <c:tx>
            <c:v>Q90-d1008-S3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'velocity model2'!$O$4:$O$54</c:f>
              <c:numCache>
                <c:formatCode>General</c:formatCode>
                <c:ptCount val="51"/>
                <c:pt idx="0">
                  <c:v>-1.7390600000000001E-4</c:v>
                </c:pt>
                <c:pt idx="1">
                  <c:v>4.5736600000000001E-4</c:v>
                </c:pt>
                <c:pt idx="2">
                  <c:v>1.15806E-3</c:v>
                </c:pt>
                <c:pt idx="3">
                  <c:v>1.9590200000000001E-3</c:v>
                </c:pt>
                <c:pt idx="4">
                  <c:v>2.8624399999999999E-3</c:v>
                </c:pt>
                <c:pt idx="5">
                  <c:v>3.8703000000000001E-3</c:v>
                </c:pt>
                <c:pt idx="6">
                  <c:v>4.9858100000000002E-3</c:v>
                </c:pt>
                <c:pt idx="7">
                  <c:v>6.21325E-3</c:v>
                </c:pt>
                <c:pt idx="8">
                  <c:v>7.5577400000000003E-3</c:v>
                </c:pt>
                <c:pt idx="9">
                  <c:v>9.0246700000000003E-3</c:v>
                </c:pt>
                <c:pt idx="10">
                  <c:v>1.0619099999999999E-2</c:v>
                </c:pt>
                <c:pt idx="11">
                  <c:v>1.2344600000000001E-2</c:v>
                </c:pt>
                <c:pt idx="12">
                  <c:v>1.42022E-2</c:v>
                </c:pt>
                <c:pt idx="13">
                  <c:v>1.61888E-2</c:v>
                </c:pt>
                <c:pt idx="14">
                  <c:v>1.8295800000000001E-2</c:v>
                </c:pt>
                <c:pt idx="15">
                  <c:v>2.0509599999999999E-2</c:v>
                </c:pt>
                <c:pt idx="16">
                  <c:v>2.2813E-2</c:v>
                </c:pt>
                <c:pt idx="17">
                  <c:v>2.5190199999999999E-2</c:v>
                </c:pt>
                <c:pt idx="18">
                  <c:v>2.7630100000000001E-2</c:v>
                </c:pt>
                <c:pt idx="19">
                  <c:v>3.0128599999999998E-2</c:v>
                </c:pt>
                <c:pt idx="20">
                  <c:v>3.26901E-2</c:v>
                </c:pt>
                <c:pt idx="21">
                  <c:v>3.5327699999999997E-2</c:v>
                </c:pt>
                <c:pt idx="22">
                  <c:v>3.8059599999999999E-2</c:v>
                </c:pt>
                <c:pt idx="23">
                  <c:v>4.0904900000000001E-2</c:v>
                </c:pt>
                <c:pt idx="24">
                  <c:v>4.3878399999999998E-2</c:v>
                </c:pt>
                <c:pt idx="25">
                  <c:v>4.6982900000000001E-2</c:v>
                </c:pt>
                <c:pt idx="26">
                  <c:v>5.0205600000000003E-2</c:v>
                </c:pt>
                <c:pt idx="27">
                  <c:v>5.3521899999999997E-2</c:v>
                </c:pt>
                <c:pt idx="28">
                  <c:v>5.6902700000000001E-2</c:v>
                </c:pt>
                <c:pt idx="29">
                  <c:v>6.03215E-2</c:v>
                </c:pt>
                <c:pt idx="30">
                  <c:v>6.37572E-2</c:v>
                </c:pt>
                <c:pt idx="31">
                  <c:v>6.71934E-2</c:v>
                </c:pt>
                <c:pt idx="32">
                  <c:v>7.0615800000000006E-2</c:v>
                </c:pt>
                <c:pt idx="33">
                  <c:v>7.4010500000000007E-2</c:v>
                </c:pt>
                <c:pt idx="34">
                  <c:v>7.73673E-2</c:v>
                </c:pt>
                <c:pt idx="35">
                  <c:v>8.0684400000000003E-2</c:v>
                </c:pt>
                <c:pt idx="36">
                  <c:v>8.3962400000000006E-2</c:v>
                </c:pt>
                <c:pt idx="37">
                  <c:v>8.71952E-2</c:v>
                </c:pt>
                <c:pt idx="38">
                  <c:v>9.0366299999999997E-2</c:v>
                </c:pt>
                <c:pt idx="39">
                  <c:v>9.3453700000000001E-2</c:v>
                </c:pt>
                <c:pt idx="40">
                  <c:v>9.6432500000000004E-2</c:v>
                </c:pt>
                <c:pt idx="41">
                  <c:v>9.9278400000000003E-2</c:v>
                </c:pt>
                <c:pt idx="42">
                  <c:v>0.10197299999999999</c:v>
                </c:pt>
                <c:pt idx="43">
                  <c:v>0.104508</c:v>
                </c:pt>
                <c:pt idx="44">
                  <c:v>0.106887</c:v>
                </c:pt>
                <c:pt idx="45">
                  <c:v>0.109107</c:v>
                </c:pt>
                <c:pt idx="46">
                  <c:v>0.111015</c:v>
                </c:pt>
                <c:pt idx="47">
                  <c:v>0.111627</c:v>
                </c:pt>
                <c:pt idx="48">
                  <c:v>0.109378</c:v>
                </c:pt>
                <c:pt idx="49">
                  <c:v>9.9421999999999996E-2</c:v>
                </c:pt>
                <c:pt idx="50">
                  <c:v>0</c:v>
                </c:pt>
              </c:numCache>
            </c:numRef>
          </c:xVal>
          <c:yVal>
            <c:numRef>
              <c:f>'velocity model2'!$H$4:$H$54</c:f>
              <c:numCache>
                <c:formatCode>General</c:formatCode>
                <c:ptCount val="51"/>
                <c:pt idx="0">
                  <c:v>0.5</c:v>
                </c:pt>
                <c:pt idx="1">
                  <c:v>0.481105</c:v>
                </c:pt>
                <c:pt idx="2">
                  <c:v>0.46276099999999998</c:v>
                </c:pt>
                <c:pt idx="3">
                  <c:v>0.44495099999999999</c:v>
                </c:pt>
                <c:pt idx="4">
                  <c:v>0.42766000000000004</c:v>
                </c:pt>
                <c:pt idx="5">
                  <c:v>0.41087300000000004</c:v>
                </c:pt>
                <c:pt idx="6">
                  <c:v>0.39457399999999998</c:v>
                </c:pt>
                <c:pt idx="7">
                  <c:v>0.37875000000000003</c:v>
                </c:pt>
                <c:pt idx="8">
                  <c:v>0.36338700000000002</c:v>
                </c:pt>
                <c:pt idx="9">
                  <c:v>0.3484718</c:v>
                </c:pt>
                <c:pt idx="10">
                  <c:v>0.33399070000000003</c:v>
                </c:pt>
                <c:pt idx="11">
                  <c:v>0.31993140000000003</c:v>
                </c:pt>
                <c:pt idx="12">
                  <c:v>0.30628159999999999</c:v>
                </c:pt>
                <c:pt idx="13">
                  <c:v>0.2930294</c:v>
                </c:pt>
                <c:pt idx="14">
                  <c:v>0.2801632</c:v>
                </c:pt>
                <c:pt idx="15">
                  <c:v>0.26767166000000003</c:v>
                </c:pt>
                <c:pt idx="16">
                  <c:v>0.25554399</c:v>
                </c:pt>
                <c:pt idx="17">
                  <c:v>0.2437696</c:v>
                </c:pt>
                <c:pt idx="18">
                  <c:v>0.23233810000000002</c:v>
                </c:pt>
                <c:pt idx="19">
                  <c:v>0.22123950000000001</c:v>
                </c:pt>
                <c:pt idx="20">
                  <c:v>0.21046420000000002</c:v>
                </c:pt>
                <c:pt idx="21">
                  <c:v>0.20000280000000001</c:v>
                </c:pt>
                <c:pt idx="22">
                  <c:v>0.18984610000000002</c:v>
                </c:pt>
                <c:pt idx="23">
                  <c:v>0.17998520000000001</c:v>
                </c:pt>
                <c:pt idx="24">
                  <c:v>0.17041149999999999</c:v>
                </c:pt>
                <c:pt idx="25">
                  <c:v>0.16111700000000001</c:v>
                </c:pt>
                <c:pt idx="26">
                  <c:v>0.15209300000000001</c:v>
                </c:pt>
                <c:pt idx="27">
                  <c:v>0.14333100000000001</c:v>
                </c:pt>
                <c:pt idx="28">
                  <c:v>0.134825</c:v>
                </c:pt>
                <c:pt idx="29">
                  <c:v>0.12656700000000001</c:v>
                </c:pt>
                <c:pt idx="30">
                  <c:v>0.11854900000000002</c:v>
                </c:pt>
                <c:pt idx="31">
                  <c:v>0.110765</c:v>
                </c:pt>
                <c:pt idx="32">
                  <c:v>0.10320700000000002</c:v>
                </c:pt>
                <c:pt idx="33">
                  <c:v>9.5870000000000011E-2</c:v>
                </c:pt>
                <c:pt idx="34">
                  <c:v>8.8746000000000019E-2</c:v>
                </c:pt>
                <c:pt idx="35">
                  <c:v>8.1830000000000014E-2</c:v>
                </c:pt>
                <c:pt idx="36">
                  <c:v>7.5115000000000015E-2</c:v>
                </c:pt>
                <c:pt idx="37">
                  <c:v>6.8596000000000018E-2</c:v>
                </c:pt>
                <c:pt idx="38">
                  <c:v>6.2266000000000016E-2</c:v>
                </c:pt>
                <c:pt idx="39">
                  <c:v>5.6121000000000004E-2</c:v>
                </c:pt>
                <c:pt idx="40">
                  <c:v>5.0155000000000005E-2</c:v>
                </c:pt>
                <c:pt idx="41">
                  <c:v>4.4363000000000014E-2</c:v>
                </c:pt>
                <c:pt idx="42">
                  <c:v>3.8740000000000024E-2</c:v>
                </c:pt>
                <c:pt idx="43">
                  <c:v>3.3280000000000004E-2</c:v>
                </c:pt>
                <c:pt idx="44">
                  <c:v>2.7979000000000004E-2</c:v>
                </c:pt>
                <c:pt idx="45">
                  <c:v>2.283300000000002E-2</c:v>
                </c:pt>
                <c:pt idx="46">
                  <c:v>1.7836000000000019E-2</c:v>
                </c:pt>
                <c:pt idx="47">
                  <c:v>1.2985000000000024E-2</c:v>
                </c:pt>
                <c:pt idx="48">
                  <c:v>8.548E-3</c:v>
                </c:pt>
                <c:pt idx="49">
                  <c:v>4.2200000000000015E-3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96-4672-B85B-017FB263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01912546464683"/>
          <c:y val="8.9850770787364254E-2"/>
          <c:w val="0.18898080155710872"/>
          <c:h val="0.35156496062992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noFill/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6950055156149"/>
          <c:y val="5.215742057847321E-2"/>
          <c:w val="0.68069621527434609"/>
          <c:h val="0.68974137834477645"/>
        </c:manualLayout>
      </c:layout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'velocity model3'!$A$4:$A$28</c:f>
              <c:numCache>
                <c:formatCode>General</c:formatCode>
                <c:ptCount val="25"/>
                <c:pt idx="0">
                  <c:v>4.3983099999999997E-2</c:v>
                </c:pt>
                <c:pt idx="1">
                  <c:v>2.4486500000000001E-2</c:v>
                </c:pt>
                <c:pt idx="2">
                  <c:v>1.05763E-2</c:v>
                </c:pt>
                <c:pt idx="3">
                  <c:v>3.7020899999999999E-3</c:v>
                </c:pt>
                <c:pt idx="4">
                  <c:v>1.30667E-3</c:v>
                </c:pt>
                <c:pt idx="5">
                  <c:v>4.9507399999999997E-4</c:v>
                </c:pt>
                <c:pt idx="6">
                  <c:v>7.0279700000000004E-5</c:v>
                </c:pt>
                <c:pt idx="7">
                  <c:v>1.3055699999999999E-5</c:v>
                </c:pt>
                <c:pt idx="8">
                  <c:v>-5.2318499999999997E-5</c:v>
                </c:pt>
                <c:pt idx="9">
                  <c:v>1.3784100000000001E-5</c:v>
                </c:pt>
                <c:pt idx="10">
                  <c:v>2.7149400000000001E-5</c:v>
                </c:pt>
                <c:pt idx="11">
                  <c:v>6.7019699999999998E-5</c:v>
                </c:pt>
                <c:pt idx="12">
                  <c:v>6.7320300000000007E-5</c:v>
                </c:pt>
                <c:pt idx="13">
                  <c:v>6.9744099999999995E-5</c:v>
                </c:pt>
                <c:pt idx="14">
                  <c:v>6.9808399999999994E-5</c:v>
                </c:pt>
                <c:pt idx="15">
                  <c:v>7.0292700000000005E-5</c:v>
                </c:pt>
                <c:pt idx="16">
                  <c:v>4.39832E-2</c:v>
                </c:pt>
                <c:pt idx="17">
                  <c:v>4.3983099999999997E-2</c:v>
                </c:pt>
                <c:pt idx="18">
                  <c:v>4.6266099999999998E-2</c:v>
                </c:pt>
                <c:pt idx="19">
                  <c:v>4.74522E-2</c:v>
                </c:pt>
                <c:pt idx="20">
                  <c:v>1.2677799999999999E-2</c:v>
                </c:pt>
                <c:pt idx="21">
                  <c:v>1.10016E-2</c:v>
                </c:pt>
                <c:pt idx="22">
                  <c:v>1.0194999999999999E-2</c:v>
                </c:pt>
                <c:pt idx="23">
                  <c:v>8.7255800000000001E-3</c:v>
                </c:pt>
                <c:pt idx="24">
                  <c:v>0</c:v>
                </c:pt>
              </c:numCache>
            </c:numRef>
          </c:xVal>
          <c:yVal>
            <c:numRef>
              <c:f>'velocity model3'!$B$4:$B$28</c:f>
              <c:numCache>
                <c:formatCode>General</c:formatCode>
                <c:ptCount val="25"/>
                <c:pt idx="0">
                  <c:v>6.6193299999999997E-2</c:v>
                </c:pt>
                <c:pt idx="1">
                  <c:v>0.1275193</c:v>
                </c:pt>
                <c:pt idx="2">
                  <c:v>0.18877830000000001</c:v>
                </c:pt>
                <c:pt idx="3">
                  <c:v>0.25003829999999999</c:v>
                </c:pt>
                <c:pt idx="4">
                  <c:v>0.3112973</c:v>
                </c:pt>
                <c:pt idx="5">
                  <c:v>0.37255729999999998</c:v>
                </c:pt>
                <c:pt idx="6">
                  <c:v>0.43370130000000001</c:v>
                </c:pt>
                <c:pt idx="7">
                  <c:v>0.46411330000000001</c:v>
                </c:pt>
                <c:pt idx="8">
                  <c:v>0.50007629999999992</c:v>
                </c:pt>
                <c:pt idx="9">
                  <c:v>0.46371329999999999</c:v>
                </c:pt>
                <c:pt idx="10">
                  <c:v>0.45637630000000001</c:v>
                </c:pt>
                <c:pt idx="11">
                  <c:v>0.43542130000000001</c:v>
                </c:pt>
                <c:pt idx="12">
                  <c:v>0.43526429999999999</c:v>
                </c:pt>
                <c:pt idx="13">
                  <c:v>0.43399529999999997</c:v>
                </c:pt>
                <c:pt idx="14">
                  <c:v>0.43396129999999999</c:v>
                </c:pt>
                <c:pt idx="15">
                  <c:v>0.43370130000000001</c:v>
                </c:pt>
                <c:pt idx="16">
                  <c:v>6.6191799999999995E-2</c:v>
                </c:pt>
                <c:pt idx="17">
                  <c:v>6.6193299999999997E-2</c:v>
                </c:pt>
                <c:pt idx="18">
                  <c:v>4.45225E-2</c:v>
                </c:pt>
                <c:pt idx="19">
                  <c:v>3.6884300000000002E-2</c:v>
                </c:pt>
                <c:pt idx="20">
                  <c:v>9.7777000000000003E-3</c:v>
                </c:pt>
                <c:pt idx="21">
                  <c:v>8.3793999999999952E-3</c:v>
                </c:pt>
                <c:pt idx="22">
                  <c:v>7.706500000000005E-3</c:v>
                </c:pt>
                <c:pt idx="23">
                  <c:v>6.6231000000000068E-3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A79-B198-B2859D383BF7}"/>
            </c:ext>
          </c:extLst>
        </c:ser>
        <c:ser>
          <c:idx val="1"/>
          <c:order val="1"/>
          <c:tx>
            <c:v>Q50-d1005-S3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'velocity model3'!$C$4:$C$30</c:f>
              <c:numCache>
                <c:formatCode>General</c:formatCode>
                <c:ptCount val="27"/>
                <c:pt idx="0">
                  <c:v>4.7991399999999997E-2</c:v>
                </c:pt>
                <c:pt idx="1">
                  <c:v>3.16817E-2</c:v>
                </c:pt>
                <c:pt idx="2">
                  <c:v>1.72724E-2</c:v>
                </c:pt>
                <c:pt idx="3">
                  <c:v>7.7324899999999998E-3</c:v>
                </c:pt>
                <c:pt idx="4">
                  <c:v>3.2188999999999998E-3</c:v>
                </c:pt>
                <c:pt idx="5">
                  <c:v>1.2801500000000001E-3</c:v>
                </c:pt>
                <c:pt idx="6">
                  <c:v>1.1374699999999999E-4</c:v>
                </c:pt>
                <c:pt idx="7">
                  <c:v>4.7991399999999997E-2</c:v>
                </c:pt>
                <c:pt idx="8">
                  <c:v>4.7991399999999997E-2</c:v>
                </c:pt>
                <c:pt idx="9">
                  <c:v>5.0298900000000001E-2</c:v>
                </c:pt>
                <c:pt idx="10">
                  <c:v>5.0519399999999999E-2</c:v>
                </c:pt>
                <c:pt idx="11">
                  <c:v>4.4581200000000001E-2</c:v>
                </c:pt>
                <c:pt idx="12">
                  <c:v>2.3312800000000002E-2</c:v>
                </c:pt>
                <c:pt idx="13">
                  <c:v>1.1332200000000001E-2</c:v>
                </c:pt>
                <c:pt idx="14">
                  <c:v>5.9012099999999996E-3</c:v>
                </c:pt>
                <c:pt idx="15">
                  <c:v>0</c:v>
                </c:pt>
                <c:pt idx="16">
                  <c:v>-2.9104599999999999E-5</c:v>
                </c:pt>
                <c:pt idx="17">
                  <c:v>-2.0810499999999999E-4</c:v>
                </c:pt>
                <c:pt idx="18">
                  <c:v>-2.48233E-5</c:v>
                </c:pt>
                <c:pt idx="19">
                  <c:v>6.9753799999999996E-5</c:v>
                </c:pt>
                <c:pt idx="20">
                  <c:v>7.2619200000000004E-5</c:v>
                </c:pt>
                <c:pt idx="21">
                  <c:v>8.0809999999999994E-5</c:v>
                </c:pt>
                <c:pt idx="22">
                  <c:v>1.04992E-4</c:v>
                </c:pt>
                <c:pt idx="23">
                  <c:v>1.05184E-4</c:v>
                </c:pt>
                <c:pt idx="24">
                  <c:v>1.12225E-4</c:v>
                </c:pt>
                <c:pt idx="25">
                  <c:v>1.12279E-4</c:v>
                </c:pt>
                <c:pt idx="26">
                  <c:v>1.13783E-4</c:v>
                </c:pt>
              </c:numCache>
            </c:numRef>
          </c:xVal>
          <c:yVal>
            <c:numRef>
              <c:f>'velocity model3'!$D$4:$D$30</c:f>
              <c:numCache>
                <c:formatCode>General</c:formatCode>
                <c:ptCount val="27"/>
                <c:pt idx="0">
                  <c:v>6.6280000000000033E-2</c:v>
                </c:pt>
                <c:pt idx="1">
                  <c:v>0.12767500000000001</c:v>
                </c:pt>
                <c:pt idx="2">
                  <c:v>0.18900910000000004</c:v>
                </c:pt>
                <c:pt idx="3">
                  <c:v>0.25034320000000004</c:v>
                </c:pt>
                <c:pt idx="4">
                  <c:v>0.31167730000000005</c:v>
                </c:pt>
                <c:pt idx="5">
                  <c:v>0.37301100000000004</c:v>
                </c:pt>
                <c:pt idx="6">
                  <c:v>0.43423300000000004</c:v>
                </c:pt>
                <c:pt idx="7">
                  <c:v>6.6279000000000032E-2</c:v>
                </c:pt>
                <c:pt idx="8">
                  <c:v>6.6280000000000033E-2</c:v>
                </c:pt>
                <c:pt idx="9">
                  <c:v>3.9382000000000028E-2</c:v>
                </c:pt>
                <c:pt idx="10">
                  <c:v>3.7907000000000024E-2</c:v>
                </c:pt>
                <c:pt idx="11">
                  <c:v>3.360100000000002E-2</c:v>
                </c:pt>
                <c:pt idx="12">
                  <c:v>1.6865000000000019E-2</c:v>
                </c:pt>
                <c:pt idx="13">
                  <c:v>7.4380000000000002E-3</c:v>
                </c:pt>
                <c:pt idx="14">
                  <c:v>3.7080000000000446E-3</c:v>
                </c:pt>
                <c:pt idx="15">
                  <c:v>0</c:v>
                </c:pt>
                <c:pt idx="16">
                  <c:v>0.46390200000000004</c:v>
                </c:pt>
                <c:pt idx="17">
                  <c:v>0.50068599999999996</c:v>
                </c:pt>
                <c:pt idx="18">
                  <c:v>0.46302200000000004</c:v>
                </c:pt>
                <c:pt idx="19">
                  <c:v>0.44355900000000004</c:v>
                </c:pt>
                <c:pt idx="20">
                  <c:v>0.44296900000000006</c:v>
                </c:pt>
                <c:pt idx="21">
                  <c:v>0.44128900000000004</c:v>
                </c:pt>
                <c:pt idx="22">
                  <c:v>0.43610599999999999</c:v>
                </c:pt>
                <c:pt idx="23">
                  <c:v>0.43606500000000004</c:v>
                </c:pt>
                <c:pt idx="24">
                  <c:v>0.43455300000000002</c:v>
                </c:pt>
                <c:pt idx="25">
                  <c:v>0.43454199999999998</c:v>
                </c:pt>
                <c:pt idx="26">
                  <c:v>0.43423300000000004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A79-B198-B2859D383BF7}"/>
            </c:ext>
          </c:extLst>
        </c:ser>
        <c:ser>
          <c:idx val="2"/>
          <c:order val="2"/>
          <c:tx>
            <c:v>Q50-d1008-S1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'velocity model3'!$E$4:$E$28</c:f>
              <c:numCache>
                <c:formatCode>General</c:formatCode>
                <c:ptCount val="25"/>
                <c:pt idx="0">
                  <c:v>4.9961899999999997E-2</c:v>
                </c:pt>
                <c:pt idx="1">
                  <c:v>2.5397099999999999E-2</c:v>
                </c:pt>
                <c:pt idx="2">
                  <c:v>1.00042E-2</c:v>
                </c:pt>
                <c:pt idx="3">
                  <c:v>3.2428299999999999E-3</c:v>
                </c:pt>
                <c:pt idx="4">
                  <c:v>1.1085100000000001E-3</c:v>
                </c:pt>
                <c:pt idx="5">
                  <c:v>4.0438300000000002E-4</c:v>
                </c:pt>
                <c:pt idx="6">
                  <c:v>4.5486599999999999E-5</c:v>
                </c:pt>
                <c:pt idx="7">
                  <c:v>-4.7454000000000003E-6</c:v>
                </c:pt>
                <c:pt idx="8">
                  <c:v>-6.0042800000000001E-5</c:v>
                </c:pt>
                <c:pt idx="9">
                  <c:v>-4.12933E-6</c:v>
                </c:pt>
                <c:pt idx="10">
                  <c:v>7.18028E-6</c:v>
                </c:pt>
                <c:pt idx="11">
                  <c:v>4.25943E-5</c:v>
                </c:pt>
                <c:pt idx="12">
                  <c:v>4.2862299999999998E-5</c:v>
                </c:pt>
                <c:pt idx="13">
                  <c:v>4.5023099999999999E-5</c:v>
                </c:pt>
                <c:pt idx="14">
                  <c:v>4.5078799999999999E-5</c:v>
                </c:pt>
                <c:pt idx="15">
                  <c:v>4.5498299999999998E-5</c:v>
                </c:pt>
                <c:pt idx="16">
                  <c:v>4.9962100000000002E-2</c:v>
                </c:pt>
                <c:pt idx="17">
                  <c:v>4.9961899999999997E-2</c:v>
                </c:pt>
                <c:pt idx="18">
                  <c:v>5.3036800000000002E-2</c:v>
                </c:pt>
                <c:pt idx="19">
                  <c:v>5.4514899999999998E-2</c:v>
                </c:pt>
                <c:pt idx="20">
                  <c:v>1.4556899999999999E-2</c:v>
                </c:pt>
                <c:pt idx="21">
                  <c:v>1.26293E-2</c:v>
                </c:pt>
                <c:pt idx="22">
                  <c:v>1.1701700000000001E-2</c:v>
                </c:pt>
                <c:pt idx="23">
                  <c:v>1.00196E-2</c:v>
                </c:pt>
                <c:pt idx="24">
                  <c:v>0</c:v>
                </c:pt>
              </c:numCache>
            </c:numRef>
          </c:xVal>
          <c:yVal>
            <c:numRef>
              <c:f>'velocity model3'!$F$4:$F$28</c:f>
              <c:numCache>
                <c:formatCode>General</c:formatCode>
                <c:ptCount val="25"/>
                <c:pt idx="0">
                  <c:v>6.6193299999999997E-2</c:v>
                </c:pt>
                <c:pt idx="1">
                  <c:v>0.1275193</c:v>
                </c:pt>
                <c:pt idx="2">
                  <c:v>0.18877830000000001</c:v>
                </c:pt>
                <c:pt idx="3">
                  <c:v>0.25003829999999999</c:v>
                </c:pt>
                <c:pt idx="4">
                  <c:v>0.3112973</c:v>
                </c:pt>
                <c:pt idx="5">
                  <c:v>0.37255729999999998</c:v>
                </c:pt>
                <c:pt idx="6">
                  <c:v>0.43370130000000001</c:v>
                </c:pt>
                <c:pt idx="7">
                  <c:v>0.46411330000000001</c:v>
                </c:pt>
                <c:pt idx="8">
                  <c:v>0.50007629999999992</c:v>
                </c:pt>
                <c:pt idx="9">
                  <c:v>0.46371329999999999</c:v>
                </c:pt>
                <c:pt idx="10">
                  <c:v>0.45637630000000001</c:v>
                </c:pt>
                <c:pt idx="11">
                  <c:v>0.43542130000000001</c:v>
                </c:pt>
                <c:pt idx="12">
                  <c:v>0.43526429999999999</c:v>
                </c:pt>
                <c:pt idx="13">
                  <c:v>0.43399529999999997</c:v>
                </c:pt>
                <c:pt idx="14">
                  <c:v>0.43396129999999999</c:v>
                </c:pt>
                <c:pt idx="15">
                  <c:v>0.43370130000000001</c:v>
                </c:pt>
                <c:pt idx="16">
                  <c:v>6.6191799999999995E-2</c:v>
                </c:pt>
                <c:pt idx="17">
                  <c:v>6.6193299999999997E-2</c:v>
                </c:pt>
                <c:pt idx="18">
                  <c:v>4.45225E-2</c:v>
                </c:pt>
                <c:pt idx="19">
                  <c:v>3.6884300000000002E-2</c:v>
                </c:pt>
                <c:pt idx="20">
                  <c:v>9.7777000000000003E-3</c:v>
                </c:pt>
                <c:pt idx="21">
                  <c:v>8.3793999999999952E-3</c:v>
                </c:pt>
                <c:pt idx="22">
                  <c:v>7.706500000000005E-3</c:v>
                </c:pt>
                <c:pt idx="23">
                  <c:v>6.6231000000000068E-3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B-4A79-B198-B2859D383BF7}"/>
            </c:ext>
          </c:extLst>
        </c:ser>
        <c:ser>
          <c:idx val="3"/>
          <c:order val="3"/>
          <c:tx>
            <c:v>Q50-d1008-S3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'velocity model3'!$G$4:$G$30</c:f>
              <c:numCache>
                <c:formatCode>General</c:formatCode>
                <c:ptCount val="27"/>
                <c:pt idx="0">
                  <c:v>5.55212E-2</c:v>
                </c:pt>
                <c:pt idx="1">
                  <c:v>3.4940400000000003E-2</c:v>
                </c:pt>
                <c:pt idx="2">
                  <c:v>1.8127799999999999E-2</c:v>
                </c:pt>
                <c:pt idx="3">
                  <c:v>7.7958100000000002E-3</c:v>
                </c:pt>
                <c:pt idx="4">
                  <c:v>3.15687E-3</c:v>
                </c:pt>
                <c:pt idx="5">
                  <c:v>1.2126800000000001E-3</c:v>
                </c:pt>
                <c:pt idx="6">
                  <c:v>7.17303E-5</c:v>
                </c:pt>
                <c:pt idx="7">
                  <c:v>5.5521300000000003E-2</c:v>
                </c:pt>
                <c:pt idx="8">
                  <c:v>5.55212E-2</c:v>
                </c:pt>
                <c:pt idx="9">
                  <c:v>5.8458700000000002E-2</c:v>
                </c:pt>
                <c:pt idx="10">
                  <c:v>5.8715700000000003E-2</c:v>
                </c:pt>
                <c:pt idx="11">
                  <c:v>5.1815899999999998E-2</c:v>
                </c:pt>
                <c:pt idx="12">
                  <c:v>2.7055800000000001E-2</c:v>
                </c:pt>
                <c:pt idx="13">
                  <c:v>1.31082E-2</c:v>
                </c:pt>
                <c:pt idx="14">
                  <c:v>6.8126799999999998E-3</c:v>
                </c:pt>
                <c:pt idx="15">
                  <c:v>0</c:v>
                </c:pt>
                <c:pt idx="16">
                  <c:v>-6.5252499999999999E-5</c:v>
                </c:pt>
                <c:pt idx="17">
                  <c:v>-2.36319E-4</c:v>
                </c:pt>
                <c:pt idx="18">
                  <c:v>-6.1161000000000006E-5</c:v>
                </c:pt>
                <c:pt idx="19">
                  <c:v>2.92177E-5</c:v>
                </c:pt>
                <c:pt idx="20">
                  <c:v>3.1955899999999997E-5</c:v>
                </c:pt>
                <c:pt idx="21">
                  <c:v>3.9784599999999999E-5</c:v>
                </c:pt>
                <c:pt idx="22">
                  <c:v>6.3245100000000002E-5</c:v>
                </c:pt>
                <c:pt idx="23">
                  <c:v>6.3431599999999998E-5</c:v>
                </c:pt>
                <c:pt idx="24">
                  <c:v>7.0270000000000003E-5</c:v>
                </c:pt>
                <c:pt idx="25">
                  <c:v>7.0321999999999995E-5</c:v>
                </c:pt>
                <c:pt idx="26">
                  <c:v>7.1767799999999994E-5</c:v>
                </c:pt>
              </c:numCache>
            </c:numRef>
          </c:xVal>
          <c:yVal>
            <c:numRef>
              <c:f>'velocity model3'!$H$4:$H$30</c:f>
              <c:numCache>
                <c:formatCode>General</c:formatCode>
                <c:ptCount val="27"/>
                <c:pt idx="0">
                  <c:v>6.6280000000000033E-2</c:v>
                </c:pt>
                <c:pt idx="1">
                  <c:v>0.12767500000000001</c:v>
                </c:pt>
                <c:pt idx="2">
                  <c:v>0.18900910000000004</c:v>
                </c:pt>
                <c:pt idx="3">
                  <c:v>0.25034320000000004</c:v>
                </c:pt>
                <c:pt idx="4">
                  <c:v>0.31167730000000005</c:v>
                </c:pt>
                <c:pt idx="5">
                  <c:v>0.37301100000000004</c:v>
                </c:pt>
                <c:pt idx="6">
                  <c:v>0.43423300000000004</c:v>
                </c:pt>
                <c:pt idx="7">
                  <c:v>6.6279000000000032E-2</c:v>
                </c:pt>
                <c:pt idx="8">
                  <c:v>6.6280000000000033E-2</c:v>
                </c:pt>
                <c:pt idx="9">
                  <c:v>3.9382000000000028E-2</c:v>
                </c:pt>
                <c:pt idx="10">
                  <c:v>3.7907000000000024E-2</c:v>
                </c:pt>
                <c:pt idx="11">
                  <c:v>3.360100000000002E-2</c:v>
                </c:pt>
                <c:pt idx="12">
                  <c:v>1.6865000000000019E-2</c:v>
                </c:pt>
                <c:pt idx="13">
                  <c:v>7.4380000000000002E-3</c:v>
                </c:pt>
                <c:pt idx="14">
                  <c:v>3.7080000000000446E-3</c:v>
                </c:pt>
                <c:pt idx="15">
                  <c:v>0</c:v>
                </c:pt>
                <c:pt idx="16">
                  <c:v>0.46390200000000004</c:v>
                </c:pt>
                <c:pt idx="17">
                  <c:v>0.50068599999999996</c:v>
                </c:pt>
                <c:pt idx="18">
                  <c:v>0.46302200000000004</c:v>
                </c:pt>
                <c:pt idx="19">
                  <c:v>0.44355900000000004</c:v>
                </c:pt>
                <c:pt idx="20">
                  <c:v>0.44296900000000006</c:v>
                </c:pt>
                <c:pt idx="21">
                  <c:v>0.44128900000000004</c:v>
                </c:pt>
                <c:pt idx="22">
                  <c:v>0.43610599999999999</c:v>
                </c:pt>
                <c:pt idx="23">
                  <c:v>0.43606500000000004</c:v>
                </c:pt>
                <c:pt idx="24">
                  <c:v>0.43455300000000002</c:v>
                </c:pt>
                <c:pt idx="25">
                  <c:v>0.43454199999999998</c:v>
                </c:pt>
                <c:pt idx="26">
                  <c:v>0.43423300000000004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B-4A79-B198-B2859D38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01912546464683"/>
          <c:y val="8.9850770787364254E-2"/>
          <c:w val="0.18898080155710872"/>
          <c:h val="0.4394562007874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noFill/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6950055156149"/>
          <c:y val="5.215742057847321E-2"/>
          <c:w val="0.68069621527434609"/>
          <c:h val="0.68974137834477645"/>
        </c:manualLayout>
      </c:layout>
      <c:scatterChart>
        <c:scatterStyle val="lineMarker"/>
        <c:varyColors val="0"/>
        <c:ser>
          <c:idx val="0"/>
          <c:order val="0"/>
          <c:tx>
            <c:v>Q50-d1005-S1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'velocity model3'!$I$4:$I$28</c:f>
              <c:numCache>
                <c:formatCode>General</c:formatCode>
                <c:ptCount val="25"/>
                <c:pt idx="0">
                  <c:v>5.2573000000000002E-2</c:v>
                </c:pt>
                <c:pt idx="1">
                  <c:v>4.0971E-2</c:v>
                </c:pt>
                <c:pt idx="2">
                  <c:v>2.6317400000000001E-2</c:v>
                </c:pt>
                <c:pt idx="3">
                  <c:v>1.39264E-2</c:v>
                </c:pt>
                <c:pt idx="4">
                  <c:v>6.5333500000000003E-3</c:v>
                </c:pt>
                <c:pt idx="5">
                  <c:v>2.8988E-3</c:v>
                </c:pt>
                <c:pt idx="6">
                  <c:v>5.4016600000000002E-4</c:v>
                </c:pt>
                <c:pt idx="7">
                  <c:v>2.6141400000000001E-4</c:v>
                </c:pt>
                <c:pt idx="8">
                  <c:v>-8.2849999999999995E-5</c:v>
                </c:pt>
                <c:pt idx="9">
                  <c:v>2.6524900000000001E-4</c:v>
                </c:pt>
                <c:pt idx="10">
                  <c:v>3.3552400000000002E-4</c:v>
                </c:pt>
                <c:pt idx="11">
                  <c:v>5.2460699999999996E-4</c:v>
                </c:pt>
                <c:pt idx="12">
                  <c:v>5.2601899999999997E-4</c:v>
                </c:pt>
                <c:pt idx="13">
                  <c:v>5.3741200000000002E-4</c:v>
                </c:pt>
                <c:pt idx="14">
                  <c:v>5.3774200000000002E-4</c:v>
                </c:pt>
                <c:pt idx="15">
                  <c:v>5.4022100000000002E-4</c:v>
                </c:pt>
                <c:pt idx="16">
                  <c:v>5.2573000000000002E-2</c:v>
                </c:pt>
                <c:pt idx="17">
                  <c:v>5.2573000000000002E-2</c:v>
                </c:pt>
                <c:pt idx="18">
                  <c:v>5.3972300000000001E-2</c:v>
                </c:pt>
                <c:pt idx="19">
                  <c:v>5.51636E-2</c:v>
                </c:pt>
                <c:pt idx="20">
                  <c:v>1.4710000000000001E-2</c:v>
                </c:pt>
                <c:pt idx="21">
                  <c:v>1.2771899999999999E-2</c:v>
                </c:pt>
                <c:pt idx="22">
                  <c:v>1.1839300000000001E-2</c:v>
                </c:pt>
                <c:pt idx="23">
                  <c:v>1.0114700000000001E-2</c:v>
                </c:pt>
                <c:pt idx="24">
                  <c:v>0</c:v>
                </c:pt>
              </c:numCache>
            </c:numRef>
          </c:xVal>
          <c:yVal>
            <c:numRef>
              <c:f>'velocity model3'!$J$4:$J$28</c:f>
              <c:numCache>
                <c:formatCode>General</c:formatCode>
                <c:ptCount val="25"/>
                <c:pt idx="0">
                  <c:v>6.6193299999999997E-2</c:v>
                </c:pt>
                <c:pt idx="1">
                  <c:v>0.1275193</c:v>
                </c:pt>
                <c:pt idx="2">
                  <c:v>0.18877830000000001</c:v>
                </c:pt>
                <c:pt idx="3">
                  <c:v>0.25003829999999999</c:v>
                </c:pt>
                <c:pt idx="4">
                  <c:v>0.3112973</c:v>
                </c:pt>
                <c:pt idx="5">
                  <c:v>0.37255729999999998</c:v>
                </c:pt>
                <c:pt idx="6">
                  <c:v>0.43370130000000001</c:v>
                </c:pt>
                <c:pt idx="7">
                  <c:v>0.46411330000000001</c:v>
                </c:pt>
                <c:pt idx="8">
                  <c:v>0.50007629999999992</c:v>
                </c:pt>
                <c:pt idx="9">
                  <c:v>0.46371329999999999</c:v>
                </c:pt>
                <c:pt idx="10">
                  <c:v>0.45637630000000001</c:v>
                </c:pt>
                <c:pt idx="11">
                  <c:v>0.43542130000000001</c:v>
                </c:pt>
                <c:pt idx="12">
                  <c:v>0.43526429999999999</c:v>
                </c:pt>
                <c:pt idx="13">
                  <c:v>0.43399529999999997</c:v>
                </c:pt>
                <c:pt idx="14">
                  <c:v>0.43396129999999999</c:v>
                </c:pt>
                <c:pt idx="15">
                  <c:v>0.43370130000000001</c:v>
                </c:pt>
                <c:pt idx="16">
                  <c:v>6.6191799999999995E-2</c:v>
                </c:pt>
                <c:pt idx="17">
                  <c:v>6.6193299999999997E-2</c:v>
                </c:pt>
                <c:pt idx="18">
                  <c:v>4.45225E-2</c:v>
                </c:pt>
                <c:pt idx="19">
                  <c:v>3.6884300000000002E-2</c:v>
                </c:pt>
                <c:pt idx="20">
                  <c:v>9.7777000000000003E-3</c:v>
                </c:pt>
                <c:pt idx="21">
                  <c:v>8.3793999999999952E-3</c:v>
                </c:pt>
                <c:pt idx="22">
                  <c:v>7.706500000000005E-3</c:v>
                </c:pt>
                <c:pt idx="23">
                  <c:v>6.6231000000000068E-3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7-4601-A38A-13D18327A5D1}"/>
            </c:ext>
          </c:extLst>
        </c:ser>
        <c:ser>
          <c:idx val="1"/>
          <c:order val="1"/>
          <c:tx>
            <c:v>Q50-d1005-S3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'velocity model3'!$K$4:$K$30</c:f>
              <c:numCache>
                <c:formatCode>General</c:formatCode>
                <c:ptCount val="27"/>
                <c:pt idx="0">
                  <c:v>5.5121499999999997E-2</c:v>
                </c:pt>
                <c:pt idx="1">
                  <c:v>4.4152799999999999E-2</c:v>
                </c:pt>
                <c:pt idx="2">
                  <c:v>3.0068299999999999E-2</c:v>
                </c:pt>
                <c:pt idx="3">
                  <c:v>1.73974E-2</c:v>
                </c:pt>
                <c:pt idx="4">
                  <c:v>8.79716E-3</c:v>
                </c:pt>
                <c:pt idx="5">
                  <c:v>3.9975100000000001E-3</c:v>
                </c:pt>
                <c:pt idx="6">
                  <c:v>6.3135999999999997E-4</c:v>
                </c:pt>
                <c:pt idx="7">
                  <c:v>5.5121499999999997E-2</c:v>
                </c:pt>
                <c:pt idx="8">
                  <c:v>5.5121499999999997E-2</c:v>
                </c:pt>
                <c:pt idx="9">
                  <c:v>5.7115399999999997E-2</c:v>
                </c:pt>
                <c:pt idx="10">
                  <c:v>5.7344899999999997E-2</c:v>
                </c:pt>
                <c:pt idx="11">
                  <c:v>5.0591799999999999E-2</c:v>
                </c:pt>
                <c:pt idx="12">
                  <c:v>2.6451700000000002E-2</c:v>
                </c:pt>
                <c:pt idx="13">
                  <c:v>1.2853399999999999E-2</c:v>
                </c:pt>
                <c:pt idx="14">
                  <c:v>6.7468099999999998E-3</c:v>
                </c:pt>
                <c:pt idx="15">
                  <c:v>0</c:v>
                </c:pt>
                <c:pt idx="16">
                  <c:v>2.2323500000000001E-4</c:v>
                </c:pt>
                <c:pt idx="17">
                  <c:v>-2.93054E-4</c:v>
                </c:pt>
                <c:pt idx="18">
                  <c:v>2.35584E-4</c:v>
                </c:pt>
                <c:pt idx="19">
                  <c:v>5.0849700000000001E-4</c:v>
                </c:pt>
                <c:pt idx="20">
                  <c:v>5.1676499999999998E-4</c:v>
                </c:pt>
                <c:pt idx="21">
                  <c:v>5.4034500000000002E-4</c:v>
                </c:pt>
                <c:pt idx="22">
                  <c:v>6.0710600000000005E-4</c:v>
                </c:pt>
                <c:pt idx="23">
                  <c:v>6.0763400000000002E-4</c:v>
                </c:pt>
                <c:pt idx="24">
                  <c:v>6.2698500000000004E-4</c:v>
                </c:pt>
                <c:pt idx="25">
                  <c:v>6.2713999999999999E-4</c:v>
                </c:pt>
                <c:pt idx="26">
                  <c:v>6.3145200000000001E-4</c:v>
                </c:pt>
              </c:numCache>
            </c:numRef>
          </c:xVal>
          <c:yVal>
            <c:numRef>
              <c:f>'velocity model3'!$L$4:$L$30</c:f>
              <c:numCache>
                <c:formatCode>General</c:formatCode>
                <c:ptCount val="27"/>
                <c:pt idx="0">
                  <c:v>6.6280000000000033E-2</c:v>
                </c:pt>
                <c:pt idx="1">
                  <c:v>0.12767500000000001</c:v>
                </c:pt>
                <c:pt idx="2">
                  <c:v>0.18900910000000004</c:v>
                </c:pt>
                <c:pt idx="3">
                  <c:v>0.25034320000000004</c:v>
                </c:pt>
                <c:pt idx="4">
                  <c:v>0.31167730000000005</c:v>
                </c:pt>
                <c:pt idx="5">
                  <c:v>0.37301100000000004</c:v>
                </c:pt>
                <c:pt idx="6">
                  <c:v>0.43423300000000004</c:v>
                </c:pt>
                <c:pt idx="7">
                  <c:v>6.6279000000000032E-2</c:v>
                </c:pt>
                <c:pt idx="8">
                  <c:v>6.6280000000000033E-2</c:v>
                </c:pt>
                <c:pt idx="9">
                  <c:v>3.9382000000000028E-2</c:v>
                </c:pt>
                <c:pt idx="10">
                  <c:v>3.7907000000000024E-2</c:v>
                </c:pt>
                <c:pt idx="11">
                  <c:v>3.360100000000002E-2</c:v>
                </c:pt>
                <c:pt idx="12">
                  <c:v>1.6865000000000019E-2</c:v>
                </c:pt>
                <c:pt idx="13">
                  <c:v>7.4380000000000002E-3</c:v>
                </c:pt>
                <c:pt idx="14">
                  <c:v>3.7080000000000446E-3</c:v>
                </c:pt>
                <c:pt idx="15">
                  <c:v>0</c:v>
                </c:pt>
                <c:pt idx="16">
                  <c:v>0.46390200000000004</c:v>
                </c:pt>
                <c:pt idx="17">
                  <c:v>0.50068599999999996</c:v>
                </c:pt>
                <c:pt idx="18">
                  <c:v>0.46302200000000004</c:v>
                </c:pt>
                <c:pt idx="19">
                  <c:v>0.44355900000000004</c:v>
                </c:pt>
                <c:pt idx="20">
                  <c:v>0.44296900000000006</c:v>
                </c:pt>
                <c:pt idx="21">
                  <c:v>0.44128900000000004</c:v>
                </c:pt>
                <c:pt idx="22">
                  <c:v>0.43610599999999999</c:v>
                </c:pt>
                <c:pt idx="23">
                  <c:v>0.43606500000000004</c:v>
                </c:pt>
                <c:pt idx="24">
                  <c:v>0.43455300000000002</c:v>
                </c:pt>
                <c:pt idx="25">
                  <c:v>0.43454199999999998</c:v>
                </c:pt>
                <c:pt idx="26">
                  <c:v>0.43423300000000004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7-4601-A38A-13D18327A5D1}"/>
            </c:ext>
          </c:extLst>
        </c:ser>
        <c:ser>
          <c:idx val="2"/>
          <c:order val="2"/>
          <c:tx>
            <c:v>Q50-d1008-S1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'velocity model3'!$M$4:$M$28</c:f>
              <c:numCache>
                <c:formatCode>General</c:formatCode>
                <c:ptCount val="25"/>
                <c:pt idx="0">
                  <c:v>6.0344799999999997E-2</c:v>
                </c:pt>
                <c:pt idx="1">
                  <c:v>4.2594E-2</c:v>
                </c:pt>
                <c:pt idx="2">
                  <c:v>2.45872E-2</c:v>
                </c:pt>
                <c:pt idx="3">
                  <c:v>1.16794E-2</c:v>
                </c:pt>
                <c:pt idx="4">
                  <c:v>5.1205900000000004E-3</c:v>
                </c:pt>
                <c:pt idx="5">
                  <c:v>2.2007200000000002E-3</c:v>
                </c:pt>
                <c:pt idx="6">
                  <c:v>3.9181699999999998E-4</c:v>
                </c:pt>
                <c:pt idx="7">
                  <c:v>1.75704E-4</c:v>
                </c:pt>
                <c:pt idx="8">
                  <c:v>-8.5532999999999996E-5</c:v>
                </c:pt>
                <c:pt idx="9">
                  <c:v>1.7861400000000001E-4</c:v>
                </c:pt>
                <c:pt idx="10">
                  <c:v>2.3195400000000001E-4</c:v>
                </c:pt>
                <c:pt idx="11">
                  <c:v>3.7967900000000001E-4</c:v>
                </c:pt>
                <c:pt idx="12">
                  <c:v>3.8078500000000002E-4</c:v>
                </c:pt>
                <c:pt idx="13">
                  <c:v>3.8970900000000002E-4</c:v>
                </c:pt>
                <c:pt idx="14">
                  <c:v>3.8996099999999998E-4</c:v>
                </c:pt>
                <c:pt idx="15">
                  <c:v>3.9186199999999998E-4</c:v>
                </c:pt>
                <c:pt idx="16">
                  <c:v>6.0344799999999997E-2</c:v>
                </c:pt>
                <c:pt idx="17">
                  <c:v>6.0344799999999997E-2</c:v>
                </c:pt>
                <c:pt idx="18">
                  <c:v>6.2331400000000002E-2</c:v>
                </c:pt>
                <c:pt idx="19">
                  <c:v>6.3733700000000004E-2</c:v>
                </c:pt>
                <c:pt idx="20">
                  <c:v>1.7035499999999999E-2</c:v>
                </c:pt>
                <c:pt idx="21">
                  <c:v>1.47934E-2</c:v>
                </c:pt>
                <c:pt idx="22">
                  <c:v>1.37146E-2</c:v>
                </c:pt>
                <c:pt idx="23">
                  <c:v>1.17243E-2</c:v>
                </c:pt>
                <c:pt idx="24">
                  <c:v>0</c:v>
                </c:pt>
              </c:numCache>
            </c:numRef>
          </c:xVal>
          <c:yVal>
            <c:numRef>
              <c:f>'velocity model3'!$N$4:$N$28</c:f>
              <c:numCache>
                <c:formatCode>General</c:formatCode>
                <c:ptCount val="25"/>
                <c:pt idx="0">
                  <c:v>6.6193299999999997E-2</c:v>
                </c:pt>
                <c:pt idx="1">
                  <c:v>0.1275193</c:v>
                </c:pt>
                <c:pt idx="2">
                  <c:v>0.18877830000000001</c:v>
                </c:pt>
                <c:pt idx="3">
                  <c:v>0.25003829999999999</c:v>
                </c:pt>
                <c:pt idx="4">
                  <c:v>0.3112973</c:v>
                </c:pt>
                <c:pt idx="5">
                  <c:v>0.37255729999999998</c:v>
                </c:pt>
                <c:pt idx="6">
                  <c:v>0.43370130000000001</c:v>
                </c:pt>
                <c:pt idx="7">
                  <c:v>0.46411330000000001</c:v>
                </c:pt>
                <c:pt idx="8">
                  <c:v>0.50007629999999992</c:v>
                </c:pt>
                <c:pt idx="9">
                  <c:v>0.46371329999999999</c:v>
                </c:pt>
                <c:pt idx="10">
                  <c:v>0.45637630000000001</c:v>
                </c:pt>
                <c:pt idx="11">
                  <c:v>0.43542130000000001</c:v>
                </c:pt>
                <c:pt idx="12">
                  <c:v>0.43526429999999999</c:v>
                </c:pt>
                <c:pt idx="13">
                  <c:v>0.43399529999999997</c:v>
                </c:pt>
                <c:pt idx="14">
                  <c:v>0.43396129999999999</c:v>
                </c:pt>
                <c:pt idx="15">
                  <c:v>0.43370130000000001</c:v>
                </c:pt>
                <c:pt idx="16">
                  <c:v>6.6191799999999995E-2</c:v>
                </c:pt>
                <c:pt idx="17">
                  <c:v>6.6193299999999997E-2</c:v>
                </c:pt>
                <c:pt idx="18">
                  <c:v>4.45225E-2</c:v>
                </c:pt>
                <c:pt idx="19">
                  <c:v>3.6884300000000002E-2</c:v>
                </c:pt>
                <c:pt idx="20">
                  <c:v>9.7777000000000003E-3</c:v>
                </c:pt>
                <c:pt idx="21">
                  <c:v>8.3793999999999952E-3</c:v>
                </c:pt>
                <c:pt idx="22">
                  <c:v>7.706500000000005E-3</c:v>
                </c:pt>
                <c:pt idx="23">
                  <c:v>6.6231000000000068E-3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7-4601-A38A-13D18327A5D1}"/>
            </c:ext>
          </c:extLst>
        </c:ser>
        <c:ser>
          <c:idx val="3"/>
          <c:order val="3"/>
          <c:tx>
            <c:v>Q90-d1008-S3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'velocity model3'!$O$4:$O$30</c:f>
              <c:numCache>
                <c:formatCode>General</c:formatCode>
                <c:ptCount val="27"/>
                <c:pt idx="0">
                  <c:v>6.3933000000000004E-2</c:v>
                </c:pt>
                <c:pt idx="1">
                  <c:v>4.9397400000000001E-2</c:v>
                </c:pt>
                <c:pt idx="2">
                  <c:v>3.2185100000000001E-2</c:v>
                </c:pt>
                <c:pt idx="3">
                  <c:v>1.7683999999999998E-2</c:v>
                </c:pt>
                <c:pt idx="4">
                  <c:v>8.5249100000000001E-3</c:v>
                </c:pt>
                <c:pt idx="5">
                  <c:v>3.7315199999999999E-3</c:v>
                </c:pt>
                <c:pt idx="6">
                  <c:v>5.5023400000000003E-4</c:v>
                </c:pt>
                <c:pt idx="7">
                  <c:v>6.3933100000000007E-2</c:v>
                </c:pt>
                <c:pt idx="8">
                  <c:v>6.3933100000000007E-2</c:v>
                </c:pt>
                <c:pt idx="9">
                  <c:v>6.6287899999999997E-2</c:v>
                </c:pt>
                <c:pt idx="10">
                  <c:v>6.6567799999999996E-2</c:v>
                </c:pt>
                <c:pt idx="11">
                  <c:v>5.8727500000000002E-2</c:v>
                </c:pt>
                <c:pt idx="12">
                  <c:v>3.0753900000000001E-2</c:v>
                </c:pt>
                <c:pt idx="13">
                  <c:v>1.4996000000000001E-2</c:v>
                </c:pt>
                <c:pt idx="14">
                  <c:v>7.8632500000000004E-3</c:v>
                </c:pt>
                <c:pt idx="15">
                  <c:v>0</c:v>
                </c:pt>
                <c:pt idx="16">
                  <c:v>1.66236E-4</c:v>
                </c:pt>
                <c:pt idx="17">
                  <c:v>-3.1905799999999999E-4</c:v>
                </c:pt>
                <c:pt idx="18">
                  <c:v>1.7784300000000001E-4</c:v>
                </c:pt>
                <c:pt idx="19">
                  <c:v>4.3429299999999998E-4</c:v>
                </c:pt>
                <c:pt idx="20">
                  <c:v>4.4206200000000001E-4</c:v>
                </c:pt>
                <c:pt idx="21">
                  <c:v>4.6423800000000001E-4</c:v>
                </c:pt>
                <c:pt idx="22">
                  <c:v>5.2733100000000002E-4</c:v>
                </c:pt>
                <c:pt idx="23">
                  <c:v>5.2782999999999997E-4</c:v>
                </c:pt>
                <c:pt idx="24">
                  <c:v>5.4613199999999995E-4</c:v>
                </c:pt>
                <c:pt idx="25">
                  <c:v>5.4627799999999998E-4</c:v>
                </c:pt>
                <c:pt idx="26">
                  <c:v>5.5032900000000001E-4</c:v>
                </c:pt>
              </c:numCache>
            </c:numRef>
          </c:xVal>
          <c:yVal>
            <c:numRef>
              <c:f>'velocity model3'!$P$4:$P$30</c:f>
              <c:numCache>
                <c:formatCode>General</c:formatCode>
                <c:ptCount val="27"/>
                <c:pt idx="0">
                  <c:v>6.6280000000000033E-2</c:v>
                </c:pt>
                <c:pt idx="1">
                  <c:v>0.12767500000000001</c:v>
                </c:pt>
                <c:pt idx="2">
                  <c:v>0.18900910000000004</c:v>
                </c:pt>
                <c:pt idx="3">
                  <c:v>0.25034320000000004</c:v>
                </c:pt>
                <c:pt idx="4">
                  <c:v>0.31167730000000005</c:v>
                </c:pt>
                <c:pt idx="5">
                  <c:v>0.37301100000000004</c:v>
                </c:pt>
                <c:pt idx="6">
                  <c:v>0.43423300000000004</c:v>
                </c:pt>
                <c:pt idx="7">
                  <c:v>6.6279000000000032E-2</c:v>
                </c:pt>
                <c:pt idx="8">
                  <c:v>6.6280000000000033E-2</c:v>
                </c:pt>
                <c:pt idx="9">
                  <c:v>3.9382000000000028E-2</c:v>
                </c:pt>
                <c:pt idx="10">
                  <c:v>3.7907000000000024E-2</c:v>
                </c:pt>
                <c:pt idx="11">
                  <c:v>3.360100000000002E-2</c:v>
                </c:pt>
                <c:pt idx="12">
                  <c:v>1.6865000000000019E-2</c:v>
                </c:pt>
                <c:pt idx="13">
                  <c:v>7.4380000000000002E-3</c:v>
                </c:pt>
                <c:pt idx="14">
                  <c:v>3.7080000000000446E-3</c:v>
                </c:pt>
                <c:pt idx="15">
                  <c:v>0</c:v>
                </c:pt>
                <c:pt idx="16">
                  <c:v>0.46390200000000004</c:v>
                </c:pt>
                <c:pt idx="17">
                  <c:v>0.50068599999999996</c:v>
                </c:pt>
                <c:pt idx="18">
                  <c:v>0.46302200000000004</c:v>
                </c:pt>
                <c:pt idx="19">
                  <c:v>0.44355900000000004</c:v>
                </c:pt>
                <c:pt idx="20">
                  <c:v>0.44296900000000006</c:v>
                </c:pt>
                <c:pt idx="21">
                  <c:v>0.44128900000000004</c:v>
                </c:pt>
                <c:pt idx="22">
                  <c:v>0.43610599999999999</c:v>
                </c:pt>
                <c:pt idx="23">
                  <c:v>0.43606500000000004</c:v>
                </c:pt>
                <c:pt idx="24">
                  <c:v>0.43455300000000002</c:v>
                </c:pt>
                <c:pt idx="25">
                  <c:v>0.43454199999999998</c:v>
                </c:pt>
                <c:pt idx="26">
                  <c:v>0.43423300000000004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7-4601-A38A-13D18327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9792"/>
        <c:axId val="191309376"/>
      </c:scatterChart>
      <c:valAx>
        <c:axId val="191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376"/>
        <c:crosses val="autoZero"/>
        <c:crossBetween val="midCat"/>
      </c:valAx>
      <c:valAx>
        <c:axId val="191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noFill/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noFill/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01912546464683"/>
          <c:y val="8.9850770787364254E-2"/>
          <c:w val="0.15973008640773839"/>
          <c:h val="0.35156496062992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>
            <a:noFill/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9153543307086612E-3"/>
                  <c:y val="-0.14064632545931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new'!$E$3:$E$14</c:f>
              <c:numCache>
                <c:formatCode>General</c:formatCode>
                <c:ptCount val="12"/>
                <c:pt idx="0">
                  <c:v>3.9600000000000004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7.8299999999999992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</c:numCache>
            </c:numRef>
          </c:xVal>
          <c:yVal>
            <c:numRef>
              <c:f>'model1 new'!$F$3:$F$14</c:f>
              <c:numCache>
                <c:formatCode>General</c:formatCode>
                <c:ptCount val="12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EBF-90EB-3E04CE08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</a:t>
                </a:r>
                <a:r>
                  <a:rPr lang="en-US" b="1" baseline="0">
                    <a:solidFill>
                      <a:schemeClr val="tx1"/>
                    </a:solidFill>
                  </a:rPr>
                  <a:t> (cm)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Sheet1!$G$2:$G$29</c:f>
              <c:numCache>
                <c:formatCode>General</c:formatCode>
                <c:ptCount val="28"/>
                <c:pt idx="0">
                  <c:v>1.8018000000000003</c:v>
                </c:pt>
                <c:pt idx="1">
                  <c:v>1.8331250000000006</c:v>
                </c:pt>
                <c:pt idx="2">
                  <c:v>1.8351199999999999</c:v>
                </c:pt>
                <c:pt idx="3">
                  <c:v>4.1175750000000004</c:v>
                </c:pt>
                <c:pt idx="4">
                  <c:v>4.165560000000001</c:v>
                </c:pt>
                <c:pt idx="5">
                  <c:v>4.4677499999999997</c:v>
                </c:pt>
                <c:pt idx="6">
                  <c:v>1.3692000000000002</c:v>
                </c:pt>
                <c:pt idx="7">
                  <c:v>1.5456000000000001</c:v>
                </c:pt>
                <c:pt idx="8">
                  <c:v>1.5876000000000001</c:v>
                </c:pt>
                <c:pt idx="9">
                  <c:v>4.2359800000000005</c:v>
                </c:pt>
                <c:pt idx="10">
                  <c:v>4.4159500000000014</c:v>
                </c:pt>
                <c:pt idx="11">
                  <c:v>4.6177600000000005</c:v>
                </c:pt>
                <c:pt idx="12">
                  <c:v>1.7754450000000004</c:v>
                </c:pt>
                <c:pt idx="13">
                  <c:v>2.548</c:v>
                </c:pt>
                <c:pt idx="14">
                  <c:v>2.5830000000000002</c:v>
                </c:pt>
                <c:pt idx="15">
                  <c:v>4.1708800000000004</c:v>
                </c:pt>
                <c:pt idx="16">
                  <c:v>3.5913500000000007</c:v>
                </c:pt>
                <c:pt idx="17">
                  <c:v>3.8955000000000002</c:v>
                </c:pt>
                <c:pt idx="18">
                  <c:v>2.6242999999999999</c:v>
                </c:pt>
                <c:pt idx="19">
                  <c:v>3.1290000000000004</c:v>
                </c:pt>
                <c:pt idx="20">
                  <c:v>0.53676000000000013</c:v>
                </c:pt>
                <c:pt idx="21">
                  <c:v>0.75950000000000017</c:v>
                </c:pt>
                <c:pt idx="22">
                  <c:v>1.5072750000000001</c:v>
                </c:pt>
                <c:pt idx="23">
                  <c:v>1.5952999999999999</c:v>
                </c:pt>
                <c:pt idx="24">
                  <c:v>1.3832</c:v>
                </c:pt>
                <c:pt idx="25">
                  <c:v>1.3012650000000003</c:v>
                </c:pt>
                <c:pt idx="26">
                  <c:v>2.1631050000000003</c:v>
                </c:pt>
                <c:pt idx="27">
                  <c:v>1.56989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3.96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7.83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  <c:pt idx="12">
                  <c:v>4.57</c:v>
                </c:pt>
                <c:pt idx="13">
                  <c:v>5.6</c:v>
                </c:pt>
                <c:pt idx="14">
                  <c:v>6.15</c:v>
                </c:pt>
                <c:pt idx="15">
                  <c:v>7.84</c:v>
                </c:pt>
                <c:pt idx="16">
                  <c:v>6.62</c:v>
                </c:pt>
                <c:pt idx="17">
                  <c:v>7.42</c:v>
                </c:pt>
                <c:pt idx="18">
                  <c:v>6.52</c:v>
                </c:pt>
                <c:pt idx="19">
                  <c:v>7.45</c:v>
                </c:pt>
                <c:pt idx="20">
                  <c:v>4.26</c:v>
                </c:pt>
                <c:pt idx="21">
                  <c:v>7</c:v>
                </c:pt>
                <c:pt idx="22">
                  <c:v>9.57</c:v>
                </c:pt>
                <c:pt idx="23">
                  <c:v>10.6</c:v>
                </c:pt>
                <c:pt idx="24">
                  <c:v>6.08</c:v>
                </c:pt>
                <c:pt idx="25">
                  <c:v>7.29</c:v>
                </c:pt>
                <c:pt idx="26">
                  <c:v>9.81</c:v>
                </c:pt>
                <c:pt idx="27">
                  <c:v>10.94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A-4C11-B15B-C540C5625E63}"/>
            </c:ext>
          </c:extLst>
        </c:ser>
        <c:ser>
          <c:idx val="1"/>
          <c:order val="1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Sheet1!$G$2:$G$29</c:f>
              <c:numCache>
                <c:formatCode>General</c:formatCode>
                <c:ptCount val="28"/>
                <c:pt idx="0">
                  <c:v>1.8018000000000003</c:v>
                </c:pt>
                <c:pt idx="1">
                  <c:v>1.8331250000000006</c:v>
                </c:pt>
                <c:pt idx="2">
                  <c:v>1.8351199999999999</c:v>
                </c:pt>
                <c:pt idx="3">
                  <c:v>4.1175750000000004</c:v>
                </c:pt>
                <c:pt idx="4">
                  <c:v>4.165560000000001</c:v>
                </c:pt>
                <c:pt idx="5">
                  <c:v>4.4677499999999997</c:v>
                </c:pt>
                <c:pt idx="6">
                  <c:v>1.3692000000000002</c:v>
                </c:pt>
                <c:pt idx="7">
                  <c:v>1.5456000000000001</c:v>
                </c:pt>
                <c:pt idx="8">
                  <c:v>1.5876000000000001</c:v>
                </c:pt>
                <c:pt idx="9">
                  <c:v>4.2359800000000005</c:v>
                </c:pt>
                <c:pt idx="10">
                  <c:v>4.4159500000000014</c:v>
                </c:pt>
                <c:pt idx="11">
                  <c:v>4.6177600000000005</c:v>
                </c:pt>
                <c:pt idx="12">
                  <c:v>1.7754450000000004</c:v>
                </c:pt>
                <c:pt idx="13">
                  <c:v>2.548</c:v>
                </c:pt>
                <c:pt idx="14">
                  <c:v>2.5830000000000002</c:v>
                </c:pt>
                <c:pt idx="15">
                  <c:v>4.1708800000000004</c:v>
                </c:pt>
                <c:pt idx="16">
                  <c:v>3.5913500000000007</c:v>
                </c:pt>
                <c:pt idx="17">
                  <c:v>3.8955000000000002</c:v>
                </c:pt>
                <c:pt idx="18">
                  <c:v>2.6242999999999999</c:v>
                </c:pt>
                <c:pt idx="19">
                  <c:v>3.1290000000000004</c:v>
                </c:pt>
                <c:pt idx="20">
                  <c:v>0.53676000000000013</c:v>
                </c:pt>
                <c:pt idx="21">
                  <c:v>0.75950000000000017</c:v>
                </c:pt>
                <c:pt idx="22">
                  <c:v>1.5072750000000001</c:v>
                </c:pt>
                <c:pt idx="23">
                  <c:v>1.5952999999999999</c:v>
                </c:pt>
                <c:pt idx="24">
                  <c:v>1.3832</c:v>
                </c:pt>
                <c:pt idx="25">
                  <c:v>1.3012650000000003</c:v>
                </c:pt>
                <c:pt idx="26">
                  <c:v>2.1631050000000003</c:v>
                </c:pt>
                <c:pt idx="27">
                  <c:v>1.56989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  <c:pt idx="12">
                  <c:v>11.1</c:v>
                </c:pt>
                <c:pt idx="13">
                  <c:v>13</c:v>
                </c:pt>
                <c:pt idx="14">
                  <c:v>12</c:v>
                </c:pt>
                <c:pt idx="15">
                  <c:v>15.2</c:v>
                </c:pt>
                <c:pt idx="16">
                  <c:v>15.5</c:v>
                </c:pt>
                <c:pt idx="17">
                  <c:v>15</c:v>
                </c:pt>
                <c:pt idx="18">
                  <c:v>11.5</c:v>
                </c:pt>
                <c:pt idx="19">
                  <c:v>12</c:v>
                </c:pt>
                <c:pt idx="20">
                  <c:v>3.6</c:v>
                </c:pt>
                <c:pt idx="21">
                  <c:v>3.1</c:v>
                </c:pt>
                <c:pt idx="22">
                  <c:v>4.5</c:v>
                </c:pt>
                <c:pt idx="23">
                  <c:v>4.3</c:v>
                </c:pt>
                <c:pt idx="24">
                  <c:v>6.5</c:v>
                </c:pt>
                <c:pt idx="25">
                  <c:v>5.0999999999999996</c:v>
                </c:pt>
                <c:pt idx="26">
                  <c:v>6.3</c:v>
                </c:pt>
                <c:pt idx="27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A-4C11-B15B-C540C5625E63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Sheet1!$G$2:$G$29</c:f>
              <c:numCache>
                <c:formatCode>General</c:formatCode>
                <c:ptCount val="28"/>
                <c:pt idx="0">
                  <c:v>1.8018000000000003</c:v>
                </c:pt>
                <c:pt idx="1">
                  <c:v>1.8331250000000006</c:v>
                </c:pt>
                <c:pt idx="2">
                  <c:v>1.8351199999999999</c:v>
                </c:pt>
                <c:pt idx="3">
                  <c:v>4.1175750000000004</c:v>
                </c:pt>
                <c:pt idx="4">
                  <c:v>4.165560000000001</c:v>
                </c:pt>
                <c:pt idx="5">
                  <c:v>4.4677499999999997</c:v>
                </c:pt>
                <c:pt idx="6">
                  <c:v>1.3692000000000002</c:v>
                </c:pt>
                <c:pt idx="7">
                  <c:v>1.5456000000000001</c:v>
                </c:pt>
                <c:pt idx="8">
                  <c:v>1.5876000000000001</c:v>
                </c:pt>
                <c:pt idx="9">
                  <c:v>4.2359800000000005</c:v>
                </c:pt>
                <c:pt idx="10">
                  <c:v>4.4159500000000014</c:v>
                </c:pt>
                <c:pt idx="11">
                  <c:v>4.6177600000000005</c:v>
                </c:pt>
                <c:pt idx="12">
                  <c:v>1.7754450000000004</c:v>
                </c:pt>
                <c:pt idx="13">
                  <c:v>2.548</c:v>
                </c:pt>
                <c:pt idx="14">
                  <c:v>2.5830000000000002</c:v>
                </c:pt>
                <c:pt idx="15">
                  <c:v>4.1708800000000004</c:v>
                </c:pt>
                <c:pt idx="16">
                  <c:v>3.5913500000000007</c:v>
                </c:pt>
                <c:pt idx="17">
                  <c:v>3.8955000000000002</c:v>
                </c:pt>
                <c:pt idx="18">
                  <c:v>2.6242999999999999</c:v>
                </c:pt>
                <c:pt idx="19">
                  <c:v>3.1290000000000004</c:v>
                </c:pt>
                <c:pt idx="20">
                  <c:v>0.53676000000000013</c:v>
                </c:pt>
                <c:pt idx="21">
                  <c:v>0.75950000000000017</c:v>
                </c:pt>
                <c:pt idx="22">
                  <c:v>1.5072750000000001</c:v>
                </c:pt>
                <c:pt idx="23">
                  <c:v>1.5952999999999999</c:v>
                </c:pt>
                <c:pt idx="24">
                  <c:v>1.3832</c:v>
                </c:pt>
                <c:pt idx="25">
                  <c:v>1.3012650000000003</c:v>
                </c:pt>
                <c:pt idx="26">
                  <c:v>2.1631050000000003</c:v>
                </c:pt>
                <c:pt idx="27">
                  <c:v>1.56989</c:v>
                </c:pt>
              </c:numCache>
            </c:numRef>
          </c:xVal>
          <c:yVal>
            <c:numRef>
              <c:f>Sheet1!$E$2:$E$29</c:f>
              <c:numCache>
                <c:formatCode>General</c:formatCode>
                <c:ptCount val="28"/>
                <c:pt idx="0">
                  <c:v>0.4</c:v>
                </c:pt>
                <c:pt idx="1">
                  <c:v>0.9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</c:v>
                </c:pt>
                <c:pt idx="7">
                  <c:v>1</c:v>
                </c:pt>
                <c:pt idx="8">
                  <c:v>2.6</c:v>
                </c:pt>
                <c:pt idx="9">
                  <c:v>4</c:v>
                </c:pt>
                <c:pt idx="10">
                  <c:v>5.5</c:v>
                </c:pt>
                <c:pt idx="11">
                  <c:v>6.6</c:v>
                </c:pt>
                <c:pt idx="12">
                  <c:v>0.8</c:v>
                </c:pt>
                <c:pt idx="13">
                  <c:v>0.86</c:v>
                </c:pt>
                <c:pt idx="14">
                  <c:v>1.02</c:v>
                </c:pt>
                <c:pt idx="15">
                  <c:v>1.05</c:v>
                </c:pt>
                <c:pt idx="16">
                  <c:v>0.89</c:v>
                </c:pt>
                <c:pt idx="17">
                  <c:v>0.98</c:v>
                </c:pt>
                <c:pt idx="18">
                  <c:v>1.1000000000000001</c:v>
                </c:pt>
                <c:pt idx="19">
                  <c:v>1.55</c:v>
                </c:pt>
                <c:pt idx="20">
                  <c:v>4.26</c:v>
                </c:pt>
                <c:pt idx="21">
                  <c:v>7</c:v>
                </c:pt>
                <c:pt idx="22">
                  <c:v>9.57</c:v>
                </c:pt>
                <c:pt idx="23">
                  <c:v>10.6</c:v>
                </c:pt>
                <c:pt idx="24">
                  <c:v>6.08</c:v>
                </c:pt>
                <c:pt idx="25">
                  <c:v>7.29</c:v>
                </c:pt>
                <c:pt idx="26">
                  <c:v>9.81</c:v>
                </c:pt>
                <c:pt idx="27">
                  <c:v>10.94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A-4C11-B15B-C540C562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20256"/>
        <c:axId val="1223001120"/>
      </c:scatterChart>
      <c:valAx>
        <c:axId val="12230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01120"/>
        <c:crosses val="autoZero"/>
        <c:crossBetween val="midCat"/>
      </c:valAx>
      <c:valAx>
        <c:axId val="1223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9029133858267717"/>
          <c:y val="0.26562335958005251"/>
          <c:w val="9.3041994750656165E-2"/>
          <c:h val="0.26504957713619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47688101487314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Sheet1!$E$2:$E$13</c:f>
              <c:numCache>
                <c:formatCode>General</c:formatCode>
                <c:ptCount val="12"/>
                <c:pt idx="0">
                  <c:v>0.4</c:v>
                </c:pt>
                <c:pt idx="1">
                  <c:v>0.9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</c:v>
                </c:pt>
                <c:pt idx="7">
                  <c:v>1</c:v>
                </c:pt>
                <c:pt idx="8">
                  <c:v>2.6</c:v>
                </c:pt>
                <c:pt idx="9">
                  <c:v>4</c:v>
                </c:pt>
                <c:pt idx="10">
                  <c:v>5.5</c:v>
                </c:pt>
                <c:pt idx="11">
                  <c:v>6.6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2.2216132992918194</c:v>
                </c:pt>
                <c:pt idx="1">
                  <c:v>1.5981311551824564</c:v>
                </c:pt>
                <c:pt idx="2">
                  <c:v>1.3862401299365765</c:v>
                </c:pt>
                <c:pt idx="3">
                  <c:v>1.4007794905471871</c:v>
                </c:pt>
                <c:pt idx="4">
                  <c:v>1.2111790984256352</c:v>
                </c:pt>
                <c:pt idx="5">
                  <c:v>1.2571108101936728</c:v>
                </c:pt>
                <c:pt idx="6">
                  <c:v>1.7026147611034042</c:v>
                </c:pt>
                <c:pt idx="7">
                  <c:v>1.4486286794588425</c:v>
                </c:pt>
                <c:pt idx="8">
                  <c:v>0.96013864170191932</c:v>
                </c:pt>
                <c:pt idx="9">
                  <c:v>1.2326645785577082</c:v>
                </c:pt>
                <c:pt idx="10">
                  <c:v>1.1278514154153307</c:v>
                </c:pt>
                <c:pt idx="11">
                  <c:v>1.1086657210596675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1-42BD-8121-BD0AF403EF8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8534558180227472E-3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Sheet1!$E$14:$E$21</c:f>
              <c:numCache>
                <c:formatCode>General</c:formatCode>
                <c:ptCount val="8"/>
                <c:pt idx="0">
                  <c:v>0.8</c:v>
                </c:pt>
                <c:pt idx="1">
                  <c:v>0.86</c:v>
                </c:pt>
                <c:pt idx="2">
                  <c:v>1.02</c:v>
                </c:pt>
                <c:pt idx="3">
                  <c:v>1.05</c:v>
                </c:pt>
                <c:pt idx="4">
                  <c:v>0.89</c:v>
                </c:pt>
                <c:pt idx="5">
                  <c:v>0.98</c:v>
                </c:pt>
                <c:pt idx="6">
                  <c:v>1.1000000000000001</c:v>
                </c:pt>
                <c:pt idx="7">
                  <c:v>1.55</c:v>
                </c:pt>
              </c:numCache>
            </c:numRef>
          </c:xVal>
          <c:yVal>
            <c:numRef>
              <c:f>Sheet1!$J$14:$J$21</c:f>
              <c:numCache>
                <c:formatCode>General</c:formatCode>
                <c:ptCount val="8"/>
                <c:pt idx="0">
                  <c:v>1.9619332406463317</c:v>
                </c:pt>
                <c:pt idx="1">
                  <c:v>2.1426043109728741</c:v>
                </c:pt>
                <c:pt idx="2">
                  <c:v>2.2488418971284019</c:v>
                </c:pt>
                <c:pt idx="3">
                  <c:v>2.5105812180183205</c:v>
                </c:pt>
                <c:pt idx="4">
                  <c:v>2.2801936930957676</c:v>
                </c:pt>
                <c:pt idx="5">
                  <c:v>2.4758248541572905</c:v>
                </c:pt>
                <c:pt idx="6">
                  <c:v>2.3451837788235381</c:v>
                </c:pt>
                <c:pt idx="7">
                  <c:v>2.2099089487057277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1-42BD-8121-BD0AF403EF8C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Sheet1!$E$22:$E$29</c:f>
              <c:numCache>
                <c:formatCode>General</c:formatCode>
                <c:ptCount val="8"/>
                <c:pt idx="0">
                  <c:v>4.26</c:v>
                </c:pt>
                <c:pt idx="1">
                  <c:v>7</c:v>
                </c:pt>
                <c:pt idx="2">
                  <c:v>9.57</c:v>
                </c:pt>
                <c:pt idx="3">
                  <c:v>10.6</c:v>
                </c:pt>
                <c:pt idx="4">
                  <c:v>6.08</c:v>
                </c:pt>
                <c:pt idx="5">
                  <c:v>7.29</c:v>
                </c:pt>
                <c:pt idx="6">
                  <c:v>9.81</c:v>
                </c:pt>
                <c:pt idx="7">
                  <c:v>10.94</c:v>
                </c:pt>
              </c:numCache>
            </c:numRef>
          </c:xVal>
          <c:yVal>
            <c:numRef>
              <c:f>Sheet1!$J$22:$J$29</c:f>
              <c:numCache>
                <c:formatCode>General</c:formatCode>
                <c:ptCount val="8"/>
                <c:pt idx="0">
                  <c:v>2.9315500582993392</c:v>
                </c:pt>
                <c:pt idx="1">
                  <c:v>5.1378194173631515</c:v>
                </c:pt>
                <c:pt idx="2">
                  <c:v>5.2685331156395421</c:v>
                </c:pt>
                <c:pt idx="3">
                  <c:v>5.9206100241757671</c:v>
                </c:pt>
                <c:pt idx="4">
                  <c:v>3.2522214771080433</c:v>
                </c:pt>
                <c:pt idx="5">
                  <c:v>3.9375007208680932</c:v>
                </c:pt>
                <c:pt idx="6">
                  <c:v>4.2258033835313302</c:v>
                </c:pt>
                <c:pt idx="7">
                  <c:v>5.7203649327554604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11-42BD-8121-BD0AF403EF8C}"/>
            </c:ext>
          </c:extLst>
        </c:ser>
        <c:ser>
          <c:idx val="3"/>
          <c:order val="3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672856517935261"/>
                  <c:y val="-0.14913349372995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Sheet1!$E$2:$E$29</c:f>
              <c:numCache>
                <c:formatCode>General</c:formatCode>
                <c:ptCount val="28"/>
                <c:pt idx="0">
                  <c:v>0.4</c:v>
                </c:pt>
                <c:pt idx="1">
                  <c:v>0.9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</c:v>
                </c:pt>
                <c:pt idx="7">
                  <c:v>1</c:v>
                </c:pt>
                <c:pt idx="8">
                  <c:v>2.6</c:v>
                </c:pt>
                <c:pt idx="9">
                  <c:v>4</c:v>
                </c:pt>
                <c:pt idx="10">
                  <c:v>5.5</c:v>
                </c:pt>
                <c:pt idx="11">
                  <c:v>6.6</c:v>
                </c:pt>
                <c:pt idx="12">
                  <c:v>0.8</c:v>
                </c:pt>
                <c:pt idx="13">
                  <c:v>0.86</c:v>
                </c:pt>
                <c:pt idx="14">
                  <c:v>1.02</c:v>
                </c:pt>
                <c:pt idx="15">
                  <c:v>1.05</c:v>
                </c:pt>
                <c:pt idx="16">
                  <c:v>0.89</c:v>
                </c:pt>
                <c:pt idx="17">
                  <c:v>0.98</c:v>
                </c:pt>
                <c:pt idx="18">
                  <c:v>1.1000000000000001</c:v>
                </c:pt>
                <c:pt idx="19">
                  <c:v>1.55</c:v>
                </c:pt>
                <c:pt idx="20">
                  <c:v>4.26</c:v>
                </c:pt>
                <c:pt idx="21">
                  <c:v>7</c:v>
                </c:pt>
                <c:pt idx="22">
                  <c:v>9.57</c:v>
                </c:pt>
                <c:pt idx="23">
                  <c:v>10.6</c:v>
                </c:pt>
                <c:pt idx="24">
                  <c:v>6.08</c:v>
                </c:pt>
                <c:pt idx="25">
                  <c:v>7.29</c:v>
                </c:pt>
                <c:pt idx="26">
                  <c:v>9.81</c:v>
                </c:pt>
                <c:pt idx="27">
                  <c:v>10.94</c:v>
                </c:pt>
              </c:numCache>
            </c:numRef>
          </c:xVal>
          <c:yVal>
            <c:numRef>
              <c:f>Sheet1!$J$2:$J$29</c:f>
              <c:numCache>
                <c:formatCode>General</c:formatCode>
                <c:ptCount val="28"/>
                <c:pt idx="0">
                  <c:v>2.2216132992918194</c:v>
                </c:pt>
                <c:pt idx="1">
                  <c:v>1.5981311551824564</c:v>
                </c:pt>
                <c:pt idx="2">
                  <c:v>1.3862401299365765</c:v>
                </c:pt>
                <c:pt idx="3">
                  <c:v>1.4007794905471871</c:v>
                </c:pt>
                <c:pt idx="4">
                  <c:v>1.2111790984256352</c:v>
                </c:pt>
                <c:pt idx="5">
                  <c:v>1.2571108101936728</c:v>
                </c:pt>
                <c:pt idx="6">
                  <c:v>1.7026147611034042</c:v>
                </c:pt>
                <c:pt idx="7">
                  <c:v>1.4486286794588425</c:v>
                </c:pt>
                <c:pt idx="8">
                  <c:v>0.96013864170191932</c:v>
                </c:pt>
                <c:pt idx="9">
                  <c:v>1.2326645785577082</c:v>
                </c:pt>
                <c:pt idx="10">
                  <c:v>1.1278514154153307</c:v>
                </c:pt>
                <c:pt idx="11">
                  <c:v>1.1086657210596675</c:v>
                </c:pt>
                <c:pt idx="12">
                  <c:v>1.9619332406463317</c:v>
                </c:pt>
                <c:pt idx="13">
                  <c:v>2.1426043109728741</c:v>
                </c:pt>
                <c:pt idx="14">
                  <c:v>2.2488418971284019</c:v>
                </c:pt>
                <c:pt idx="15">
                  <c:v>2.5105812180183205</c:v>
                </c:pt>
                <c:pt idx="16">
                  <c:v>2.2801936930957676</c:v>
                </c:pt>
                <c:pt idx="17">
                  <c:v>2.4758248541572905</c:v>
                </c:pt>
                <c:pt idx="18">
                  <c:v>2.3451837788235381</c:v>
                </c:pt>
                <c:pt idx="19">
                  <c:v>2.2099089487057277</c:v>
                </c:pt>
                <c:pt idx="20">
                  <c:v>2.9315500582993392</c:v>
                </c:pt>
                <c:pt idx="21">
                  <c:v>5.1378194173631515</c:v>
                </c:pt>
                <c:pt idx="22">
                  <c:v>5.2685331156395421</c:v>
                </c:pt>
                <c:pt idx="23">
                  <c:v>5.9206100241757671</c:v>
                </c:pt>
                <c:pt idx="24">
                  <c:v>3.2522214771080433</c:v>
                </c:pt>
                <c:pt idx="25">
                  <c:v>3.9375007208680932</c:v>
                </c:pt>
                <c:pt idx="26">
                  <c:v>4.2258033835313302</c:v>
                </c:pt>
                <c:pt idx="27">
                  <c:v>5.7203649327554604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11-42BD-8121-BD0AF403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4192"/>
        <c:axId val="1374310464"/>
      </c:scatterChart>
      <c:valAx>
        <c:axId val="13743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10464"/>
        <c:crosses val="autoZero"/>
        <c:crossBetween val="midCat"/>
      </c:valAx>
      <c:valAx>
        <c:axId val="13743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053368328958884E-2"/>
                  <c:y val="0.1629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new'!$G$3:$G$14</c:f>
              <c:numCache>
                <c:formatCode>General</c:formatCode>
                <c:ptCount val="12"/>
                <c:pt idx="0">
                  <c:v>0.4</c:v>
                </c:pt>
                <c:pt idx="1">
                  <c:v>0.89999999999999969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0.50000000000000044</c:v>
                </c:pt>
                <c:pt idx="7">
                  <c:v>1</c:v>
                </c:pt>
                <c:pt idx="8">
                  <c:v>2.6</c:v>
                </c:pt>
                <c:pt idx="9">
                  <c:v>3.9999999999999991</c:v>
                </c:pt>
                <c:pt idx="10">
                  <c:v>5.5</c:v>
                </c:pt>
                <c:pt idx="11">
                  <c:v>6.6</c:v>
                </c:pt>
              </c:numCache>
            </c:numRef>
          </c:xVal>
          <c:yVal>
            <c:numRef>
              <c:f>'model1 new'!$F$3:$F$14</c:f>
              <c:numCache>
                <c:formatCode>General</c:formatCode>
                <c:ptCount val="12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C-4288-9515-F7CBDD31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</a:t>
                </a:r>
                <a:r>
                  <a:rPr lang="en-US" b="1" baseline="0">
                    <a:solidFill>
                      <a:schemeClr val="tx1"/>
                    </a:solidFill>
                  </a:rPr>
                  <a:t> (cm)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053368328958884E-2"/>
                  <c:y val="0.1629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new'!$E$3:$E$14</c:f>
              <c:numCache>
                <c:formatCode>General</c:formatCode>
                <c:ptCount val="12"/>
                <c:pt idx="0">
                  <c:v>3.9600000000000004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7.8299999999999992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</c:numCache>
            </c:numRef>
          </c:xVal>
          <c:yVal>
            <c:numRef>
              <c:f>'model1 new'!$G$3:$G$14</c:f>
              <c:numCache>
                <c:formatCode>General</c:formatCode>
                <c:ptCount val="12"/>
                <c:pt idx="0">
                  <c:v>0.4</c:v>
                </c:pt>
                <c:pt idx="1">
                  <c:v>0.89999999999999969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</c:v>
                </c:pt>
                <c:pt idx="6">
                  <c:v>0.50000000000000044</c:v>
                </c:pt>
                <c:pt idx="7">
                  <c:v>1</c:v>
                </c:pt>
                <c:pt idx="8">
                  <c:v>2.6</c:v>
                </c:pt>
                <c:pt idx="9">
                  <c:v>3.9999999999999991</c:v>
                </c:pt>
                <c:pt idx="10">
                  <c:v>5.5</c:v>
                </c:pt>
                <c:pt idx="11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C-48CA-BBB5-E1969558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</a:t>
                </a:r>
                <a:r>
                  <a:rPr lang="en-US" b="1" baseline="0">
                    <a:solidFill>
                      <a:schemeClr val="tx1"/>
                    </a:solidFill>
                  </a:rPr>
                  <a:t>(gr/lit)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328871391076116"/>
                  <c:y val="-0.16490740740740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new'!$I$3:$I$14</c:f>
              <c:numCache>
                <c:formatCode>General</c:formatCode>
                <c:ptCount val="12"/>
                <c:pt idx="0">
                  <c:v>0.20258043865005929</c:v>
                </c:pt>
                <c:pt idx="1">
                  <c:v>0.39130060648666565</c:v>
                </c:pt>
                <c:pt idx="2">
                  <c:v>0.51966978982767009</c:v>
                </c:pt>
                <c:pt idx="3">
                  <c:v>0.5095588814553913</c:v>
                </c:pt>
                <c:pt idx="4">
                  <c:v>0.68126899147508058</c:v>
                </c:pt>
                <c:pt idx="5">
                  <c:v>0.881912920185144</c:v>
                </c:pt>
                <c:pt idx="6">
                  <c:v>0.34490586991940864</c:v>
                </c:pt>
                <c:pt idx="7">
                  <c:v>0.4762351384169824</c:v>
                </c:pt>
                <c:pt idx="8">
                  <c:v>1.0832692519525973</c:v>
                </c:pt>
                <c:pt idx="9">
                  <c:v>0.65802754632654736</c:v>
                </c:pt>
                <c:pt idx="10">
                  <c:v>0.78565453624542414</c:v>
                </c:pt>
                <c:pt idx="11">
                  <c:v>0.81246220102868416</c:v>
                </c:pt>
              </c:numCache>
            </c:numRef>
          </c:xVal>
          <c:yVal>
            <c:numRef>
              <c:f>'model1 new'!$L$3:$L$14</c:f>
              <c:numCache>
                <c:formatCode>General</c:formatCode>
                <c:ptCount val="12"/>
                <c:pt idx="0">
                  <c:v>4.372304199772982E-2</c:v>
                </c:pt>
                <c:pt idx="1">
                  <c:v>2.8108310544611801E-2</c:v>
                </c:pt>
                <c:pt idx="2">
                  <c:v>2.42253680634201E-2</c:v>
                </c:pt>
                <c:pt idx="3">
                  <c:v>1.9601779095626298E-2</c:v>
                </c:pt>
                <c:pt idx="4">
                  <c:v>1.11585373134328E-2</c:v>
                </c:pt>
                <c:pt idx="5">
                  <c:v>5.0282968853545404E-3</c:v>
                </c:pt>
                <c:pt idx="6">
                  <c:v>3.3717948717948698E-2</c:v>
                </c:pt>
                <c:pt idx="7">
                  <c:v>2.2994652406417002E-2</c:v>
                </c:pt>
                <c:pt idx="8">
                  <c:v>1.02295104895104E-2</c:v>
                </c:pt>
                <c:pt idx="9">
                  <c:v>1.10045649072753E-2</c:v>
                </c:pt>
                <c:pt idx="10">
                  <c:v>8.8473644388398394E-3</c:v>
                </c:pt>
                <c:pt idx="11">
                  <c:v>8.4145971563981004E-3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2-4E79-8A0B-ED3A85778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1-2-3'!$B$2:$B$13</c:f>
              <c:numCache>
                <c:formatCode>General</c:formatCode>
                <c:ptCount val="12"/>
                <c:pt idx="0">
                  <c:v>0.20258043865005929</c:v>
                </c:pt>
                <c:pt idx="1">
                  <c:v>0.39130060648666565</c:v>
                </c:pt>
                <c:pt idx="2">
                  <c:v>0.51966978982767009</c:v>
                </c:pt>
                <c:pt idx="3">
                  <c:v>0.5095588814553913</c:v>
                </c:pt>
                <c:pt idx="4">
                  <c:v>0.68126899147508058</c:v>
                </c:pt>
                <c:pt idx="5">
                  <c:v>0.881912920185144</c:v>
                </c:pt>
                <c:pt idx="6">
                  <c:v>0.34490586991940864</c:v>
                </c:pt>
                <c:pt idx="7">
                  <c:v>0.4762351384169824</c:v>
                </c:pt>
                <c:pt idx="8">
                  <c:v>1.0832692519525973</c:v>
                </c:pt>
                <c:pt idx="9">
                  <c:v>0.65802754632654736</c:v>
                </c:pt>
                <c:pt idx="10">
                  <c:v>0.78565453624542414</c:v>
                </c:pt>
                <c:pt idx="11">
                  <c:v>0.81246220102868416</c:v>
                </c:pt>
              </c:numCache>
            </c:numRef>
          </c:xVal>
          <c:yVal>
            <c:numRef>
              <c:f>'model 1-2-3'!$C$2:$C$13</c:f>
              <c:numCache>
                <c:formatCode>General</c:formatCode>
                <c:ptCount val="12"/>
                <c:pt idx="0">
                  <c:v>1.0569598987529599E-2</c:v>
                </c:pt>
                <c:pt idx="1">
                  <c:v>7.3980504634732899E-3</c:v>
                </c:pt>
                <c:pt idx="2">
                  <c:v>6.6618735643836002E-3</c:v>
                </c:pt>
                <c:pt idx="3">
                  <c:v>6.37806468531971E-3</c:v>
                </c:pt>
                <c:pt idx="4">
                  <c:v>5.3156795949112802E-3</c:v>
                </c:pt>
                <c:pt idx="5">
                  <c:v>3.1069004934557798E-3</c:v>
                </c:pt>
                <c:pt idx="6">
                  <c:v>8.1817516464892902E-3</c:v>
                </c:pt>
                <c:pt idx="7">
                  <c:v>6.2791868731264097E-3</c:v>
                </c:pt>
                <c:pt idx="8">
                  <c:v>3.56341334040119E-3</c:v>
                </c:pt>
                <c:pt idx="9">
                  <c:v>4.27040555690368E-3</c:v>
                </c:pt>
                <c:pt idx="10">
                  <c:v>3.7300851717323598E-3</c:v>
                </c:pt>
                <c:pt idx="11">
                  <c:v>3.40318827586545E-3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2-40E0-92A7-3B1D54132826}"/>
            </c:ext>
          </c:extLst>
        </c:ser>
        <c:ser>
          <c:idx val="1"/>
          <c:order val="1"/>
          <c:tx>
            <c:strRef>
              <c:f>'model 1-2-3'!$B$14:$B$21</c:f>
              <c:strCache>
                <c:ptCount val="8"/>
                <c:pt idx="0">
                  <c:v>0.177850756</c:v>
                </c:pt>
                <c:pt idx="1">
                  <c:v>0.113785364</c:v>
                </c:pt>
                <c:pt idx="2">
                  <c:v>0.205941793</c:v>
                </c:pt>
                <c:pt idx="3">
                  <c:v>0.102149993</c:v>
                </c:pt>
                <c:pt idx="4">
                  <c:v>0.120345622</c:v>
                </c:pt>
                <c:pt idx="5">
                  <c:v>0.089061</c:v>
                </c:pt>
                <c:pt idx="6">
                  <c:v>0.183374954</c:v>
                </c:pt>
                <c:pt idx="7">
                  <c:v>0.172105844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742847769028873"/>
                  <c:y val="-0.22316601049868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1-2-3'!$B$14:$B$21</c:f>
              <c:numCache>
                <c:formatCode>General</c:formatCode>
                <c:ptCount val="8"/>
                <c:pt idx="0">
                  <c:v>0.17785075556012134</c:v>
                </c:pt>
                <c:pt idx="1">
                  <c:v>0.11378536364889179</c:v>
                </c:pt>
                <c:pt idx="2">
                  <c:v>0.20594179256277204</c:v>
                </c:pt>
                <c:pt idx="3">
                  <c:v>0.10214999301584853</c:v>
                </c:pt>
                <c:pt idx="4">
                  <c:v>0.120345622426097</c:v>
                </c:pt>
                <c:pt idx="5">
                  <c:v>8.9061000000000001E-2</c:v>
                </c:pt>
                <c:pt idx="6">
                  <c:v>0.1833749541738188</c:v>
                </c:pt>
                <c:pt idx="7">
                  <c:v>0.17210584436546647</c:v>
                </c:pt>
              </c:numCache>
            </c:numRef>
          </c:xVal>
          <c:yVal>
            <c:numRef>
              <c:f>'model 1-2-3'!$C$14:$C$21</c:f>
              <c:numCache>
                <c:formatCode>General</c:formatCode>
                <c:ptCount val="8"/>
                <c:pt idx="0">
                  <c:v>3.1445122761079899E-2</c:v>
                </c:pt>
                <c:pt idx="1">
                  <c:v>4.9914259151180702E-2</c:v>
                </c:pt>
                <c:pt idx="2">
                  <c:v>1.23482914931115E-2</c:v>
                </c:pt>
                <c:pt idx="3">
                  <c:v>5.3543641599874098E-2</c:v>
                </c:pt>
                <c:pt idx="4">
                  <c:v>3.2064861550219703E-2</c:v>
                </c:pt>
                <c:pt idx="5">
                  <c:v>5.6106900493455701E-2</c:v>
                </c:pt>
                <c:pt idx="6">
                  <c:v>2.1298384976307899E-2</c:v>
                </c:pt>
                <c:pt idx="7">
                  <c:v>2.3955103111592699E-2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2-40E0-92A7-3B1D541328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944444444444445"/>
                  <c:y val="-0.43162948381452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1-2-3'!$B$22:$B$29</c:f>
              <c:numCache>
                <c:formatCode>General</c:formatCode>
                <c:ptCount val="8"/>
                <c:pt idx="0">
                  <c:v>0.11634268194899437</c:v>
                </c:pt>
                <c:pt idx="1">
                  <c:v>3.7830909413442762E-2</c:v>
                </c:pt>
                <c:pt idx="2">
                  <c:v>3.6020888387058934E-2</c:v>
                </c:pt>
                <c:pt idx="3">
                  <c:v>2.848863543203883E-2</c:v>
                </c:pt>
                <c:pt idx="4">
                  <c:v>9.4530815751824551E-2</c:v>
                </c:pt>
                <c:pt idx="5">
                  <c:v>6.4411423393345435E-2</c:v>
                </c:pt>
                <c:pt idx="6">
                  <c:v>5.5990597977667325E-2</c:v>
                </c:pt>
                <c:pt idx="7">
                  <c:v>3.0518076714537927E-2</c:v>
                </c:pt>
              </c:numCache>
            </c:numRef>
          </c:xVal>
          <c:yVal>
            <c:numRef>
              <c:f>'model 1-2-3'!$C$22:$C$29</c:f>
              <c:numCache>
                <c:formatCode>General</c:formatCode>
                <c:ptCount val="8"/>
                <c:pt idx="0">
                  <c:v>2.6045065012290002E-2</c:v>
                </c:pt>
                <c:pt idx="1">
                  <c:v>5.1938389058418299E-2</c:v>
                </c:pt>
                <c:pt idx="2">
                  <c:v>5.6262107512007997E-2</c:v>
                </c:pt>
                <c:pt idx="3">
                  <c:v>7.7328300760181601E-2</c:v>
                </c:pt>
                <c:pt idx="4">
                  <c:v>1.9602822102565601E-2</c:v>
                </c:pt>
                <c:pt idx="5">
                  <c:v>3.8295829805675002E-2</c:v>
                </c:pt>
                <c:pt idx="6">
                  <c:v>4.1182805089549503E-2</c:v>
                </c:pt>
                <c:pt idx="7">
                  <c:v>5.1728072178540502E-2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2-40E0-92A7-3B1D5413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9904"/>
        <c:axId val="229181328"/>
      </c:scatterChart>
      <c:valAx>
        <c:axId val="1949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1328"/>
        <c:crosses val="autoZero"/>
        <c:crossBetween val="midCat"/>
      </c:valAx>
      <c:valAx>
        <c:axId val="2291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0599300087489066E-2"/>
                  <c:y val="-0.14313838632766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'model2-8'!$I$3:$I$22</c:f>
              <c:numCache>
                <c:formatCode>General</c:formatCode>
                <c:ptCount val="20"/>
                <c:pt idx="0">
                  <c:v>0.20258043865005929</c:v>
                </c:pt>
                <c:pt idx="1">
                  <c:v>0.39130060648666565</c:v>
                </c:pt>
                <c:pt idx="2">
                  <c:v>0.51966978982767009</c:v>
                </c:pt>
                <c:pt idx="3">
                  <c:v>0.5095588814553913</c:v>
                </c:pt>
                <c:pt idx="4">
                  <c:v>0.68126899147508058</c:v>
                </c:pt>
                <c:pt idx="5">
                  <c:v>0.881912920185144</c:v>
                </c:pt>
                <c:pt idx="6">
                  <c:v>0.34490586991940864</c:v>
                </c:pt>
                <c:pt idx="7">
                  <c:v>0.4762351384169824</c:v>
                </c:pt>
                <c:pt idx="8">
                  <c:v>1.0832692519525973</c:v>
                </c:pt>
                <c:pt idx="9">
                  <c:v>0.65802754632654736</c:v>
                </c:pt>
                <c:pt idx="10">
                  <c:v>0.78565453624542414</c:v>
                </c:pt>
                <c:pt idx="11">
                  <c:v>0.81246220102868416</c:v>
                </c:pt>
                <c:pt idx="12">
                  <c:v>0.17785075556012134</c:v>
                </c:pt>
                <c:pt idx="13">
                  <c:v>0.11378536364889179</c:v>
                </c:pt>
                <c:pt idx="14">
                  <c:v>0.20594179256277204</c:v>
                </c:pt>
                <c:pt idx="15">
                  <c:v>0.10214999301584853</c:v>
                </c:pt>
                <c:pt idx="16">
                  <c:v>0.120345622426097</c:v>
                </c:pt>
                <c:pt idx="17">
                  <c:v>8.9061000000000001E-2</c:v>
                </c:pt>
                <c:pt idx="18">
                  <c:v>0.1833749541738188</c:v>
                </c:pt>
                <c:pt idx="19">
                  <c:v>0.17210584436546647</c:v>
                </c:pt>
              </c:numCache>
            </c:numRef>
          </c:xVal>
          <c:yVal>
            <c:numRef>
              <c:f>'model2-8'!$L$16:$L$35</c:f>
              <c:numCache>
                <c:formatCode>General</c:formatCode>
                <c:ptCount val="20"/>
                <c:pt idx="0">
                  <c:v>1.0569598987529599E-2</c:v>
                </c:pt>
                <c:pt idx="1">
                  <c:v>7.3980504634732899E-3</c:v>
                </c:pt>
                <c:pt idx="2">
                  <c:v>6.6618735643836002E-3</c:v>
                </c:pt>
                <c:pt idx="3">
                  <c:v>6.37806468531971E-3</c:v>
                </c:pt>
                <c:pt idx="4">
                  <c:v>5.3156795949112802E-3</c:v>
                </c:pt>
                <c:pt idx="5">
                  <c:v>3.1069004934557798E-3</c:v>
                </c:pt>
                <c:pt idx="6">
                  <c:v>8.1817516464892902E-3</c:v>
                </c:pt>
                <c:pt idx="7">
                  <c:v>6.2791868731264097E-3</c:v>
                </c:pt>
                <c:pt idx="8">
                  <c:v>3.56341334040119E-3</c:v>
                </c:pt>
                <c:pt idx="9">
                  <c:v>4.27040555690368E-3</c:v>
                </c:pt>
                <c:pt idx="10">
                  <c:v>3.7300851717323598E-3</c:v>
                </c:pt>
                <c:pt idx="11">
                  <c:v>3.40318827586545E-3</c:v>
                </c:pt>
                <c:pt idx="12">
                  <c:v>3.1445122761079899E-2</c:v>
                </c:pt>
                <c:pt idx="13">
                  <c:v>4.9914259151180702E-2</c:v>
                </c:pt>
                <c:pt idx="14">
                  <c:v>1.23482914931115E-2</c:v>
                </c:pt>
                <c:pt idx="15">
                  <c:v>5.3543641599874098E-2</c:v>
                </c:pt>
                <c:pt idx="16">
                  <c:v>3.2064861550219703E-2</c:v>
                </c:pt>
                <c:pt idx="17">
                  <c:v>5.6106900493455701E-2</c:v>
                </c:pt>
                <c:pt idx="18">
                  <c:v>2.1298384976307899E-2</c:v>
                </c:pt>
                <c:pt idx="19">
                  <c:v>2.3955103111592699E-2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B-4568-B284-1D1A15A4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9153543307086612E-3"/>
                  <c:y val="-0.14064632545931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'model1 new'!$E$3:$E$14</c:f>
              <c:numCache>
                <c:formatCode>General</c:formatCode>
                <c:ptCount val="12"/>
                <c:pt idx="0">
                  <c:v>3.9600000000000004</c:v>
                </c:pt>
                <c:pt idx="1">
                  <c:v>4.1900000000000004</c:v>
                </c:pt>
                <c:pt idx="2">
                  <c:v>4.5199999999999996</c:v>
                </c:pt>
                <c:pt idx="3">
                  <c:v>7.59</c:v>
                </c:pt>
                <c:pt idx="4">
                  <c:v>7.8299999999999992</c:v>
                </c:pt>
                <c:pt idx="5">
                  <c:v>8.51</c:v>
                </c:pt>
                <c:pt idx="6">
                  <c:v>3.26</c:v>
                </c:pt>
                <c:pt idx="7">
                  <c:v>3.84</c:v>
                </c:pt>
                <c:pt idx="8">
                  <c:v>4.05</c:v>
                </c:pt>
                <c:pt idx="9">
                  <c:v>7.66</c:v>
                </c:pt>
                <c:pt idx="10">
                  <c:v>8.14</c:v>
                </c:pt>
                <c:pt idx="11">
                  <c:v>8.68</c:v>
                </c:pt>
              </c:numCache>
            </c:numRef>
          </c:xVal>
          <c:yVal>
            <c:numRef>
              <c:f>'model1 new'!$F$3:$F$14</c:f>
              <c:numCache>
                <c:formatCode>General</c:formatCode>
                <c:ptCount val="12"/>
                <c:pt idx="0">
                  <c:v>13</c:v>
                </c:pt>
                <c:pt idx="1">
                  <c:v>12.5</c:v>
                </c:pt>
                <c:pt idx="2">
                  <c:v>11.6</c:v>
                </c:pt>
                <c:pt idx="3">
                  <c:v>15.5</c:v>
                </c:pt>
                <c:pt idx="4">
                  <c:v>15.2</c:v>
                </c:pt>
                <c:pt idx="5">
                  <c:v>15</c:v>
                </c:pt>
                <c:pt idx="6">
                  <c:v>12</c:v>
                </c:pt>
                <c:pt idx="7">
                  <c:v>11.5</c:v>
                </c:pt>
                <c:pt idx="8">
                  <c:v>11.2</c:v>
                </c:pt>
                <c:pt idx="9">
                  <c:v>15.8</c:v>
                </c:pt>
                <c:pt idx="10">
                  <c:v>15.5</c:v>
                </c:pt>
                <c:pt idx="1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8-42B6-BD5D-7F68F227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77264"/>
        <c:axId val="332778512"/>
      </c:scatterChart>
      <c:valAx>
        <c:axId val="3327772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512"/>
        <c:crosses val="autoZero"/>
        <c:crossBetween val="midCat"/>
      </c:valAx>
      <c:valAx>
        <c:axId val="3327785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h</a:t>
                </a:r>
                <a:r>
                  <a:rPr lang="en-US" b="1" baseline="0">
                    <a:solidFill>
                      <a:schemeClr val="tx1"/>
                    </a:solidFill>
                  </a:rPr>
                  <a:t> (cm)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47625</xdr:rowOff>
    </xdr:from>
    <xdr:to>
      <xdr:col>19</xdr:col>
      <xdr:colOff>247650</xdr:colOff>
      <xdr:row>23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7</xdr:row>
      <xdr:rowOff>102870</xdr:rowOff>
    </xdr:from>
    <xdr:to>
      <xdr:col>19</xdr:col>
      <xdr:colOff>175260</xdr:colOff>
      <xdr:row>21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274320</xdr:colOff>
      <xdr:row>1</xdr:row>
      <xdr:rowOff>19050</xdr:rowOff>
    </xdr:from>
    <xdr:to>
      <xdr:col>24</xdr:col>
      <xdr:colOff>579120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353616</xdr:colOff>
      <xdr:row>14</xdr:row>
      <xdr:rowOff>140493</xdr:rowOff>
    </xdr:from>
    <xdr:to>
      <xdr:col>19</xdr:col>
      <xdr:colOff>525066</xdr:colOff>
      <xdr:row>29</xdr:row>
      <xdr:rowOff>26193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27</xdr:col>
      <xdr:colOff>304800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9</xdr:row>
      <xdr:rowOff>0</xdr:rowOff>
    </xdr:from>
    <xdr:to>
      <xdr:col>35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76200</xdr:colOff>
      <xdr:row>0</xdr:row>
      <xdr:rowOff>28575</xdr:rowOff>
    </xdr:from>
    <xdr:to>
      <xdr:col>20</xdr:col>
      <xdr:colOff>247650</xdr:colOff>
      <xdr:row>14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152400</xdr:rowOff>
    </xdr:from>
    <xdr:to>
      <xdr:col>14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14</xdr:row>
      <xdr:rowOff>114300</xdr:rowOff>
    </xdr:from>
    <xdr:to>
      <xdr:col>20</xdr:col>
      <xdr:colOff>371475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27</xdr:col>
      <xdr:colOff>304800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9</xdr:row>
      <xdr:rowOff>0</xdr:rowOff>
    </xdr:from>
    <xdr:to>
      <xdr:col>35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152400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14</xdr:row>
      <xdr:rowOff>121304</xdr:rowOff>
    </xdr:from>
    <xdr:to>
      <xdr:col>20</xdr:col>
      <xdr:colOff>280</xdr:colOff>
      <xdr:row>27</xdr:row>
      <xdr:rowOff>140354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27</xdr:col>
      <xdr:colOff>304800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9</xdr:row>
      <xdr:rowOff>0</xdr:rowOff>
    </xdr:from>
    <xdr:to>
      <xdr:col>35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152400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14</xdr:row>
      <xdr:rowOff>57150</xdr:rowOff>
    </xdr:from>
    <xdr:to>
      <xdr:col>19</xdr:col>
      <xdr:colOff>495300</xdr:colOff>
      <xdr:row>28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28</xdr:col>
      <xdr:colOff>304800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9</xdr:row>
      <xdr:rowOff>0</xdr:rowOff>
    </xdr:from>
    <xdr:to>
      <xdr:col>36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9</xdr:row>
      <xdr:rowOff>0</xdr:rowOff>
    </xdr:from>
    <xdr:to>
      <xdr:col>44</xdr:col>
      <xdr:colOff>304800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76200</xdr:colOff>
      <xdr:row>0</xdr:row>
      <xdr:rowOff>28575</xdr:rowOff>
    </xdr:from>
    <xdr:to>
      <xdr:col>20</xdr:col>
      <xdr:colOff>247650</xdr:colOff>
      <xdr:row>14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190500</xdr:colOff>
      <xdr:row>30</xdr:row>
      <xdr:rowOff>161925</xdr:rowOff>
    </xdr:from>
    <xdr:to>
      <xdr:col>37</xdr:col>
      <xdr:colOff>400050</xdr:colOff>
      <xdr:row>45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</xdr:colOff>
      <xdr:row>4</xdr:row>
      <xdr:rowOff>0</xdr:rowOff>
    </xdr:from>
    <xdr:to>
      <xdr:col>33</xdr:col>
      <xdr:colOff>586740</xdr:colOff>
      <xdr:row>17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30480</xdr:colOff>
      <xdr:row>18</xdr:row>
      <xdr:rowOff>0</xdr:rowOff>
    </xdr:from>
    <xdr:to>
      <xdr:col>33</xdr:col>
      <xdr:colOff>586740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388620</xdr:colOff>
      <xdr:row>2</xdr:row>
      <xdr:rowOff>22860</xdr:rowOff>
    </xdr:from>
    <xdr:to>
      <xdr:col>25</xdr:col>
      <xdr:colOff>327660</xdr:colOff>
      <xdr:row>15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464820</xdr:colOff>
      <xdr:row>16</xdr:row>
      <xdr:rowOff>167640</xdr:rowOff>
    </xdr:from>
    <xdr:to>
      <xdr:col>25</xdr:col>
      <xdr:colOff>403860</xdr:colOff>
      <xdr:row>30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548640</xdr:colOff>
      <xdr:row>15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26</xdr:col>
      <xdr:colOff>548640</xdr:colOff>
      <xdr:row>30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opLeftCell="K1" workbookViewId="0">
      <selection activeCell="J11" sqref="J11"/>
    </sheetView>
  </sheetViews>
  <sheetFormatPr defaultRowHeight="14.4" x14ac:dyDescent="0.3"/>
  <cols>
    <col min="1" max="1" width="5" customWidth="1"/>
    <col min="14" max="14" width="8.88671875" customWidth="1"/>
    <col min="15" max="15" width="11.44140625" customWidth="1"/>
  </cols>
  <sheetData>
    <row r="1" spans="1:18" x14ac:dyDescent="0.3">
      <c r="A1" s="7"/>
      <c r="B1" s="42" t="s">
        <v>39</v>
      </c>
      <c r="C1" s="42"/>
      <c r="D1" s="42"/>
      <c r="E1" s="39" t="s">
        <v>42</v>
      </c>
      <c r="F1" s="40"/>
      <c r="G1" s="40"/>
      <c r="H1" s="40"/>
      <c r="I1" s="40"/>
      <c r="J1" s="41"/>
      <c r="K1" s="8"/>
    </row>
    <row r="2" spans="1:18" ht="15" customHeight="1" x14ac:dyDescent="0.3">
      <c r="A2" s="1"/>
      <c r="B2" s="6" t="s">
        <v>40</v>
      </c>
      <c r="C2" s="6" t="s">
        <v>1</v>
      </c>
      <c r="D2" s="6" t="s">
        <v>41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3</v>
      </c>
      <c r="J2" s="6" t="s">
        <v>4</v>
      </c>
      <c r="K2" s="9" t="s">
        <v>17</v>
      </c>
      <c r="N2" s="39"/>
      <c r="O2" s="41"/>
      <c r="P2" s="42"/>
      <c r="Q2" s="42"/>
      <c r="R2" s="42"/>
    </row>
    <row r="3" spans="1:18" ht="15" customHeight="1" x14ac:dyDescent="0.3">
      <c r="A3" s="38" t="s">
        <v>0</v>
      </c>
      <c r="B3" s="6">
        <v>50</v>
      </c>
      <c r="C3" s="6">
        <v>1005</v>
      </c>
      <c r="D3" s="6">
        <v>1</v>
      </c>
      <c r="E3" s="6">
        <v>3.9600000000000004</v>
      </c>
      <c r="F3" s="6">
        <v>11.1</v>
      </c>
      <c r="G3" s="6">
        <v>0.4</v>
      </c>
      <c r="H3" s="6">
        <v>0.24440533232628403</v>
      </c>
      <c r="I3" s="6">
        <v>0.31218103268784414</v>
      </c>
      <c r="J3" s="6">
        <v>4.000000000000007E-2</v>
      </c>
      <c r="K3" s="9">
        <f>(1/I3)^0.5</f>
        <v>1.7897680191868106</v>
      </c>
      <c r="L3">
        <v>2.4576586885977716E-2</v>
      </c>
      <c r="N3" s="1"/>
      <c r="O3" s="6"/>
      <c r="P3" s="6"/>
      <c r="Q3" s="6"/>
      <c r="R3" s="6"/>
    </row>
    <row r="4" spans="1:18" x14ac:dyDescent="0.3">
      <c r="A4" s="38"/>
      <c r="B4" s="6">
        <v>50</v>
      </c>
      <c r="C4" s="6">
        <v>1005</v>
      </c>
      <c r="D4" s="6">
        <v>2</v>
      </c>
      <c r="E4" s="6">
        <v>3.19</v>
      </c>
      <c r="F4" s="6">
        <v>13</v>
      </c>
      <c r="G4" s="6">
        <v>0.89999999999999969</v>
      </c>
      <c r="H4" s="6">
        <v>0.5499119977341389</v>
      </c>
      <c r="I4" s="6">
        <v>0.4205517341622621</v>
      </c>
      <c r="J4" s="6">
        <v>2.4483675937122154E-2</v>
      </c>
      <c r="K4" s="9">
        <f t="shared" ref="K4:K14" si="0">(1/I4)^0.5</f>
        <v>1.542020991961004</v>
      </c>
      <c r="L4">
        <v>1.4898156935950266E-2</v>
      </c>
      <c r="N4" s="43"/>
      <c r="O4" s="6"/>
      <c r="P4" s="6"/>
      <c r="Q4" s="6"/>
      <c r="R4" s="6"/>
    </row>
    <row r="5" spans="1:18" x14ac:dyDescent="0.3">
      <c r="A5" s="38"/>
      <c r="B5" s="6">
        <v>50</v>
      </c>
      <c r="C5" s="6">
        <v>1005</v>
      </c>
      <c r="D5" s="6">
        <v>3</v>
      </c>
      <c r="E5" s="6">
        <v>4.5199999999999996</v>
      </c>
      <c r="F5" s="6">
        <v>12</v>
      </c>
      <c r="G5" s="6">
        <v>1.5</v>
      </c>
      <c r="H5" s="6">
        <v>0.91651999622356506</v>
      </c>
      <c r="I5" s="6">
        <v>0.49279031794003197</v>
      </c>
      <c r="J5" s="6">
        <v>3.413020277481324E-2</v>
      </c>
      <c r="K5" s="9">
        <f t="shared" si="0"/>
        <v>1.4245211996247618</v>
      </c>
      <c r="L5">
        <v>2.2730886364046483E-2</v>
      </c>
      <c r="N5" s="44"/>
      <c r="O5" s="6"/>
      <c r="P5" s="6"/>
      <c r="Q5" s="6"/>
      <c r="R5" s="6"/>
    </row>
    <row r="6" spans="1:18" x14ac:dyDescent="0.3">
      <c r="A6" s="38"/>
      <c r="B6" s="6">
        <v>90</v>
      </c>
      <c r="C6" s="6">
        <v>1005</v>
      </c>
      <c r="D6" s="6">
        <v>1</v>
      </c>
      <c r="E6" s="6">
        <v>7.59</v>
      </c>
      <c r="F6" s="6">
        <v>15.2</v>
      </c>
      <c r="G6" s="6">
        <v>3.1</v>
      </c>
      <c r="H6" s="6">
        <v>1.8941413255287012</v>
      </c>
      <c r="I6" s="6">
        <v>0.62926926462939814</v>
      </c>
      <c r="J6" s="6">
        <v>2.3262927895120206E-2</v>
      </c>
      <c r="K6" s="9">
        <f t="shared" si="0"/>
        <v>1.260612879627395</v>
      </c>
      <c r="L6">
        <v>1.9229850634463207E-2</v>
      </c>
      <c r="N6" s="44"/>
      <c r="O6" s="6"/>
      <c r="P6" s="6"/>
      <c r="Q6" s="6"/>
      <c r="R6" s="6"/>
    </row>
    <row r="7" spans="1:18" x14ac:dyDescent="0.3">
      <c r="A7" s="38"/>
      <c r="B7" s="6">
        <v>90</v>
      </c>
      <c r="C7" s="6">
        <v>1005</v>
      </c>
      <c r="D7" s="6">
        <v>2</v>
      </c>
      <c r="E7" s="6">
        <v>6.83</v>
      </c>
      <c r="F7" s="6">
        <v>15.5</v>
      </c>
      <c r="G7" s="6">
        <v>4.5</v>
      </c>
      <c r="H7" s="6">
        <v>2.7495599886706947</v>
      </c>
      <c r="I7" s="6">
        <v>0.74056344707627408</v>
      </c>
      <c r="J7" s="6">
        <v>2.0490716180371338E-2</v>
      </c>
      <c r="K7" s="9">
        <f t="shared" si="0"/>
        <v>1.1620340765481361</v>
      </c>
      <c r="L7">
        <v>2.3588775252905966E-2</v>
      </c>
      <c r="N7" s="44"/>
      <c r="O7" s="6"/>
      <c r="P7" s="6"/>
      <c r="Q7" s="6"/>
      <c r="R7" s="6"/>
    </row>
    <row r="8" spans="1:18" x14ac:dyDescent="0.3">
      <c r="A8" s="38"/>
      <c r="B8" s="6">
        <v>90</v>
      </c>
      <c r="C8" s="6">
        <v>1005</v>
      </c>
      <c r="D8" s="6">
        <v>3</v>
      </c>
      <c r="E8" s="6">
        <v>7.51</v>
      </c>
      <c r="F8" s="6">
        <v>15</v>
      </c>
      <c r="G8" s="6">
        <v>5</v>
      </c>
      <c r="H8" s="6">
        <v>3.0550666540785505</v>
      </c>
      <c r="I8" s="6">
        <v>0.79438823483329823</v>
      </c>
      <c r="J8" s="6">
        <v>2.1435035552682568E-2</v>
      </c>
      <c r="K8" s="9">
        <f t="shared" si="0"/>
        <v>1.1219760804991645</v>
      </c>
      <c r="L8">
        <v>2.1077554439401305E-2</v>
      </c>
      <c r="N8" s="44"/>
      <c r="O8" s="6"/>
      <c r="P8" s="6"/>
      <c r="Q8" s="6"/>
      <c r="R8" s="6"/>
    </row>
    <row r="9" spans="1:18" x14ac:dyDescent="0.3">
      <c r="A9" s="38" t="s">
        <v>5</v>
      </c>
      <c r="B9" s="6">
        <v>50</v>
      </c>
      <c r="C9" s="6">
        <v>1008</v>
      </c>
      <c r="D9" s="6">
        <v>1</v>
      </c>
      <c r="E9" s="6">
        <v>3.26</v>
      </c>
      <c r="F9" s="6">
        <v>11.5</v>
      </c>
      <c r="G9" s="6">
        <v>0.50000000000000044</v>
      </c>
      <c r="H9" s="6">
        <v>0.30550666540785532</v>
      </c>
      <c r="I9" s="6">
        <v>0.34490586991940864</v>
      </c>
      <c r="J9" s="6">
        <v>5.2132596685082876E-2</v>
      </c>
      <c r="K9" s="9">
        <f t="shared" si="0"/>
        <v>1.7027453665794909</v>
      </c>
      <c r="L9">
        <v>2.5082822000000001E-2</v>
      </c>
      <c r="N9" s="44"/>
      <c r="O9" s="6"/>
      <c r="P9" s="6"/>
      <c r="Q9" s="6"/>
      <c r="R9" s="6"/>
    </row>
    <row r="10" spans="1:18" x14ac:dyDescent="0.3">
      <c r="A10" s="38"/>
      <c r="B10" s="6">
        <v>50</v>
      </c>
      <c r="C10" s="6">
        <v>1008</v>
      </c>
      <c r="D10" s="6">
        <v>2</v>
      </c>
      <c r="E10" s="6">
        <v>3.84</v>
      </c>
      <c r="F10" s="6">
        <v>12</v>
      </c>
      <c r="G10" s="6">
        <v>1</v>
      </c>
      <c r="H10" s="6">
        <v>0.61101333081571008</v>
      </c>
      <c r="I10" s="6">
        <v>0.4762351384169824</v>
      </c>
      <c r="J10" s="6">
        <v>4.3396226415094323E-2</v>
      </c>
      <c r="K10" s="9">
        <f t="shared" si="0"/>
        <v>1.4490697215981108</v>
      </c>
      <c r="L10">
        <v>1.4401446E-2</v>
      </c>
    </row>
    <row r="11" spans="1:18" ht="15" customHeight="1" x14ac:dyDescent="0.3">
      <c r="A11" s="38"/>
      <c r="B11" s="6">
        <v>50</v>
      </c>
      <c r="C11" s="6">
        <v>1008</v>
      </c>
      <c r="D11" s="6">
        <v>3</v>
      </c>
      <c r="E11" s="6">
        <v>7.0499999999999989</v>
      </c>
      <c r="F11" s="6">
        <v>10.199999999999999</v>
      </c>
      <c r="G11" s="6">
        <v>2.6</v>
      </c>
      <c r="H11" s="6">
        <v>1.5886346601208461</v>
      </c>
      <c r="I11" s="6">
        <v>0.32557449652675441</v>
      </c>
      <c r="J11" s="6">
        <v>3.2024691358024771E-2</v>
      </c>
      <c r="K11" s="9">
        <f t="shared" si="0"/>
        <v>1.7525677316561763</v>
      </c>
      <c r="L11">
        <v>2.0676276E-2</v>
      </c>
    </row>
    <row r="12" spans="1:18" x14ac:dyDescent="0.3">
      <c r="A12" s="38"/>
      <c r="B12" s="6">
        <v>90</v>
      </c>
      <c r="C12" s="6">
        <v>1008</v>
      </c>
      <c r="D12" s="6">
        <v>1</v>
      </c>
      <c r="E12" s="6">
        <v>7.66</v>
      </c>
      <c r="F12" s="6">
        <v>15.8</v>
      </c>
      <c r="G12" s="6">
        <v>3.9999999999999991</v>
      </c>
      <c r="H12" s="6">
        <v>2.4440533232628394</v>
      </c>
      <c r="I12" s="6">
        <v>0.65802754632654736</v>
      </c>
      <c r="J12" s="6">
        <v>2.2543563068920726E-2</v>
      </c>
      <c r="K12" s="9">
        <f t="shared" si="0"/>
        <v>1.2327583781492519</v>
      </c>
      <c r="L12">
        <v>1.7060869999999999E-2</v>
      </c>
    </row>
    <row r="13" spans="1:18" x14ac:dyDescent="0.3">
      <c r="A13" s="38"/>
      <c r="B13" s="6">
        <v>90</v>
      </c>
      <c r="C13" s="6">
        <v>1008</v>
      </c>
      <c r="D13" s="6">
        <v>2</v>
      </c>
      <c r="E13" s="6">
        <v>8.14</v>
      </c>
      <c r="F13" s="6">
        <v>15.5</v>
      </c>
      <c r="G13" s="6">
        <v>5.5</v>
      </c>
      <c r="H13" s="6">
        <v>3.3605733194864049</v>
      </c>
      <c r="I13" s="6">
        <v>0.78565453624542414</v>
      </c>
      <c r="J13" s="6">
        <v>1.8911300121506693E-2</v>
      </c>
      <c r="K13" s="9">
        <f t="shared" si="0"/>
        <v>1.1281950471223408</v>
      </c>
      <c r="L13">
        <v>2.2475331000000001E-2</v>
      </c>
    </row>
    <row r="14" spans="1:18" x14ac:dyDescent="0.3">
      <c r="A14" s="38"/>
      <c r="B14" s="6">
        <v>90</v>
      </c>
      <c r="C14" s="6">
        <v>1008</v>
      </c>
      <c r="D14" s="6">
        <v>3</v>
      </c>
      <c r="E14" s="6">
        <v>8.68</v>
      </c>
      <c r="F14" s="6">
        <v>15.2</v>
      </c>
      <c r="G14" s="6">
        <v>6.6</v>
      </c>
      <c r="H14" s="6">
        <v>4.0326879833836866</v>
      </c>
      <c r="I14" s="6">
        <v>0.81246220102868416</v>
      </c>
      <c r="J14" s="6">
        <v>1.6827586206896568E-2</v>
      </c>
      <c r="K14" s="9">
        <f t="shared" si="0"/>
        <v>1.109426199008495</v>
      </c>
      <c r="L14">
        <v>1.9313568E-2</v>
      </c>
    </row>
    <row r="15" spans="1:18" x14ac:dyDescent="0.3">
      <c r="A15" s="38" t="s">
        <v>6</v>
      </c>
      <c r="B15" s="6"/>
      <c r="C15" s="6"/>
      <c r="D15" s="6"/>
      <c r="E15" s="6"/>
      <c r="F15" s="6"/>
      <c r="G15" s="6"/>
      <c r="H15" s="6"/>
      <c r="I15" s="6"/>
      <c r="J15" s="6"/>
      <c r="K15" s="9"/>
    </row>
    <row r="16" spans="1:18" x14ac:dyDescent="0.3">
      <c r="A16" s="38"/>
      <c r="B16" s="6"/>
      <c r="C16" s="6"/>
      <c r="D16" s="6"/>
      <c r="E16" s="6"/>
      <c r="F16" s="6"/>
      <c r="G16" s="6"/>
      <c r="H16" s="6"/>
      <c r="I16" s="6"/>
      <c r="J16" s="6"/>
      <c r="K16" s="9"/>
    </row>
    <row r="17" spans="1:13" x14ac:dyDescent="0.3">
      <c r="A17" s="38"/>
      <c r="B17" s="6"/>
      <c r="C17" s="6"/>
      <c r="D17" s="6"/>
      <c r="E17" s="6"/>
      <c r="F17" s="6"/>
      <c r="G17" s="6"/>
      <c r="H17" s="6"/>
      <c r="I17" s="6"/>
      <c r="J17" s="6"/>
      <c r="K17" s="9"/>
    </row>
    <row r="18" spans="1:13" x14ac:dyDescent="0.3">
      <c r="A18" s="38"/>
      <c r="B18" s="6"/>
      <c r="C18" s="6"/>
      <c r="D18" s="6"/>
      <c r="E18" s="6"/>
      <c r="F18" s="6"/>
      <c r="G18" s="6"/>
      <c r="H18" s="6"/>
      <c r="I18" s="6"/>
      <c r="J18" s="6"/>
      <c r="K18" s="9"/>
    </row>
    <row r="19" spans="1:13" ht="15" customHeight="1" x14ac:dyDescent="0.3">
      <c r="A19" s="38"/>
      <c r="B19" s="6"/>
      <c r="C19" s="6"/>
      <c r="D19" s="6"/>
      <c r="E19" s="6"/>
      <c r="F19" s="6"/>
      <c r="G19" s="6"/>
      <c r="H19" s="6"/>
      <c r="I19" s="6"/>
      <c r="J19" s="6"/>
      <c r="K19" s="9"/>
    </row>
    <row r="20" spans="1:13" x14ac:dyDescent="0.3">
      <c r="A20" s="38"/>
      <c r="B20" s="6"/>
      <c r="C20" s="6"/>
      <c r="D20" s="6"/>
      <c r="E20" s="6"/>
      <c r="F20" s="6"/>
      <c r="G20" s="6"/>
      <c r="H20" s="6"/>
      <c r="I20" s="6"/>
      <c r="J20" s="6"/>
      <c r="K20" s="9"/>
    </row>
    <row r="21" spans="1:13" x14ac:dyDescent="0.3">
      <c r="A21" s="3"/>
      <c r="B21" s="5"/>
      <c r="C21" s="5"/>
      <c r="D21" s="5"/>
      <c r="E21" s="5"/>
      <c r="F21" s="5"/>
      <c r="G21" s="5"/>
      <c r="H21" s="5"/>
      <c r="I21" s="5"/>
      <c r="J21" s="5"/>
      <c r="K21" s="9"/>
    </row>
    <row r="22" spans="1:13" x14ac:dyDescent="0.3">
      <c r="A22" s="3"/>
      <c r="B22" s="6"/>
      <c r="C22" s="6"/>
      <c r="D22" s="6"/>
      <c r="E22" s="6"/>
      <c r="F22" s="6"/>
      <c r="G22" s="6"/>
      <c r="H22" s="6"/>
      <c r="I22" s="6"/>
      <c r="J22" s="6"/>
      <c r="K22" s="9"/>
    </row>
    <row r="23" spans="1:13" x14ac:dyDescent="0.3">
      <c r="A23" s="3"/>
      <c r="B23" s="6"/>
      <c r="C23" s="6"/>
      <c r="D23" s="6"/>
      <c r="E23" s="6"/>
      <c r="F23" s="6"/>
      <c r="G23" s="6"/>
      <c r="H23" s="6"/>
      <c r="I23" s="6"/>
      <c r="J23" s="6"/>
      <c r="K23" s="9"/>
    </row>
    <row r="24" spans="1:13" x14ac:dyDescent="0.3">
      <c r="A24" s="3"/>
      <c r="B24" s="6"/>
      <c r="C24" s="6"/>
      <c r="D24" s="6"/>
      <c r="E24" s="6"/>
      <c r="F24" s="6"/>
      <c r="G24" s="6"/>
      <c r="H24" s="6"/>
      <c r="I24" s="6"/>
      <c r="J24" s="6"/>
      <c r="K24" s="9"/>
    </row>
    <row r="25" spans="1:13" x14ac:dyDescent="0.3">
      <c r="A25" s="3"/>
      <c r="B25" s="6"/>
      <c r="C25" s="6"/>
      <c r="D25" s="6"/>
      <c r="E25" s="6"/>
      <c r="F25" s="6"/>
      <c r="G25" s="6"/>
      <c r="H25" s="6"/>
      <c r="I25" s="6"/>
      <c r="J25" s="6"/>
      <c r="K25" s="9"/>
    </row>
    <row r="26" spans="1:13" x14ac:dyDescent="0.3">
      <c r="A26" s="4"/>
      <c r="B26" s="6"/>
      <c r="C26" s="6"/>
      <c r="D26" s="6"/>
      <c r="E26" s="6"/>
      <c r="F26" s="6"/>
      <c r="G26" s="6"/>
      <c r="H26" s="6"/>
      <c r="I26" s="6"/>
      <c r="J26" s="6"/>
      <c r="K26" s="9"/>
    </row>
    <row r="31" spans="1:13" x14ac:dyDescent="0.3">
      <c r="B31" t="s">
        <v>35</v>
      </c>
      <c r="C31" t="s">
        <v>36</v>
      </c>
      <c r="D31" t="s">
        <v>19</v>
      </c>
      <c r="F31">
        <v>450</v>
      </c>
      <c r="I31" t="s">
        <v>31</v>
      </c>
      <c r="J31" t="s">
        <v>18</v>
      </c>
      <c r="K31" t="s">
        <v>16</v>
      </c>
      <c r="L31" s="10"/>
      <c r="M31" s="10"/>
    </row>
    <row r="32" spans="1:13" x14ac:dyDescent="0.3">
      <c r="B32" t="s">
        <v>37</v>
      </c>
      <c r="C32" t="s">
        <v>38</v>
      </c>
      <c r="D32" t="s">
        <v>27</v>
      </c>
      <c r="I32" t="s">
        <v>32</v>
      </c>
      <c r="J32" t="s">
        <v>33</v>
      </c>
      <c r="K32" t="s">
        <v>34</v>
      </c>
      <c r="L32" s="10"/>
      <c r="M32" s="10"/>
    </row>
    <row r="33" spans="2:25" x14ac:dyDescent="0.3">
      <c r="B33">
        <v>1005</v>
      </c>
      <c r="C33">
        <v>50</v>
      </c>
      <c r="D33">
        <v>1</v>
      </c>
      <c r="I33">
        <v>3.9600000000000003E-2</v>
      </c>
      <c r="J33">
        <v>11.1</v>
      </c>
      <c r="K33">
        <v>0.4</v>
      </c>
      <c r="L33" s="10">
        <f>K33/1000</f>
        <v>4.0000000000000002E-4</v>
      </c>
      <c r="M33" s="10">
        <f>I33*100</f>
        <v>3.9600000000000004</v>
      </c>
      <c r="P33" s="13" t="s">
        <v>18</v>
      </c>
      <c r="Q33" s="13" t="s">
        <v>19</v>
      </c>
      <c r="R33" s="13" t="s">
        <v>16</v>
      </c>
      <c r="S33" s="13" t="s">
        <v>20</v>
      </c>
      <c r="T33" s="13" t="s">
        <v>21</v>
      </c>
      <c r="U33" s="13" t="s">
        <v>22</v>
      </c>
      <c r="V33" s="13" t="s">
        <v>2</v>
      </c>
      <c r="W33" s="13" t="s">
        <v>23</v>
      </c>
      <c r="X33" s="13" t="s">
        <v>24</v>
      </c>
      <c r="Y33" s="13" t="s">
        <v>25</v>
      </c>
    </row>
    <row r="34" spans="2:25" x14ac:dyDescent="0.3">
      <c r="B34">
        <v>1005</v>
      </c>
      <c r="C34">
        <v>50</v>
      </c>
      <c r="D34">
        <v>2</v>
      </c>
      <c r="I34">
        <v>3.1899999999999998E-2</v>
      </c>
      <c r="J34">
        <v>13</v>
      </c>
      <c r="K34">
        <v>0.89999999999999969</v>
      </c>
      <c r="L34" s="10">
        <f t="shared" ref="L34:L57" si="1">K34/1000</f>
        <v>8.9999999999999965E-4</v>
      </c>
      <c r="M34" s="10">
        <f t="shared" ref="M34:M57" si="2">I34*100</f>
        <v>3.19</v>
      </c>
      <c r="P34" s="13" t="s">
        <v>26</v>
      </c>
      <c r="Q34" s="13" t="s">
        <v>27</v>
      </c>
      <c r="R34" s="13" t="s">
        <v>28</v>
      </c>
      <c r="S34" s="13"/>
      <c r="T34" s="13"/>
      <c r="U34" s="13"/>
      <c r="V34" s="13" t="s">
        <v>29</v>
      </c>
      <c r="W34" s="13" t="s">
        <v>30</v>
      </c>
      <c r="X34" s="13"/>
      <c r="Y34" s="13"/>
    </row>
    <row r="35" spans="2:25" x14ac:dyDescent="0.3">
      <c r="B35">
        <v>1005</v>
      </c>
      <c r="C35">
        <v>50</v>
      </c>
      <c r="D35">
        <v>3</v>
      </c>
      <c r="I35">
        <v>4.5199999999999997E-2</v>
      </c>
      <c r="J35">
        <v>12</v>
      </c>
      <c r="K35">
        <v>1.5</v>
      </c>
      <c r="L35" s="10">
        <f t="shared" si="1"/>
        <v>1.5E-3</v>
      </c>
      <c r="M35" s="10">
        <f t="shared" si="2"/>
        <v>4.5199999999999996</v>
      </c>
      <c r="P35">
        <v>13</v>
      </c>
      <c r="Q35">
        <v>1</v>
      </c>
      <c r="R35">
        <v>4.0000000000000002E-4</v>
      </c>
      <c r="S35">
        <v>0.99870000000000003</v>
      </c>
      <c r="T35">
        <v>2.6480000000000001</v>
      </c>
      <c r="U35">
        <f>S35+(T35-S35)*R35</f>
        <v>0.99935972000000006</v>
      </c>
      <c r="V35">
        <f>((T35-S35)/T35)*R35*981</f>
        <v>0.24440533232628403</v>
      </c>
      <c r="W35">
        <v>3.19</v>
      </c>
      <c r="X35">
        <f>(V35*P35*COS(RADIANS(Q35)))/(W35^2)</f>
        <v>0.31218103268784414</v>
      </c>
      <c r="Y35">
        <f>1/(X35)^0.5</f>
        <v>1.7897680191868108</v>
      </c>
    </row>
    <row r="36" spans="2:25" x14ac:dyDescent="0.3">
      <c r="B36">
        <v>1005</v>
      </c>
      <c r="C36">
        <v>90</v>
      </c>
      <c r="D36">
        <v>1</v>
      </c>
      <c r="I36">
        <v>7.5899999999999995E-2</v>
      </c>
      <c r="J36">
        <v>15.2</v>
      </c>
      <c r="K36">
        <v>3.1</v>
      </c>
      <c r="L36" s="10">
        <f t="shared" si="1"/>
        <v>3.0999999999999999E-3</v>
      </c>
      <c r="M36" s="10">
        <f t="shared" si="2"/>
        <v>7.59</v>
      </c>
      <c r="P36">
        <v>12</v>
      </c>
      <c r="Q36">
        <v>2</v>
      </c>
      <c r="R36">
        <v>8.9999999999999965E-4</v>
      </c>
      <c r="S36">
        <v>0.99870000000000003</v>
      </c>
      <c r="T36">
        <v>2.6480000000000001</v>
      </c>
      <c r="U36">
        <f t="shared" ref="U36:U46" si="3">S36+(T36-S36)*R36</f>
        <v>1.0001843699999999</v>
      </c>
      <c r="V36">
        <f t="shared" ref="V36:V46" si="4">((T36-S36)/T36)*R36*981</f>
        <v>0.5499119977341389</v>
      </c>
      <c r="W36">
        <v>3.9600000000000004</v>
      </c>
      <c r="X36">
        <f t="shared" ref="X36:X46" si="5">(V36*P36*COS(RADIANS(Q36)))/(W36^2)</f>
        <v>0.4205517341622621</v>
      </c>
      <c r="Y36">
        <f t="shared" ref="Y36:Y46" si="6">1/(X36)^0.5</f>
        <v>1.542020991961004</v>
      </c>
    </row>
    <row r="37" spans="2:25" x14ac:dyDescent="0.3">
      <c r="B37">
        <v>1005</v>
      </c>
      <c r="C37">
        <v>90</v>
      </c>
      <c r="D37">
        <v>2</v>
      </c>
      <c r="I37">
        <v>6.83E-2</v>
      </c>
      <c r="J37">
        <v>15.5</v>
      </c>
      <c r="K37">
        <v>4.5</v>
      </c>
      <c r="L37" s="10">
        <f t="shared" si="1"/>
        <v>4.4999999999999997E-3</v>
      </c>
      <c r="M37" s="10">
        <f t="shared" si="2"/>
        <v>6.83</v>
      </c>
      <c r="P37">
        <v>11</v>
      </c>
      <c r="Q37">
        <v>3</v>
      </c>
      <c r="R37">
        <v>1.5E-3</v>
      </c>
      <c r="S37">
        <v>0.99870000000000003</v>
      </c>
      <c r="T37">
        <v>2.6480000000000001</v>
      </c>
      <c r="U37">
        <f t="shared" si="3"/>
        <v>1.0011739500000001</v>
      </c>
      <c r="V37">
        <f t="shared" si="4"/>
        <v>0.91651999622356506</v>
      </c>
      <c r="W37">
        <v>4.5199999999999996</v>
      </c>
      <c r="X37">
        <f t="shared" si="5"/>
        <v>0.49279031794003197</v>
      </c>
      <c r="Y37">
        <f t="shared" si="6"/>
        <v>1.4245211996247615</v>
      </c>
    </row>
    <row r="38" spans="2:25" x14ac:dyDescent="0.3">
      <c r="B38">
        <v>1005</v>
      </c>
      <c r="C38">
        <v>90</v>
      </c>
      <c r="D38">
        <v>3</v>
      </c>
      <c r="I38">
        <v>7.51E-2</v>
      </c>
      <c r="J38">
        <v>15</v>
      </c>
      <c r="K38">
        <v>5</v>
      </c>
      <c r="L38" s="10">
        <f t="shared" si="1"/>
        <v>5.0000000000000001E-3</v>
      </c>
      <c r="M38" s="10">
        <f t="shared" si="2"/>
        <v>7.51</v>
      </c>
      <c r="P38">
        <v>15.5</v>
      </c>
      <c r="Q38">
        <v>1</v>
      </c>
      <c r="R38">
        <v>3.0999999999999999E-3</v>
      </c>
      <c r="S38">
        <v>0.99870000000000003</v>
      </c>
      <c r="T38">
        <v>2.6480000000000001</v>
      </c>
      <c r="U38">
        <f t="shared" si="3"/>
        <v>1.00381283</v>
      </c>
      <c r="V38">
        <f t="shared" si="4"/>
        <v>1.8941413255287012</v>
      </c>
      <c r="W38">
        <v>6.83</v>
      </c>
      <c r="X38">
        <f t="shared" si="5"/>
        <v>0.62926926462939814</v>
      </c>
      <c r="Y38">
        <f t="shared" si="6"/>
        <v>1.260612879627395</v>
      </c>
    </row>
    <row r="39" spans="2:25" x14ac:dyDescent="0.3">
      <c r="B39">
        <v>1008</v>
      </c>
      <c r="C39">
        <v>50</v>
      </c>
      <c r="D39">
        <v>1</v>
      </c>
      <c r="I39">
        <v>3.2599999999999997E-2</v>
      </c>
      <c r="J39">
        <v>11.5</v>
      </c>
      <c r="K39">
        <v>0.50000000000000044</v>
      </c>
      <c r="L39" s="10">
        <f t="shared" si="1"/>
        <v>5.0000000000000044E-4</v>
      </c>
      <c r="M39" s="10">
        <f t="shared" si="2"/>
        <v>3.26</v>
      </c>
      <c r="P39">
        <v>15.2</v>
      </c>
      <c r="Q39">
        <v>2</v>
      </c>
      <c r="R39">
        <v>4.4999999999999997E-3</v>
      </c>
      <c r="S39">
        <v>0.99870000000000003</v>
      </c>
      <c r="T39">
        <v>2.6480000000000001</v>
      </c>
      <c r="U39">
        <f t="shared" si="3"/>
        <v>1.00612185</v>
      </c>
      <c r="V39">
        <f t="shared" si="4"/>
        <v>2.7495599886706947</v>
      </c>
      <c r="W39">
        <v>7.51</v>
      </c>
      <c r="X39">
        <f t="shared" si="5"/>
        <v>0.74056344707627408</v>
      </c>
      <c r="Y39">
        <f t="shared" si="6"/>
        <v>1.1620340765481361</v>
      </c>
    </row>
    <row r="40" spans="2:25" x14ac:dyDescent="0.3">
      <c r="B40">
        <v>1008</v>
      </c>
      <c r="C40">
        <v>50</v>
      </c>
      <c r="D40">
        <v>2</v>
      </c>
      <c r="I40">
        <v>3.8399999999999997E-2</v>
      </c>
      <c r="J40">
        <v>12</v>
      </c>
      <c r="K40">
        <v>1</v>
      </c>
      <c r="L40" s="10">
        <f t="shared" si="1"/>
        <v>1E-3</v>
      </c>
      <c r="M40" s="10">
        <f t="shared" si="2"/>
        <v>3.84</v>
      </c>
      <c r="P40">
        <v>15</v>
      </c>
      <c r="Q40">
        <v>3</v>
      </c>
      <c r="R40">
        <v>5.0000000000000001E-3</v>
      </c>
      <c r="S40">
        <v>0.99870000000000003</v>
      </c>
      <c r="T40">
        <v>2.6480000000000001</v>
      </c>
      <c r="U40">
        <f t="shared" si="3"/>
        <v>1.0069465</v>
      </c>
      <c r="V40">
        <f t="shared" si="4"/>
        <v>3.0550666540785505</v>
      </c>
      <c r="W40">
        <v>7.59</v>
      </c>
      <c r="X40">
        <f t="shared" si="5"/>
        <v>0.79438823483329823</v>
      </c>
      <c r="Y40">
        <f t="shared" si="6"/>
        <v>1.1219760804991643</v>
      </c>
    </row>
    <row r="41" spans="2:25" x14ac:dyDescent="0.3">
      <c r="B41">
        <v>1008</v>
      </c>
      <c r="C41">
        <v>50</v>
      </c>
      <c r="D41">
        <v>3</v>
      </c>
      <c r="I41">
        <v>7.0499999999999993E-2</v>
      </c>
      <c r="J41">
        <v>10.199999999999999</v>
      </c>
      <c r="K41">
        <v>2.6</v>
      </c>
      <c r="L41" s="10">
        <f t="shared" si="1"/>
        <v>2.5999999999999999E-3</v>
      </c>
      <c r="M41" s="10">
        <f t="shared" si="2"/>
        <v>7.0499999999999989</v>
      </c>
      <c r="P41">
        <v>12</v>
      </c>
      <c r="Q41">
        <v>1</v>
      </c>
      <c r="R41">
        <v>5.0000000000000044E-4</v>
      </c>
      <c r="S41">
        <v>0.99870000000000003</v>
      </c>
      <c r="T41">
        <v>2.6480000000000001</v>
      </c>
      <c r="U41">
        <f t="shared" si="3"/>
        <v>0.99952465000000001</v>
      </c>
      <c r="V41">
        <f t="shared" si="4"/>
        <v>0.30550666540785532</v>
      </c>
      <c r="W41">
        <v>3.26</v>
      </c>
      <c r="X41">
        <f t="shared" si="5"/>
        <v>0.34490586991940864</v>
      </c>
      <c r="Y41">
        <f t="shared" si="6"/>
        <v>1.7027453665794909</v>
      </c>
    </row>
    <row r="42" spans="2:25" x14ac:dyDescent="0.3">
      <c r="B42">
        <v>1008</v>
      </c>
      <c r="C42">
        <v>90</v>
      </c>
      <c r="D42">
        <v>1</v>
      </c>
      <c r="I42">
        <v>7.6600000000000001E-2</v>
      </c>
      <c r="J42">
        <v>15.8</v>
      </c>
      <c r="K42">
        <v>3.9999999999999991</v>
      </c>
      <c r="L42" s="10">
        <f t="shared" si="1"/>
        <v>3.9999999999999992E-3</v>
      </c>
      <c r="M42" s="10">
        <f t="shared" si="2"/>
        <v>7.66</v>
      </c>
      <c r="P42">
        <v>11.5</v>
      </c>
      <c r="Q42">
        <v>2</v>
      </c>
      <c r="R42">
        <v>1E-3</v>
      </c>
      <c r="S42">
        <v>0.99870000000000003</v>
      </c>
      <c r="T42">
        <v>2.6480000000000001</v>
      </c>
      <c r="U42">
        <f t="shared" si="3"/>
        <v>1.0003493000000001</v>
      </c>
      <c r="V42">
        <f t="shared" si="4"/>
        <v>0.61101333081571008</v>
      </c>
      <c r="W42">
        <v>3.84</v>
      </c>
      <c r="X42">
        <f t="shared" si="5"/>
        <v>0.4762351384169824</v>
      </c>
      <c r="Y42">
        <f t="shared" si="6"/>
        <v>1.4490697215981105</v>
      </c>
    </row>
    <row r="43" spans="2:25" x14ac:dyDescent="0.3">
      <c r="B43">
        <v>1008</v>
      </c>
      <c r="C43">
        <v>90</v>
      </c>
      <c r="D43">
        <v>2</v>
      </c>
      <c r="I43">
        <v>8.14E-2</v>
      </c>
      <c r="J43">
        <v>15.5</v>
      </c>
      <c r="K43">
        <v>5.5</v>
      </c>
      <c r="L43" s="10">
        <f t="shared" si="1"/>
        <v>5.4999999999999997E-3</v>
      </c>
      <c r="M43" s="10">
        <f t="shared" si="2"/>
        <v>8.14</v>
      </c>
      <c r="P43">
        <v>10.199999999999999</v>
      </c>
      <c r="Q43">
        <v>3</v>
      </c>
      <c r="R43">
        <v>2.5999999999999999E-3</v>
      </c>
      <c r="S43">
        <v>0.99870000000000003</v>
      </c>
      <c r="T43">
        <v>2.6480000000000001</v>
      </c>
      <c r="U43">
        <f t="shared" si="3"/>
        <v>1.00298818</v>
      </c>
      <c r="V43">
        <f t="shared" si="4"/>
        <v>1.5886346601208461</v>
      </c>
      <c r="W43">
        <v>7.0499999999999989</v>
      </c>
      <c r="X43">
        <f t="shared" si="5"/>
        <v>0.32557449652675441</v>
      </c>
      <c r="Y43">
        <f t="shared" si="6"/>
        <v>1.7525677316561765</v>
      </c>
    </row>
    <row r="44" spans="2:25" x14ac:dyDescent="0.3">
      <c r="B44">
        <v>1008</v>
      </c>
      <c r="C44">
        <v>90</v>
      </c>
      <c r="D44">
        <v>3</v>
      </c>
      <c r="I44">
        <v>8.6800000000000002E-2</v>
      </c>
      <c r="J44">
        <v>15.2</v>
      </c>
      <c r="K44">
        <v>6.6</v>
      </c>
      <c r="L44" s="10">
        <f t="shared" si="1"/>
        <v>6.6E-3</v>
      </c>
      <c r="M44" s="10">
        <f t="shared" si="2"/>
        <v>8.68</v>
      </c>
      <c r="P44">
        <v>15.8</v>
      </c>
      <c r="Q44">
        <v>1</v>
      </c>
      <c r="R44">
        <v>3.9999999999999992E-3</v>
      </c>
      <c r="S44">
        <v>0.99870000000000003</v>
      </c>
      <c r="T44">
        <v>2.6480000000000001</v>
      </c>
      <c r="U44">
        <f t="shared" si="3"/>
        <v>1.0052972</v>
      </c>
      <c r="V44">
        <f t="shared" si="4"/>
        <v>2.4440533232628394</v>
      </c>
      <c r="W44">
        <v>7.66</v>
      </c>
      <c r="X44">
        <f t="shared" si="5"/>
        <v>0.65802754632654736</v>
      </c>
      <c r="Y44">
        <f t="shared" si="6"/>
        <v>1.2327583781492519</v>
      </c>
    </row>
    <row r="45" spans="2:25" x14ac:dyDescent="0.3">
      <c r="L45" s="10"/>
      <c r="M45" s="10"/>
      <c r="P45">
        <v>15.5</v>
      </c>
      <c r="Q45">
        <v>2</v>
      </c>
      <c r="R45">
        <v>5.4999999999999997E-3</v>
      </c>
      <c r="S45">
        <v>0.99870000000000003</v>
      </c>
      <c r="T45">
        <v>2.6480000000000001</v>
      </c>
      <c r="U45">
        <f t="shared" si="3"/>
        <v>1.0077711499999999</v>
      </c>
      <c r="V45">
        <f t="shared" si="4"/>
        <v>3.3605733194864049</v>
      </c>
      <c r="W45">
        <v>8.14</v>
      </c>
      <c r="X45">
        <f t="shared" si="5"/>
        <v>0.78565453624542414</v>
      </c>
      <c r="Y45">
        <f t="shared" si="6"/>
        <v>1.128195047122341</v>
      </c>
    </row>
    <row r="46" spans="2:25" x14ac:dyDescent="0.3">
      <c r="F46">
        <v>500</v>
      </c>
      <c r="I46">
        <v>4.8500000000000001E-2</v>
      </c>
      <c r="J46">
        <v>11.9</v>
      </c>
      <c r="K46">
        <v>0.6</v>
      </c>
      <c r="L46" s="10">
        <f t="shared" si="1"/>
        <v>5.9999999999999995E-4</v>
      </c>
      <c r="M46" s="10">
        <f t="shared" si="2"/>
        <v>4.8500000000000005</v>
      </c>
      <c r="P46">
        <v>15.2</v>
      </c>
      <c r="Q46">
        <v>3</v>
      </c>
      <c r="R46">
        <v>6.6E-3</v>
      </c>
      <c r="S46">
        <v>0.99870000000000003</v>
      </c>
      <c r="T46">
        <v>2.6480000000000001</v>
      </c>
      <c r="U46">
        <f t="shared" si="3"/>
        <v>1.0095853800000001</v>
      </c>
      <c r="V46">
        <f t="shared" si="4"/>
        <v>4.0326879833836866</v>
      </c>
      <c r="W46">
        <v>8.68</v>
      </c>
      <c r="X46">
        <f t="shared" si="5"/>
        <v>0.81246220102868416</v>
      </c>
      <c r="Y46">
        <f t="shared" si="6"/>
        <v>1.109426199008495</v>
      </c>
    </row>
    <row r="47" spans="2:25" x14ac:dyDescent="0.3">
      <c r="I47">
        <v>2.4400000000000002E-2</v>
      </c>
      <c r="J47">
        <v>12.6</v>
      </c>
      <c r="K47">
        <v>0.69999999999999951</v>
      </c>
      <c r="L47" s="10">
        <f t="shared" si="1"/>
        <v>6.9999999999999956E-4</v>
      </c>
      <c r="M47" s="10">
        <f t="shared" si="2"/>
        <v>2.44</v>
      </c>
    </row>
    <row r="48" spans="2:25" x14ac:dyDescent="0.3">
      <c r="I48">
        <v>4.3099999999999999E-2</v>
      </c>
      <c r="J48">
        <v>12.2</v>
      </c>
      <c r="K48">
        <v>1</v>
      </c>
      <c r="L48" s="10">
        <f t="shared" si="1"/>
        <v>1E-3</v>
      </c>
      <c r="M48" s="10">
        <f t="shared" si="2"/>
        <v>4.3099999999999996</v>
      </c>
    </row>
    <row r="49" spans="3:13" x14ac:dyDescent="0.3">
      <c r="I49">
        <v>5.8999999999999997E-2</v>
      </c>
      <c r="J49">
        <v>16.100000000000001</v>
      </c>
      <c r="K49">
        <v>2.9</v>
      </c>
      <c r="L49" s="10">
        <f t="shared" si="1"/>
        <v>2.8999999999999998E-3</v>
      </c>
      <c r="M49" s="10">
        <f t="shared" si="2"/>
        <v>5.8999999999999995</v>
      </c>
    </row>
    <row r="50" spans="3:13" x14ac:dyDescent="0.3">
      <c r="I50">
        <v>6.5699999999999995E-2</v>
      </c>
      <c r="J50">
        <v>16.5</v>
      </c>
      <c r="K50">
        <v>4.1999999999999993</v>
      </c>
      <c r="L50" s="10">
        <f t="shared" si="1"/>
        <v>4.1999999999999989E-3</v>
      </c>
      <c r="M50" s="10">
        <f t="shared" si="2"/>
        <v>6.5699999999999994</v>
      </c>
    </row>
    <row r="51" spans="3:13" x14ac:dyDescent="0.3">
      <c r="I51">
        <v>7.5800000000000006E-2</v>
      </c>
      <c r="J51">
        <v>15.5</v>
      </c>
      <c r="K51">
        <v>4.2999999999999989</v>
      </c>
      <c r="L51" s="10">
        <f t="shared" si="1"/>
        <v>4.2999999999999991E-3</v>
      </c>
      <c r="M51" s="10">
        <f t="shared" si="2"/>
        <v>7.580000000000001</v>
      </c>
    </row>
    <row r="52" spans="3:13" x14ac:dyDescent="0.3">
      <c r="I52">
        <v>2.98E-2</v>
      </c>
      <c r="J52">
        <v>12.2</v>
      </c>
      <c r="K52">
        <v>0.60000000000000053</v>
      </c>
      <c r="L52" s="10">
        <f t="shared" si="1"/>
        <v>6.0000000000000049E-4</v>
      </c>
      <c r="M52" s="10">
        <f t="shared" si="2"/>
        <v>2.98</v>
      </c>
    </row>
    <row r="53" spans="3:13" x14ac:dyDescent="0.3">
      <c r="I53">
        <v>3.6400000000000002E-2</v>
      </c>
      <c r="J53">
        <v>11.5</v>
      </c>
      <c r="K53">
        <v>0.8</v>
      </c>
      <c r="L53" s="10">
        <f t="shared" si="1"/>
        <v>8.0000000000000004E-4</v>
      </c>
      <c r="M53" s="10">
        <f t="shared" si="2"/>
        <v>3.64</v>
      </c>
    </row>
    <row r="54" spans="3:13" x14ac:dyDescent="0.3">
      <c r="I54">
        <v>6.5299999999999997E-2</v>
      </c>
      <c r="J54">
        <v>11.1</v>
      </c>
      <c r="K54">
        <v>2.6</v>
      </c>
      <c r="L54" s="10">
        <f t="shared" si="1"/>
        <v>2.5999999999999999E-3</v>
      </c>
      <c r="M54" s="10">
        <f t="shared" si="2"/>
        <v>6.5299999999999994</v>
      </c>
    </row>
    <row r="55" spans="3:13" x14ac:dyDescent="0.3">
      <c r="I55">
        <v>6.3600000000000004E-2</v>
      </c>
      <c r="J55">
        <v>16.8</v>
      </c>
      <c r="K55">
        <v>3.8</v>
      </c>
      <c r="L55" s="10">
        <f t="shared" si="1"/>
        <v>3.8E-3</v>
      </c>
      <c r="M55" s="10">
        <f t="shared" si="2"/>
        <v>6.36</v>
      </c>
    </row>
    <row r="56" spans="3:13" x14ac:dyDescent="0.3">
      <c r="I56">
        <v>7.7200000000000005E-2</v>
      </c>
      <c r="J56">
        <v>16.100000000000001</v>
      </c>
      <c r="K56">
        <v>5.0999999999999996</v>
      </c>
      <c r="L56" s="10">
        <f t="shared" si="1"/>
        <v>5.0999999999999995E-3</v>
      </c>
      <c r="M56" s="10">
        <f t="shared" si="2"/>
        <v>7.7200000000000006</v>
      </c>
    </row>
    <row r="57" spans="3:13" x14ac:dyDescent="0.3">
      <c r="I57">
        <v>8.2000000000000003E-2</v>
      </c>
      <c r="J57">
        <v>15</v>
      </c>
      <c r="K57">
        <v>6</v>
      </c>
      <c r="L57" s="10">
        <f t="shared" si="1"/>
        <v>6.0000000000000001E-3</v>
      </c>
      <c r="M57" s="10">
        <f t="shared" si="2"/>
        <v>8.2000000000000011</v>
      </c>
    </row>
    <row r="58" spans="3:13" x14ac:dyDescent="0.3">
      <c r="C58">
        <v>0.13</v>
      </c>
      <c r="D58">
        <f>C58*100</f>
        <v>13</v>
      </c>
      <c r="E58">
        <v>3.1899999999999998E-2</v>
      </c>
      <c r="F58">
        <f>E58*100</f>
        <v>3.19</v>
      </c>
    </row>
    <row r="59" spans="3:13" x14ac:dyDescent="0.3">
      <c r="C59">
        <v>0.12</v>
      </c>
      <c r="D59">
        <f t="shared" ref="D59:D69" si="7">C59*100</f>
        <v>12</v>
      </c>
      <c r="E59">
        <v>3.9600000000000003E-2</v>
      </c>
      <c r="F59">
        <f t="shared" ref="F59:F69" si="8">E59*100</f>
        <v>3.9600000000000004</v>
      </c>
    </row>
    <row r="60" spans="3:13" x14ac:dyDescent="0.3">
      <c r="C60">
        <v>0.11</v>
      </c>
      <c r="D60">
        <f t="shared" si="7"/>
        <v>11</v>
      </c>
      <c r="E60">
        <v>4.5199999999999997E-2</v>
      </c>
      <c r="F60">
        <f t="shared" si="8"/>
        <v>4.5199999999999996</v>
      </c>
    </row>
    <row r="61" spans="3:13" x14ac:dyDescent="0.3">
      <c r="C61">
        <v>0.155</v>
      </c>
      <c r="D61">
        <f t="shared" si="7"/>
        <v>15.5</v>
      </c>
      <c r="E61">
        <v>6.83E-2</v>
      </c>
      <c r="F61">
        <f t="shared" si="8"/>
        <v>6.83</v>
      </c>
    </row>
    <row r="62" spans="3:13" x14ac:dyDescent="0.3">
      <c r="C62">
        <v>0.152</v>
      </c>
      <c r="D62">
        <f t="shared" si="7"/>
        <v>15.2</v>
      </c>
      <c r="E62">
        <v>7.51E-2</v>
      </c>
      <c r="F62">
        <f t="shared" si="8"/>
        <v>7.51</v>
      </c>
    </row>
    <row r="63" spans="3:13" x14ac:dyDescent="0.3">
      <c r="C63">
        <v>0.15</v>
      </c>
      <c r="D63">
        <f t="shared" si="7"/>
        <v>15</v>
      </c>
      <c r="E63">
        <v>7.5899999999999995E-2</v>
      </c>
      <c r="F63">
        <f t="shared" si="8"/>
        <v>7.59</v>
      </c>
    </row>
    <row r="64" spans="3:13" x14ac:dyDescent="0.3">
      <c r="C64">
        <v>0.12</v>
      </c>
      <c r="D64">
        <f t="shared" si="7"/>
        <v>12</v>
      </c>
      <c r="E64">
        <v>3.2599999999999997E-2</v>
      </c>
      <c r="F64">
        <f t="shared" si="8"/>
        <v>3.26</v>
      </c>
    </row>
    <row r="65" spans="3:6" x14ac:dyDescent="0.3">
      <c r="C65">
        <v>0.115</v>
      </c>
      <c r="D65">
        <f t="shared" si="7"/>
        <v>11.5</v>
      </c>
      <c r="E65">
        <v>3.8399999999999997E-2</v>
      </c>
      <c r="F65">
        <f t="shared" si="8"/>
        <v>3.84</v>
      </c>
    </row>
    <row r="66" spans="3:6" x14ac:dyDescent="0.3">
      <c r="C66">
        <v>0.10199999999999999</v>
      </c>
      <c r="D66">
        <f t="shared" si="7"/>
        <v>10.199999999999999</v>
      </c>
      <c r="E66">
        <v>7.0499999999999993E-2</v>
      </c>
      <c r="F66">
        <f t="shared" si="8"/>
        <v>7.0499999999999989</v>
      </c>
    </row>
    <row r="67" spans="3:6" x14ac:dyDescent="0.3">
      <c r="C67">
        <v>0.158</v>
      </c>
      <c r="D67">
        <f t="shared" si="7"/>
        <v>15.8</v>
      </c>
      <c r="E67">
        <v>7.6600000000000001E-2</v>
      </c>
      <c r="F67">
        <f t="shared" si="8"/>
        <v>7.66</v>
      </c>
    </row>
    <row r="68" spans="3:6" x14ac:dyDescent="0.3">
      <c r="C68">
        <v>0.155</v>
      </c>
      <c r="D68">
        <f t="shared" si="7"/>
        <v>15.5</v>
      </c>
      <c r="E68">
        <v>8.14E-2</v>
      </c>
      <c r="F68">
        <f t="shared" si="8"/>
        <v>8.14</v>
      </c>
    </row>
    <row r="69" spans="3:6" x14ac:dyDescent="0.3">
      <c r="C69">
        <v>0.152</v>
      </c>
      <c r="D69">
        <f t="shared" si="7"/>
        <v>15.2</v>
      </c>
      <c r="E69">
        <v>8.6800000000000002E-2</v>
      </c>
      <c r="F69">
        <f t="shared" si="8"/>
        <v>8.68</v>
      </c>
    </row>
  </sheetData>
  <mergeCells count="8">
    <mergeCell ref="A15:A20"/>
    <mergeCell ref="E1:J1"/>
    <mergeCell ref="B1:D1"/>
    <mergeCell ref="N2:O2"/>
    <mergeCell ref="P2:R2"/>
    <mergeCell ref="A3:A8"/>
    <mergeCell ref="N4:N9"/>
    <mergeCell ref="A9:A14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I1" workbookViewId="0">
      <selection activeCell="R19" sqref="R19"/>
    </sheetView>
  </sheetViews>
  <sheetFormatPr defaultRowHeight="14.4" x14ac:dyDescent="0.3"/>
  <cols>
    <col min="1" max="16" width="9.109375"/>
    <col min="29" max="29" width="10.6640625" customWidth="1"/>
  </cols>
  <sheetData>
    <row r="1" spans="1:30" x14ac:dyDescent="0.3">
      <c r="A1" s="51" t="s">
        <v>80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30" x14ac:dyDescent="0.3">
      <c r="A2" s="52" t="s">
        <v>66</v>
      </c>
      <c r="B2" s="52"/>
      <c r="C2" s="53" t="s">
        <v>68</v>
      </c>
      <c r="D2" s="53"/>
      <c r="E2" s="52" t="s">
        <v>69</v>
      </c>
      <c r="F2" s="52"/>
      <c r="G2" s="53" t="s">
        <v>71</v>
      </c>
      <c r="H2" s="53"/>
      <c r="I2" s="52" t="s">
        <v>72</v>
      </c>
      <c r="J2" s="52"/>
      <c r="K2" s="53" t="s">
        <v>74</v>
      </c>
      <c r="L2" s="53"/>
      <c r="M2" s="52" t="s">
        <v>75</v>
      </c>
      <c r="N2" s="52"/>
      <c r="O2" s="53" t="s">
        <v>77</v>
      </c>
      <c r="P2" s="53"/>
    </row>
    <row r="3" spans="1:30" x14ac:dyDescent="0.3">
      <c r="A3" s="28" t="s">
        <v>31</v>
      </c>
      <c r="B3" s="28" t="s">
        <v>65</v>
      </c>
      <c r="C3" s="30" t="s">
        <v>31</v>
      </c>
      <c r="D3" s="30" t="s">
        <v>65</v>
      </c>
      <c r="E3" s="28" t="s">
        <v>31</v>
      </c>
      <c r="F3" s="28" t="s">
        <v>65</v>
      </c>
      <c r="G3" s="30" t="s">
        <v>31</v>
      </c>
      <c r="H3" s="30" t="s">
        <v>65</v>
      </c>
      <c r="I3" s="28" t="s">
        <v>31</v>
      </c>
      <c r="J3" s="28" t="s">
        <v>65</v>
      </c>
      <c r="K3" s="30" t="s">
        <v>31</v>
      </c>
      <c r="L3" s="30" t="s">
        <v>65</v>
      </c>
      <c r="M3" s="28" t="s">
        <v>31</v>
      </c>
      <c r="N3" s="28" t="s">
        <v>65</v>
      </c>
      <c r="O3" s="30" t="s">
        <v>31</v>
      </c>
      <c r="P3" s="30" t="s">
        <v>65</v>
      </c>
    </row>
    <row r="4" spans="1:30" x14ac:dyDescent="0.3">
      <c r="A4">
        <v>4.3983099999999997E-2</v>
      </c>
      <c r="B4">
        <v>6.6193299999999997E-2</v>
      </c>
      <c r="C4" s="31">
        <v>4.7991399999999997E-2</v>
      </c>
      <c r="D4" s="31">
        <v>6.6280000000000033E-2</v>
      </c>
      <c r="E4">
        <v>4.9961899999999997E-2</v>
      </c>
      <c r="F4">
        <v>6.6193299999999997E-2</v>
      </c>
      <c r="G4" s="31">
        <v>5.55212E-2</v>
      </c>
      <c r="H4" s="31">
        <v>6.6280000000000033E-2</v>
      </c>
      <c r="I4">
        <v>5.2573000000000002E-2</v>
      </c>
      <c r="J4">
        <v>6.6193299999999997E-2</v>
      </c>
      <c r="K4" s="31">
        <v>5.5121499999999997E-2</v>
      </c>
      <c r="L4" s="31">
        <v>6.6280000000000033E-2</v>
      </c>
      <c r="M4">
        <v>6.0344799999999997E-2</v>
      </c>
      <c r="N4">
        <v>6.6193299999999997E-2</v>
      </c>
      <c r="O4" s="31">
        <v>6.3933000000000004E-2</v>
      </c>
      <c r="P4" s="31">
        <v>6.6280000000000033E-2</v>
      </c>
    </row>
    <row r="5" spans="1:30" x14ac:dyDescent="0.3">
      <c r="A5">
        <v>2.4486500000000001E-2</v>
      </c>
      <c r="B5">
        <v>0.1275193</v>
      </c>
      <c r="C5" s="31">
        <v>3.16817E-2</v>
      </c>
      <c r="D5" s="31">
        <v>0.12767500000000001</v>
      </c>
      <c r="E5">
        <v>2.5397099999999999E-2</v>
      </c>
      <c r="F5">
        <v>0.1275193</v>
      </c>
      <c r="G5" s="31">
        <v>3.4940400000000003E-2</v>
      </c>
      <c r="H5" s="31">
        <v>0.12767500000000001</v>
      </c>
      <c r="I5">
        <v>4.0971E-2</v>
      </c>
      <c r="J5">
        <v>0.1275193</v>
      </c>
      <c r="K5" s="31">
        <v>4.4152799999999999E-2</v>
      </c>
      <c r="L5" s="31">
        <v>0.12767500000000001</v>
      </c>
      <c r="M5">
        <v>4.2594E-2</v>
      </c>
      <c r="N5">
        <v>0.1275193</v>
      </c>
      <c r="O5" s="31">
        <v>4.9397400000000001E-2</v>
      </c>
      <c r="P5" s="31">
        <v>0.12767500000000001</v>
      </c>
      <c r="AC5">
        <v>-0.19575899999999999</v>
      </c>
      <c r="AD5">
        <f>AC5+0.262039</f>
        <v>6.6280000000000033E-2</v>
      </c>
    </row>
    <row r="6" spans="1:30" x14ac:dyDescent="0.3">
      <c r="A6">
        <v>1.05763E-2</v>
      </c>
      <c r="B6">
        <v>0.18877830000000001</v>
      </c>
      <c r="C6" s="31">
        <v>1.72724E-2</v>
      </c>
      <c r="D6" s="31">
        <v>0.18900910000000004</v>
      </c>
      <c r="E6">
        <v>1.00042E-2</v>
      </c>
      <c r="F6">
        <v>0.18877830000000001</v>
      </c>
      <c r="G6" s="31">
        <v>1.8127799999999999E-2</v>
      </c>
      <c r="H6" s="31">
        <v>0.18900910000000004</v>
      </c>
      <c r="I6">
        <v>2.6317400000000001E-2</v>
      </c>
      <c r="J6">
        <v>0.18877830000000001</v>
      </c>
      <c r="K6" s="31">
        <v>3.0068299999999999E-2</v>
      </c>
      <c r="L6" s="31">
        <v>0.18900910000000004</v>
      </c>
      <c r="M6">
        <v>2.45872E-2</v>
      </c>
      <c r="N6">
        <v>0.18877830000000001</v>
      </c>
      <c r="O6" s="31">
        <v>3.2185100000000001E-2</v>
      </c>
      <c r="P6" s="31">
        <v>0.18900910000000004</v>
      </c>
      <c r="AC6">
        <v>-0.13436400000000001</v>
      </c>
      <c r="AD6">
        <f t="shared" ref="AD6:AD31" si="0">AC6+0.262039</f>
        <v>0.12767500000000001</v>
      </c>
    </row>
    <row r="7" spans="1:30" x14ac:dyDescent="0.3">
      <c r="A7">
        <v>3.7020899999999999E-3</v>
      </c>
      <c r="B7">
        <v>0.25003829999999999</v>
      </c>
      <c r="C7" s="31">
        <v>7.7324899999999998E-3</v>
      </c>
      <c r="D7" s="31">
        <v>0.25034320000000004</v>
      </c>
      <c r="E7">
        <v>3.2428299999999999E-3</v>
      </c>
      <c r="F7">
        <v>0.25003829999999999</v>
      </c>
      <c r="G7" s="31">
        <v>7.7958100000000002E-3</v>
      </c>
      <c r="H7" s="31">
        <v>0.25034320000000004</v>
      </c>
      <c r="I7">
        <v>1.39264E-2</v>
      </c>
      <c r="J7">
        <v>0.25003829999999999</v>
      </c>
      <c r="K7" s="31">
        <v>1.73974E-2</v>
      </c>
      <c r="L7" s="31">
        <v>0.25034320000000004</v>
      </c>
      <c r="M7">
        <v>1.16794E-2</v>
      </c>
      <c r="N7">
        <v>0.25003829999999999</v>
      </c>
      <c r="O7" s="31">
        <v>1.7683999999999998E-2</v>
      </c>
      <c r="P7" s="31">
        <v>0.25034320000000004</v>
      </c>
      <c r="AC7">
        <v>-7.3029899999999995E-2</v>
      </c>
      <c r="AD7">
        <f t="shared" si="0"/>
        <v>0.18900910000000004</v>
      </c>
    </row>
    <row r="8" spans="1:30" x14ac:dyDescent="0.3">
      <c r="A8">
        <v>1.30667E-3</v>
      </c>
      <c r="B8">
        <v>0.3112973</v>
      </c>
      <c r="C8" s="31">
        <v>3.2188999999999998E-3</v>
      </c>
      <c r="D8" s="31">
        <v>0.31167730000000005</v>
      </c>
      <c r="E8">
        <v>1.1085100000000001E-3</v>
      </c>
      <c r="F8">
        <v>0.3112973</v>
      </c>
      <c r="G8" s="31">
        <v>3.15687E-3</v>
      </c>
      <c r="H8" s="31">
        <v>0.31167730000000005</v>
      </c>
      <c r="I8">
        <v>6.5333500000000003E-3</v>
      </c>
      <c r="J8">
        <v>0.3112973</v>
      </c>
      <c r="K8" s="31">
        <v>8.79716E-3</v>
      </c>
      <c r="L8" s="31">
        <v>0.31167730000000005</v>
      </c>
      <c r="M8">
        <v>5.1205900000000004E-3</v>
      </c>
      <c r="N8">
        <v>0.3112973</v>
      </c>
      <c r="O8" s="31">
        <v>8.5249100000000001E-3</v>
      </c>
      <c r="P8" s="31">
        <v>0.31167730000000005</v>
      </c>
      <c r="AC8">
        <v>-1.1695799999999999E-2</v>
      </c>
      <c r="AD8">
        <f t="shared" si="0"/>
        <v>0.25034320000000004</v>
      </c>
    </row>
    <row r="9" spans="1:30" x14ac:dyDescent="0.3">
      <c r="A9">
        <v>4.9507399999999997E-4</v>
      </c>
      <c r="B9">
        <v>0.37255729999999998</v>
      </c>
      <c r="C9" s="31">
        <v>1.2801500000000001E-3</v>
      </c>
      <c r="D9" s="31">
        <v>0.37301100000000004</v>
      </c>
      <c r="E9">
        <v>4.0438300000000002E-4</v>
      </c>
      <c r="F9">
        <v>0.37255729999999998</v>
      </c>
      <c r="G9" s="31">
        <v>1.2126800000000001E-3</v>
      </c>
      <c r="H9" s="31">
        <v>0.37301100000000004</v>
      </c>
      <c r="I9">
        <v>2.8988E-3</v>
      </c>
      <c r="J9">
        <v>0.37255729999999998</v>
      </c>
      <c r="K9" s="31">
        <v>3.9975100000000001E-3</v>
      </c>
      <c r="L9" s="31">
        <v>0.37301100000000004</v>
      </c>
      <c r="M9">
        <v>2.2007200000000002E-3</v>
      </c>
      <c r="N9">
        <v>0.37255729999999998</v>
      </c>
      <c r="O9" s="31">
        <v>3.7315199999999999E-3</v>
      </c>
      <c r="P9" s="31">
        <v>0.37301100000000004</v>
      </c>
      <c r="AC9">
        <v>4.9638300000000003E-2</v>
      </c>
      <c r="AD9">
        <f t="shared" si="0"/>
        <v>0.31167730000000005</v>
      </c>
    </row>
    <row r="10" spans="1:30" x14ac:dyDescent="0.3">
      <c r="A10">
        <v>7.0279700000000004E-5</v>
      </c>
      <c r="B10">
        <v>0.43370130000000001</v>
      </c>
      <c r="C10" s="31">
        <v>1.1374699999999999E-4</v>
      </c>
      <c r="D10" s="31">
        <v>0.43423300000000004</v>
      </c>
      <c r="E10">
        <v>4.5486599999999999E-5</v>
      </c>
      <c r="F10">
        <v>0.43370130000000001</v>
      </c>
      <c r="G10" s="31">
        <v>7.17303E-5</v>
      </c>
      <c r="H10" s="31">
        <v>0.43423300000000004</v>
      </c>
      <c r="I10">
        <v>5.4016600000000002E-4</v>
      </c>
      <c r="J10">
        <v>0.43370130000000001</v>
      </c>
      <c r="K10" s="31">
        <v>6.3135999999999997E-4</v>
      </c>
      <c r="L10" s="31">
        <v>0.43423300000000004</v>
      </c>
      <c r="M10">
        <v>3.9181699999999998E-4</v>
      </c>
      <c r="N10">
        <v>0.43370130000000001</v>
      </c>
      <c r="O10" s="31">
        <v>5.5023400000000003E-4</v>
      </c>
      <c r="P10" s="31">
        <v>0.43423300000000004</v>
      </c>
      <c r="AC10">
        <v>0.110972</v>
      </c>
      <c r="AD10">
        <f t="shared" si="0"/>
        <v>0.37301100000000004</v>
      </c>
    </row>
    <row r="11" spans="1:30" x14ac:dyDescent="0.3">
      <c r="A11">
        <v>1.3055699999999999E-5</v>
      </c>
      <c r="B11">
        <v>0.46411330000000001</v>
      </c>
      <c r="C11" s="31">
        <v>4.7991399999999997E-2</v>
      </c>
      <c r="D11" s="31">
        <v>6.6279000000000032E-2</v>
      </c>
      <c r="E11">
        <v>-4.7454000000000003E-6</v>
      </c>
      <c r="F11">
        <v>0.46411330000000001</v>
      </c>
      <c r="G11" s="31">
        <v>5.5521300000000003E-2</v>
      </c>
      <c r="H11" s="31">
        <v>6.6279000000000032E-2</v>
      </c>
      <c r="I11">
        <v>2.6141400000000001E-4</v>
      </c>
      <c r="J11">
        <v>0.46411330000000001</v>
      </c>
      <c r="K11" s="31">
        <v>5.5121499999999997E-2</v>
      </c>
      <c r="L11" s="31">
        <v>6.6279000000000032E-2</v>
      </c>
      <c r="M11">
        <v>1.75704E-4</v>
      </c>
      <c r="N11">
        <v>0.46411330000000001</v>
      </c>
      <c r="O11" s="31">
        <v>6.3933100000000007E-2</v>
      </c>
      <c r="P11" s="31">
        <v>6.6279000000000032E-2</v>
      </c>
      <c r="AC11">
        <v>0.17219400000000001</v>
      </c>
      <c r="AD11">
        <f t="shared" si="0"/>
        <v>0.43423300000000004</v>
      </c>
    </row>
    <row r="12" spans="1:30" x14ac:dyDescent="0.3">
      <c r="A12">
        <v>-5.2318499999999997E-5</v>
      </c>
      <c r="B12">
        <v>0.50007629999999992</v>
      </c>
      <c r="C12" s="31">
        <v>4.7991399999999997E-2</v>
      </c>
      <c r="D12" s="31">
        <v>6.6280000000000033E-2</v>
      </c>
      <c r="E12">
        <v>-6.0042800000000001E-5</v>
      </c>
      <c r="F12">
        <v>0.50007629999999992</v>
      </c>
      <c r="G12" s="31">
        <v>5.55212E-2</v>
      </c>
      <c r="H12" s="31">
        <v>6.6280000000000033E-2</v>
      </c>
      <c r="I12">
        <v>-8.2849999999999995E-5</v>
      </c>
      <c r="J12">
        <v>0.50007629999999992</v>
      </c>
      <c r="K12" s="31">
        <v>5.5121499999999997E-2</v>
      </c>
      <c r="L12" s="31">
        <v>6.6280000000000033E-2</v>
      </c>
      <c r="M12">
        <v>-8.5532999999999996E-5</v>
      </c>
      <c r="N12">
        <v>0.50007629999999992</v>
      </c>
      <c r="O12" s="31">
        <v>6.3933100000000007E-2</v>
      </c>
      <c r="P12" s="31">
        <v>6.6280000000000033E-2</v>
      </c>
      <c r="AC12">
        <v>-0.19575999999999999</v>
      </c>
      <c r="AD12">
        <f t="shared" si="0"/>
        <v>6.6279000000000032E-2</v>
      </c>
    </row>
    <row r="13" spans="1:30" x14ac:dyDescent="0.3">
      <c r="A13">
        <v>1.3784100000000001E-5</v>
      </c>
      <c r="B13">
        <v>0.46371329999999999</v>
      </c>
      <c r="C13" s="31">
        <v>5.0298900000000001E-2</v>
      </c>
      <c r="D13" s="31">
        <v>3.9382000000000028E-2</v>
      </c>
      <c r="E13">
        <v>-4.12933E-6</v>
      </c>
      <c r="F13">
        <v>0.46371329999999999</v>
      </c>
      <c r="G13" s="31">
        <v>5.8458700000000002E-2</v>
      </c>
      <c r="H13" s="31">
        <v>3.9382000000000028E-2</v>
      </c>
      <c r="I13">
        <v>2.6524900000000001E-4</v>
      </c>
      <c r="J13">
        <v>0.46371329999999999</v>
      </c>
      <c r="K13" s="31">
        <v>5.7115399999999997E-2</v>
      </c>
      <c r="L13" s="31">
        <v>3.9382000000000028E-2</v>
      </c>
      <c r="M13">
        <v>1.7861400000000001E-4</v>
      </c>
      <c r="N13">
        <v>0.46371329999999999</v>
      </c>
      <c r="O13" s="31">
        <v>6.6287899999999997E-2</v>
      </c>
      <c r="P13" s="31">
        <v>3.9382000000000028E-2</v>
      </c>
      <c r="AC13">
        <v>-0.19575899999999999</v>
      </c>
      <c r="AD13">
        <f t="shared" si="0"/>
        <v>6.6280000000000033E-2</v>
      </c>
    </row>
    <row r="14" spans="1:30" x14ac:dyDescent="0.3">
      <c r="A14">
        <v>2.7149400000000001E-5</v>
      </c>
      <c r="B14">
        <v>0.45637630000000001</v>
      </c>
      <c r="C14" s="31">
        <v>5.0519399999999999E-2</v>
      </c>
      <c r="D14" s="31">
        <v>3.7907000000000024E-2</v>
      </c>
      <c r="E14">
        <v>7.18028E-6</v>
      </c>
      <c r="F14">
        <v>0.45637630000000001</v>
      </c>
      <c r="G14" s="31">
        <v>5.8715700000000003E-2</v>
      </c>
      <c r="H14" s="31">
        <v>3.7907000000000024E-2</v>
      </c>
      <c r="I14">
        <v>3.3552400000000002E-4</v>
      </c>
      <c r="J14">
        <v>0.45637630000000001</v>
      </c>
      <c r="K14" s="31">
        <v>5.7344899999999997E-2</v>
      </c>
      <c r="L14" s="31">
        <v>3.7907000000000024E-2</v>
      </c>
      <c r="M14">
        <v>2.3195400000000001E-4</v>
      </c>
      <c r="N14">
        <v>0.45637630000000001</v>
      </c>
      <c r="O14" s="31">
        <v>6.6567799999999996E-2</v>
      </c>
      <c r="P14" s="31">
        <v>3.7907000000000024E-2</v>
      </c>
      <c r="AC14">
        <v>-0.22265699999999999</v>
      </c>
      <c r="AD14">
        <f t="shared" si="0"/>
        <v>3.9382000000000028E-2</v>
      </c>
    </row>
    <row r="15" spans="1:30" x14ac:dyDescent="0.3">
      <c r="A15">
        <v>6.7019699999999998E-5</v>
      </c>
      <c r="B15">
        <v>0.43542130000000001</v>
      </c>
      <c r="C15" s="31">
        <v>4.4581200000000001E-2</v>
      </c>
      <c r="D15" s="31">
        <v>3.360100000000002E-2</v>
      </c>
      <c r="E15">
        <v>4.25943E-5</v>
      </c>
      <c r="F15">
        <v>0.43542130000000001</v>
      </c>
      <c r="G15" s="31">
        <v>5.1815899999999998E-2</v>
      </c>
      <c r="H15" s="31">
        <v>3.360100000000002E-2</v>
      </c>
      <c r="I15">
        <v>5.2460699999999996E-4</v>
      </c>
      <c r="J15">
        <v>0.43542130000000001</v>
      </c>
      <c r="K15" s="31">
        <v>5.0591799999999999E-2</v>
      </c>
      <c r="L15" s="31">
        <v>3.360100000000002E-2</v>
      </c>
      <c r="M15">
        <v>3.7967900000000001E-4</v>
      </c>
      <c r="N15">
        <v>0.43542130000000001</v>
      </c>
      <c r="O15" s="31">
        <v>5.8727500000000002E-2</v>
      </c>
      <c r="P15" s="31">
        <v>3.360100000000002E-2</v>
      </c>
      <c r="AC15">
        <v>-0.224132</v>
      </c>
      <c r="AD15">
        <f t="shared" si="0"/>
        <v>3.7907000000000024E-2</v>
      </c>
    </row>
    <row r="16" spans="1:30" x14ac:dyDescent="0.3">
      <c r="A16">
        <v>6.7320300000000007E-5</v>
      </c>
      <c r="B16">
        <v>0.43526429999999999</v>
      </c>
      <c r="C16" s="31">
        <v>2.3312800000000002E-2</v>
      </c>
      <c r="D16" s="31">
        <v>1.6865000000000019E-2</v>
      </c>
      <c r="E16">
        <v>4.2862299999999998E-5</v>
      </c>
      <c r="F16">
        <v>0.43526429999999999</v>
      </c>
      <c r="G16" s="31">
        <v>2.7055800000000001E-2</v>
      </c>
      <c r="H16" s="31">
        <v>1.6865000000000019E-2</v>
      </c>
      <c r="I16">
        <v>5.2601899999999997E-4</v>
      </c>
      <c r="J16">
        <v>0.43526429999999999</v>
      </c>
      <c r="K16" s="31">
        <v>2.6451700000000002E-2</v>
      </c>
      <c r="L16" s="31">
        <v>1.6865000000000019E-2</v>
      </c>
      <c r="M16">
        <v>3.8078500000000002E-4</v>
      </c>
      <c r="N16">
        <v>0.43526429999999999</v>
      </c>
      <c r="O16" s="31">
        <v>3.0753900000000001E-2</v>
      </c>
      <c r="P16" s="31">
        <v>1.6865000000000019E-2</v>
      </c>
      <c r="AC16">
        <v>-0.228438</v>
      </c>
      <c r="AD16">
        <f t="shared" si="0"/>
        <v>3.360100000000002E-2</v>
      </c>
    </row>
    <row r="17" spans="1:30" x14ac:dyDescent="0.3">
      <c r="A17">
        <v>6.9744099999999995E-5</v>
      </c>
      <c r="B17">
        <v>0.43399529999999997</v>
      </c>
      <c r="C17" s="31">
        <v>1.1332200000000001E-2</v>
      </c>
      <c r="D17" s="31">
        <v>7.4380000000000002E-3</v>
      </c>
      <c r="E17">
        <v>4.5023099999999999E-5</v>
      </c>
      <c r="F17">
        <v>0.43399529999999997</v>
      </c>
      <c r="G17" s="31">
        <v>1.31082E-2</v>
      </c>
      <c r="H17" s="31">
        <v>7.4380000000000002E-3</v>
      </c>
      <c r="I17">
        <v>5.3741200000000002E-4</v>
      </c>
      <c r="J17">
        <v>0.43399529999999997</v>
      </c>
      <c r="K17" s="31">
        <v>1.2853399999999999E-2</v>
      </c>
      <c r="L17" s="31">
        <v>7.4380000000000002E-3</v>
      </c>
      <c r="M17">
        <v>3.8970900000000002E-4</v>
      </c>
      <c r="N17">
        <v>0.43399529999999997</v>
      </c>
      <c r="O17" s="31">
        <v>1.4996000000000001E-2</v>
      </c>
      <c r="P17" s="31">
        <v>7.4380000000000002E-3</v>
      </c>
      <c r="AC17">
        <v>-0.245174</v>
      </c>
      <c r="AD17">
        <f t="shared" si="0"/>
        <v>1.6865000000000019E-2</v>
      </c>
    </row>
    <row r="18" spans="1:30" x14ac:dyDescent="0.3">
      <c r="A18">
        <v>6.9808399999999994E-5</v>
      </c>
      <c r="B18">
        <v>0.43396129999999999</v>
      </c>
      <c r="C18" s="31">
        <v>5.9012099999999996E-3</v>
      </c>
      <c r="D18" s="31">
        <v>3.7080000000000446E-3</v>
      </c>
      <c r="E18">
        <v>4.5078799999999999E-5</v>
      </c>
      <c r="F18">
        <v>0.43396129999999999</v>
      </c>
      <c r="G18" s="31">
        <v>6.8126799999999998E-3</v>
      </c>
      <c r="H18" s="31">
        <v>3.7080000000000446E-3</v>
      </c>
      <c r="I18">
        <v>5.3774200000000002E-4</v>
      </c>
      <c r="J18">
        <v>0.43396129999999999</v>
      </c>
      <c r="K18" s="31">
        <v>6.7468099999999998E-3</v>
      </c>
      <c r="L18" s="31">
        <v>3.7080000000000446E-3</v>
      </c>
      <c r="M18">
        <v>3.8996099999999998E-4</v>
      </c>
      <c r="N18">
        <v>0.43396129999999999</v>
      </c>
      <c r="O18" s="31">
        <v>7.8632500000000004E-3</v>
      </c>
      <c r="P18" s="31">
        <v>3.7080000000000446E-3</v>
      </c>
      <c r="AC18">
        <v>-0.25460100000000002</v>
      </c>
      <c r="AD18">
        <f t="shared" si="0"/>
        <v>7.4380000000000002E-3</v>
      </c>
    </row>
    <row r="19" spans="1:30" x14ac:dyDescent="0.3">
      <c r="A19">
        <v>7.0292700000000005E-5</v>
      </c>
      <c r="B19">
        <v>0.43370130000000001</v>
      </c>
      <c r="C19" s="31">
        <v>0</v>
      </c>
      <c r="D19" s="31">
        <v>0</v>
      </c>
      <c r="E19">
        <v>4.5498299999999998E-5</v>
      </c>
      <c r="F19">
        <v>0.43370130000000001</v>
      </c>
      <c r="G19" s="31">
        <v>0</v>
      </c>
      <c r="H19" s="31">
        <v>0</v>
      </c>
      <c r="I19">
        <v>5.4022100000000002E-4</v>
      </c>
      <c r="J19">
        <v>0.43370130000000001</v>
      </c>
      <c r="K19" s="31">
        <v>0</v>
      </c>
      <c r="L19" s="31">
        <v>0</v>
      </c>
      <c r="M19">
        <v>3.9186199999999998E-4</v>
      </c>
      <c r="N19">
        <v>0.43370130000000001</v>
      </c>
      <c r="O19" s="31">
        <v>0</v>
      </c>
      <c r="P19" s="31">
        <v>0</v>
      </c>
      <c r="AC19">
        <v>-0.25833099999999998</v>
      </c>
      <c r="AD19">
        <f t="shared" si="0"/>
        <v>3.7080000000000446E-3</v>
      </c>
    </row>
    <row r="20" spans="1:30" x14ac:dyDescent="0.3">
      <c r="A20">
        <v>4.39832E-2</v>
      </c>
      <c r="B20">
        <v>6.6191799999999995E-2</v>
      </c>
      <c r="C20" s="31">
        <v>-2.9104599999999999E-5</v>
      </c>
      <c r="D20" s="31">
        <v>0.46390200000000004</v>
      </c>
      <c r="E20">
        <v>4.9962100000000002E-2</v>
      </c>
      <c r="F20">
        <v>6.6191799999999995E-2</v>
      </c>
      <c r="G20" s="31">
        <v>-6.5252499999999999E-5</v>
      </c>
      <c r="H20" s="31">
        <v>0.46390200000000004</v>
      </c>
      <c r="I20">
        <v>5.2573000000000002E-2</v>
      </c>
      <c r="J20">
        <v>6.6191799999999995E-2</v>
      </c>
      <c r="K20" s="31">
        <v>2.2323500000000001E-4</v>
      </c>
      <c r="L20" s="31">
        <v>0.46390200000000004</v>
      </c>
      <c r="M20">
        <v>6.0344799999999997E-2</v>
      </c>
      <c r="N20">
        <v>6.6191799999999995E-2</v>
      </c>
      <c r="O20" s="31">
        <v>1.66236E-4</v>
      </c>
      <c r="P20" s="31">
        <v>0.46390200000000004</v>
      </c>
      <c r="AC20">
        <v>-0.26203900000000002</v>
      </c>
      <c r="AD20">
        <f t="shared" si="0"/>
        <v>0</v>
      </c>
    </row>
    <row r="21" spans="1:30" x14ac:dyDescent="0.3">
      <c r="A21">
        <v>4.3983099999999997E-2</v>
      </c>
      <c r="B21">
        <v>6.6193299999999997E-2</v>
      </c>
      <c r="C21" s="31">
        <v>-2.0810499999999999E-4</v>
      </c>
      <c r="D21" s="31">
        <v>0.50068599999999996</v>
      </c>
      <c r="E21">
        <v>4.9961899999999997E-2</v>
      </c>
      <c r="F21">
        <v>6.6193299999999997E-2</v>
      </c>
      <c r="G21" s="31">
        <v>-2.36319E-4</v>
      </c>
      <c r="H21" s="31">
        <v>0.50068599999999996</v>
      </c>
      <c r="I21">
        <v>5.2573000000000002E-2</v>
      </c>
      <c r="J21">
        <v>6.6193299999999997E-2</v>
      </c>
      <c r="K21" s="31">
        <v>-2.93054E-4</v>
      </c>
      <c r="L21" s="31">
        <v>0.50068599999999996</v>
      </c>
      <c r="M21">
        <v>6.0344799999999997E-2</v>
      </c>
      <c r="N21">
        <v>6.6193299999999997E-2</v>
      </c>
      <c r="O21" s="31">
        <v>-3.1905799999999999E-4</v>
      </c>
      <c r="P21" s="31">
        <v>0.50068599999999996</v>
      </c>
      <c r="AC21">
        <v>0.20186299999999999</v>
      </c>
      <c r="AD21">
        <f t="shared" si="0"/>
        <v>0.46390200000000004</v>
      </c>
    </row>
    <row r="22" spans="1:30" x14ac:dyDescent="0.3">
      <c r="A22">
        <v>4.6266099999999998E-2</v>
      </c>
      <c r="B22">
        <v>4.45225E-2</v>
      </c>
      <c r="C22" s="31">
        <v>-2.48233E-5</v>
      </c>
      <c r="D22" s="31">
        <v>0.46302200000000004</v>
      </c>
      <c r="E22">
        <v>5.3036800000000002E-2</v>
      </c>
      <c r="F22">
        <v>4.45225E-2</v>
      </c>
      <c r="G22" s="31">
        <v>-6.1161000000000006E-5</v>
      </c>
      <c r="H22" s="31">
        <v>0.46302200000000004</v>
      </c>
      <c r="I22">
        <v>5.3972300000000001E-2</v>
      </c>
      <c r="J22">
        <v>4.45225E-2</v>
      </c>
      <c r="K22" s="31">
        <v>2.35584E-4</v>
      </c>
      <c r="L22" s="31">
        <v>0.46302200000000004</v>
      </c>
      <c r="M22">
        <v>6.2331400000000002E-2</v>
      </c>
      <c r="N22">
        <v>4.45225E-2</v>
      </c>
      <c r="O22" s="31">
        <v>1.7784300000000001E-4</v>
      </c>
      <c r="P22" s="31">
        <v>0.46302200000000004</v>
      </c>
      <c r="AC22">
        <v>0.238647</v>
      </c>
      <c r="AD22">
        <f t="shared" si="0"/>
        <v>0.50068599999999996</v>
      </c>
    </row>
    <row r="23" spans="1:30" x14ac:dyDescent="0.3">
      <c r="A23">
        <v>4.74522E-2</v>
      </c>
      <c r="B23">
        <v>3.6884300000000002E-2</v>
      </c>
      <c r="C23" s="31">
        <v>6.9753799999999996E-5</v>
      </c>
      <c r="D23" s="31">
        <v>0.44355900000000004</v>
      </c>
      <c r="E23">
        <v>5.4514899999999998E-2</v>
      </c>
      <c r="F23">
        <v>3.6884300000000002E-2</v>
      </c>
      <c r="G23" s="31">
        <v>2.92177E-5</v>
      </c>
      <c r="H23" s="31">
        <v>0.44355900000000004</v>
      </c>
      <c r="I23">
        <v>5.51636E-2</v>
      </c>
      <c r="J23">
        <v>3.6884300000000002E-2</v>
      </c>
      <c r="K23" s="31">
        <v>5.0849700000000001E-4</v>
      </c>
      <c r="L23" s="31">
        <v>0.44355900000000004</v>
      </c>
      <c r="M23">
        <v>6.3733700000000004E-2</v>
      </c>
      <c r="N23">
        <v>3.6884300000000002E-2</v>
      </c>
      <c r="O23" s="31">
        <v>4.3429299999999998E-4</v>
      </c>
      <c r="P23" s="31">
        <v>0.44355900000000004</v>
      </c>
      <c r="AC23">
        <v>0.20098299999999999</v>
      </c>
      <c r="AD23">
        <f t="shared" si="0"/>
        <v>0.46302200000000004</v>
      </c>
    </row>
    <row r="24" spans="1:30" x14ac:dyDescent="0.3">
      <c r="A24">
        <v>1.2677799999999999E-2</v>
      </c>
      <c r="B24">
        <v>9.7777000000000003E-3</v>
      </c>
      <c r="C24" s="31">
        <v>7.2619200000000004E-5</v>
      </c>
      <c r="D24" s="31">
        <v>0.44296900000000006</v>
      </c>
      <c r="E24">
        <v>1.4556899999999999E-2</v>
      </c>
      <c r="F24">
        <v>9.7777000000000003E-3</v>
      </c>
      <c r="G24" s="31">
        <v>3.1955899999999997E-5</v>
      </c>
      <c r="H24" s="31">
        <v>0.44296900000000006</v>
      </c>
      <c r="I24">
        <v>1.4710000000000001E-2</v>
      </c>
      <c r="J24">
        <v>9.7777000000000003E-3</v>
      </c>
      <c r="K24" s="31">
        <v>5.1676499999999998E-4</v>
      </c>
      <c r="L24" s="31">
        <v>0.44296900000000006</v>
      </c>
      <c r="M24">
        <v>1.7035499999999999E-2</v>
      </c>
      <c r="N24">
        <v>9.7777000000000003E-3</v>
      </c>
      <c r="O24" s="31">
        <v>4.4206200000000001E-4</v>
      </c>
      <c r="P24" s="31">
        <v>0.44296900000000006</v>
      </c>
      <c r="AC24">
        <v>0.18151999999999999</v>
      </c>
      <c r="AD24">
        <f t="shared" si="0"/>
        <v>0.44355900000000004</v>
      </c>
    </row>
    <row r="25" spans="1:30" x14ac:dyDescent="0.3">
      <c r="A25">
        <v>1.10016E-2</v>
      </c>
      <c r="B25">
        <v>8.3793999999999952E-3</v>
      </c>
      <c r="C25" s="31">
        <v>8.0809999999999994E-5</v>
      </c>
      <c r="D25" s="31">
        <v>0.44128900000000004</v>
      </c>
      <c r="E25">
        <v>1.26293E-2</v>
      </c>
      <c r="F25">
        <v>8.3793999999999952E-3</v>
      </c>
      <c r="G25" s="31">
        <v>3.9784599999999999E-5</v>
      </c>
      <c r="H25" s="31">
        <v>0.44128900000000004</v>
      </c>
      <c r="I25">
        <v>1.2771899999999999E-2</v>
      </c>
      <c r="J25">
        <v>8.3793999999999952E-3</v>
      </c>
      <c r="K25" s="31">
        <v>5.4034500000000002E-4</v>
      </c>
      <c r="L25" s="31">
        <v>0.44128900000000004</v>
      </c>
      <c r="M25">
        <v>1.47934E-2</v>
      </c>
      <c r="N25">
        <v>8.3793999999999952E-3</v>
      </c>
      <c r="O25" s="31">
        <v>4.6423800000000001E-4</v>
      </c>
      <c r="P25" s="31">
        <v>0.44128900000000004</v>
      </c>
      <c r="AC25">
        <v>0.18093000000000001</v>
      </c>
      <c r="AD25">
        <f t="shared" si="0"/>
        <v>0.44296900000000006</v>
      </c>
    </row>
    <row r="26" spans="1:30" x14ac:dyDescent="0.3">
      <c r="A26">
        <v>1.0194999999999999E-2</v>
      </c>
      <c r="B26">
        <v>7.706500000000005E-3</v>
      </c>
      <c r="C26" s="31">
        <v>1.04992E-4</v>
      </c>
      <c r="D26" s="31">
        <v>0.43610599999999999</v>
      </c>
      <c r="E26">
        <v>1.1701700000000001E-2</v>
      </c>
      <c r="F26">
        <v>7.706500000000005E-3</v>
      </c>
      <c r="G26" s="31">
        <v>6.3245100000000002E-5</v>
      </c>
      <c r="H26" s="31">
        <v>0.43610599999999999</v>
      </c>
      <c r="I26">
        <v>1.1839300000000001E-2</v>
      </c>
      <c r="J26">
        <v>7.706500000000005E-3</v>
      </c>
      <c r="K26" s="31">
        <v>6.0710600000000005E-4</v>
      </c>
      <c r="L26" s="31">
        <v>0.43610599999999999</v>
      </c>
      <c r="M26">
        <v>1.37146E-2</v>
      </c>
      <c r="N26">
        <v>7.706500000000005E-3</v>
      </c>
      <c r="O26" s="31">
        <v>5.2733100000000002E-4</v>
      </c>
      <c r="P26" s="31">
        <v>0.43610599999999999</v>
      </c>
      <c r="AC26">
        <v>0.17924999999999999</v>
      </c>
      <c r="AD26">
        <f t="shared" si="0"/>
        <v>0.44128900000000004</v>
      </c>
    </row>
    <row r="27" spans="1:30" x14ac:dyDescent="0.3">
      <c r="A27">
        <v>8.7255800000000001E-3</v>
      </c>
      <c r="B27">
        <v>6.6231000000000068E-3</v>
      </c>
      <c r="C27" s="31">
        <v>1.05184E-4</v>
      </c>
      <c r="D27" s="31">
        <v>0.43606500000000004</v>
      </c>
      <c r="E27">
        <v>1.00196E-2</v>
      </c>
      <c r="F27">
        <v>6.6231000000000068E-3</v>
      </c>
      <c r="G27" s="31">
        <v>6.3431599999999998E-5</v>
      </c>
      <c r="H27" s="31">
        <v>0.43606500000000004</v>
      </c>
      <c r="I27">
        <v>1.0114700000000001E-2</v>
      </c>
      <c r="J27">
        <v>6.6231000000000068E-3</v>
      </c>
      <c r="K27" s="31">
        <v>6.0763400000000002E-4</v>
      </c>
      <c r="L27" s="31">
        <v>0.43606500000000004</v>
      </c>
      <c r="M27">
        <v>1.17243E-2</v>
      </c>
      <c r="N27">
        <v>6.6231000000000068E-3</v>
      </c>
      <c r="O27" s="31">
        <v>5.2782999999999997E-4</v>
      </c>
      <c r="P27" s="31">
        <v>0.43606500000000004</v>
      </c>
      <c r="AC27">
        <v>0.174067</v>
      </c>
      <c r="AD27">
        <f t="shared" si="0"/>
        <v>0.43610599999999999</v>
      </c>
    </row>
    <row r="28" spans="1:30" x14ac:dyDescent="0.3">
      <c r="A28">
        <v>0</v>
      </c>
      <c r="B28">
        <v>0</v>
      </c>
      <c r="C28" s="31">
        <v>1.12225E-4</v>
      </c>
      <c r="D28" s="31">
        <v>0.43455300000000002</v>
      </c>
      <c r="E28">
        <v>0</v>
      </c>
      <c r="F28">
        <v>0</v>
      </c>
      <c r="G28" s="31">
        <v>7.0270000000000003E-5</v>
      </c>
      <c r="H28" s="31">
        <v>0.43455300000000002</v>
      </c>
      <c r="I28">
        <v>0</v>
      </c>
      <c r="J28">
        <v>0</v>
      </c>
      <c r="K28" s="31">
        <v>6.2698500000000004E-4</v>
      </c>
      <c r="L28" s="31">
        <v>0.43455300000000002</v>
      </c>
      <c r="M28">
        <v>0</v>
      </c>
      <c r="N28">
        <v>0</v>
      </c>
      <c r="O28" s="31">
        <v>5.4613199999999995E-4</v>
      </c>
      <c r="P28" s="31">
        <v>0.43455300000000002</v>
      </c>
      <c r="AC28">
        <v>0.17402599999999999</v>
      </c>
      <c r="AD28">
        <f t="shared" si="0"/>
        <v>0.43606500000000004</v>
      </c>
    </row>
    <row r="29" spans="1:30" x14ac:dyDescent="0.3">
      <c r="C29" s="31">
        <v>1.12279E-4</v>
      </c>
      <c r="D29" s="31">
        <v>0.43454199999999998</v>
      </c>
      <c r="G29" s="31">
        <v>7.0321999999999995E-5</v>
      </c>
      <c r="H29" s="31">
        <v>0.43454199999999998</v>
      </c>
      <c r="K29" s="31">
        <v>6.2713999999999999E-4</v>
      </c>
      <c r="L29" s="31">
        <v>0.43454199999999998</v>
      </c>
      <c r="O29" s="31">
        <v>5.4627799999999998E-4</v>
      </c>
      <c r="P29" s="31">
        <v>0.43454199999999998</v>
      </c>
      <c r="AC29">
        <v>0.172514</v>
      </c>
      <c r="AD29">
        <f t="shared" si="0"/>
        <v>0.43455300000000002</v>
      </c>
    </row>
    <row r="30" spans="1:30" x14ac:dyDescent="0.3">
      <c r="C30" s="31">
        <v>1.13783E-4</v>
      </c>
      <c r="D30" s="31">
        <v>0.43423300000000004</v>
      </c>
      <c r="G30" s="31">
        <v>7.1767799999999994E-5</v>
      </c>
      <c r="H30" s="31">
        <v>0.43423300000000004</v>
      </c>
      <c r="K30" s="31">
        <v>6.3145200000000001E-4</v>
      </c>
      <c r="L30" s="31">
        <v>0.43423300000000004</v>
      </c>
      <c r="O30" s="31">
        <v>5.5032900000000001E-4</v>
      </c>
      <c r="P30" s="31">
        <v>0.43423300000000004</v>
      </c>
      <c r="AC30">
        <v>0.17250299999999999</v>
      </c>
      <c r="AD30">
        <f t="shared" si="0"/>
        <v>0.43454199999999998</v>
      </c>
    </row>
    <row r="31" spans="1:30" x14ac:dyDescent="0.3">
      <c r="AC31">
        <v>0.17219400000000001</v>
      </c>
      <c r="AD31">
        <f t="shared" si="0"/>
        <v>0.43423300000000004</v>
      </c>
    </row>
  </sheetData>
  <mergeCells count="9">
    <mergeCell ref="A1:P1"/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E1" workbookViewId="0">
      <selection activeCell="J2" sqref="J2:J29"/>
    </sheetView>
  </sheetViews>
  <sheetFormatPr defaultRowHeight="14.4" x14ac:dyDescent="0.3"/>
  <sheetData>
    <row r="1" spans="1:10" ht="15" customHeight="1" thickBot="1" x14ac:dyDescent="0.35">
      <c r="C1" s="34" t="s">
        <v>43</v>
      </c>
      <c r="D1" s="34" t="s">
        <v>44</v>
      </c>
      <c r="E1" s="34" t="s">
        <v>45</v>
      </c>
      <c r="F1" s="36" t="s">
        <v>81</v>
      </c>
      <c r="G1" s="36" t="s">
        <v>82</v>
      </c>
      <c r="H1" s="36"/>
      <c r="I1" s="36" t="s">
        <v>83</v>
      </c>
      <c r="J1" s="36" t="s">
        <v>25</v>
      </c>
    </row>
    <row r="2" spans="1:10" ht="15" thickBot="1" x14ac:dyDescent="0.35">
      <c r="A2" s="54" t="s">
        <v>56</v>
      </c>
      <c r="B2" s="35">
        <v>50</v>
      </c>
      <c r="C2" s="35">
        <v>3.96</v>
      </c>
      <c r="D2" s="35">
        <v>13</v>
      </c>
      <c r="E2" s="35">
        <v>0.4</v>
      </c>
      <c r="F2">
        <f>(C2*0.01)*(D2*0.01)*(35*0.01)</f>
        <v>1.8018000000000003E-3</v>
      </c>
      <c r="G2">
        <f>F2*1000</f>
        <v>1.8018000000000003</v>
      </c>
      <c r="H2" s="37">
        <v>9.81</v>
      </c>
      <c r="I2" s="35">
        <v>0.24440500000000001</v>
      </c>
      <c r="J2">
        <f>C2/((D2*I2)^0.5)</f>
        <v>2.2216132992918194</v>
      </c>
    </row>
    <row r="3" spans="1:10" ht="15" thickBot="1" x14ac:dyDescent="0.35">
      <c r="A3" s="54"/>
      <c r="B3" s="35">
        <v>50</v>
      </c>
      <c r="C3" s="35">
        <v>4.1900000000000004</v>
      </c>
      <c r="D3" s="35">
        <v>12.5</v>
      </c>
      <c r="E3" s="35">
        <v>0.9</v>
      </c>
      <c r="F3">
        <f t="shared" ref="F3:F29" si="0">(C3*0.01)*(D3*0.01)*(35*0.01)</f>
        <v>1.8331250000000006E-3</v>
      </c>
      <c r="G3">
        <f t="shared" ref="G3:G29" si="1">F3*1000</f>
        <v>1.8331250000000006</v>
      </c>
      <c r="H3" s="37">
        <v>9.81</v>
      </c>
      <c r="I3" s="35">
        <v>0.54991199999999996</v>
      </c>
      <c r="J3">
        <f t="shared" ref="J3:J29" si="2">C3/((D3*I3)^0.5)</f>
        <v>1.5981311551824564</v>
      </c>
    </row>
    <row r="4" spans="1:10" ht="15" thickBot="1" x14ac:dyDescent="0.35">
      <c r="A4" s="54"/>
      <c r="B4" s="35">
        <v>50</v>
      </c>
      <c r="C4" s="35">
        <v>4.5199999999999996</v>
      </c>
      <c r="D4" s="35">
        <v>11.6</v>
      </c>
      <c r="E4" s="35">
        <v>1.5</v>
      </c>
      <c r="F4">
        <f t="shared" si="0"/>
        <v>1.8351199999999998E-3</v>
      </c>
      <c r="G4">
        <f t="shared" si="1"/>
        <v>1.8351199999999999</v>
      </c>
      <c r="H4" s="37">
        <v>9.81</v>
      </c>
      <c r="I4" s="35">
        <v>0.91652</v>
      </c>
      <c r="J4">
        <f t="shared" si="2"/>
        <v>1.3862401299365765</v>
      </c>
    </row>
    <row r="5" spans="1:10" ht="15" thickBot="1" x14ac:dyDescent="0.35">
      <c r="A5" s="54"/>
      <c r="B5" s="35">
        <v>90</v>
      </c>
      <c r="C5" s="35">
        <v>7.59</v>
      </c>
      <c r="D5" s="35">
        <v>15.5</v>
      </c>
      <c r="E5" s="35">
        <v>3.1</v>
      </c>
      <c r="F5">
        <f t="shared" si="0"/>
        <v>4.1175750000000001E-3</v>
      </c>
      <c r="G5">
        <f t="shared" si="1"/>
        <v>4.1175750000000004</v>
      </c>
      <c r="H5" s="37">
        <v>9.81</v>
      </c>
      <c r="I5" s="35">
        <v>1.8941410000000001</v>
      </c>
      <c r="J5">
        <f t="shared" si="2"/>
        <v>1.4007794905471871</v>
      </c>
    </row>
    <row r="6" spans="1:10" ht="15" thickBot="1" x14ac:dyDescent="0.35">
      <c r="A6" s="54"/>
      <c r="B6" s="35">
        <v>90</v>
      </c>
      <c r="C6" s="35">
        <v>7.83</v>
      </c>
      <c r="D6" s="35">
        <v>15.2</v>
      </c>
      <c r="E6" s="35">
        <v>4.5</v>
      </c>
      <c r="F6">
        <f t="shared" si="0"/>
        <v>4.1655600000000013E-3</v>
      </c>
      <c r="G6">
        <f t="shared" si="1"/>
        <v>4.165560000000001</v>
      </c>
      <c r="H6" s="37">
        <v>9.81</v>
      </c>
      <c r="I6" s="35">
        <v>2.7495599999999998</v>
      </c>
      <c r="J6">
        <f t="shared" si="2"/>
        <v>1.2111790984256352</v>
      </c>
    </row>
    <row r="7" spans="1:10" ht="15" thickBot="1" x14ac:dyDescent="0.35">
      <c r="A7" s="54"/>
      <c r="B7" s="35">
        <v>90</v>
      </c>
      <c r="C7" s="35">
        <v>8.51</v>
      </c>
      <c r="D7" s="35">
        <v>15</v>
      </c>
      <c r="E7" s="35">
        <v>5</v>
      </c>
      <c r="F7">
        <f t="shared" si="0"/>
        <v>4.4677499999999995E-3</v>
      </c>
      <c r="G7">
        <f t="shared" si="1"/>
        <v>4.4677499999999997</v>
      </c>
      <c r="H7" s="37">
        <v>9.81</v>
      </c>
      <c r="I7" s="35">
        <v>3.0550670000000002</v>
      </c>
      <c r="J7">
        <f t="shared" si="2"/>
        <v>1.2571108101936728</v>
      </c>
    </row>
    <row r="8" spans="1:10" ht="15" thickBot="1" x14ac:dyDescent="0.35">
      <c r="A8" s="54"/>
      <c r="B8" s="35">
        <v>50</v>
      </c>
      <c r="C8" s="35">
        <v>3.26</v>
      </c>
      <c r="D8" s="35">
        <v>12</v>
      </c>
      <c r="E8" s="35">
        <v>0.5</v>
      </c>
      <c r="F8">
        <f t="shared" si="0"/>
        <v>1.3692000000000001E-3</v>
      </c>
      <c r="G8">
        <f t="shared" si="1"/>
        <v>1.3692000000000002</v>
      </c>
      <c r="H8" s="37">
        <v>9.81</v>
      </c>
      <c r="I8" s="35">
        <v>0.30550699999999997</v>
      </c>
      <c r="J8">
        <f t="shared" si="2"/>
        <v>1.7026147611034042</v>
      </c>
    </row>
    <row r="9" spans="1:10" ht="15" thickBot="1" x14ac:dyDescent="0.35">
      <c r="A9" s="54"/>
      <c r="B9" s="35">
        <v>50</v>
      </c>
      <c r="C9" s="35">
        <v>3.84</v>
      </c>
      <c r="D9" s="35">
        <v>11.5</v>
      </c>
      <c r="E9" s="35">
        <v>1</v>
      </c>
      <c r="F9">
        <f t="shared" si="0"/>
        <v>1.5456000000000001E-3</v>
      </c>
      <c r="G9">
        <f t="shared" si="1"/>
        <v>1.5456000000000001</v>
      </c>
      <c r="H9" s="37">
        <v>9.81</v>
      </c>
      <c r="I9" s="35">
        <v>0.61101300000000003</v>
      </c>
      <c r="J9">
        <f t="shared" si="2"/>
        <v>1.4486286794588425</v>
      </c>
    </row>
    <row r="10" spans="1:10" ht="15" thickBot="1" x14ac:dyDescent="0.35">
      <c r="A10" s="54"/>
      <c r="B10" s="35">
        <v>50</v>
      </c>
      <c r="C10" s="35">
        <v>4.05</v>
      </c>
      <c r="D10" s="35">
        <v>11.2</v>
      </c>
      <c r="E10" s="35">
        <v>2.6</v>
      </c>
      <c r="F10">
        <f t="shared" si="0"/>
        <v>1.5876000000000002E-3</v>
      </c>
      <c r="G10">
        <f t="shared" si="1"/>
        <v>1.5876000000000001</v>
      </c>
      <c r="H10" s="37">
        <v>9.81</v>
      </c>
      <c r="I10" s="35">
        <v>1.588635</v>
      </c>
      <c r="J10">
        <f t="shared" si="2"/>
        <v>0.96013864170191932</v>
      </c>
    </row>
    <row r="11" spans="1:10" ht="15" thickBot="1" x14ac:dyDescent="0.35">
      <c r="A11" s="54"/>
      <c r="B11" s="35">
        <v>90</v>
      </c>
      <c r="C11" s="35">
        <v>7.66</v>
      </c>
      <c r="D11" s="35">
        <v>15.8</v>
      </c>
      <c r="E11" s="35">
        <v>4</v>
      </c>
      <c r="F11">
        <f t="shared" si="0"/>
        <v>4.2359800000000003E-3</v>
      </c>
      <c r="G11">
        <f t="shared" si="1"/>
        <v>4.2359800000000005</v>
      </c>
      <c r="H11" s="37">
        <v>9.81</v>
      </c>
      <c r="I11" s="35">
        <v>2.4440529999999998</v>
      </c>
      <c r="J11">
        <f t="shared" si="2"/>
        <v>1.2326645785577082</v>
      </c>
    </row>
    <row r="12" spans="1:10" ht="15" thickBot="1" x14ac:dyDescent="0.35">
      <c r="A12" s="54"/>
      <c r="B12" s="35">
        <v>90</v>
      </c>
      <c r="C12" s="35">
        <v>8.14</v>
      </c>
      <c r="D12" s="35">
        <v>15.5</v>
      </c>
      <c r="E12" s="35">
        <v>5.5</v>
      </c>
      <c r="F12">
        <f t="shared" si="0"/>
        <v>4.415950000000001E-3</v>
      </c>
      <c r="G12">
        <f t="shared" si="1"/>
        <v>4.4159500000000014</v>
      </c>
      <c r="H12" s="37">
        <v>9.81</v>
      </c>
      <c r="I12" s="35">
        <v>3.360573</v>
      </c>
      <c r="J12">
        <f t="shared" si="2"/>
        <v>1.1278514154153307</v>
      </c>
    </row>
    <row r="13" spans="1:10" ht="15" customHeight="1" thickBot="1" x14ac:dyDescent="0.35">
      <c r="A13" s="55"/>
      <c r="B13" s="35">
        <v>90</v>
      </c>
      <c r="C13" s="35">
        <v>8.68</v>
      </c>
      <c r="D13" s="35">
        <v>15.2</v>
      </c>
      <c r="E13" s="35">
        <v>6.6</v>
      </c>
      <c r="F13">
        <f t="shared" si="0"/>
        <v>4.6177600000000003E-3</v>
      </c>
      <c r="G13">
        <f t="shared" si="1"/>
        <v>4.6177600000000005</v>
      </c>
      <c r="H13" s="37">
        <v>9.81</v>
      </c>
      <c r="I13" s="35">
        <v>4.0326880000000003</v>
      </c>
      <c r="J13">
        <f t="shared" si="2"/>
        <v>1.1086657210596675</v>
      </c>
    </row>
    <row r="14" spans="1:10" ht="15" thickBot="1" x14ac:dyDescent="0.35">
      <c r="A14" s="56" t="s">
        <v>84</v>
      </c>
      <c r="B14" s="35">
        <v>50</v>
      </c>
      <c r="C14" s="35">
        <v>4.57</v>
      </c>
      <c r="D14" s="35">
        <v>11.1</v>
      </c>
      <c r="E14" s="35">
        <v>0.8</v>
      </c>
      <c r="F14">
        <f t="shared" si="0"/>
        <v>1.7754450000000003E-3</v>
      </c>
      <c r="G14">
        <f t="shared" si="1"/>
        <v>1.7754450000000004</v>
      </c>
      <c r="H14" s="37">
        <v>9.81</v>
      </c>
      <c r="I14" s="35">
        <v>0.488811</v>
      </c>
      <c r="J14">
        <f t="shared" si="2"/>
        <v>1.9619332406463317</v>
      </c>
    </row>
    <row r="15" spans="1:10" ht="15" thickBot="1" x14ac:dyDescent="0.35">
      <c r="A15" s="54"/>
      <c r="B15" s="35">
        <v>50</v>
      </c>
      <c r="C15" s="35">
        <v>5.6</v>
      </c>
      <c r="D15" s="35">
        <v>13</v>
      </c>
      <c r="E15" s="35">
        <v>0.86</v>
      </c>
      <c r="F15">
        <f t="shared" si="0"/>
        <v>2.5479999999999999E-3</v>
      </c>
      <c r="G15">
        <f t="shared" si="1"/>
        <v>2.548</v>
      </c>
      <c r="H15" s="37">
        <v>9.81</v>
      </c>
      <c r="I15" s="35">
        <v>0.52547100000000002</v>
      </c>
      <c r="J15">
        <f t="shared" si="2"/>
        <v>2.1426043109728741</v>
      </c>
    </row>
    <row r="16" spans="1:10" ht="15" thickBot="1" x14ac:dyDescent="0.35">
      <c r="A16" s="54"/>
      <c r="B16" s="35">
        <v>90</v>
      </c>
      <c r="C16" s="35">
        <v>6.15</v>
      </c>
      <c r="D16" s="35">
        <v>12</v>
      </c>
      <c r="E16" s="35">
        <v>1.02</v>
      </c>
      <c r="F16">
        <f t="shared" si="0"/>
        <v>2.5830000000000002E-3</v>
      </c>
      <c r="G16">
        <f t="shared" si="1"/>
        <v>2.5830000000000002</v>
      </c>
      <c r="H16" s="37">
        <v>9.81</v>
      </c>
      <c r="I16" s="35">
        <v>0.62323399999999995</v>
      </c>
      <c r="J16">
        <f t="shared" si="2"/>
        <v>2.2488418971284019</v>
      </c>
    </row>
    <row r="17" spans="1:10" ht="15" thickBot="1" x14ac:dyDescent="0.35">
      <c r="A17" s="54"/>
      <c r="B17" s="35">
        <v>90</v>
      </c>
      <c r="C17" s="35">
        <v>7.84</v>
      </c>
      <c r="D17" s="35">
        <v>15.2</v>
      </c>
      <c r="E17" s="35">
        <v>1.05</v>
      </c>
      <c r="F17">
        <f t="shared" si="0"/>
        <v>4.1708800000000001E-3</v>
      </c>
      <c r="G17">
        <f t="shared" si="1"/>
        <v>4.1708800000000004</v>
      </c>
      <c r="H17" s="37">
        <v>9.81</v>
      </c>
      <c r="I17" s="35">
        <v>0.64156400000000002</v>
      </c>
      <c r="J17">
        <f t="shared" si="2"/>
        <v>2.5105812180183205</v>
      </c>
    </row>
    <row r="18" spans="1:10" ht="15" thickBot="1" x14ac:dyDescent="0.35">
      <c r="A18" s="54"/>
      <c r="B18" s="35">
        <v>50</v>
      </c>
      <c r="C18" s="35">
        <v>6.62</v>
      </c>
      <c r="D18" s="35">
        <v>15.5</v>
      </c>
      <c r="E18" s="35">
        <v>0.89</v>
      </c>
      <c r="F18">
        <f t="shared" si="0"/>
        <v>3.5913500000000005E-3</v>
      </c>
      <c r="G18">
        <f t="shared" si="1"/>
        <v>3.5913500000000007</v>
      </c>
      <c r="H18" s="37">
        <v>9.81</v>
      </c>
      <c r="I18" s="35">
        <v>0.54380200000000001</v>
      </c>
      <c r="J18">
        <f t="shared" si="2"/>
        <v>2.2801936930957676</v>
      </c>
    </row>
    <row r="19" spans="1:10" ht="15" thickBot="1" x14ac:dyDescent="0.35">
      <c r="A19" s="54"/>
      <c r="B19" s="35">
        <v>50</v>
      </c>
      <c r="C19" s="35">
        <v>7.42</v>
      </c>
      <c r="D19" s="35">
        <v>15</v>
      </c>
      <c r="E19" s="35">
        <v>0.98</v>
      </c>
      <c r="F19">
        <f t="shared" si="0"/>
        <v>3.8955000000000001E-3</v>
      </c>
      <c r="G19">
        <f t="shared" si="1"/>
        <v>3.8955000000000002</v>
      </c>
      <c r="H19" s="37">
        <v>9.81</v>
      </c>
      <c r="I19" s="35">
        <v>0.59879300000000002</v>
      </c>
      <c r="J19">
        <f t="shared" si="2"/>
        <v>2.4758248541572905</v>
      </c>
    </row>
    <row r="20" spans="1:10" ht="15" thickBot="1" x14ac:dyDescent="0.35">
      <c r="A20" s="54"/>
      <c r="B20" s="35">
        <v>90</v>
      </c>
      <c r="C20" s="35">
        <v>6.52</v>
      </c>
      <c r="D20" s="35">
        <v>11.5</v>
      </c>
      <c r="E20" s="35">
        <v>1.1000000000000001</v>
      </c>
      <c r="F20">
        <f t="shared" si="0"/>
        <v>2.6243E-3</v>
      </c>
      <c r="G20">
        <f t="shared" si="1"/>
        <v>2.6242999999999999</v>
      </c>
      <c r="H20" s="37">
        <v>9.81</v>
      </c>
      <c r="I20" s="35">
        <v>0.67211500000000002</v>
      </c>
      <c r="J20">
        <f t="shared" si="2"/>
        <v>2.3451837788235381</v>
      </c>
    </row>
    <row r="21" spans="1:10" ht="15" customHeight="1" thickBot="1" x14ac:dyDescent="0.35">
      <c r="A21" s="55"/>
      <c r="B21" s="35">
        <v>90</v>
      </c>
      <c r="C21" s="35">
        <v>7.45</v>
      </c>
      <c r="D21" s="35">
        <v>12</v>
      </c>
      <c r="E21" s="35">
        <v>1.55</v>
      </c>
      <c r="F21">
        <f t="shared" si="0"/>
        <v>3.1290000000000003E-3</v>
      </c>
      <c r="G21">
        <f t="shared" si="1"/>
        <v>3.1290000000000004</v>
      </c>
      <c r="H21" s="37">
        <v>9.81</v>
      </c>
      <c r="I21" s="35">
        <v>0.947071</v>
      </c>
      <c r="J21">
        <f t="shared" si="2"/>
        <v>2.2099089487057277</v>
      </c>
    </row>
    <row r="22" spans="1:10" ht="15" thickBot="1" x14ac:dyDescent="0.35">
      <c r="A22" s="56" t="s">
        <v>85</v>
      </c>
      <c r="B22" s="35">
        <v>50</v>
      </c>
      <c r="C22" s="35">
        <v>4.26</v>
      </c>
      <c r="D22" s="35">
        <v>3.6</v>
      </c>
      <c r="E22" s="35">
        <v>4.26</v>
      </c>
      <c r="F22">
        <f t="shared" si="0"/>
        <v>5.3676000000000017E-4</v>
      </c>
      <c r="G22">
        <f t="shared" si="1"/>
        <v>0.53676000000000013</v>
      </c>
      <c r="H22" s="37">
        <v>9.81</v>
      </c>
      <c r="I22" s="35">
        <v>0.58657300000000001</v>
      </c>
      <c r="J22">
        <f t="shared" si="2"/>
        <v>2.9315500582993392</v>
      </c>
    </row>
    <row r="23" spans="1:10" ht="15" thickBot="1" x14ac:dyDescent="0.35">
      <c r="A23" s="54"/>
      <c r="B23" s="35">
        <v>50</v>
      </c>
      <c r="C23" s="35">
        <v>7</v>
      </c>
      <c r="D23" s="35">
        <v>3.1</v>
      </c>
      <c r="E23" s="35">
        <v>7</v>
      </c>
      <c r="F23">
        <f t="shared" si="0"/>
        <v>7.5950000000000019E-4</v>
      </c>
      <c r="G23">
        <f t="shared" si="1"/>
        <v>0.75950000000000017</v>
      </c>
      <c r="H23" s="37">
        <v>9.81</v>
      </c>
      <c r="I23" s="35">
        <v>0.59879300000000002</v>
      </c>
      <c r="J23">
        <f t="shared" si="2"/>
        <v>5.1378194173631515</v>
      </c>
    </row>
    <row r="24" spans="1:10" ht="15" thickBot="1" x14ac:dyDescent="0.35">
      <c r="A24" s="54"/>
      <c r="B24" s="35">
        <v>90</v>
      </c>
      <c r="C24" s="35">
        <v>9.57</v>
      </c>
      <c r="D24" s="35">
        <v>4.5</v>
      </c>
      <c r="E24" s="35">
        <v>9.57</v>
      </c>
      <c r="F24">
        <f t="shared" si="0"/>
        <v>1.5072750000000002E-3</v>
      </c>
      <c r="G24">
        <f t="shared" si="1"/>
        <v>1.5072750000000001</v>
      </c>
      <c r="H24" s="37">
        <v>9.81</v>
      </c>
      <c r="I24" s="35">
        <v>0.73321599999999998</v>
      </c>
      <c r="J24">
        <f t="shared" si="2"/>
        <v>5.2685331156395421</v>
      </c>
    </row>
    <row r="25" spans="1:10" ht="15" thickBot="1" x14ac:dyDescent="0.35">
      <c r="A25" s="54"/>
      <c r="B25" s="35">
        <v>90</v>
      </c>
      <c r="C25" s="35">
        <v>10.6</v>
      </c>
      <c r="D25" s="35">
        <v>4.3</v>
      </c>
      <c r="E25" s="35">
        <v>10.6</v>
      </c>
      <c r="F25">
        <f t="shared" si="0"/>
        <v>1.5953E-3</v>
      </c>
      <c r="G25">
        <f t="shared" si="1"/>
        <v>1.5952999999999999</v>
      </c>
      <c r="H25" s="37">
        <v>9.81</v>
      </c>
      <c r="I25" s="35">
        <v>0.74543599999999999</v>
      </c>
      <c r="J25">
        <f t="shared" si="2"/>
        <v>5.9206100241757671</v>
      </c>
    </row>
    <row r="26" spans="1:10" ht="15" thickBot="1" x14ac:dyDescent="0.35">
      <c r="A26" s="54"/>
      <c r="B26" s="35">
        <v>50</v>
      </c>
      <c r="C26" s="35">
        <v>6.08</v>
      </c>
      <c r="D26" s="35">
        <v>6.5</v>
      </c>
      <c r="E26" s="35">
        <v>6.08</v>
      </c>
      <c r="F26">
        <f t="shared" si="0"/>
        <v>1.3832E-3</v>
      </c>
      <c r="G26">
        <f t="shared" si="1"/>
        <v>1.3832</v>
      </c>
      <c r="H26" s="37">
        <v>9.81</v>
      </c>
      <c r="I26" s="35">
        <v>0.53769199999999995</v>
      </c>
      <c r="J26">
        <f t="shared" si="2"/>
        <v>3.2522214771080433</v>
      </c>
    </row>
    <row r="27" spans="1:10" ht="15" thickBot="1" x14ac:dyDescent="0.35">
      <c r="A27" s="54"/>
      <c r="B27" s="35">
        <v>50</v>
      </c>
      <c r="C27" s="35">
        <v>7.29</v>
      </c>
      <c r="D27" s="35">
        <v>5.0999999999999996</v>
      </c>
      <c r="E27" s="35">
        <v>7.29</v>
      </c>
      <c r="F27">
        <f t="shared" si="0"/>
        <v>1.3012650000000002E-3</v>
      </c>
      <c r="G27">
        <f t="shared" si="1"/>
        <v>1.3012650000000003</v>
      </c>
      <c r="H27" s="37">
        <v>9.81</v>
      </c>
      <c r="I27" s="35">
        <v>0.67211500000000002</v>
      </c>
      <c r="J27">
        <f t="shared" si="2"/>
        <v>3.9375007208680932</v>
      </c>
    </row>
    <row r="28" spans="1:10" ht="15" thickBot="1" x14ac:dyDescent="0.35">
      <c r="A28" s="54"/>
      <c r="B28" s="35">
        <v>90</v>
      </c>
      <c r="C28" s="35">
        <v>9.81</v>
      </c>
      <c r="D28" s="35">
        <v>6.3</v>
      </c>
      <c r="E28" s="35">
        <v>9.81</v>
      </c>
      <c r="F28">
        <f t="shared" si="0"/>
        <v>2.1631050000000002E-3</v>
      </c>
      <c r="G28">
        <f t="shared" si="1"/>
        <v>2.1631050000000003</v>
      </c>
      <c r="H28" s="37">
        <v>9.81</v>
      </c>
      <c r="I28" s="35">
        <v>0.85541900000000004</v>
      </c>
      <c r="J28">
        <f t="shared" si="2"/>
        <v>4.2258033835313302</v>
      </c>
    </row>
    <row r="29" spans="1:10" ht="15" thickBot="1" x14ac:dyDescent="0.35">
      <c r="A29" s="55"/>
      <c r="B29" s="35">
        <v>90</v>
      </c>
      <c r="C29" s="35">
        <v>10.94</v>
      </c>
      <c r="D29" s="35">
        <v>4.0999999999999996</v>
      </c>
      <c r="E29" s="35">
        <v>10.94</v>
      </c>
      <c r="F29">
        <f t="shared" si="0"/>
        <v>1.56989E-3</v>
      </c>
      <c r="G29">
        <f t="shared" si="1"/>
        <v>1.56989</v>
      </c>
      <c r="H29" s="37">
        <v>9.81</v>
      </c>
      <c r="I29" s="35">
        <v>0.89207899999999996</v>
      </c>
      <c r="J29">
        <f t="shared" si="2"/>
        <v>5.7203649327554604</v>
      </c>
    </row>
  </sheetData>
  <mergeCells count="3">
    <mergeCell ref="A2:A13"/>
    <mergeCell ref="A14:A21"/>
    <mergeCell ref="A22:A2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4" sqref="B2:G14"/>
    </sheetView>
  </sheetViews>
  <sheetFormatPr defaultRowHeight="14.4" x14ac:dyDescent="0.3"/>
  <sheetData>
    <row r="1" spans="1:7" ht="14.4" customHeight="1" x14ac:dyDescent="0.3"/>
    <row r="2" spans="1:7" ht="15" thickBot="1" x14ac:dyDescent="0.35">
      <c r="B2" s="34" t="s">
        <v>86</v>
      </c>
      <c r="C2" s="36" t="s">
        <v>87</v>
      </c>
      <c r="D2" t="s">
        <v>88</v>
      </c>
      <c r="E2" t="s">
        <v>89</v>
      </c>
      <c r="F2" t="s">
        <v>90</v>
      </c>
      <c r="G2" t="s">
        <v>91</v>
      </c>
    </row>
    <row r="3" spans="1:7" ht="15" customHeight="1" thickBot="1" x14ac:dyDescent="0.35">
      <c r="A3" s="54"/>
      <c r="B3" s="35">
        <v>0.4</v>
      </c>
      <c r="C3">
        <v>0.35066224271882424</v>
      </c>
      <c r="D3" s="35">
        <v>0.8</v>
      </c>
      <c r="E3">
        <v>0.43794563993662822</v>
      </c>
      <c r="F3" s="35">
        <v>4.26</v>
      </c>
      <c r="G3">
        <v>0.71684266383153605</v>
      </c>
    </row>
    <row r="4" spans="1:7" ht="15" thickBot="1" x14ac:dyDescent="0.35">
      <c r="A4" s="54"/>
      <c r="B4" s="35">
        <v>0.9</v>
      </c>
      <c r="C4">
        <v>0.37837681114604249</v>
      </c>
      <c r="D4" s="35">
        <v>0.86</v>
      </c>
      <c r="E4">
        <v>0.4958859998043979</v>
      </c>
      <c r="F4" s="35">
        <v>7</v>
      </c>
      <c r="G4">
        <v>1.2693538056366005</v>
      </c>
    </row>
    <row r="5" spans="1:7" ht="15" thickBot="1" x14ac:dyDescent="0.35">
      <c r="A5" s="54"/>
      <c r="B5" s="35">
        <v>1.5</v>
      </c>
      <c r="C5">
        <v>0.42371607096993652</v>
      </c>
      <c r="D5" s="35">
        <v>1.02</v>
      </c>
      <c r="E5">
        <v>0.56682629519956429</v>
      </c>
      <c r="F5" s="35">
        <v>9.57</v>
      </c>
      <c r="G5">
        <v>1.4403604147444815</v>
      </c>
    </row>
    <row r="6" spans="1:7" ht="15" thickBot="1" x14ac:dyDescent="0.35">
      <c r="A6" s="54"/>
      <c r="B6" s="35">
        <v>3.1</v>
      </c>
      <c r="C6">
        <v>0.61551894292806697</v>
      </c>
      <c r="D6" s="35">
        <v>1.05</v>
      </c>
      <c r="E6">
        <v>0.64203656868076053</v>
      </c>
      <c r="F6" s="35">
        <v>10.6</v>
      </c>
      <c r="G6">
        <v>1.6320638066336437</v>
      </c>
    </row>
    <row r="7" spans="1:7" ht="15" thickBot="1" x14ac:dyDescent="0.35">
      <c r="A7" s="54"/>
      <c r="B7" s="35">
        <v>4.5</v>
      </c>
      <c r="C7">
        <v>0.6412176444860147</v>
      </c>
      <c r="D7" s="35">
        <v>0.89</v>
      </c>
      <c r="E7">
        <v>0.53685578421393987</v>
      </c>
      <c r="F7" s="35">
        <v>6.08</v>
      </c>
      <c r="G7">
        <v>0.76139916685554909</v>
      </c>
    </row>
    <row r="8" spans="1:7" ht="15" thickBot="1" x14ac:dyDescent="0.35">
      <c r="A8" s="54"/>
      <c r="B8" s="35">
        <v>5</v>
      </c>
      <c r="C8">
        <v>0.70153513528650457</v>
      </c>
      <c r="D8" s="35">
        <v>0.98</v>
      </c>
      <c r="E8">
        <v>0.61167928364581248</v>
      </c>
      <c r="F8" s="35">
        <v>7.29</v>
      </c>
      <c r="G8">
        <v>1.030642237383411</v>
      </c>
    </row>
    <row r="9" spans="1:7" ht="15" thickBot="1" x14ac:dyDescent="0.35">
      <c r="A9" s="54"/>
      <c r="B9" s="35">
        <v>0.5</v>
      </c>
      <c r="C9">
        <v>0.30046401989440313</v>
      </c>
      <c r="D9" s="35">
        <v>1.1000000000000001</v>
      </c>
      <c r="E9">
        <v>0.61385270206352949</v>
      </c>
      <c r="F9" s="35">
        <v>9.81</v>
      </c>
      <c r="G9">
        <v>1.2478553029669976</v>
      </c>
    </row>
    <row r="10" spans="1:7" ht="15" thickBot="1" x14ac:dyDescent="0.35">
      <c r="A10" s="54"/>
      <c r="B10" s="35">
        <v>1</v>
      </c>
      <c r="C10">
        <v>0.36153287974293757</v>
      </c>
      <c r="D10" s="35">
        <v>1.55</v>
      </c>
      <c r="E10">
        <v>0.68664323564825269</v>
      </c>
      <c r="F10" s="35">
        <v>10.94</v>
      </c>
      <c r="G10">
        <v>1.7250071119597961</v>
      </c>
    </row>
    <row r="11" spans="1:7" ht="15" thickBot="1" x14ac:dyDescent="0.35">
      <c r="A11" s="54"/>
      <c r="B11" s="35">
        <v>2.6</v>
      </c>
      <c r="C11">
        <v>0.38637721536822167</v>
      </c>
    </row>
    <row r="12" spans="1:7" ht="15" thickBot="1" x14ac:dyDescent="0.35">
      <c r="A12" s="54"/>
      <c r="B12" s="35">
        <v>4</v>
      </c>
      <c r="C12">
        <v>0.61526997543583151</v>
      </c>
    </row>
    <row r="13" spans="1:7" ht="15" customHeight="1" thickBot="1" x14ac:dyDescent="0.35">
      <c r="A13" s="54"/>
      <c r="B13" s="35">
        <v>5.5</v>
      </c>
      <c r="C13">
        <v>0.66012176487937624</v>
      </c>
    </row>
    <row r="14" spans="1:7" ht="15" thickBot="1" x14ac:dyDescent="0.35">
      <c r="A14" s="55"/>
      <c r="B14" s="35">
        <v>6.6</v>
      </c>
      <c r="C14">
        <v>0.71082620103941341</v>
      </c>
    </row>
    <row r="15" spans="1:7" ht="15" customHeight="1" x14ac:dyDescent="0.3">
      <c r="A15" s="56"/>
    </row>
    <row r="16" spans="1:7" x14ac:dyDescent="0.3">
      <c r="A16" s="54"/>
    </row>
    <row r="17" spans="1:1" x14ac:dyDescent="0.3">
      <c r="A17" s="54"/>
    </row>
    <row r="18" spans="1:1" x14ac:dyDescent="0.3">
      <c r="A18" s="54"/>
    </row>
    <row r="19" spans="1:1" x14ac:dyDescent="0.3">
      <c r="A19" s="54"/>
    </row>
    <row r="20" spans="1:1" x14ac:dyDescent="0.3">
      <c r="A20" s="54"/>
    </row>
    <row r="21" spans="1:1" ht="15" customHeight="1" x14ac:dyDescent="0.3">
      <c r="A21" s="54"/>
    </row>
    <row r="22" spans="1:1" ht="15" thickBot="1" x14ac:dyDescent="0.35">
      <c r="A22" s="55"/>
    </row>
    <row r="23" spans="1:1" ht="15" customHeight="1" x14ac:dyDescent="0.3">
      <c r="A23" s="56"/>
    </row>
    <row r="24" spans="1:1" x14ac:dyDescent="0.3">
      <c r="A24" s="54"/>
    </row>
    <row r="25" spans="1:1" x14ac:dyDescent="0.3">
      <c r="A25" s="54"/>
    </row>
    <row r="26" spans="1:1" x14ac:dyDescent="0.3">
      <c r="A26" s="54"/>
    </row>
    <row r="27" spans="1:1" x14ac:dyDescent="0.3">
      <c r="A27" s="54"/>
    </row>
    <row r="28" spans="1:1" x14ac:dyDescent="0.3">
      <c r="A28" s="54"/>
    </row>
    <row r="29" spans="1:1" x14ac:dyDescent="0.3">
      <c r="A29" s="54"/>
    </row>
    <row r="30" spans="1:1" ht="15" thickBot="1" x14ac:dyDescent="0.35">
      <c r="A30" s="55"/>
    </row>
  </sheetData>
  <mergeCells count="3">
    <mergeCell ref="A3:A14"/>
    <mergeCell ref="A15:A22"/>
    <mergeCell ref="A23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5" zoomScale="90" zoomScaleNormal="90" workbookViewId="0">
      <selection activeCell="M17" sqref="M17"/>
    </sheetView>
  </sheetViews>
  <sheetFormatPr defaultRowHeight="14.4" x14ac:dyDescent="0.3"/>
  <cols>
    <col min="1" max="1" width="5" customWidth="1"/>
    <col min="14" max="14" width="8.88671875" customWidth="1"/>
    <col min="15" max="15" width="11.44140625" customWidth="1"/>
  </cols>
  <sheetData>
    <row r="1" spans="1:18" x14ac:dyDescent="0.3">
      <c r="A1" s="12"/>
      <c r="B1" s="42" t="s">
        <v>39</v>
      </c>
      <c r="C1" s="42"/>
      <c r="D1" s="42"/>
      <c r="E1" s="39" t="s">
        <v>42</v>
      </c>
      <c r="F1" s="40"/>
      <c r="G1" s="40"/>
      <c r="H1" s="40"/>
      <c r="I1" s="40"/>
      <c r="J1" s="41"/>
      <c r="K1" s="8"/>
    </row>
    <row r="2" spans="1:18" ht="15" customHeight="1" x14ac:dyDescent="0.3">
      <c r="A2" s="1"/>
      <c r="B2" s="11" t="s">
        <v>40</v>
      </c>
      <c r="C2" s="11" t="s">
        <v>1</v>
      </c>
      <c r="D2" s="11" t="s">
        <v>41</v>
      </c>
      <c r="E2" s="11" t="s">
        <v>43</v>
      </c>
      <c r="F2" s="11" t="s">
        <v>44</v>
      </c>
      <c r="G2" s="11" t="s">
        <v>45</v>
      </c>
      <c r="H2" s="11" t="s">
        <v>46</v>
      </c>
      <c r="I2" s="11" t="s">
        <v>3</v>
      </c>
      <c r="J2" s="11" t="s">
        <v>4</v>
      </c>
      <c r="K2" s="9" t="s">
        <v>49</v>
      </c>
      <c r="M2" s="16" t="s">
        <v>50</v>
      </c>
      <c r="N2" s="39"/>
      <c r="O2" s="41"/>
      <c r="P2" s="42"/>
      <c r="Q2" s="42"/>
      <c r="R2" s="42"/>
    </row>
    <row r="3" spans="1:18" ht="15" customHeight="1" x14ac:dyDescent="0.3">
      <c r="A3" s="43" t="s">
        <v>61</v>
      </c>
      <c r="B3" s="11">
        <v>50</v>
      </c>
      <c r="C3" s="11">
        <v>1005</v>
      </c>
      <c r="D3" s="11">
        <v>1</v>
      </c>
      <c r="E3" s="11">
        <v>3.9600000000000004</v>
      </c>
      <c r="F3" s="11">
        <v>13</v>
      </c>
      <c r="G3" s="11">
        <v>0.4</v>
      </c>
      <c r="H3" s="11">
        <v>0.24440533232628403</v>
      </c>
      <c r="I3" s="11">
        <v>0.20258043865005929</v>
      </c>
      <c r="J3" s="11">
        <v>1.0569598987529599E-2</v>
      </c>
      <c r="K3" s="9">
        <f>0.0024/(I3^1.06)</f>
        <v>1.3038207369268166E-2</v>
      </c>
      <c r="L3">
        <v>4.372304199772982E-2</v>
      </c>
      <c r="M3">
        <f>0.0033*(I3^-0.9301)</f>
        <v>1.4569598987529573E-2</v>
      </c>
      <c r="N3" s="1"/>
      <c r="O3" s="11"/>
      <c r="P3" s="11"/>
      <c r="Q3" s="11"/>
      <c r="R3" s="11"/>
    </row>
    <row r="4" spans="1:18" x14ac:dyDescent="0.3">
      <c r="A4" s="44"/>
      <c r="B4" s="11">
        <v>50</v>
      </c>
      <c r="C4" s="11">
        <v>1005</v>
      </c>
      <c r="D4" s="11">
        <v>2</v>
      </c>
      <c r="E4" s="11">
        <v>4.1900000000000004</v>
      </c>
      <c r="F4" s="11">
        <v>12.5</v>
      </c>
      <c r="G4" s="11">
        <v>0.89999999999999969</v>
      </c>
      <c r="H4" s="11">
        <v>0.5499119977341389</v>
      </c>
      <c r="I4" s="11">
        <v>0.39130060648666565</v>
      </c>
      <c r="J4" s="11">
        <v>7.3980504634732899E-3</v>
      </c>
      <c r="K4" s="9">
        <f t="shared" ref="K4:K14" si="0">0.0024/(I4^1.06)</f>
        <v>6.4885863624351029E-3</v>
      </c>
      <c r="L4">
        <v>2.8108310544611801E-2</v>
      </c>
      <c r="M4">
        <f t="shared" ref="M4:M14" si="1">0.0033*(I4^-0.9301)</f>
        <v>7.8980504634732895E-3</v>
      </c>
      <c r="N4" s="43"/>
      <c r="O4" s="11"/>
      <c r="P4" s="11"/>
      <c r="Q4" s="11"/>
      <c r="R4" s="11"/>
    </row>
    <row r="5" spans="1:18" x14ac:dyDescent="0.3">
      <c r="A5" s="44"/>
      <c r="B5" s="11">
        <v>50</v>
      </c>
      <c r="C5" s="11">
        <v>1005</v>
      </c>
      <c r="D5" s="11">
        <v>3</v>
      </c>
      <c r="E5" s="11">
        <v>4.5199999999999996</v>
      </c>
      <c r="F5" s="11">
        <v>11.6</v>
      </c>
      <c r="G5" s="11">
        <v>1.5</v>
      </c>
      <c r="H5" s="11">
        <v>0.91651999622356506</v>
      </c>
      <c r="I5" s="11">
        <v>0.51966978982767009</v>
      </c>
      <c r="J5" s="11">
        <v>6.6618735643836002E-3</v>
      </c>
      <c r="K5" s="9">
        <f t="shared" si="0"/>
        <v>4.8033045422899842E-3</v>
      </c>
      <c r="L5">
        <v>2.42253680634201E-2</v>
      </c>
      <c r="M5">
        <f t="shared" si="1"/>
        <v>6.0661873564383613E-3</v>
      </c>
      <c r="N5" s="44"/>
      <c r="O5" s="11"/>
      <c r="P5" s="11"/>
      <c r="Q5" s="11"/>
      <c r="R5" s="11"/>
    </row>
    <row r="6" spans="1:18" x14ac:dyDescent="0.3">
      <c r="A6" s="44"/>
      <c r="B6" s="11">
        <v>90</v>
      </c>
      <c r="C6" s="11">
        <v>1005</v>
      </c>
      <c r="D6" s="11">
        <v>1</v>
      </c>
      <c r="E6" s="11">
        <v>7.59</v>
      </c>
      <c r="F6" s="11">
        <v>15.5</v>
      </c>
      <c r="G6" s="11">
        <v>3.1</v>
      </c>
      <c r="H6" s="11">
        <v>1.8941413255287012</v>
      </c>
      <c r="I6" s="11">
        <v>0.5095588814553913</v>
      </c>
      <c r="J6" s="11">
        <v>6.37806468531971E-3</v>
      </c>
      <c r="K6" s="9">
        <f t="shared" si="0"/>
        <v>4.9043923186906273E-3</v>
      </c>
      <c r="L6">
        <v>1.9601779095626298E-2</v>
      </c>
      <c r="M6">
        <f t="shared" si="1"/>
        <v>6.1780646853197129E-3</v>
      </c>
      <c r="N6" s="44"/>
      <c r="O6" s="11"/>
      <c r="P6" s="11"/>
      <c r="Q6" s="11"/>
      <c r="R6" s="11"/>
    </row>
    <row r="7" spans="1:18" x14ac:dyDescent="0.3">
      <c r="A7" s="44"/>
      <c r="B7" s="11">
        <v>90</v>
      </c>
      <c r="C7" s="11">
        <v>1005</v>
      </c>
      <c r="D7" s="11">
        <v>2</v>
      </c>
      <c r="E7" s="11">
        <v>7.8299999999999992</v>
      </c>
      <c r="F7" s="11">
        <v>15.2</v>
      </c>
      <c r="G7" s="11">
        <v>4.5</v>
      </c>
      <c r="H7" s="11">
        <v>2.7495599886706947</v>
      </c>
      <c r="I7" s="11">
        <v>0.68126899147508058</v>
      </c>
      <c r="J7" s="11">
        <v>5.3156795949112802E-3</v>
      </c>
      <c r="K7" s="9">
        <f t="shared" si="0"/>
        <v>3.6049023273650093E-3</v>
      </c>
      <c r="L7">
        <v>1.11585373134328E-2</v>
      </c>
      <c r="M7">
        <f t="shared" si="1"/>
        <v>4.7156795949112804E-3</v>
      </c>
      <c r="N7" s="44"/>
      <c r="O7" s="11"/>
      <c r="P7" s="11"/>
      <c r="Q7" s="11"/>
      <c r="R7" s="11"/>
    </row>
    <row r="8" spans="1:18" x14ac:dyDescent="0.3">
      <c r="A8" s="44"/>
      <c r="B8" s="11">
        <v>90</v>
      </c>
      <c r="C8" s="11">
        <v>1005</v>
      </c>
      <c r="D8" s="11">
        <v>3</v>
      </c>
      <c r="E8" s="11">
        <v>8.51</v>
      </c>
      <c r="F8" s="11">
        <v>15</v>
      </c>
      <c r="G8" s="11">
        <v>5</v>
      </c>
      <c r="H8" s="11">
        <v>3.0550666540785505</v>
      </c>
      <c r="I8" s="11">
        <v>0.881912920185144</v>
      </c>
      <c r="J8" s="11">
        <v>3.1069004934557798E-3</v>
      </c>
      <c r="K8" s="9">
        <f t="shared" si="0"/>
        <v>2.7419529243221576E-3</v>
      </c>
      <c r="L8">
        <v>5.0282968853545404E-3</v>
      </c>
      <c r="M8">
        <f t="shared" si="1"/>
        <v>3.7091422685194024E-3</v>
      </c>
      <c r="N8" s="44"/>
      <c r="O8" s="11"/>
      <c r="P8" s="11"/>
      <c r="Q8" s="11"/>
      <c r="R8" s="11"/>
    </row>
    <row r="9" spans="1:18" x14ac:dyDescent="0.3">
      <c r="A9" s="44"/>
      <c r="B9" s="11">
        <v>50</v>
      </c>
      <c r="C9" s="11">
        <v>1008</v>
      </c>
      <c r="D9" s="11">
        <v>1</v>
      </c>
      <c r="E9" s="11">
        <v>3.26</v>
      </c>
      <c r="F9" s="11">
        <v>12</v>
      </c>
      <c r="G9" s="11">
        <v>0.50000000000000044</v>
      </c>
      <c r="H9" s="11">
        <v>0.30550666540785532</v>
      </c>
      <c r="I9" s="11">
        <v>0.34490586991940864</v>
      </c>
      <c r="J9" s="11">
        <v>8.1817516464892902E-3</v>
      </c>
      <c r="K9" s="9">
        <f t="shared" si="0"/>
        <v>7.4173474129317195E-3</v>
      </c>
      <c r="L9">
        <v>3.3717948717948698E-2</v>
      </c>
      <c r="M9">
        <f t="shared" si="1"/>
        <v>8.8817516464892946E-3</v>
      </c>
      <c r="N9" s="44"/>
      <c r="O9" s="11"/>
      <c r="P9" s="11"/>
      <c r="Q9" s="11"/>
      <c r="R9" s="11"/>
    </row>
    <row r="10" spans="1:18" x14ac:dyDescent="0.3">
      <c r="A10" s="44"/>
      <c r="B10" s="11">
        <v>50</v>
      </c>
      <c r="C10" s="11">
        <v>1008</v>
      </c>
      <c r="D10" s="11">
        <v>2</v>
      </c>
      <c r="E10" s="11">
        <v>3.84</v>
      </c>
      <c r="F10" s="11">
        <v>11.5</v>
      </c>
      <c r="G10" s="11">
        <v>1</v>
      </c>
      <c r="H10" s="11">
        <v>0.61101333081571008</v>
      </c>
      <c r="I10" s="11">
        <v>0.4762351384169824</v>
      </c>
      <c r="J10" s="11">
        <v>6.2791868731264097E-3</v>
      </c>
      <c r="K10" s="9">
        <f t="shared" si="0"/>
        <v>5.2689068348169251E-3</v>
      </c>
      <c r="L10">
        <v>2.2994652406417002E-2</v>
      </c>
      <c r="M10">
        <f t="shared" si="1"/>
        <v>6.5791868731264113E-3</v>
      </c>
    </row>
    <row r="11" spans="1:18" ht="15" customHeight="1" x14ac:dyDescent="0.3">
      <c r="A11" s="44"/>
      <c r="B11" s="11">
        <v>50</v>
      </c>
      <c r="C11" s="11">
        <v>1008</v>
      </c>
      <c r="D11" s="11">
        <v>3</v>
      </c>
      <c r="E11" s="11">
        <v>4.05</v>
      </c>
      <c r="F11" s="11">
        <v>11.2</v>
      </c>
      <c r="G11" s="11">
        <v>2.6</v>
      </c>
      <c r="H11" s="11">
        <v>1.5886346601208461</v>
      </c>
      <c r="I11" s="11">
        <v>1.0832692519525973</v>
      </c>
      <c r="J11" s="11">
        <v>3.56341334040119E-3</v>
      </c>
      <c r="K11" s="9">
        <f t="shared" si="0"/>
        <v>2.2049088501432347E-3</v>
      </c>
      <c r="L11">
        <v>1.02295104895104E-2</v>
      </c>
      <c r="M11">
        <f t="shared" si="1"/>
        <v>3.0634133404011895E-3</v>
      </c>
    </row>
    <row r="12" spans="1:18" x14ac:dyDescent="0.3">
      <c r="A12" s="44"/>
      <c r="B12" s="11">
        <v>90</v>
      </c>
      <c r="C12" s="11">
        <v>1008</v>
      </c>
      <c r="D12" s="11">
        <v>1</v>
      </c>
      <c r="E12" s="11">
        <v>7.66</v>
      </c>
      <c r="F12" s="11">
        <v>15.8</v>
      </c>
      <c r="G12" s="11">
        <v>3.9999999999999991</v>
      </c>
      <c r="H12" s="11">
        <v>2.4440533232628394</v>
      </c>
      <c r="I12" s="11">
        <v>0.65802754632654736</v>
      </c>
      <c r="J12" s="11">
        <v>4.27040555690368E-3</v>
      </c>
      <c r="K12" s="9">
        <f t="shared" si="0"/>
        <v>3.7400079281773848E-3</v>
      </c>
      <c r="L12">
        <v>1.10045649072753E-2</v>
      </c>
      <c r="M12">
        <f t="shared" si="1"/>
        <v>4.8704055569036816E-3</v>
      </c>
    </row>
    <row r="13" spans="1:18" x14ac:dyDescent="0.3">
      <c r="A13" s="44"/>
      <c r="B13" s="11">
        <v>90</v>
      </c>
      <c r="C13" s="11">
        <v>1008</v>
      </c>
      <c r="D13" s="11">
        <v>2</v>
      </c>
      <c r="E13" s="11">
        <v>8.14</v>
      </c>
      <c r="F13" s="11">
        <v>15.5</v>
      </c>
      <c r="G13" s="11">
        <v>5.5</v>
      </c>
      <c r="H13" s="11">
        <v>3.3605733194864049</v>
      </c>
      <c r="I13" s="11">
        <v>0.78565453624542414</v>
      </c>
      <c r="J13" s="11">
        <v>3.7300851717323598E-3</v>
      </c>
      <c r="K13" s="9">
        <f t="shared" si="0"/>
        <v>3.0993150272055161E-3</v>
      </c>
      <c r="L13">
        <v>8.8473644388398394E-3</v>
      </c>
      <c r="M13">
        <f t="shared" si="1"/>
        <v>4.1300851717323631E-3</v>
      </c>
    </row>
    <row r="14" spans="1:18" x14ac:dyDescent="0.3">
      <c r="A14" s="45"/>
      <c r="B14" s="11">
        <v>90</v>
      </c>
      <c r="C14" s="11">
        <v>1008</v>
      </c>
      <c r="D14" s="11">
        <v>3</v>
      </c>
      <c r="E14" s="11">
        <v>8.68</v>
      </c>
      <c r="F14" s="11">
        <v>15.2</v>
      </c>
      <c r="G14" s="11">
        <v>6.6</v>
      </c>
      <c r="H14" s="11">
        <v>4.0326879833836866</v>
      </c>
      <c r="I14" s="11">
        <v>0.81246220102868416</v>
      </c>
      <c r="J14" s="11">
        <v>3.40318827586545E-3</v>
      </c>
      <c r="K14" s="9">
        <f t="shared" si="0"/>
        <v>2.9910239240208392E-3</v>
      </c>
      <c r="L14">
        <v>8.4145971563981004E-3</v>
      </c>
      <c r="M14">
        <f t="shared" si="1"/>
        <v>4.0031882758654472E-3</v>
      </c>
    </row>
    <row r="15" spans="1:18" x14ac:dyDescent="0.3">
      <c r="A15" s="38" t="s">
        <v>62</v>
      </c>
      <c r="B15" s="11"/>
      <c r="C15" s="11"/>
      <c r="D15" s="11"/>
      <c r="E15" s="11"/>
      <c r="F15" s="11"/>
      <c r="G15" s="11"/>
      <c r="H15" s="11"/>
      <c r="I15" s="11"/>
      <c r="J15" s="11"/>
      <c r="K15" s="9"/>
    </row>
    <row r="16" spans="1:18" x14ac:dyDescent="0.3">
      <c r="A16" s="38"/>
      <c r="B16" s="11"/>
      <c r="C16" s="11"/>
      <c r="D16" s="11"/>
      <c r="E16" s="11"/>
      <c r="F16" s="11"/>
      <c r="G16" s="11"/>
      <c r="H16" s="11"/>
      <c r="I16" s="11"/>
      <c r="J16" s="11"/>
      <c r="K16" s="9"/>
      <c r="L16">
        <v>1.0569598987529599E-2</v>
      </c>
    </row>
    <row r="17" spans="1:25" x14ac:dyDescent="0.3">
      <c r="A17" s="38"/>
      <c r="B17" s="11"/>
      <c r="C17" s="11"/>
      <c r="D17" s="11"/>
      <c r="E17" s="11"/>
      <c r="F17" s="11"/>
      <c r="G17" s="11"/>
      <c r="H17" s="11"/>
      <c r="I17" s="11"/>
      <c r="J17" s="11"/>
      <c r="K17" s="9"/>
      <c r="L17">
        <v>7.3980504634732899E-3</v>
      </c>
    </row>
    <row r="18" spans="1:25" x14ac:dyDescent="0.3">
      <c r="A18" s="38"/>
      <c r="B18" s="11"/>
      <c r="C18" s="11"/>
      <c r="D18" s="11"/>
      <c r="E18" s="11"/>
      <c r="F18" s="11"/>
      <c r="G18" s="11"/>
      <c r="H18" s="11"/>
      <c r="I18" s="11"/>
      <c r="J18" s="11"/>
      <c r="K18" s="9"/>
      <c r="L18">
        <v>6.6618735643836002E-3</v>
      </c>
    </row>
    <row r="19" spans="1:25" ht="15" customHeight="1" x14ac:dyDescent="0.3">
      <c r="A19" s="38"/>
      <c r="B19" s="11"/>
      <c r="C19" s="11"/>
      <c r="D19" s="11"/>
      <c r="E19" s="11"/>
      <c r="F19" s="11"/>
      <c r="G19" s="11"/>
      <c r="H19" s="11"/>
      <c r="I19" s="11"/>
      <c r="J19" s="11"/>
      <c r="K19" s="9"/>
      <c r="L19">
        <v>6.37806468531971E-3</v>
      </c>
      <c r="M19" s="18" t="s">
        <v>51</v>
      </c>
    </row>
    <row r="20" spans="1:25" x14ac:dyDescent="0.3">
      <c r="A20" s="38"/>
      <c r="B20" s="11"/>
      <c r="C20" s="11"/>
      <c r="D20" s="11"/>
      <c r="E20" s="11"/>
      <c r="F20" s="11"/>
      <c r="G20" s="11"/>
      <c r="H20" s="11"/>
      <c r="I20" s="11"/>
      <c r="J20" s="11"/>
      <c r="K20" s="9"/>
      <c r="L20">
        <v>5.3156795949112802E-3</v>
      </c>
    </row>
    <row r="21" spans="1:25" x14ac:dyDescent="0.3">
      <c r="A21" s="3"/>
      <c r="B21" s="5"/>
      <c r="C21" s="5"/>
      <c r="D21" s="5"/>
      <c r="E21" s="5"/>
      <c r="F21" s="5"/>
      <c r="G21" s="5"/>
      <c r="H21" s="5"/>
      <c r="I21" s="5"/>
      <c r="J21" s="5"/>
      <c r="K21" s="9"/>
      <c r="L21">
        <v>3.1069004934557798E-3</v>
      </c>
    </row>
    <row r="22" spans="1:25" x14ac:dyDescent="0.3">
      <c r="A22" s="3"/>
      <c r="B22" s="11"/>
      <c r="C22" s="11"/>
      <c r="D22" s="11"/>
      <c r="E22" s="11"/>
      <c r="F22" s="11"/>
      <c r="G22" s="11"/>
      <c r="H22" s="11"/>
      <c r="I22" s="11"/>
      <c r="J22" s="11"/>
      <c r="K22" s="9"/>
      <c r="L22">
        <v>8.1817516464892902E-3</v>
      </c>
    </row>
    <row r="23" spans="1:25" x14ac:dyDescent="0.3">
      <c r="A23" s="3"/>
      <c r="B23" s="11"/>
      <c r="C23" s="11"/>
      <c r="D23" s="11"/>
      <c r="E23" s="11"/>
      <c r="F23" s="11"/>
      <c r="G23" s="11"/>
      <c r="H23" s="11"/>
      <c r="I23" s="11"/>
      <c r="J23" s="11"/>
      <c r="K23" s="9"/>
      <c r="L23">
        <v>6.2791868731264097E-3</v>
      </c>
    </row>
    <row r="24" spans="1:25" x14ac:dyDescent="0.3">
      <c r="A24" s="3"/>
      <c r="B24" s="11"/>
      <c r="C24" s="11"/>
      <c r="D24" s="11"/>
      <c r="E24" s="11"/>
      <c r="F24" s="11"/>
      <c r="G24" s="11"/>
      <c r="H24" s="11"/>
      <c r="I24" s="11"/>
      <c r="J24" s="11"/>
      <c r="K24" s="9"/>
      <c r="L24">
        <v>3.56341334040119E-3</v>
      </c>
    </row>
    <row r="25" spans="1:25" x14ac:dyDescent="0.3">
      <c r="A25" s="3"/>
      <c r="B25" s="11"/>
      <c r="C25" s="11"/>
      <c r="D25" s="11"/>
      <c r="E25" s="11"/>
      <c r="F25" s="11"/>
      <c r="G25" s="11"/>
      <c r="H25" s="11"/>
      <c r="I25" s="11"/>
      <c r="J25" s="11"/>
      <c r="K25" s="9"/>
      <c r="L25">
        <v>4.27040555690368E-3</v>
      </c>
    </row>
    <row r="26" spans="1:25" x14ac:dyDescent="0.3">
      <c r="A26" s="4"/>
      <c r="B26" s="11"/>
      <c r="C26" s="11"/>
      <c r="D26" s="11"/>
      <c r="E26" s="11"/>
      <c r="F26" s="11"/>
      <c r="G26" s="11"/>
      <c r="H26" s="11"/>
      <c r="I26" s="11"/>
      <c r="J26" s="11"/>
      <c r="K26" s="9"/>
      <c r="L26">
        <v>3.7300851717323598E-3</v>
      </c>
    </row>
    <row r="27" spans="1:25" x14ac:dyDescent="0.3">
      <c r="L27">
        <v>3.40318827586545E-3</v>
      </c>
    </row>
    <row r="31" spans="1:25" x14ac:dyDescent="0.3">
      <c r="B31" t="s">
        <v>35</v>
      </c>
      <c r="C31" t="s">
        <v>36</v>
      </c>
      <c r="D31" t="s">
        <v>19</v>
      </c>
      <c r="F31">
        <v>450</v>
      </c>
      <c r="I31" t="s">
        <v>31</v>
      </c>
      <c r="J31" t="s">
        <v>18</v>
      </c>
      <c r="K31" t="s">
        <v>16</v>
      </c>
      <c r="L31" s="10"/>
      <c r="M31" s="10"/>
      <c r="P31" s="13" t="s">
        <v>18</v>
      </c>
      <c r="Q31" s="13" t="s">
        <v>19</v>
      </c>
      <c r="R31" s="13" t="s">
        <v>16</v>
      </c>
      <c r="S31" s="13" t="s">
        <v>20</v>
      </c>
      <c r="T31" s="13" t="s">
        <v>21</v>
      </c>
      <c r="U31" s="13" t="s">
        <v>22</v>
      </c>
      <c r="V31" s="13" t="s">
        <v>2</v>
      </c>
      <c r="W31" s="13" t="s">
        <v>23</v>
      </c>
      <c r="X31" s="13" t="s">
        <v>24</v>
      </c>
      <c r="Y31" s="13" t="s">
        <v>25</v>
      </c>
    </row>
    <row r="32" spans="1:25" x14ac:dyDescent="0.3">
      <c r="B32" t="s">
        <v>37</v>
      </c>
      <c r="C32" t="s">
        <v>38</v>
      </c>
      <c r="D32" t="s">
        <v>27</v>
      </c>
      <c r="I32" t="s">
        <v>32</v>
      </c>
      <c r="J32" t="s">
        <v>33</v>
      </c>
      <c r="K32" t="s">
        <v>34</v>
      </c>
      <c r="L32" s="10"/>
      <c r="M32" s="10"/>
      <c r="P32" s="13" t="s">
        <v>26</v>
      </c>
      <c r="Q32" s="13" t="s">
        <v>27</v>
      </c>
      <c r="R32" s="13" t="s">
        <v>28</v>
      </c>
      <c r="S32" s="13"/>
      <c r="T32" s="13"/>
      <c r="U32" s="13"/>
      <c r="V32" s="13" t="s">
        <v>29</v>
      </c>
      <c r="W32" s="13" t="s">
        <v>30</v>
      </c>
      <c r="X32" s="13"/>
      <c r="Y32" s="13"/>
    </row>
    <row r="33" spans="2:25" x14ac:dyDescent="0.3">
      <c r="B33">
        <v>1005</v>
      </c>
      <c r="C33">
        <v>50</v>
      </c>
      <c r="D33">
        <v>1</v>
      </c>
      <c r="I33" s="14">
        <v>3.9600000000000003E-2</v>
      </c>
      <c r="J33" s="14">
        <v>11.1</v>
      </c>
      <c r="K33" s="14">
        <v>0.4</v>
      </c>
      <c r="L33" s="10">
        <f>K33/1000</f>
        <v>4.0000000000000002E-4</v>
      </c>
      <c r="M33" s="10">
        <f>I33*100</f>
        <v>3.9600000000000004</v>
      </c>
      <c r="N33">
        <v>28.204369660000001</v>
      </c>
      <c r="P33">
        <v>13</v>
      </c>
      <c r="Q33">
        <v>1</v>
      </c>
      <c r="R33">
        <v>4.0000000000000002E-4</v>
      </c>
      <c r="S33">
        <v>0.99870000000000003</v>
      </c>
      <c r="T33">
        <v>2.6480000000000001</v>
      </c>
      <c r="U33">
        <f>S33+(T33-S33)*R33</f>
        <v>0.99935972000000006</v>
      </c>
      <c r="V33">
        <f>((T33-S33)/T33)*R33*981</f>
        <v>0.24440533232628403</v>
      </c>
      <c r="W33">
        <v>3.9600000000000004</v>
      </c>
      <c r="X33">
        <f>(V33*P33*COS(RADIANS(Q33)))/(W33^2)</f>
        <v>0.20258043865005929</v>
      </c>
      <c r="Y33">
        <f>1/(X33)^0.5</f>
        <v>2.2217809893353513</v>
      </c>
    </row>
    <row r="34" spans="2:25" x14ac:dyDescent="0.3">
      <c r="B34">
        <v>1005</v>
      </c>
      <c r="C34">
        <v>50</v>
      </c>
      <c r="D34">
        <v>2</v>
      </c>
      <c r="I34" s="14">
        <v>4.19E-2</v>
      </c>
      <c r="J34" s="14">
        <v>13</v>
      </c>
      <c r="K34" s="14">
        <v>0.89999999999999969</v>
      </c>
      <c r="L34" s="10">
        <f t="shared" ref="L34:L57" si="2">K34/1000</f>
        <v>8.9999999999999965E-4</v>
      </c>
      <c r="M34" s="10">
        <f t="shared" ref="M34:M57" si="3">I34*100</f>
        <v>4.1900000000000004</v>
      </c>
      <c r="N34">
        <v>25.051780560000001</v>
      </c>
      <c r="P34">
        <v>12.5</v>
      </c>
      <c r="Q34">
        <v>2</v>
      </c>
      <c r="R34">
        <v>8.9999999999999965E-4</v>
      </c>
      <c r="S34">
        <v>0.99870000000000003</v>
      </c>
      <c r="T34">
        <v>2.6480000000000001</v>
      </c>
      <c r="U34">
        <f t="shared" ref="U34:U44" si="4">S34+(T34-S34)*R34</f>
        <v>1.0001843699999999</v>
      </c>
      <c r="V34">
        <f t="shared" ref="V34:V44" si="5">((T34-S34)/T34)*R34*981</f>
        <v>0.5499119977341389</v>
      </c>
      <c r="W34">
        <v>4.1900000000000004</v>
      </c>
      <c r="X34">
        <f t="shared" ref="X34:X44" si="6">(V34*P34*COS(RADIANS(Q34)))/(W34^2)</f>
        <v>0.39130060648666565</v>
      </c>
      <c r="Y34">
        <f t="shared" ref="Y34:Y44" si="7">1/(X34)^0.5</f>
        <v>1.5986181501436967</v>
      </c>
    </row>
    <row r="35" spans="2:25" x14ac:dyDescent="0.3">
      <c r="B35">
        <v>1005</v>
      </c>
      <c r="C35">
        <v>50</v>
      </c>
      <c r="D35">
        <v>3</v>
      </c>
      <c r="I35" s="14">
        <v>4.5199999999999997E-2</v>
      </c>
      <c r="J35" s="14">
        <v>12</v>
      </c>
      <c r="K35" s="14">
        <v>1.5</v>
      </c>
      <c r="L35" s="10">
        <f t="shared" si="2"/>
        <v>1.5E-3</v>
      </c>
      <c r="M35" s="10">
        <f t="shared" si="3"/>
        <v>4.5199999999999996</v>
      </c>
      <c r="N35">
        <v>26.14590686</v>
      </c>
      <c r="P35">
        <v>11.6</v>
      </c>
      <c r="Q35">
        <v>3</v>
      </c>
      <c r="R35">
        <v>1.5E-3</v>
      </c>
      <c r="S35">
        <v>0.99870000000000003</v>
      </c>
      <c r="T35">
        <v>2.6480000000000001</v>
      </c>
      <c r="U35">
        <f t="shared" si="4"/>
        <v>1.0011739500000001</v>
      </c>
      <c r="V35">
        <f t="shared" si="5"/>
        <v>0.91651999622356506</v>
      </c>
      <c r="W35">
        <v>4.5199999999999996</v>
      </c>
      <c r="X35">
        <f t="shared" si="6"/>
        <v>0.51966978982767009</v>
      </c>
      <c r="Y35">
        <f t="shared" si="7"/>
        <v>1.3871910072213804</v>
      </c>
    </row>
    <row r="36" spans="2:25" x14ac:dyDescent="0.3">
      <c r="B36">
        <v>1005</v>
      </c>
      <c r="C36">
        <v>90</v>
      </c>
      <c r="D36">
        <v>1</v>
      </c>
      <c r="I36" s="14">
        <v>7.5899999999999995E-2</v>
      </c>
      <c r="J36" s="14">
        <v>15.2</v>
      </c>
      <c r="K36" s="14">
        <v>3.1</v>
      </c>
      <c r="L36" s="10">
        <f t="shared" si="2"/>
        <v>3.0999999999999999E-3</v>
      </c>
      <c r="M36" s="10">
        <f t="shared" si="3"/>
        <v>7.59</v>
      </c>
      <c r="N36">
        <v>25.453302449999999</v>
      </c>
      <c r="P36">
        <v>15.5</v>
      </c>
      <c r="Q36">
        <v>1</v>
      </c>
      <c r="R36">
        <v>3.0999999999999999E-3</v>
      </c>
      <c r="S36">
        <v>0.99870000000000003</v>
      </c>
      <c r="T36">
        <v>2.6480000000000001</v>
      </c>
      <c r="U36">
        <f t="shared" si="4"/>
        <v>1.00381283</v>
      </c>
      <c r="V36">
        <f t="shared" si="5"/>
        <v>1.8941413255287012</v>
      </c>
      <c r="W36">
        <v>7.59</v>
      </c>
      <c r="X36">
        <f t="shared" si="6"/>
        <v>0.5095588814553913</v>
      </c>
      <c r="Y36">
        <f t="shared" si="7"/>
        <v>1.4008860551056996</v>
      </c>
    </row>
    <row r="37" spans="2:25" x14ac:dyDescent="0.3">
      <c r="B37">
        <v>1005</v>
      </c>
      <c r="C37">
        <v>90</v>
      </c>
      <c r="D37">
        <v>2</v>
      </c>
      <c r="I37" s="14">
        <v>7.8299999999999995E-2</v>
      </c>
      <c r="J37" s="14">
        <v>15.5</v>
      </c>
      <c r="K37" s="14">
        <v>4.5</v>
      </c>
      <c r="L37" s="10">
        <f t="shared" si="2"/>
        <v>4.4999999999999997E-3</v>
      </c>
      <c r="M37" s="10">
        <f t="shared" si="3"/>
        <v>7.8299999999999992</v>
      </c>
      <c r="N37">
        <v>26.577949319999998</v>
      </c>
      <c r="P37">
        <v>15.2</v>
      </c>
      <c r="Q37">
        <v>2</v>
      </c>
      <c r="R37">
        <v>4.4999999999999997E-3</v>
      </c>
      <c r="S37">
        <v>0.99870000000000003</v>
      </c>
      <c r="T37">
        <v>2.6480000000000001</v>
      </c>
      <c r="U37">
        <f t="shared" si="4"/>
        <v>1.00612185</v>
      </c>
      <c r="V37">
        <f t="shared" si="5"/>
        <v>2.7495599886706947</v>
      </c>
      <c r="W37">
        <v>7.8299999999999992</v>
      </c>
      <c r="X37">
        <f t="shared" si="6"/>
        <v>0.68126899147508058</v>
      </c>
      <c r="Y37">
        <f t="shared" si="7"/>
        <v>1.2115481783451274</v>
      </c>
    </row>
    <row r="38" spans="2:25" x14ac:dyDescent="0.3">
      <c r="B38">
        <v>1005</v>
      </c>
      <c r="C38">
        <v>90</v>
      </c>
      <c r="D38">
        <v>3</v>
      </c>
      <c r="I38" s="14">
        <v>8.5099999999999995E-2</v>
      </c>
      <c r="J38" s="14">
        <v>15</v>
      </c>
      <c r="K38" s="14">
        <v>5</v>
      </c>
      <c r="L38" s="10">
        <f t="shared" si="2"/>
        <v>5.0000000000000001E-3</v>
      </c>
      <c r="M38" s="10">
        <f t="shared" si="3"/>
        <v>8.51</v>
      </c>
      <c r="P38">
        <v>15</v>
      </c>
      <c r="Q38">
        <v>3</v>
      </c>
      <c r="R38">
        <v>5.0000000000000001E-3</v>
      </c>
      <c r="S38">
        <v>0.99870000000000003</v>
      </c>
      <c r="T38">
        <v>2.6480000000000001</v>
      </c>
      <c r="U38">
        <f t="shared" si="4"/>
        <v>1.0069465</v>
      </c>
      <c r="V38">
        <f t="shared" si="5"/>
        <v>3.0550666540785505</v>
      </c>
      <c r="W38">
        <v>8.51</v>
      </c>
      <c r="X38">
        <f t="shared" si="6"/>
        <v>0.63191292018514378</v>
      </c>
      <c r="Y38">
        <f t="shared" si="7"/>
        <v>1.2579731811657298</v>
      </c>
    </row>
    <row r="39" spans="2:25" x14ac:dyDescent="0.3">
      <c r="B39">
        <v>1008</v>
      </c>
      <c r="C39">
        <v>50</v>
      </c>
      <c r="D39">
        <v>1</v>
      </c>
      <c r="I39" s="14">
        <v>3.2599999999999997E-2</v>
      </c>
      <c r="J39" s="14">
        <v>11.5</v>
      </c>
      <c r="K39" s="14">
        <v>0.50000000000000044</v>
      </c>
      <c r="L39" s="10">
        <f t="shared" si="2"/>
        <v>5.0000000000000044E-4</v>
      </c>
      <c r="M39" s="10">
        <f t="shared" si="3"/>
        <v>3.26</v>
      </c>
      <c r="N39">
        <v>31.142659030000001</v>
      </c>
      <c r="P39">
        <v>12</v>
      </c>
      <c r="Q39">
        <v>1</v>
      </c>
      <c r="R39">
        <v>5.0000000000000044E-4</v>
      </c>
      <c r="S39">
        <v>0.99870000000000003</v>
      </c>
      <c r="T39">
        <v>2.6480000000000001</v>
      </c>
      <c r="U39">
        <f t="shared" si="4"/>
        <v>0.99952465000000001</v>
      </c>
      <c r="V39">
        <f t="shared" si="5"/>
        <v>0.30550666540785532</v>
      </c>
      <c r="W39">
        <v>3.26</v>
      </c>
      <c r="X39">
        <f t="shared" si="6"/>
        <v>0.34490586991940864</v>
      </c>
      <c r="Y39">
        <f t="shared" si="7"/>
        <v>1.7027453665794909</v>
      </c>
    </row>
    <row r="40" spans="2:25" x14ac:dyDescent="0.3">
      <c r="B40">
        <v>1008</v>
      </c>
      <c r="C40">
        <v>50</v>
      </c>
      <c r="D40">
        <v>2</v>
      </c>
      <c r="I40" s="14">
        <v>3.8399999999999997E-2</v>
      </c>
      <c r="J40" s="14">
        <v>12</v>
      </c>
      <c r="K40" s="14">
        <v>1</v>
      </c>
      <c r="L40" s="10">
        <f t="shared" si="2"/>
        <v>1E-3</v>
      </c>
      <c r="M40" s="10">
        <f t="shared" si="3"/>
        <v>3.84</v>
      </c>
      <c r="N40">
        <v>26.948489370000001</v>
      </c>
      <c r="P40">
        <v>11.5</v>
      </c>
      <c r="Q40">
        <v>2</v>
      </c>
      <c r="R40">
        <v>1E-3</v>
      </c>
      <c r="S40">
        <v>0.99870000000000003</v>
      </c>
      <c r="T40">
        <v>2.6480000000000001</v>
      </c>
      <c r="U40">
        <f t="shared" si="4"/>
        <v>1.0003493000000001</v>
      </c>
      <c r="V40">
        <f t="shared" si="5"/>
        <v>0.61101333081571008</v>
      </c>
      <c r="W40">
        <v>3.84</v>
      </c>
      <c r="X40">
        <f t="shared" si="6"/>
        <v>0.4762351384169824</v>
      </c>
      <c r="Y40">
        <f t="shared" si="7"/>
        <v>1.4490697215981105</v>
      </c>
    </row>
    <row r="41" spans="2:25" x14ac:dyDescent="0.3">
      <c r="B41">
        <v>1008</v>
      </c>
      <c r="C41">
        <v>50</v>
      </c>
      <c r="D41">
        <v>3</v>
      </c>
      <c r="I41" s="14">
        <v>7.0499999999999993E-2</v>
      </c>
      <c r="J41" s="14">
        <v>10.199999999999999</v>
      </c>
      <c r="K41" s="14">
        <v>2.6</v>
      </c>
      <c r="L41" s="10">
        <f t="shared" si="2"/>
        <v>2.5999999999999999E-3</v>
      </c>
      <c r="M41" s="10">
        <f t="shared" si="3"/>
        <v>7.0499999999999989</v>
      </c>
      <c r="N41">
        <v>29.54514481</v>
      </c>
      <c r="P41">
        <v>11.2</v>
      </c>
      <c r="Q41">
        <v>3</v>
      </c>
      <c r="R41">
        <v>2.5999999999999999E-3</v>
      </c>
      <c r="S41">
        <v>0.99870000000000003</v>
      </c>
      <c r="T41">
        <v>2.6480000000000001</v>
      </c>
      <c r="U41">
        <f t="shared" si="4"/>
        <v>1.00298818</v>
      </c>
      <c r="V41">
        <f t="shared" si="5"/>
        <v>1.5886346601208461</v>
      </c>
      <c r="W41">
        <v>4.05</v>
      </c>
      <c r="X41">
        <f t="shared" si="6"/>
        <v>1.0832692519525973</v>
      </c>
      <c r="Y41">
        <f t="shared" si="7"/>
        <v>0.96079733981390258</v>
      </c>
    </row>
    <row r="42" spans="2:25" x14ac:dyDescent="0.3">
      <c r="B42">
        <v>1008</v>
      </c>
      <c r="C42">
        <v>90</v>
      </c>
      <c r="D42">
        <v>1</v>
      </c>
      <c r="I42" s="14">
        <v>7.6600000000000001E-2</v>
      </c>
      <c r="J42" s="14">
        <v>15.8</v>
      </c>
      <c r="K42" s="14">
        <v>3.9999999999999991</v>
      </c>
      <c r="L42" s="10">
        <f t="shared" si="2"/>
        <v>3.9999999999999992E-3</v>
      </c>
      <c r="M42" s="10">
        <f t="shared" si="3"/>
        <v>7.66</v>
      </c>
      <c r="N42">
        <v>31.142659030000001</v>
      </c>
      <c r="P42">
        <v>15.8</v>
      </c>
      <c r="Q42">
        <v>1</v>
      </c>
      <c r="R42">
        <v>3.9999999999999992E-3</v>
      </c>
      <c r="S42">
        <v>0.99870000000000003</v>
      </c>
      <c r="T42">
        <v>2.6480000000000001</v>
      </c>
      <c r="U42">
        <f t="shared" si="4"/>
        <v>1.0052972</v>
      </c>
      <c r="V42">
        <f t="shared" si="5"/>
        <v>2.4440533232628394</v>
      </c>
      <c r="W42">
        <v>7.66</v>
      </c>
      <c r="X42">
        <f t="shared" si="6"/>
        <v>0.65802754632654736</v>
      </c>
      <c r="Y42">
        <f t="shared" si="7"/>
        <v>1.2327583781492519</v>
      </c>
    </row>
    <row r="43" spans="2:25" x14ac:dyDescent="0.3">
      <c r="B43">
        <v>1008</v>
      </c>
      <c r="C43">
        <v>90</v>
      </c>
      <c r="D43">
        <v>2</v>
      </c>
      <c r="I43" s="14">
        <v>8.14E-2</v>
      </c>
      <c r="J43" s="14">
        <v>15.5</v>
      </c>
      <c r="K43" s="14">
        <v>5.5</v>
      </c>
      <c r="L43" s="10">
        <f t="shared" si="2"/>
        <v>5.4999999999999997E-3</v>
      </c>
      <c r="M43" s="10">
        <f t="shared" si="3"/>
        <v>8.14</v>
      </c>
      <c r="N43">
        <v>27.4098769</v>
      </c>
      <c r="P43">
        <v>15.5</v>
      </c>
      <c r="Q43">
        <v>2</v>
      </c>
      <c r="R43">
        <v>5.4999999999999997E-3</v>
      </c>
      <c r="S43">
        <v>0.99870000000000003</v>
      </c>
      <c r="T43">
        <v>2.6480000000000001</v>
      </c>
      <c r="U43">
        <f t="shared" si="4"/>
        <v>1.0077711499999999</v>
      </c>
      <c r="V43">
        <f t="shared" si="5"/>
        <v>3.3605733194864049</v>
      </c>
      <c r="W43">
        <v>8.14</v>
      </c>
      <c r="X43">
        <f t="shared" si="6"/>
        <v>0.78565453624542414</v>
      </c>
      <c r="Y43">
        <f t="shared" si="7"/>
        <v>1.128195047122341</v>
      </c>
    </row>
    <row r="44" spans="2:25" x14ac:dyDescent="0.3">
      <c r="B44">
        <v>1008</v>
      </c>
      <c r="C44">
        <v>90</v>
      </c>
      <c r="D44">
        <v>3</v>
      </c>
      <c r="I44" s="14">
        <v>8.6800000000000002E-2</v>
      </c>
      <c r="J44" s="14">
        <v>15.2</v>
      </c>
      <c r="K44" s="14">
        <v>6.6</v>
      </c>
      <c r="L44" s="10">
        <f t="shared" si="2"/>
        <v>6.6E-3</v>
      </c>
      <c r="M44" s="10">
        <f t="shared" si="3"/>
        <v>8.68</v>
      </c>
      <c r="N44">
        <v>30.386799079999999</v>
      </c>
      <c r="P44">
        <v>15.2</v>
      </c>
      <c r="Q44">
        <v>3</v>
      </c>
      <c r="R44">
        <v>6.6E-3</v>
      </c>
      <c r="S44">
        <v>0.99870000000000003</v>
      </c>
      <c r="T44">
        <v>2.6480000000000001</v>
      </c>
      <c r="U44">
        <f t="shared" si="4"/>
        <v>1.0095853800000001</v>
      </c>
      <c r="V44">
        <f t="shared" si="5"/>
        <v>4.0326879833836866</v>
      </c>
      <c r="W44">
        <v>8.68</v>
      </c>
      <c r="X44">
        <f t="shared" si="6"/>
        <v>0.81246220102868416</v>
      </c>
      <c r="Y44">
        <f t="shared" si="7"/>
        <v>1.109426199008495</v>
      </c>
    </row>
    <row r="45" spans="2:25" x14ac:dyDescent="0.3">
      <c r="I45" s="14"/>
      <c r="J45" s="14"/>
      <c r="K45" s="14"/>
      <c r="L45" s="10"/>
      <c r="M45" s="10"/>
    </row>
    <row r="46" spans="2:25" x14ac:dyDescent="0.3">
      <c r="F46">
        <v>500</v>
      </c>
      <c r="I46" s="14">
        <v>3.85E-2</v>
      </c>
      <c r="J46" s="14">
        <v>11.9</v>
      </c>
      <c r="K46" s="14">
        <v>0.6</v>
      </c>
      <c r="L46" s="10">
        <f t="shared" si="2"/>
        <v>5.9999999999999995E-4</v>
      </c>
      <c r="M46" s="10">
        <f t="shared" si="3"/>
        <v>3.85</v>
      </c>
      <c r="P46">
        <v>11.1</v>
      </c>
      <c r="Q46">
        <v>1</v>
      </c>
      <c r="R46">
        <v>4.0000000000000002E-4</v>
      </c>
      <c r="S46">
        <v>0.99870000000000003</v>
      </c>
      <c r="T46">
        <v>2.6480000000000001</v>
      </c>
      <c r="U46">
        <f t="shared" ref="U46:U57" si="8">S46+(T46-S46)*R46</f>
        <v>0.99935972000000006</v>
      </c>
      <c r="V46">
        <f t="shared" ref="V46:V57" si="9">((T46-S46)/T46)*R46*981</f>
        <v>0.24440533232628403</v>
      </c>
      <c r="W46">
        <v>3.9600000000000004</v>
      </c>
      <c r="X46">
        <f t="shared" ref="X46:X57" si="10">(V46*P46*COS(RADIANS(Q46)))/(W46^2)</f>
        <v>0.17297252838581986</v>
      </c>
      <c r="Y46">
        <f t="shared" ref="Y46:Y57" si="11">1/(X46)^0.5</f>
        <v>2.4044260977224101</v>
      </c>
    </row>
    <row r="47" spans="2:25" x14ac:dyDescent="0.3">
      <c r="I47" s="14">
        <v>4.4400000000000002E-2</v>
      </c>
      <c r="J47" s="14">
        <v>12.6</v>
      </c>
      <c r="K47" s="14">
        <v>0.69999999999999951</v>
      </c>
      <c r="L47" s="10">
        <f t="shared" si="2"/>
        <v>6.9999999999999956E-4</v>
      </c>
      <c r="M47" s="10">
        <f t="shared" si="3"/>
        <v>4.4400000000000004</v>
      </c>
      <c r="P47">
        <v>13</v>
      </c>
      <c r="Q47">
        <v>2</v>
      </c>
      <c r="R47">
        <v>8.9999999999999965E-4</v>
      </c>
      <c r="S47">
        <v>0.99870000000000003</v>
      </c>
      <c r="T47">
        <v>2.6480000000000001</v>
      </c>
      <c r="U47">
        <f t="shared" si="8"/>
        <v>1.0001843699999999</v>
      </c>
      <c r="V47">
        <f t="shared" si="9"/>
        <v>0.5499119977341389</v>
      </c>
      <c r="W47">
        <v>4.1900000000000004</v>
      </c>
      <c r="X47">
        <f t="shared" si="10"/>
        <v>0.4069526307461323</v>
      </c>
      <c r="Y47">
        <f t="shared" si="11"/>
        <v>1.5675740658396751</v>
      </c>
    </row>
    <row r="48" spans="2:25" x14ac:dyDescent="0.3">
      <c r="I48" s="14">
        <v>5.11E-2</v>
      </c>
      <c r="J48" s="14">
        <v>12.2</v>
      </c>
      <c r="K48" s="14">
        <v>1</v>
      </c>
      <c r="L48" s="10">
        <f t="shared" si="2"/>
        <v>1E-3</v>
      </c>
      <c r="M48" s="10">
        <f t="shared" si="3"/>
        <v>5.1100000000000003</v>
      </c>
      <c r="P48">
        <v>12</v>
      </c>
      <c r="Q48">
        <v>3</v>
      </c>
      <c r="R48">
        <v>1.5E-3</v>
      </c>
      <c r="S48">
        <v>0.99870000000000003</v>
      </c>
      <c r="T48">
        <v>2.6480000000000001</v>
      </c>
      <c r="U48">
        <f t="shared" si="8"/>
        <v>1.0011739500000001</v>
      </c>
      <c r="V48">
        <f t="shared" si="9"/>
        <v>0.91651999622356506</v>
      </c>
      <c r="W48">
        <v>4.5199999999999996</v>
      </c>
      <c r="X48">
        <f t="shared" si="10"/>
        <v>0.53758943775276213</v>
      </c>
      <c r="Y48">
        <f t="shared" si="11"/>
        <v>1.3638752120943247</v>
      </c>
    </row>
    <row r="49" spans="3:25" x14ac:dyDescent="0.3">
      <c r="I49" s="14">
        <v>5.8999999999999997E-2</v>
      </c>
      <c r="J49" s="14">
        <v>16.100000000000001</v>
      </c>
      <c r="K49" s="14">
        <v>2.9</v>
      </c>
      <c r="L49" s="10">
        <f t="shared" si="2"/>
        <v>2.8999999999999998E-3</v>
      </c>
      <c r="M49" s="10">
        <f t="shared" si="3"/>
        <v>5.8999999999999995</v>
      </c>
      <c r="P49">
        <v>15.2</v>
      </c>
      <c r="Q49">
        <v>1</v>
      </c>
      <c r="R49">
        <v>3.0999999999999999E-3</v>
      </c>
      <c r="S49">
        <v>0.99870000000000003</v>
      </c>
      <c r="T49">
        <v>2.6480000000000001</v>
      </c>
      <c r="U49">
        <f t="shared" si="8"/>
        <v>1.00381283</v>
      </c>
      <c r="V49">
        <f t="shared" si="9"/>
        <v>1.8941413255287012</v>
      </c>
      <c r="W49">
        <v>7.59</v>
      </c>
      <c r="X49">
        <f t="shared" si="10"/>
        <v>0.49969645149173852</v>
      </c>
      <c r="Y49">
        <f t="shared" si="11"/>
        <v>1.4146430403513122</v>
      </c>
    </row>
    <row r="50" spans="3:25" x14ac:dyDescent="0.3">
      <c r="I50" s="14">
        <v>6.5699999999999995E-2</v>
      </c>
      <c r="J50" s="14">
        <v>16.5</v>
      </c>
      <c r="K50" s="14">
        <v>4.1999999999999993</v>
      </c>
      <c r="L50" s="10">
        <f t="shared" si="2"/>
        <v>4.1999999999999989E-3</v>
      </c>
      <c r="M50" s="10">
        <f t="shared" si="3"/>
        <v>6.5699999999999994</v>
      </c>
      <c r="P50">
        <v>15.5</v>
      </c>
      <c r="Q50">
        <v>2</v>
      </c>
      <c r="R50">
        <v>4.4999999999999997E-3</v>
      </c>
      <c r="S50">
        <v>0.99870000000000003</v>
      </c>
      <c r="T50">
        <v>2.6480000000000001</v>
      </c>
      <c r="U50">
        <f t="shared" si="8"/>
        <v>1.00612185</v>
      </c>
      <c r="V50">
        <f t="shared" si="9"/>
        <v>2.7495599886706947</v>
      </c>
      <c r="W50">
        <v>7.8299999999999992</v>
      </c>
      <c r="X50">
        <f t="shared" si="10"/>
        <v>0.69471508999103615</v>
      </c>
      <c r="Y50">
        <f t="shared" si="11"/>
        <v>1.1997662305756718</v>
      </c>
    </row>
    <row r="51" spans="3:25" x14ac:dyDescent="0.3">
      <c r="I51" s="14">
        <v>7.5800000000000006E-2</v>
      </c>
      <c r="J51" s="14">
        <v>15.5</v>
      </c>
      <c r="K51" s="14">
        <v>4.2999999999999989</v>
      </c>
      <c r="L51" s="10">
        <f t="shared" si="2"/>
        <v>4.2999999999999991E-3</v>
      </c>
      <c r="M51" s="10">
        <f t="shared" si="3"/>
        <v>7.580000000000001</v>
      </c>
      <c r="P51">
        <v>15</v>
      </c>
      <c r="Q51">
        <v>3</v>
      </c>
      <c r="R51">
        <v>5.0000000000000001E-3</v>
      </c>
      <c r="S51">
        <v>0.99870000000000003</v>
      </c>
      <c r="T51">
        <v>2.6480000000000001</v>
      </c>
      <c r="U51">
        <f t="shared" si="8"/>
        <v>1.0069465</v>
      </c>
      <c r="V51">
        <f t="shared" si="9"/>
        <v>3.0550666540785505</v>
      </c>
      <c r="W51">
        <v>8.51</v>
      </c>
      <c r="X51">
        <f t="shared" si="10"/>
        <v>0.63191292018514378</v>
      </c>
      <c r="Y51">
        <f t="shared" si="11"/>
        <v>1.2579731811657298</v>
      </c>
    </row>
    <row r="52" spans="3:25" x14ac:dyDescent="0.3">
      <c r="I52" s="14">
        <v>2.98E-2</v>
      </c>
      <c r="J52" s="14">
        <v>12.2</v>
      </c>
      <c r="K52" s="14">
        <v>0.60000000000000053</v>
      </c>
      <c r="L52" s="10">
        <f t="shared" si="2"/>
        <v>6.0000000000000049E-4</v>
      </c>
      <c r="M52" s="10">
        <f t="shared" si="3"/>
        <v>2.98</v>
      </c>
      <c r="P52">
        <v>11.5</v>
      </c>
      <c r="Q52">
        <v>1</v>
      </c>
      <c r="R52">
        <v>5.0000000000000044E-4</v>
      </c>
      <c r="S52">
        <v>0.99870000000000003</v>
      </c>
      <c r="T52">
        <v>2.6480000000000001</v>
      </c>
      <c r="U52">
        <f t="shared" si="8"/>
        <v>0.99952465000000001</v>
      </c>
      <c r="V52">
        <f t="shared" si="9"/>
        <v>0.30550666540785532</v>
      </c>
      <c r="W52">
        <v>3.26</v>
      </c>
      <c r="X52">
        <f t="shared" si="10"/>
        <v>0.33053479200609998</v>
      </c>
      <c r="Y52">
        <f t="shared" si="11"/>
        <v>1.7393677362239892</v>
      </c>
    </row>
    <row r="53" spans="3:25" x14ac:dyDescent="0.3">
      <c r="I53" s="14">
        <v>3.6400000000000002E-2</v>
      </c>
      <c r="J53" s="14">
        <v>11.5</v>
      </c>
      <c r="K53" s="14">
        <v>0.8</v>
      </c>
      <c r="L53" s="10">
        <f t="shared" si="2"/>
        <v>8.0000000000000004E-4</v>
      </c>
      <c r="M53" s="10">
        <f t="shared" si="3"/>
        <v>3.64</v>
      </c>
      <c r="P53">
        <v>12</v>
      </c>
      <c r="Q53">
        <v>2</v>
      </c>
      <c r="R53">
        <v>1E-3</v>
      </c>
      <c r="S53">
        <v>0.99870000000000003</v>
      </c>
      <c r="T53">
        <v>2.6480000000000001</v>
      </c>
      <c r="U53">
        <f t="shared" si="8"/>
        <v>1.0003493000000001</v>
      </c>
      <c r="V53">
        <f t="shared" si="9"/>
        <v>0.61101333081571008</v>
      </c>
      <c r="W53">
        <v>3.84</v>
      </c>
      <c r="X53">
        <f t="shared" si="10"/>
        <v>0.49694101400032942</v>
      </c>
      <c r="Y53">
        <f t="shared" si="11"/>
        <v>1.4185595736404264</v>
      </c>
    </row>
    <row r="54" spans="3:25" x14ac:dyDescent="0.3">
      <c r="I54" s="14">
        <v>6.5299999999999997E-2</v>
      </c>
      <c r="J54" s="14">
        <v>11.1</v>
      </c>
      <c r="K54" s="14">
        <v>2.6</v>
      </c>
      <c r="L54" s="10">
        <f t="shared" si="2"/>
        <v>2.5999999999999999E-3</v>
      </c>
      <c r="M54" s="10">
        <f t="shared" si="3"/>
        <v>6.5299999999999994</v>
      </c>
      <c r="P54">
        <v>10.199999999999999</v>
      </c>
      <c r="Q54">
        <v>3</v>
      </c>
      <c r="R54">
        <v>2.5999999999999999E-3</v>
      </c>
      <c r="S54">
        <v>0.99870000000000003</v>
      </c>
      <c r="T54">
        <v>2.6480000000000001</v>
      </c>
      <c r="U54">
        <f t="shared" si="8"/>
        <v>1.00298818</v>
      </c>
      <c r="V54">
        <f t="shared" si="9"/>
        <v>1.5886346601208461</v>
      </c>
      <c r="W54">
        <v>4.05</v>
      </c>
      <c r="X54">
        <f t="shared" si="10"/>
        <v>0.98654878302825821</v>
      </c>
      <c r="Y54">
        <f t="shared" si="11"/>
        <v>1.006794228823761</v>
      </c>
    </row>
    <row r="55" spans="3:25" x14ac:dyDescent="0.3">
      <c r="I55" s="14">
        <v>6.3600000000000004E-2</v>
      </c>
      <c r="J55" s="14">
        <v>16.8</v>
      </c>
      <c r="K55" s="14">
        <v>3.8</v>
      </c>
      <c r="L55" s="10">
        <f t="shared" si="2"/>
        <v>3.8E-3</v>
      </c>
      <c r="M55" s="10">
        <f t="shared" si="3"/>
        <v>6.36</v>
      </c>
      <c r="P55">
        <v>15.8</v>
      </c>
      <c r="Q55">
        <v>1</v>
      </c>
      <c r="R55">
        <v>3.9999999999999992E-3</v>
      </c>
      <c r="S55">
        <v>0.99870000000000003</v>
      </c>
      <c r="T55">
        <v>2.6480000000000001</v>
      </c>
      <c r="U55">
        <f t="shared" si="8"/>
        <v>1.0052972</v>
      </c>
      <c r="V55">
        <f t="shared" si="9"/>
        <v>2.4440533232628394</v>
      </c>
      <c r="W55">
        <v>7.66</v>
      </c>
      <c r="X55">
        <f t="shared" si="10"/>
        <v>0.65802754632654736</v>
      </c>
      <c r="Y55">
        <f t="shared" si="11"/>
        <v>1.2327583781492519</v>
      </c>
    </row>
    <row r="56" spans="3:25" x14ac:dyDescent="0.3">
      <c r="I56" s="14">
        <v>7.7200000000000005E-2</v>
      </c>
      <c r="J56" s="14">
        <v>16.100000000000001</v>
      </c>
      <c r="K56" s="14">
        <v>5.0999999999999996</v>
      </c>
      <c r="L56" s="10">
        <f t="shared" si="2"/>
        <v>5.0999999999999995E-3</v>
      </c>
      <c r="M56" s="10">
        <f t="shared" si="3"/>
        <v>7.7200000000000006</v>
      </c>
      <c r="P56">
        <v>15.5</v>
      </c>
      <c r="Q56">
        <v>2</v>
      </c>
      <c r="R56">
        <v>5.4999999999999997E-3</v>
      </c>
      <c r="S56">
        <v>0.99870000000000003</v>
      </c>
      <c r="T56">
        <v>2.6480000000000001</v>
      </c>
      <c r="U56">
        <f t="shared" si="8"/>
        <v>1.0077711499999999</v>
      </c>
      <c r="V56">
        <f t="shared" si="9"/>
        <v>3.3605733194864049</v>
      </c>
      <c r="W56">
        <v>8.14</v>
      </c>
      <c r="X56">
        <f t="shared" si="10"/>
        <v>0.78565453624542414</v>
      </c>
      <c r="Y56">
        <f t="shared" si="11"/>
        <v>1.128195047122341</v>
      </c>
    </row>
    <row r="57" spans="3:25" x14ac:dyDescent="0.3">
      <c r="I57" s="14">
        <v>8.2000000000000003E-2</v>
      </c>
      <c r="J57" s="14">
        <v>15</v>
      </c>
      <c r="K57" s="14">
        <v>6</v>
      </c>
      <c r="L57" s="10">
        <f t="shared" si="2"/>
        <v>6.0000000000000001E-3</v>
      </c>
      <c r="M57" s="10">
        <f t="shared" si="3"/>
        <v>8.2000000000000011</v>
      </c>
      <c r="P57">
        <v>15.2</v>
      </c>
      <c r="Q57">
        <v>3</v>
      </c>
      <c r="R57">
        <v>6.6E-3</v>
      </c>
      <c r="S57">
        <v>0.99870000000000003</v>
      </c>
      <c r="T57">
        <v>2.6480000000000001</v>
      </c>
      <c r="U57">
        <f t="shared" si="8"/>
        <v>1.0095853800000001</v>
      </c>
      <c r="V57">
        <f t="shared" si="9"/>
        <v>4.0326879833836866</v>
      </c>
      <c r="W57">
        <v>8.68</v>
      </c>
      <c r="X57">
        <f t="shared" si="10"/>
        <v>0.81246220102868416</v>
      </c>
      <c r="Y57">
        <f t="shared" si="11"/>
        <v>1.109426199008495</v>
      </c>
    </row>
    <row r="58" spans="3:25" x14ac:dyDescent="0.3">
      <c r="C58">
        <v>0.13</v>
      </c>
      <c r="D58">
        <f>C58*100</f>
        <v>13</v>
      </c>
      <c r="E58">
        <v>3.1899999999999998E-2</v>
      </c>
      <c r="F58">
        <f>E58*100</f>
        <v>3.19</v>
      </c>
    </row>
    <row r="59" spans="3:25" x14ac:dyDescent="0.3">
      <c r="C59">
        <v>0.12</v>
      </c>
      <c r="D59">
        <f t="shared" ref="D59:D69" si="12">C59*100</f>
        <v>12</v>
      </c>
      <c r="E59">
        <v>3.9600000000000003E-2</v>
      </c>
      <c r="F59">
        <f t="shared" ref="F59:F69" si="13">E59*100</f>
        <v>3.9600000000000004</v>
      </c>
    </row>
    <row r="60" spans="3:25" x14ac:dyDescent="0.3">
      <c r="C60">
        <v>0.11</v>
      </c>
      <c r="D60">
        <f t="shared" si="12"/>
        <v>11</v>
      </c>
      <c r="E60">
        <v>4.5199999999999997E-2</v>
      </c>
      <c r="F60">
        <f t="shared" si="13"/>
        <v>4.5199999999999996</v>
      </c>
    </row>
    <row r="61" spans="3:25" x14ac:dyDescent="0.3">
      <c r="C61">
        <v>0.155</v>
      </c>
      <c r="D61">
        <f t="shared" si="12"/>
        <v>15.5</v>
      </c>
      <c r="E61">
        <v>6.83E-2</v>
      </c>
      <c r="F61">
        <f t="shared" si="13"/>
        <v>6.83</v>
      </c>
    </row>
    <row r="62" spans="3:25" x14ac:dyDescent="0.3">
      <c r="C62">
        <v>0.152</v>
      </c>
      <c r="D62">
        <f t="shared" si="12"/>
        <v>15.2</v>
      </c>
      <c r="E62">
        <v>7.51E-2</v>
      </c>
      <c r="F62">
        <f t="shared" si="13"/>
        <v>7.51</v>
      </c>
    </row>
    <row r="63" spans="3:25" x14ac:dyDescent="0.3">
      <c r="C63">
        <v>0.15</v>
      </c>
      <c r="D63">
        <f t="shared" si="12"/>
        <v>15</v>
      </c>
      <c r="E63">
        <v>7.5899999999999995E-2</v>
      </c>
      <c r="F63">
        <f t="shared" si="13"/>
        <v>7.59</v>
      </c>
    </row>
    <row r="64" spans="3:25" x14ac:dyDescent="0.3">
      <c r="C64">
        <v>0.12</v>
      </c>
      <c r="D64">
        <f t="shared" si="12"/>
        <v>12</v>
      </c>
      <c r="E64">
        <v>3.2599999999999997E-2</v>
      </c>
      <c r="F64">
        <f t="shared" si="13"/>
        <v>3.26</v>
      </c>
    </row>
    <row r="65" spans="3:6" x14ac:dyDescent="0.3">
      <c r="C65">
        <v>0.115</v>
      </c>
      <c r="D65">
        <f t="shared" si="12"/>
        <v>11.5</v>
      </c>
      <c r="E65">
        <v>3.8399999999999997E-2</v>
      </c>
      <c r="F65">
        <f t="shared" si="13"/>
        <v>3.84</v>
      </c>
    </row>
    <row r="66" spans="3:6" x14ac:dyDescent="0.3">
      <c r="C66">
        <v>0.10199999999999999</v>
      </c>
      <c r="D66">
        <f t="shared" si="12"/>
        <v>10.199999999999999</v>
      </c>
      <c r="E66">
        <v>7.0499999999999993E-2</v>
      </c>
      <c r="F66">
        <f t="shared" si="13"/>
        <v>7.0499999999999989</v>
      </c>
    </row>
    <row r="67" spans="3:6" x14ac:dyDescent="0.3">
      <c r="C67">
        <v>0.158</v>
      </c>
      <c r="D67">
        <f t="shared" si="12"/>
        <v>15.8</v>
      </c>
      <c r="E67">
        <v>7.6600000000000001E-2</v>
      </c>
      <c r="F67">
        <f t="shared" si="13"/>
        <v>7.66</v>
      </c>
    </row>
    <row r="68" spans="3:6" x14ac:dyDescent="0.3">
      <c r="C68">
        <v>0.155</v>
      </c>
      <c r="D68">
        <f t="shared" si="12"/>
        <v>15.5</v>
      </c>
      <c r="E68">
        <v>8.14E-2</v>
      </c>
      <c r="F68">
        <f t="shared" si="13"/>
        <v>8.14</v>
      </c>
    </row>
    <row r="69" spans="3:6" x14ac:dyDescent="0.3">
      <c r="C69">
        <v>0.152</v>
      </c>
      <c r="D69">
        <f t="shared" si="12"/>
        <v>15.2</v>
      </c>
      <c r="E69">
        <v>8.6800000000000002E-2</v>
      </c>
      <c r="F69">
        <f t="shared" si="13"/>
        <v>8.68</v>
      </c>
    </row>
  </sheetData>
  <mergeCells count="7">
    <mergeCell ref="A15:A20"/>
    <mergeCell ref="B1:D1"/>
    <mergeCell ref="E1:J1"/>
    <mergeCell ref="N2:O2"/>
    <mergeCell ref="P2:R2"/>
    <mergeCell ref="N4:N9"/>
    <mergeCell ref="A3:A1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E22" workbookViewId="0">
      <selection activeCell="K23" sqref="K23"/>
    </sheetView>
  </sheetViews>
  <sheetFormatPr defaultRowHeight="14.4" x14ac:dyDescent="0.3"/>
  <sheetData>
    <row r="1" spans="1:3" x14ac:dyDescent="0.3">
      <c r="B1" s="21" t="s">
        <v>3</v>
      </c>
      <c r="C1" s="21" t="s">
        <v>4</v>
      </c>
    </row>
    <row r="2" spans="1:3" x14ac:dyDescent="0.3">
      <c r="A2" s="46" t="s">
        <v>56</v>
      </c>
      <c r="B2" s="25">
        <v>0.20258043865005929</v>
      </c>
      <c r="C2" s="25">
        <v>1.0569598987529599E-2</v>
      </c>
    </row>
    <row r="3" spans="1:3" x14ac:dyDescent="0.3">
      <c r="A3" s="46"/>
      <c r="B3" s="25">
        <v>0.39130060648666565</v>
      </c>
      <c r="C3" s="25">
        <v>7.3980504634732899E-3</v>
      </c>
    </row>
    <row r="4" spans="1:3" x14ac:dyDescent="0.3">
      <c r="A4" s="46"/>
      <c r="B4" s="25">
        <v>0.51966978982767009</v>
      </c>
      <c r="C4" s="25">
        <v>6.6618735643836002E-3</v>
      </c>
    </row>
    <row r="5" spans="1:3" x14ac:dyDescent="0.3">
      <c r="A5" s="46"/>
      <c r="B5" s="25">
        <v>0.5095588814553913</v>
      </c>
      <c r="C5" s="25">
        <v>6.37806468531971E-3</v>
      </c>
    </row>
    <row r="6" spans="1:3" x14ac:dyDescent="0.3">
      <c r="A6" s="46"/>
      <c r="B6" s="25">
        <v>0.68126899147508058</v>
      </c>
      <c r="C6" s="25">
        <v>5.3156795949112802E-3</v>
      </c>
    </row>
    <row r="7" spans="1:3" x14ac:dyDescent="0.3">
      <c r="A7" s="46"/>
      <c r="B7" s="25">
        <v>0.881912920185144</v>
      </c>
      <c r="C7" s="25">
        <v>3.1069004934557798E-3</v>
      </c>
    </row>
    <row r="8" spans="1:3" x14ac:dyDescent="0.3">
      <c r="A8" s="46"/>
      <c r="B8" s="25">
        <v>0.34490586991940864</v>
      </c>
      <c r="C8" s="25">
        <v>8.1817516464892902E-3</v>
      </c>
    </row>
    <row r="9" spans="1:3" x14ac:dyDescent="0.3">
      <c r="A9" s="46"/>
      <c r="B9" s="25">
        <v>0.4762351384169824</v>
      </c>
      <c r="C9" s="25">
        <v>6.2791868731264097E-3</v>
      </c>
    </row>
    <row r="10" spans="1:3" x14ac:dyDescent="0.3">
      <c r="A10" s="46"/>
      <c r="B10" s="25">
        <v>1.0832692519525973</v>
      </c>
      <c r="C10" s="25">
        <v>3.56341334040119E-3</v>
      </c>
    </row>
    <row r="11" spans="1:3" x14ac:dyDescent="0.3">
      <c r="A11" s="46"/>
      <c r="B11" s="25">
        <v>0.65802754632654736</v>
      </c>
      <c r="C11" s="25">
        <v>4.27040555690368E-3</v>
      </c>
    </row>
    <row r="12" spans="1:3" x14ac:dyDescent="0.3">
      <c r="A12" s="46"/>
      <c r="B12" s="25">
        <v>0.78565453624542414</v>
      </c>
      <c r="C12" s="25">
        <v>3.7300851717323598E-3</v>
      </c>
    </row>
    <row r="13" spans="1:3" x14ac:dyDescent="0.3">
      <c r="A13" s="46"/>
      <c r="B13" s="25">
        <v>0.81246220102868416</v>
      </c>
      <c r="C13" s="25">
        <v>3.40318827586545E-3</v>
      </c>
    </row>
    <row r="14" spans="1:3" x14ac:dyDescent="0.3">
      <c r="A14" s="46" t="s">
        <v>57</v>
      </c>
      <c r="B14" s="14">
        <v>0.17785075556012134</v>
      </c>
      <c r="C14" s="14">
        <v>3.1445122761079899E-2</v>
      </c>
    </row>
    <row r="15" spans="1:3" x14ac:dyDescent="0.3">
      <c r="A15" s="46"/>
      <c r="B15" s="14">
        <v>0.11378536364889179</v>
      </c>
      <c r="C15" s="14">
        <v>4.9914259151180702E-2</v>
      </c>
    </row>
    <row r="16" spans="1:3" x14ac:dyDescent="0.3">
      <c r="A16" s="46"/>
      <c r="B16" s="14">
        <v>0.20594179256277204</v>
      </c>
      <c r="C16" s="14">
        <v>1.23482914931115E-2</v>
      </c>
    </row>
    <row r="17" spans="1:3" x14ac:dyDescent="0.3">
      <c r="A17" s="46"/>
      <c r="B17" s="14">
        <v>0.10214999301584853</v>
      </c>
      <c r="C17" s="14">
        <v>5.3543641599874098E-2</v>
      </c>
    </row>
    <row r="18" spans="1:3" x14ac:dyDescent="0.3">
      <c r="A18" s="46"/>
      <c r="B18" s="14">
        <v>0.120345622426097</v>
      </c>
      <c r="C18" s="14">
        <v>3.2064861550219703E-2</v>
      </c>
    </row>
    <row r="19" spans="1:3" x14ac:dyDescent="0.3">
      <c r="A19" s="46"/>
      <c r="B19" s="14">
        <v>8.9061000000000001E-2</v>
      </c>
      <c r="C19" s="14">
        <v>5.6106900493455701E-2</v>
      </c>
    </row>
    <row r="20" spans="1:3" x14ac:dyDescent="0.3">
      <c r="A20" s="46"/>
      <c r="B20" s="14">
        <v>0.1833749541738188</v>
      </c>
      <c r="C20" s="14">
        <v>2.1298384976307899E-2</v>
      </c>
    </row>
    <row r="21" spans="1:3" x14ac:dyDescent="0.3">
      <c r="A21" s="46"/>
      <c r="B21" s="14">
        <v>0.17210584436546647</v>
      </c>
      <c r="C21" s="14">
        <v>2.3955103111592699E-2</v>
      </c>
    </row>
    <row r="22" spans="1:3" x14ac:dyDescent="0.3">
      <c r="A22" s="46" t="s">
        <v>58</v>
      </c>
      <c r="B22" s="26">
        <v>0.11634268194899437</v>
      </c>
      <c r="C22" s="26">
        <v>2.6045065012290002E-2</v>
      </c>
    </row>
    <row r="23" spans="1:3" x14ac:dyDescent="0.3">
      <c r="A23" s="46"/>
      <c r="B23" s="26">
        <v>3.7830909413442762E-2</v>
      </c>
      <c r="C23" s="26">
        <v>5.1938389058418299E-2</v>
      </c>
    </row>
    <row r="24" spans="1:3" x14ac:dyDescent="0.3">
      <c r="A24" s="46"/>
      <c r="B24" s="26">
        <v>3.6020888387058934E-2</v>
      </c>
      <c r="C24" s="26">
        <v>5.6262107512007997E-2</v>
      </c>
    </row>
    <row r="25" spans="1:3" x14ac:dyDescent="0.3">
      <c r="A25" s="46"/>
      <c r="B25" s="26">
        <v>2.848863543203883E-2</v>
      </c>
      <c r="C25" s="26">
        <v>7.7328300760181601E-2</v>
      </c>
    </row>
    <row r="26" spans="1:3" x14ac:dyDescent="0.3">
      <c r="A26" s="46"/>
      <c r="B26" s="26">
        <v>9.4530815751824551E-2</v>
      </c>
      <c r="C26" s="26">
        <v>1.9602822102565601E-2</v>
      </c>
    </row>
    <row r="27" spans="1:3" x14ac:dyDescent="0.3">
      <c r="A27" s="46"/>
      <c r="B27" s="26">
        <v>6.4411423393345435E-2</v>
      </c>
      <c r="C27" s="26">
        <v>3.8295829805675002E-2</v>
      </c>
    </row>
    <row r="28" spans="1:3" x14ac:dyDescent="0.3">
      <c r="A28" s="46"/>
      <c r="B28" s="26">
        <v>5.5990597977667325E-2</v>
      </c>
      <c r="C28" s="26">
        <v>4.1182805089549503E-2</v>
      </c>
    </row>
    <row r="29" spans="1:3" x14ac:dyDescent="0.3">
      <c r="A29" s="46"/>
      <c r="B29" s="26">
        <v>3.0518076714537927E-2</v>
      </c>
      <c r="C29" s="26">
        <v>5.1728072178540502E-2</v>
      </c>
    </row>
  </sheetData>
  <mergeCells count="3">
    <mergeCell ref="A2:A13"/>
    <mergeCell ref="A14:A21"/>
    <mergeCell ref="A22:A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sqref="A1:J13"/>
    </sheetView>
  </sheetViews>
  <sheetFormatPr defaultRowHeight="14.4" x14ac:dyDescent="0.3"/>
  <sheetData>
    <row r="1" spans="1:2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4</v>
      </c>
      <c r="K1" t="s">
        <v>49</v>
      </c>
      <c r="M1">
        <v>450</v>
      </c>
      <c r="P1" t="s">
        <v>31</v>
      </c>
      <c r="Q1" t="s">
        <v>18</v>
      </c>
      <c r="R1" t="s">
        <v>16</v>
      </c>
    </row>
    <row r="2" spans="1:21" x14ac:dyDescent="0.3">
      <c r="A2">
        <v>0.35</v>
      </c>
      <c r="B2">
        <v>0.35</v>
      </c>
      <c r="C2">
        <v>1</v>
      </c>
      <c r="D2" s="2">
        <v>4.8500000000000001E-2</v>
      </c>
      <c r="E2" s="2">
        <v>3.9600000000000003E-2</v>
      </c>
      <c r="F2" s="2">
        <v>0.126</v>
      </c>
      <c r="G2" s="2">
        <v>0.13</v>
      </c>
      <c r="H2">
        <f>D2*F2*A2</f>
        <v>2.1388499999999999E-3</v>
      </c>
      <c r="I2">
        <f>E2*G2*B2</f>
        <v>1.8018000000000001E-3</v>
      </c>
      <c r="J2">
        <f>(1/(0.35*0.5)*(2/(D2+E2)))*ABS(H2-I2)</f>
        <v>4.372304199772982E-2</v>
      </c>
      <c r="P2" t="s">
        <v>32</v>
      </c>
      <c r="Q2" t="s">
        <v>33</v>
      </c>
      <c r="R2" t="s">
        <v>34</v>
      </c>
    </row>
    <row r="3" spans="1:21" x14ac:dyDescent="0.3">
      <c r="A3">
        <v>0.35</v>
      </c>
      <c r="B3">
        <v>0.35</v>
      </c>
      <c r="C3">
        <v>1</v>
      </c>
      <c r="D3" s="2">
        <v>4.4400000000000002E-2</v>
      </c>
      <c r="E3" s="2">
        <v>4.19E-2</v>
      </c>
      <c r="F3" s="2">
        <v>0.122</v>
      </c>
      <c r="G3" s="2">
        <v>0.125</v>
      </c>
      <c r="H3">
        <f t="shared" ref="H3:H13" si="0">D3*F3*A3</f>
        <v>1.89588E-3</v>
      </c>
      <c r="I3">
        <f t="shared" ref="I3:I13" si="1">E3*G3*B3</f>
        <v>1.8331249999999999E-3</v>
      </c>
      <c r="J3">
        <f t="shared" ref="J3:J13" si="2">(1/(0.35*0.5)*(2/(D3+E3)))*ABS(H3-I3)</f>
        <v>8.3105446118192441E-3</v>
      </c>
      <c r="M3">
        <v>50</v>
      </c>
      <c r="N3">
        <v>1005</v>
      </c>
      <c r="O3">
        <v>1</v>
      </c>
      <c r="P3">
        <v>3.9600000000000003E-2</v>
      </c>
      <c r="Q3">
        <v>11.1</v>
      </c>
      <c r="R3">
        <v>0.4</v>
      </c>
      <c r="S3">
        <v>4.0000000000000002E-4</v>
      </c>
      <c r="T3">
        <v>3.9600000000000004</v>
      </c>
      <c r="U3">
        <f>Q3/100</f>
        <v>0.111</v>
      </c>
    </row>
    <row r="4" spans="1:21" x14ac:dyDescent="0.3">
      <c r="A4">
        <v>0.35</v>
      </c>
      <c r="B4">
        <v>0.35</v>
      </c>
      <c r="C4">
        <v>1</v>
      </c>
      <c r="D4" s="2">
        <v>4.3099999999999999E-2</v>
      </c>
      <c r="E4" s="2">
        <v>4.5199999999999997E-2</v>
      </c>
      <c r="F4" s="2">
        <v>0.12</v>
      </c>
      <c r="G4" s="2">
        <v>0.11599999999999999</v>
      </c>
      <c r="H4">
        <f t="shared" si="0"/>
        <v>1.8101999999999997E-3</v>
      </c>
      <c r="I4">
        <f t="shared" si="1"/>
        <v>1.8351199999999995E-3</v>
      </c>
      <c r="J4">
        <f t="shared" si="2"/>
        <v>3.2253680634201447E-3</v>
      </c>
      <c r="M4">
        <v>50</v>
      </c>
      <c r="N4">
        <v>1005</v>
      </c>
      <c r="O4">
        <v>2</v>
      </c>
      <c r="P4">
        <v>3.1899999999999998E-2</v>
      </c>
      <c r="Q4">
        <v>13</v>
      </c>
      <c r="R4">
        <v>0.89999999999999969</v>
      </c>
      <c r="S4">
        <v>8.9999999999999965E-4</v>
      </c>
      <c r="T4">
        <v>3.19</v>
      </c>
      <c r="U4">
        <f t="shared" ref="U4:U27" si="3">Q4/100</f>
        <v>0.13</v>
      </c>
    </row>
    <row r="5" spans="1:21" x14ac:dyDescent="0.3">
      <c r="A5">
        <v>0.35</v>
      </c>
      <c r="B5">
        <v>0.35</v>
      </c>
      <c r="C5">
        <v>1</v>
      </c>
      <c r="D5" s="2">
        <v>5.8999999999999997E-2</v>
      </c>
      <c r="E5" s="2">
        <v>7.5899999999999995E-2</v>
      </c>
      <c r="F5" s="2">
        <v>0.16500000000000001</v>
      </c>
      <c r="G5" s="2">
        <v>0.155</v>
      </c>
      <c r="H5">
        <f t="shared" si="0"/>
        <v>3.4072500000000001E-3</v>
      </c>
      <c r="I5">
        <f t="shared" si="1"/>
        <v>4.1175749999999992E-3</v>
      </c>
      <c r="J5">
        <f t="shared" si="2"/>
        <v>6.0177909562638916E-2</v>
      </c>
      <c r="M5">
        <v>50</v>
      </c>
      <c r="N5">
        <v>1005</v>
      </c>
      <c r="O5">
        <v>3</v>
      </c>
      <c r="P5">
        <v>4.5199999999999997E-2</v>
      </c>
      <c r="Q5">
        <v>12</v>
      </c>
      <c r="R5">
        <v>1.5</v>
      </c>
      <c r="S5">
        <v>1.5E-3</v>
      </c>
      <c r="T5">
        <v>4.5199999999999996</v>
      </c>
      <c r="U5">
        <f t="shared" si="3"/>
        <v>0.12</v>
      </c>
    </row>
    <row r="6" spans="1:21" x14ac:dyDescent="0.3">
      <c r="A6">
        <v>0.35</v>
      </c>
      <c r="B6">
        <v>0.35</v>
      </c>
      <c r="C6">
        <v>1</v>
      </c>
      <c r="D6" s="2">
        <v>6.5699999999999995E-2</v>
      </c>
      <c r="E6" s="2">
        <v>6.83E-2</v>
      </c>
      <c r="F6" s="2">
        <v>0.161</v>
      </c>
      <c r="G6" s="2">
        <v>0.152</v>
      </c>
      <c r="H6">
        <f t="shared" si="0"/>
        <v>3.7021949999999993E-3</v>
      </c>
      <c r="I6">
        <f t="shared" si="1"/>
        <v>3.6335599999999997E-3</v>
      </c>
      <c r="J6">
        <f t="shared" si="2"/>
        <v>5.8537313432835492E-3</v>
      </c>
      <c r="M6">
        <v>90</v>
      </c>
      <c r="N6">
        <v>1005</v>
      </c>
      <c r="O6">
        <v>1</v>
      </c>
      <c r="P6">
        <v>7.5899999999999995E-2</v>
      </c>
      <c r="Q6">
        <v>15.2</v>
      </c>
      <c r="R6">
        <v>3.1</v>
      </c>
      <c r="S6">
        <v>3.0999999999999999E-3</v>
      </c>
      <c r="T6">
        <v>7.59</v>
      </c>
      <c r="U6">
        <f t="shared" si="3"/>
        <v>0.152</v>
      </c>
    </row>
    <row r="7" spans="1:21" x14ac:dyDescent="0.3">
      <c r="A7">
        <v>0.35</v>
      </c>
      <c r="B7">
        <v>0.35</v>
      </c>
      <c r="C7">
        <v>1</v>
      </c>
      <c r="D7" s="2">
        <v>7.5800000000000006E-2</v>
      </c>
      <c r="E7" s="2">
        <v>7.51E-2</v>
      </c>
      <c r="F7" s="2">
        <v>0.155</v>
      </c>
      <c r="G7" s="2">
        <v>0.15</v>
      </c>
      <c r="H7">
        <f t="shared" si="0"/>
        <v>4.1121500000000002E-3</v>
      </c>
      <c r="I7">
        <f t="shared" si="1"/>
        <v>3.9427499999999992E-3</v>
      </c>
      <c r="J7">
        <f t="shared" si="2"/>
        <v>1.2829688535454017E-2</v>
      </c>
      <c r="M7">
        <v>90</v>
      </c>
      <c r="N7">
        <v>1005</v>
      </c>
      <c r="O7">
        <v>2</v>
      </c>
      <c r="P7">
        <v>6.83E-2</v>
      </c>
      <c r="Q7">
        <v>15.5</v>
      </c>
      <c r="R7">
        <v>4.5</v>
      </c>
      <c r="S7">
        <v>4.4999999999999997E-3</v>
      </c>
      <c r="T7">
        <v>6.83</v>
      </c>
      <c r="U7">
        <f t="shared" si="3"/>
        <v>0.155</v>
      </c>
    </row>
    <row r="8" spans="1:21" x14ac:dyDescent="0.3">
      <c r="A8">
        <v>0.35</v>
      </c>
      <c r="B8">
        <v>0.35</v>
      </c>
      <c r="C8">
        <v>1</v>
      </c>
      <c r="D8" s="2">
        <v>2.98E-2</v>
      </c>
      <c r="E8" s="2">
        <v>3.2599999999999997E-2</v>
      </c>
      <c r="F8" s="2">
        <v>0.122</v>
      </c>
      <c r="G8" s="2">
        <v>0.12</v>
      </c>
      <c r="H8">
        <f t="shared" si="0"/>
        <v>1.27246E-3</v>
      </c>
      <c r="I8">
        <f t="shared" si="1"/>
        <v>1.3691999999999999E-3</v>
      </c>
      <c r="J8">
        <f t="shared" si="2"/>
        <v>1.7717948717948698E-2</v>
      </c>
      <c r="M8">
        <v>90</v>
      </c>
      <c r="N8">
        <v>1005</v>
      </c>
      <c r="O8">
        <v>3</v>
      </c>
      <c r="P8">
        <v>7.51E-2</v>
      </c>
      <c r="Q8">
        <v>15</v>
      </c>
      <c r="R8">
        <v>5</v>
      </c>
      <c r="S8">
        <v>5.0000000000000001E-3</v>
      </c>
      <c r="T8">
        <v>7.51</v>
      </c>
      <c r="U8">
        <f t="shared" si="3"/>
        <v>0.15</v>
      </c>
    </row>
    <row r="9" spans="1:21" x14ac:dyDescent="0.3">
      <c r="A9">
        <v>0.35</v>
      </c>
      <c r="B9">
        <v>0.35</v>
      </c>
      <c r="C9">
        <v>1</v>
      </c>
      <c r="D9">
        <v>3.6400000000000002E-2</v>
      </c>
      <c r="E9" s="2">
        <v>3.8399999999999997E-2</v>
      </c>
      <c r="F9">
        <v>0.115</v>
      </c>
      <c r="G9" s="2">
        <v>0.115</v>
      </c>
      <c r="H9">
        <f t="shared" si="0"/>
        <v>1.4651E-3</v>
      </c>
      <c r="I9">
        <f t="shared" si="1"/>
        <v>1.5455999999999998E-3</v>
      </c>
      <c r="J9">
        <f t="shared" si="2"/>
        <v>1.2299465240641686E-2</v>
      </c>
      <c r="M9">
        <v>50</v>
      </c>
      <c r="N9">
        <v>1008</v>
      </c>
      <c r="O9">
        <v>1</v>
      </c>
      <c r="P9">
        <v>3.2599999999999997E-2</v>
      </c>
      <c r="Q9">
        <v>11.5</v>
      </c>
      <c r="R9">
        <v>0.50000000000000044</v>
      </c>
      <c r="S9">
        <v>5.0000000000000044E-4</v>
      </c>
      <c r="T9">
        <v>3.26</v>
      </c>
      <c r="U9">
        <f t="shared" si="3"/>
        <v>0.115</v>
      </c>
    </row>
    <row r="10" spans="1:21" x14ac:dyDescent="0.3">
      <c r="A10">
        <v>0.35</v>
      </c>
      <c r="B10">
        <v>0.35</v>
      </c>
      <c r="C10">
        <v>1</v>
      </c>
      <c r="D10">
        <v>4.53E-2</v>
      </c>
      <c r="E10">
        <v>4.0500000000000001E-2</v>
      </c>
      <c r="F10">
        <v>0.111</v>
      </c>
      <c r="G10">
        <v>0.11199999999999999</v>
      </c>
      <c r="H10">
        <f t="shared" si="0"/>
        <v>1.759905E-3</v>
      </c>
      <c r="I10">
        <f t="shared" si="1"/>
        <v>1.5876E-3</v>
      </c>
      <c r="J10">
        <f t="shared" si="2"/>
        <v>2.2951048951048953E-2</v>
      </c>
      <c r="M10">
        <v>50</v>
      </c>
      <c r="N10">
        <v>1008</v>
      </c>
      <c r="O10">
        <v>2</v>
      </c>
      <c r="P10">
        <v>3.8399999999999997E-2</v>
      </c>
      <c r="Q10">
        <v>12</v>
      </c>
      <c r="R10">
        <v>1</v>
      </c>
      <c r="S10">
        <v>1E-3</v>
      </c>
      <c r="T10">
        <v>3.84</v>
      </c>
      <c r="U10">
        <f t="shared" si="3"/>
        <v>0.12</v>
      </c>
    </row>
    <row r="11" spans="1:21" x14ac:dyDescent="0.3">
      <c r="A11">
        <v>0.35</v>
      </c>
      <c r="B11">
        <v>0.35</v>
      </c>
      <c r="C11">
        <v>1</v>
      </c>
      <c r="D11">
        <v>6.3600000000000004E-2</v>
      </c>
      <c r="E11">
        <v>7.6600000000000001E-2</v>
      </c>
      <c r="F11">
        <v>0.16800000000000001</v>
      </c>
      <c r="G11">
        <v>0.158</v>
      </c>
      <c r="H11">
        <f t="shared" si="0"/>
        <v>3.73968E-3</v>
      </c>
      <c r="I11">
        <f t="shared" si="1"/>
        <v>4.2359799999999994E-3</v>
      </c>
      <c r="J11">
        <f t="shared" si="2"/>
        <v>4.0456490727532053E-2</v>
      </c>
      <c r="M11">
        <v>50</v>
      </c>
      <c r="N11">
        <v>1008</v>
      </c>
      <c r="O11">
        <v>3</v>
      </c>
      <c r="P11">
        <v>7.0499999999999993E-2</v>
      </c>
      <c r="Q11">
        <v>10.199999999999999</v>
      </c>
      <c r="R11">
        <v>2.6</v>
      </c>
      <c r="S11">
        <v>2.5999999999999999E-3</v>
      </c>
      <c r="T11">
        <v>7.0499999999999989</v>
      </c>
      <c r="U11">
        <f t="shared" si="3"/>
        <v>0.10199999999999999</v>
      </c>
    </row>
    <row r="12" spans="1:21" x14ac:dyDescent="0.3">
      <c r="A12">
        <v>0.35</v>
      </c>
      <c r="B12">
        <v>0.35</v>
      </c>
      <c r="C12">
        <v>1</v>
      </c>
      <c r="D12">
        <v>7.7200000000000005E-2</v>
      </c>
      <c r="E12">
        <v>8.14E-2</v>
      </c>
      <c r="F12">
        <v>0.161</v>
      </c>
      <c r="G12">
        <v>0.155</v>
      </c>
      <c r="H12">
        <f t="shared" si="0"/>
        <v>4.3502200000000001E-3</v>
      </c>
      <c r="I12">
        <f t="shared" si="1"/>
        <v>4.4159499999999992E-3</v>
      </c>
      <c r="J12">
        <f t="shared" si="2"/>
        <v>4.7364438839848019E-3</v>
      </c>
      <c r="M12">
        <v>90</v>
      </c>
      <c r="N12">
        <v>1008</v>
      </c>
      <c r="O12">
        <v>1</v>
      </c>
      <c r="P12">
        <v>7.6600000000000001E-2</v>
      </c>
      <c r="Q12">
        <v>15.8</v>
      </c>
      <c r="R12">
        <v>3.9999999999999991</v>
      </c>
      <c r="S12">
        <v>3.9999999999999992E-3</v>
      </c>
      <c r="T12">
        <v>7.66</v>
      </c>
      <c r="U12">
        <f t="shared" si="3"/>
        <v>0.158</v>
      </c>
    </row>
    <row r="13" spans="1:21" x14ac:dyDescent="0.3">
      <c r="A13">
        <v>0.35</v>
      </c>
      <c r="B13">
        <v>0.35</v>
      </c>
      <c r="C13">
        <v>1</v>
      </c>
      <c r="D13">
        <v>8.2000000000000003E-2</v>
      </c>
      <c r="E13">
        <v>8.6800000000000002E-2</v>
      </c>
      <c r="F13">
        <v>0.155</v>
      </c>
      <c r="G13">
        <v>0.152</v>
      </c>
      <c r="H13">
        <f t="shared" si="0"/>
        <v>4.4485000000000002E-3</v>
      </c>
      <c r="I13">
        <f t="shared" si="1"/>
        <v>4.6177599999999994E-3</v>
      </c>
      <c r="J13">
        <f t="shared" si="2"/>
        <v>1.1459715639810372E-2</v>
      </c>
      <c r="M13">
        <v>90</v>
      </c>
      <c r="N13">
        <v>1008</v>
      </c>
      <c r="O13">
        <v>2</v>
      </c>
      <c r="P13">
        <v>8.14E-2</v>
      </c>
      <c r="Q13">
        <v>15.5</v>
      </c>
      <c r="R13">
        <v>5.5</v>
      </c>
      <c r="S13">
        <v>5.4999999999999997E-3</v>
      </c>
      <c r="T13">
        <v>8.14</v>
      </c>
      <c r="U13">
        <f t="shared" si="3"/>
        <v>0.155</v>
      </c>
    </row>
    <row r="14" spans="1:21" x14ac:dyDescent="0.3">
      <c r="M14">
        <v>90</v>
      </c>
      <c r="N14">
        <v>1008</v>
      </c>
      <c r="O14">
        <v>3</v>
      </c>
      <c r="P14">
        <v>8.6800000000000002E-2</v>
      </c>
      <c r="Q14">
        <v>15.2</v>
      </c>
      <c r="R14">
        <v>6.6</v>
      </c>
      <c r="S14">
        <v>6.6E-3</v>
      </c>
      <c r="T14">
        <v>8.68</v>
      </c>
      <c r="U14">
        <f t="shared" si="3"/>
        <v>0.152</v>
      </c>
    </row>
    <row r="15" spans="1:21" x14ac:dyDescent="0.3">
      <c r="M15">
        <v>500</v>
      </c>
    </row>
    <row r="16" spans="1:21" x14ac:dyDescent="0.3">
      <c r="M16">
        <v>50</v>
      </c>
      <c r="N16">
        <v>1005</v>
      </c>
      <c r="O16">
        <v>1</v>
      </c>
      <c r="P16">
        <v>4.8500000000000001E-2</v>
      </c>
      <c r="Q16">
        <v>11.9</v>
      </c>
      <c r="R16">
        <v>0.6</v>
      </c>
      <c r="S16">
        <v>5.9999999999999995E-4</v>
      </c>
      <c r="T16">
        <v>4.8500000000000005</v>
      </c>
      <c r="U16">
        <f t="shared" si="3"/>
        <v>0.11900000000000001</v>
      </c>
    </row>
    <row r="17" spans="4:21" x14ac:dyDescent="0.3">
      <c r="D17" t="s">
        <v>47</v>
      </c>
      <c r="E17" t="s">
        <v>48</v>
      </c>
      <c r="I17">
        <v>0.126</v>
      </c>
      <c r="J17">
        <v>3.9600000000000003E-2</v>
      </c>
      <c r="M17">
        <v>50</v>
      </c>
      <c r="N17">
        <v>1005</v>
      </c>
      <c r="O17">
        <v>2</v>
      </c>
      <c r="P17">
        <v>2.4400000000000002E-2</v>
      </c>
      <c r="Q17">
        <v>12.6</v>
      </c>
      <c r="R17">
        <v>0.69999999999999951</v>
      </c>
      <c r="S17">
        <v>6.9999999999999956E-4</v>
      </c>
      <c r="T17">
        <v>2.44</v>
      </c>
      <c r="U17">
        <f t="shared" si="3"/>
        <v>0.126</v>
      </c>
    </row>
    <row r="18" spans="4:21" x14ac:dyDescent="0.3">
      <c r="D18">
        <v>50</v>
      </c>
      <c r="F18">
        <f>((D18/(0.01*0.35))/(1000))/60</f>
        <v>0.23809523809523814</v>
      </c>
      <c r="I18">
        <v>0.122</v>
      </c>
      <c r="J18">
        <v>4.19E-2</v>
      </c>
      <c r="M18">
        <v>50</v>
      </c>
      <c r="N18">
        <v>1005</v>
      </c>
      <c r="O18">
        <v>3</v>
      </c>
      <c r="P18">
        <v>4.3099999999999999E-2</v>
      </c>
      <c r="Q18">
        <v>12.2</v>
      </c>
      <c r="R18">
        <v>1</v>
      </c>
      <c r="S18">
        <v>1E-3</v>
      </c>
      <c r="T18">
        <v>4.3099999999999996</v>
      </c>
      <c r="U18">
        <f t="shared" si="3"/>
        <v>0.122</v>
      </c>
    </row>
    <row r="19" spans="4:21" x14ac:dyDescent="0.3">
      <c r="I19">
        <v>0.12</v>
      </c>
      <c r="J19">
        <v>4.5199999999999997E-2</v>
      </c>
      <c r="M19">
        <v>90</v>
      </c>
      <c r="N19">
        <v>1005</v>
      </c>
      <c r="O19">
        <v>1</v>
      </c>
      <c r="P19">
        <v>5.8999999999999997E-2</v>
      </c>
      <c r="Q19">
        <v>16.100000000000001</v>
      </c>
      <c r="R19">
        <v>2.9</v>
      </c>
      <c r="S19">
        <v>2.8999999999999998E-3</v>
      </c>
      <c r="T19">
        <v>5.8999999999999995</v>
      </c>
      <c r="U19">
        <f t="shared" si="3"/>
        <v>0.161</v>
      </c>
    </row>
    <row r="20" spans="4:21" x14ac:dyDescent="0.3">
      <c r="I20">
        <v>0.16500000000000001</v>
      </c>
      <c r="J20">
        <v>7.5899999999999995E-2</v>
      </c>
      <c r="M20">
        <v>90</v>
      </c>
      <c r="N20">
        <v>1005</v>
      </c>
      <c r="O20">
        <v>2</v>
      </c>
      <c r="P20">
        <v>6.5699999999999995E-2</v>
      </c>
      <c r="Q20">
        <v>16.5</v>
      </c>
      <c r="R20">
        <v>4.1999999999999993</v>
      </c>
      <c r="S20">
        <v>4.1999999999999989E-3</v>
      </c>
      <c r="T20">
        <v>6.5699999999999994</v>
      </c>
      <c r="U20">
        <f t="shared" si="3"/>
        <v>0.16500000000000001</v>
      </c>
    </row>
    <row r="21" spans="4:21" x14ac:dyDescent="0.3">
      <c r="I21">
        <v>0.161</v>
      </c>
      <c r="J21">
        <v>7.8299999999999995E-2</v>
      </c>
      <c r="M21">
        <v>90</v>
      </c>
      <c r="N21">
        <v>1005</v>
      </c>
      <c r="O21">
        <v>3</v>
      </c>
      <c r="P21">
        <v>7.5800000000000006E-2</v>
      </c>
      <c r="Q21">
        <v>15.5</v>
      </c>
      <c r="R21">
        <v>4.2999999999999989</v>
      </c>
      <c r="S21">
        <v>4.2999999999999991E-3</v>
      </c>
      <c r="T21">
        <v>7.580000000000001</v>
      </c>
      <c r="U21">
        <f t="shared" si="3"/>
        <v>0.155</v>
      </c>
    </row>
    <row r="22" spans="4:21" x14ac:dyDescent="0.3">
      <c r="I22">
        <v>0.155</v>
      </c>
      <c r="J22">
        <v>8.5099999999999995E-2</v>
      </c>
      <c r="M22">
        <v>50</v>
      </c>
      <c r="N22">
        <v>1008</v>
      </c>
      <c r="O22">
        <v>1</v>
      </c>
      <c r="P22">
        <v>2.98E-2</v>
      </c>
      <c r="Q22">
        <v>12.2</v>
      </c>
      <c r="R22">
        <v>0.60000000000000053</v>
      </c>
      <c r="S22">
        <v>6.0000000000000049E-4</v>
      </c>
      <c r="T22">
        <v>2.98</v>
      </c>
      <c r="U22">
        <f t="shared" si="3"/>
        <v>0.122</v>
      </c>
    </row>
    <row r="23" spans="4:21" x14ac:dyDescent="0.3">
      <c r="I23">
        <v>0.122</v>
      </c>
      <c r="J23">
        <v>3.2599999999999997E-2</v>
      </c>
      <c r="M23">
        <v>50</v>
      </c>
      <c r="N23">
        <v>1008</v>
      </c>
      <c r="O23">
        <v>2</v>
      </c>
      <c r="P23">
        <v>3.6400000000000002E-2</v>
      </c>
      <c r="Q23">
        <v>11.5</v>
      </c>
      <c r="R23">
        <v>0.8</v>
      </c>
      <c r="S23">
        <v>8.0000000000000004E-4</v>
      </c>
      <c r="T23">
        <v>3.64</v>
      </c>
      <c r="U23">
        <f t="shared" si="3"/>
        <v>0.115</v>
      </c>
    </row>
    <row r="24" spans="4:21" x14ac:dyDescent="0.3">
      <c r="I24">
        <v>0.115</v>
      </c>
      <c r="J24">
        <v>3.8399999999999997E-2</v>
      </c>
      <c r="M24">
        <v>50</v>
      </c>
      <c r="N24">
        <v>1008</v>
      </c>
      <c r="O24">
        <v>3</v>
      </c>
      <c r="P24">
        <v>6.5299999999999997E-2</v>
      </c>
      <c r="Q24">
        <v>11.1</v>
      </c>
      <c r="R24">
        <v>2.6</v>
      </c>
      <c r="S24">
        <v>2.5999999999999999E-3</v>
      </c>
      <c r="T24">
        <v>6.5299999999999994</v>
      </c>
      <c r="U24">
        <f t="shared" si="3"/>
        <v>0.111</v>
      </c>
    </row>
    <row r="25" spans="4:21" x14ac:dyDescent="0.3">
      <c r="I25">
        <v>0.111</v>
      </c>
      <c r="J25">
        <v>7.0499999999999993E-2</v>
      </c>
      <c r="M25">
        <v>90</v>
      </c>
      <c r="N25">
        <v>1008</v>
      </c>
      <c r="O25">
        <v>1</v>
      </c>
      <c r="P25">
        <v>6.3600000000000004E-2</v>
      </c>
      <c r="Q25">
        <v>16.8</v>
      </c>
      <c r="R25">
        <v>3.8</v>
      </c>
      <c r="S25">
        <v>3.8E-3</v>
      </c>
      <c r="T25">
        <v>6.36</v>
      </c>
      <c r="U25">
        <f t="shared" si="3"/>
        <v>0.16800000000000001</v>
      </c>
    </row>
    <row r="26" spans="4:21" x14ac:dyDescent="0.3">
      <c r="I26">
        <v>0.16800000000000001</v>
      </c>
      <c r="J26">
        <v>7.6600000000000001E-2</v>
      </c>
      <c r="M26">
        <v>90</v>
      </c>
      <c r="N26">
        <v>1008</v>
      </c>
      <c r="O26">
        <v>2</v>
      </c>
      <c r="P26">
        <v>7.7200000000000005E-2</v>
      </c>
      <c r="Q26">
        <v>16.100000000000001</v>
      </c>
      <c r="R26">
        <v>5.0999999999999996</v>
      </c>
      <c r="S26">
        <v>5.0999999999999995E-3</v>
      </c>
      <c r="T26">
        <v>7.7200000000000006</v>
      </c>
      <c r="U26">
        <f t="shared" si="3"/>
        <v>0.161</v>
      </c>
    </row>
    <row r="27" spans="4:21" x14ac:dyDescent="0.3">
      <c r="I27">
        <v>0.161</v>
      </c>
      <c r="J27">
        <v>8.14E-2</v>
      </c>
      <c r="M27">
        <v>90</v>
      </c>
      <c r="N27">
        <v>1008</v>
      </c>
      <c r="O27">
        <v>3</v>
      </c>
      <c r="P27">
        <v>8.2000000000000003E-2</v>
      </c>
      <c r="Q27">
        <v>15</v>
      </c>
      <c r="R27">
        <v>6</v>
      </c>
      <c r="S27">
        <v>6.0000000000000001E-3</v>
      </c>
      <c r="T27">
        <v>8.2000000000000011</v>
      </c>
      <c r="U27">
        <f t="shared" si="3"/>
        <v>0.15</v>
      </c>
    </row>
    <row r="28" spans="4:21" x14ac:dyDescent="0.3">
      <c r="I28">
        <v>0.155</v>
      </c>
      <c r="J28">
        <v>8.6800000000000002E-2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topLeftCell="L1" zoomScaleNormal="100" workbookViewId="0">
      <selection activeCell="W5" sqref="W5"/>
    </sheetView>
  </sheetViews>
  <sheetFormatPr defaultRowHeight="14.4" x14ac:dyDescent="0.3"/>
  <cols>
    <col min="1" max="1" width="5" customWidth="1"/>
    <col min="14" max="14" width="8.88671875" customWidth="1"/>
    <col min="15" max="15" width="11.44140625" customWidth="1"/>
  </cols>
  <sheetData>
    <row r="1" spans="1:18" x14ac:dyDescent="0.3">
      <c r="A1" s="12"/>
      <c r="B1" s="42" t="s">
        <v>39</v>
      </c>
      <c r="C1" s="42"/>
      <c r="D1" s="42"/>
      <c r="E1" s="39" t="s">
        <v>42</v>
      </c>
      <c r="F1" s="40"/>
      <c r="G1" s="40"/>
      <c r="H1" s="40"/>
      <c r="I1" s="40"/>
      <c r="J1" s="41"/>
      <c r="K1" s="8"/>
    </row>
    <row r="2" spans="1:18" ht="15" customHeight="1" x14ac:dyDescent="0.3">
      <c r="A2" s="1"/>
      <c r="B2" s="15" t="s">
        <v>40</v>
      </c>
      <c r="C2" s="15" t="s">
        <v>1</v>
      </c>
      <c r="D2" s="15" t="s">
        <v>41</v>
      </c>
      <c r="E2" s="15" t="s">
        <v>43</v>
      </c>
      <c r="F2" s="15" t="s">
        <v>44</v>
      </c>
      <c r="G2" s="15" t="s">
        <v>45</v>
      </c>
      <c r="H2" s="15" t="s">
        <v>46</v>
      </c>
      <c r="I2" s="15" t="s">
        <v>3</v>
      </c>
      <c r="J2" s="15" t="s">
        <v>4</v>
      </c>
      <c r="K2" s="9" t="s">
        <v>49</v>
      </c>
      <c r="M2" s="16" t="s">
        <v>50</v>
      </c>
      <c r="N2" s="39"/>
      <c r="O2" s="41"/>
      <c r="P2" s="42"/>
      <c r="Q2" s="42"/>
      <c r="R2" s="42"/>
    </row>
    <row r="3" spans="1:18" ht="15" customHeight="1" x14ac:dyDescent="0.3">
      <c r="A3" s="43" t="s">
        <v>0</v>
      </c>
      <c r="B3" s="15">
        <v>50</v>
      </c>
      <c r="C3" s="15">
        <v>1005</v>
      </c>
      <c r="D3" s="15">
        <v>1</v>
      </c>
      <c r="E3" s="15">
        <v>3.9600000000000004</v>
      </c>
      <c r="F3" s="15">
        <v>13</v>
      </c>
      <c r="G3" s="15">
        <v>0.4</v>
      </c>
      <c r="H3" s="15">
        <v>0.24440533232628403</v>
      </c>
      <c r="I3" s="15">
        <v>0.20258043865005929</v>
      </c>
      <c r="J3" s="15">
        <v>1.0569598987529599E-2</v>
      </c>
      <c r="K3" s="9"/>
      <c r="M3">
        <f>0.0033*(I3^-0.9301)</f>
        <v>1.4569598987529573E-2</v>
      </c>
      <c r="N3" s="1"/>
      <c r="O3" s="15"/>
      <c r="P3" s="15"/>
      <c r="Q3" s="15"/>
      <c r="R3" s="15"/>
    </row>
    <row r="4" spans="1:18" x14ac:dyDescent="0.3">
      <c r="A4" s="44"/>
      <c r="B4" s="15">
        <v>50</v>
      </c>
      <c r="C4" s="15">
        <v>1005</v>
      </c>
      <c r="D4" s="15">
        <v>2</v>
      </c>
      <c r="E4" s="15">
        <v>4.1900000000000004</v>
      </c>
      <c r="F4" s="15">
        <v>12.5</v>
      </c>
      <c r="G4" s="15">
        <v>0.89999999999999969</v>
      </c>
      <c r="H4" s="15">
        <v>0.5499119977341389</v>
      </c>
      <c r="I4" s="15">
        <v>0.39130060648666565</v>
      </c>
      <c r="J4" s="15">
        <v>7.3980504634732899E-3</v>
      </c>
      <c r="K4" s="9"/>
      <c r="M4">
        <f t="shared" ref="M4:M22" si="0">0.0033*(I4^-0.9301)</f>
        <v>7.8980504634732895E-3</v>
      </c>
      <c r="N4" s="47" t="s">
        <v>52</v>
      </c>
      <c r="O4" s="15"/>
      <c r="P4" s="15"/>
      <c r="Q4" s="15"/>
      <c r="R4" s="15"/>
    </row>
    <row r="5" spans="1:18" x14ac:dyDescent="0.3">
      <c r="A5" s="44"/>
      <c r="B5" s="15">
        <v>50</v>
      </c>
      <c r="C5" s="15">
        <v>1005</v>
      </c>
      <c r="D5" s="15">
        <v>3</v>
      </c>
      <c r="E5" s="15">
        <v>4.5199999999999996</v>
      </c>
      <c r="F5" s="15">
        <v>11.6</v>
      </c>
      <c r="G5" s="15">
        <v>1.5</v>
      </c>
      <c r="H5" s="15">
        <v>0.91651999622356506</v>
      </c>
      <c r="I5" s="15">
        <v>0.51966978982767009</v>
      </c>
      <c r="J5" s="15">
        <v>6.6618735643836002E-3</v>
      </c>
      <c r="K5" s="9"/>
      <c r="M5">
        <f t="shared" si="0"/>
        <v>6.0661873564383613E-3</v>
      </c>
      <c r="N5" s="48"/>
      <c r="O5" s="15"/>
      <c r="P5" s="15"/>
      <c r="Q5" s="15"/>
      <c r="R5" s="15"/>
    </row>
    <row r="6" spans="1:18" x14ac:dyDescent="0.3">
      <c r="A6" s="44"/>
      <c r="B6" s="15">
        <v>90</v>
      </c>
      <c r="C6" s="15">
        <v>1005</v>
      </c>
      <c r="D6" s="15">
        <v>1</v>
      </c>
      <c r="E6" s="15">
        <v>7.59</v>
      </c>
      <c r="F6" s="15">
        <v>15.5</v>
      </c>
      <c r="G6" s="15">
        <v>3.1</v>
      </c>
      <c r="H6" s="15">
        <v>1.8941413255287012</v>
      </c>
      <c r="I6" s="15">
        <v>0.5095588814553913</v>
      </c>
      <c r="J6" s="15">
        <v>6.37806468531971E-3</v>
      </c>
      <c r="K6" s="9"/>
      <c r="M6">
        <f t="shared" si="0"/>
        <v>6.1780646853197129E-3</v>
      </c>
      <c r="N6" s="48"/>
      <c r="O6" s="15"/>
      <c r="P6" s="15"/>
      <c r="Q6" s="15"/>
      <c r="R6" s="15"/>
    </row>
    <row r="7" spans="1:18" x14ac:dyDescent="0.3">
      <c r="A7" s="44"/>
      <c r="B7" s="15">
        <v>90</v>
      </c>
      <c r="C7" s="15">
        <v>1005</v>
      </c>
      <c r="D7" s="15">
        <v>2</v>
      </c>
      <c r="E7" s="15">
        <v>7.8299999999999992</v>
      </c>
      <c r="F7" s="15">
        <v>15.2</v>
      </c>
      <c r="G7" s="15">
        <v>4.5</v>
      </c>
      <c r="H7" s="15">
        <v>2.7495599886706947</v>
      </c>
      <c r="I7" s="15">
        <v>0.68126899147508058</v>
      </c>
      <c r="J7" s="15">
        <v>5.3156795949112802E-3</v>
      </c>
      <c r="K7" s="9"/>
      <c r="M7">
        <f t="shared" si="0"/>
        <v>4.7156795949112804E-3</v>
      </c>
      <c r="N7" s="48"/>
      <c r="O7" s="15"/>
      <c r="P7" s="15"/>
      <c r="Q7" s="15"/>
      <c r="R7" s="15"/>
    </row>
    <row r="8" spans="1:18" x14ac:dyDescent="0.3">
      <c r="A8" s="44"/>
      <c r="B8" s="15">
        <v>90</v>
      </c>
      <c r="C8" s="15">
        <v>1005</v>
      </c>
      <c r="D8" s="15">
        <v>3</v>
      </c>
      <c r="E8" s="15">
        <v>8.51</v>
      </c>
      <c r="F8" s="15">
        <v>15</v>
      </c>
      <c r="G8" s="15">
        <v>5</v>
      </c>
      <c r="H8" s="15">
        <v>3.0550666540785505</v>
      </c>
      <c r="I8" s="15">
        <v>0.881912920185144</v>
      </c>
      <c r="J8" s="15">
        <v>3.1069004934557798E-3</v>
      </c>
      <c r="K8" s="9"/>
      <c r="M8">
        <f t="shared" si="0"/>
        <v>3.7091422685194024E-3</v>
      </c>
      <c r="N8" s="48"/>
      <c r="O8" s="15"/>
      <c r="P8" s="15"/>
      <c r="Q8" s="15"/>
      <c r="R8" s="15"/>
    </row>
    <row r="9" spans="1:18" x14ac:dyDescent="0.3">
      <c r="A9" s="44"/>
      <c r="B9" s="15">
        <v>50</v>
      </c>
      <c r="C9" s="15">
        <v>1008</v>
      </c>
      <c r="D9" s="15">
        <v>1</v>
      </c>
      <c r="E9" s="15">
        <v>3.26</v>
      </c>
      <c r="F9" s="15">
        <v>12</v>
      </c>
      <c r="G9" s="15">
        <v>0.50000000000000044</v>
      </c>
      <c r="H9" s="15">
        <v>0.30550666540785532</v>
      </c>
      <c r="I9" s="15">
        <v>0.34490586991940864</v>
      </c>
      <c r="J9" s="15">
        <v>8.1817516464892902E-3</v>
      </c>
      <c r="K9" s="9"/>
      <c r="M9">
        <f t="shared" si="0"/>
        <v>8.8817516464892946E-3</v>
      </c>
      <c r="N9" s="48"/>
      <c r="O9" s="15"/>
      <c r="P9" s="15"/>
      <c r="Q9" s="15"/>
      <c r="R9" s="15"/>
    </row>
    <row r="10" spans="1:18" x14ac:dyDescent="0.3">
      <c r="A10" s="44"/>
      <c r="B10" s="15">
        <v>50</v>
      </c>
      <c r="C10" s="15">
        <v>1008</v>
      </c>
      <c r="D10" s="15">
        <v>2</v>
      </c>
      <c r="E10" s="15">
        <v>3.84</v>
      </c>
      <c r="F10" s="15">
        <v>11.5</v>
      </c>
      <c r="G10" s="15">
        <v>1</v>
      </c>
      <c r="H10" s="15">
        <v>0.61101333081571008</v>
      </c>
      <c r="I10" s="15">
        <v>0.4762351384169824</v>
      </c>
      <c r="J10" s="15">
        <v>6.2791868731264097E-3</v>
      </c>
      <c r="K10" s="9"/>
      <c r="M10">
        <f t="shared" si="0"/>
        <v>6.5791868731264113E-3</v>
      </c>
    </row>
    <row r="11" spans="1:18" ht="15" customHeight="1" x14ac:dyDescent="0.3">
      <c r="A11" s="44"/>
      <c r="B11" s="15">
        <v>50</v>
      </c>
      <c r="C11" s="15">
        <v>1008</v>
      </c>
      <c r="D11" s="15">
        <v>3</v>
      </c>
      <c r="E11" s="15">
        <v>4.05</v>
      </c>
      <c r="F11" s="15">
        <v>11.2</v>
      </c>
      <c r="G11" s="15">
        <v>2.6</v>
      </c>
      <c r="H11" s="15">
        <v>1.5886346601208461</v>
      </c>
      <c r="I11" s="15">
        <v>1.0832692519525973</v>
      </c>
      <c r="J11" s="15">
        <v>3.56341334040119E-3</v>
      </c>
      <c r="K11" s="9"/>
      <c r="M11">
        <f t="shared" si="0"/>
        <v>3.0634133404011895E-3</v>
      </c>
    </row>
    <row r="12" spans="1:18" x14ac:dyDescent="0.3">
      <c r="A12" s="44"/>
      <c r="B12" s="15">
        <v>90</v>
      </c>
      <c r="C12" s="15">
        <v>1008</v>
      </c>
      <c r="D12" s="15">
        <v>1</v>
      </c>
      <c r="E12" s="15">
        <v>7.66</v>
      </c>
      <c r="F12" s="15">
        <v>15.8</v>
      </c>
      <c r="G12" s="15">
        <v>3.9999999999999991</v>
      </c>
      <c r="H12" s="15">
        <v>2.4440533232628394</v>
      </c>
      <c r="I12" s="15">
        <v>0.65802754632654736</v>
      </c>
      <c r="J12" s="15">
        <v>4.27040555690368E-3</v>
      </c>
      <c r="K12" s="9"/>
      <c r="M12">
        <f t="shared" si="0"/>
        <v>4.8704055569036816E-3</v>
      </c>
    </row>
    <row r="13" spans="1:18" x14ac:dyDescent="0.3">
      <c r="A13" s="44"/>
      <c r="B13" s="15">
        <v>90</v>
      </c>
      <c r="C13" s="15">
        <v>1008</v>
      </c>
      <c r="D13" s="15">
        <v>2</v>
      </c>
      <c r="E13" s="15">
        <v>8.14</v>
      </c>
      <c r="F13" s="15">
        <v>15.5</v>
      </c>
      <c r="G13" s="15">
        <v>5.5</v>
      </c>
      <c r="H13" s="15">
        <v>3.3605733194864049</v>
      </c>
      <c r="I13" s="15">
        <v>0.78565453624542414</v>
      </c>
      <c r="J13" s="15">
        <v>3.7300851717323598E-3</v>
      </c>
      <c r="K13" s="9"/>
      <c r="M13">
        <f t="shared" si="0"/>
        <v>4.1300851717323631E-3</v>
      </c>
    </row>
    <row r="14" spans="1:18" x14ac:dyDescent="0.3">
      <c r="A14" s="45"/>
      <c r="B14" s="15">
        <v>90</v>
      </c>
      <c r="C14" s="15">
        <v>1008</v>
      </c>
      <c r="D14" s="15">
        <v>3</v>
      </c>
      <c r="E14" s="15">
        <v>8.68</v>
      </c>
      <c r="F14" s="15">
        <v>15.2</v>
      </c>
      <c r="G14" s="15">
        <v>6.6</v>
      </c>
      <c r="H14" s="15">
        <v>4.0326879833836866</v>
      </c>
      <c r="I14" s="15">
        <v>0.81246220102868416</v>
      </c>
      <c r="J14" s="15">
        <v>3.40318827586545E-3</v>
      </c>
      <c r="K14" s="9"/>
      <c r="M14">
        <f t="shared" si="0"/>
        <v>4.0031882758654472E-3</v>
      </c>
    </row>
    <row r="15" spans="1:18" x14ac:dyDescent="0.3">
      <c r="A15" s="38"/>
      <c r="B15" s="15"/>
      <c r="C15" s="15"/>
      <c r="D15" s="15"/>
      <c r="E15" s="15"/>
      <c r="F15" s="15"/>
      <c r="G15" s="15"/>
      <c r="H15" s="15"/>
      <c r="I15" s="15">
        <v>0.17785075556012134</v>
      </c>
      <c r="J15" s="15">
        <v>3.1445122761079899E-2</v>
      </c>
      <c r="K15" s="9"/>
      <c r="M15">
        <f t="shared" si="0"/>
        <v>1.64451227610799E-2</v>
      </c>
    </row>
    <row r="16" spans="1:18" x14ac:dyDescent="0.3">
      <c r="A16" s="38"/>
      <c r="B16" s="15"/>
      <c r="C16" s="15"/>
      <c r="D16" s="15"/>
      <c r="E16" s="15"/>
      <c r="F16" s="15"/>
      <c r="G16" s="15"/>
      <c r="H16" s="15"/>
      <c r="I16" s="15">
        <v>0.11378536364889179</v>
      </c>
      <c r="J16" s="15">
        <v>2.9914259151180699E-2</v>
      </c>
      <c r="K16" s="9"/>
      <c r="L16">
        <v>1.0569598987529599E-2</v>
      </c>
      <c r="M16">
        <f t="shared" si="0"/>
        <v>2.4914259151180698E-2</v>
      </c>
    </row>
    <row r="17" spans="1:13" x14ac:dyDescent="0.3">
      <c r="A17" s="38"/>
      <c r="B17" s="15"/>
      <c r="C17" s="15"/>
      <c r="D17" s="15"/>
      <c r="E17" s="15"/>
      <c r="F17" s="15"/>
      <c r="G17" s="15"/>
      <c r="H17" s="15"/>
      <c r="I17" s="15">
        <v>0.20594179256277204</v>
      </c>
      <c r="J17" s="15">
        <v>1.23482914931115E-2</v>
      </c>
      <c r="K17" s="9"/>
      <c r="L17">
        <v>7.3980504634732899E-3</v>
      </c>
      <c r="M17">
        <f t="shared" si="0"/>
        <v>1.4348291493111519E-2</v>
      </c>
    </row>
    <row r="18" spans="1:13" x14ac:dyDescent="0.3">
      <c r="A18" s="38"/>
      <c r="B18" s="15"/>
      <c r="C18" s="15"/>
      <c r="D18" s="15"/>
      <c r="E18" s="15"/>
      <c r="F18" s="15"/>
      <c r="G18" s="15"/>
      <c r="H18" s="15"/>
      <c r="I18" s="15">
        <v>0.10214999301584853</v>
      </c>
      <c r="J18" s="15">
        <v>3.3543641599874101E-2</v>
      </c>
      <c r="K18" s="9"/>
      <c r="L18">
        <v>6.6618735643836002E-3</v>
      </c>
      <c r="M18">
        <f t="shared" si="0"/>
        <v>2.7543641599874102E-2</v>
      </c>
    </row>
    <row r="19" spans="1:13" ht="15" customHeight="1" x14ac:dyDescent="0.3">
      <c r="A19" s="38"/>
      <c r="B19" s="15"/>
      <c r="C19" s="15"/>
      <c r="D19" s="15"/>
      <c r="E19" s="15"/>
      <c r="F19" s="15"/>
      <c r="G19" s="15"/>
      <c r="H19" s="15"/>
      <c r="I19" s="15">
        <v>0.120345622426097</v>
      </c>
      <c r="J19" s="15">
        <v>2.0648615502197001E-2</v>
      </c>
      <c r="K19" s="9"/>
      <c r="L19">
        <v>6.37806468531971E-3</v>
      </c>
      <c r="M19">
        <f t="shared" si="0"/>
        <v>2.3648615502197042E-2</v>
      </c>
    </row>
    <row r="20" spans="1:13" x14ac:dyDescent="0.3">
      <c r="A20" s="38"/>
      <c r="B20" s="15"/>
      <c r="C20" s="15"/>
      <c r="D20" s="15"/>
      <c r="E20" s="15"/>
      <c r="F20" s="15"/>
      <c r="G20" s="15"/>
      <c r="H20" s="15"/>
      <c r="I20" s="15">
        <v>8.9061000000000001E-2</v>
      </c>
      <c r="J20" s="15">
        <v>3.10690049345578E-2</v>
      </c>
      <c r="K20" s="9"/>
      <c r="L20">
        <v>5.3156795949112802E-3</v>
      </c>
      <c r="M20">
        <f t="shared" si="0"/>
        <v>3.1290286066357295E-2</v>
      </c>
    </row>
    <row r="21" spans="1:13" x14ac:dyDescent="0.3">
      <c r="A21" s="3"/>
      <c r="B21" s="5"/>
      <c r="C21" s="5"/>
      <c r="D21" s="5"/>
      <c r="E21" s="5"/>
      <c r="F21" s="5"/>
      <c r="G21" s="5"/>
      <c r="H21" s="5"/>
      <c r="I21" s="5">
        <v>0.1833749541738188</v>
      </c>
      <c r="J21" s="5">
        <v>1.2983849763079199E-2</v>
      </c>
      <c r="K21" s="9"/>
      <c r="L21">
        <v>3.1069004934557798E-3</v>
      </c>
      <c r="M21">
        <f t="shared" si="0"/>
        <v>1.5983849763079171E-2</v>
      </c>
    </row>
    <row r="22" spans="1:13" x14ac:dyDescent="0.3">
      <c r="A22" s="3"/>
      <c r="B22" s="15"/>
      <c r="C22" s="15"/>
      <c r="D22" s="15"/>
      <c r="E22" s="15"/>
      <c r="F22" s="15"/>
      <c r="G22" s="15"/>
      <c r="H22" s="15"/>
      <c r="I22" s="15">
        <v>0.17210584436546647</v>
      </c>
      <c r="J22" s="15">
        <v>1.39551031115927E-2</v>
      </c>
      <c r="K22" s="9"/>
      <c r="L22">
        <v>8.1817516464892902E-3</v>
      </c>
      <c r="M22">
        <f t="shared" si="0"/>
        <v>1.6955103111592745E-2</v>
      </c>
    </row>
    <row r="23" spans="1:13" x14ac:dyDescent="0.3">
      <c r="A23" s="3"/>
      <c r="B23" s="15"/>
      <c r="C23" s="15"/>
      <c r="D23" s="15"/>
      <c r="E23" s="15"/>
      <c r="F23" s="15"/>
      <c r="G23" s="15"/>
      <c r="H23" s="15"/>
      <c r="I23" s="15"/>
      <c r="J23" s="15"/>
      <c r="K23" s="9"/>
      <c r="L23">
        <v>6.2791868731264097E-3</v>
      </c>
    </row>
    <row r="24" spans="1:13" x14ac:dyDescent="0.3">
      <c r="A24" s="3"/>
      <c r="B24" s="15"/>
      <c r="C24" s="15"/>
      <c r="D24" s="15"/>
      <c r="E24" s="15"/>
      <c r="F24" s="15"/>
      <c r="G24" s="15"/>
      <c r="H24" s="15"/>
      <c r="I24" s="15"/>
      <c r="J24" s="15"/>
      <c r="K24" s="9"/>
      <c r="L24">
        <v>3.56341334040119E-3</v>
      </c>
    </row>
    <row r="25" spans="1:13" x14ac:dyDescent="0.3">
      <c r="A25" s="3"/>
      <c r="B25" s="15"/>
      <c r="C25" s="15"/>
      <c r="D25" s="15"/>
      <c r="E25" s="15"/>
      <c r="F25" s="15"/>
      <c r="G25" s="15"/>
      <c r="H25" s="15"/>
      <c r="I25" s="15"/>
      <c r="J25" s="15"/>
      <c r="K25" s="9"/>
      <c r="L25">
        <v>4.27040555690368E-3</v>
      </c>
    </row>
    <row r="26" spans="1:13" x14ac:dyDescent="0.3">
      <c r="A26" s="4"/>
      <c r="B26" s="15"/>
      <c r="C26" s="15"/>
      <c r="D26" s="15"/>
      <c r="E26" s="15"/>
      <c r="F26" s="15"/>
      <c r="G26" s="15"/>
      <c r="H26" s="15"/>
      <c r="I26" s="15"/>
      <c r="J26" s="15"/>
      <c r="K26" s="9"/>
      <c r="L26">
        <v>3.7300851717323598E-3</v>
      </c>
    </row>
    <row r="27" spans="1:13" x14ac:dyDescent="0.3">
      <c r="L27">
        <v>3.40318827586545E-3</v>
      </c>
    </row>
    <row r="28" spans="1:13" x14ac:dyDescent="0.3">
      <c r="J28" t="s">
        <v>52</v>
      </c>
      <c r="K28" s="18">
        <v>0.17785075556012134</v>
      </c>
      <c r="L28">
        <v>3.1445122761079899E-2</v>
      </c>
    </row>
    <row r="29" spans="1:13" x14ac:dyDescent="0.3">
      <c r="K29">
        <v>0.11378536364889179</v>
      </c>
      <c r="L29">
        <v>4.9914259151180702E-2</v>
      </c>
    </row>
    <row r="30" spans="1:13" x14ac:dyDescent="0.3">
      <c r="K30">
        <v>0.20594179256277204</v>
      </c>
      <c r="L30">
        <v>1.23482914931115E-2</v>
      </c>
    </row>
    <row r="31" spans="1:13" x14ac:dyDescent="0.3">
      <c r="K31">
        <v>0.10214999301584853</v>
      </c>
      <c r="L31">
        <v>5.3543641599874098E-2</v>
      </c>
    </row>
    <row r="32" spans="1:13" x14ac:dyDescent="0.3">
      <c r="K32">
        <v>0.120345622426097</v>
      </c>
      <c r="L32">
        <v>3.2064861550219703E-2</v>
      </c>
    </row>
    <row r="33" spans="2:25" x14ac:dyDescent="0.3">
      <c r="K33">
        <v>8.9060926627037143E-2</v>
      </c>
      <c r="L33">
        <v>5.6106900493455701E-2</v>
      </c>
    </row>
    <row r="34" spans="2:25" x14ac:dyDescent="0.3">
      <c r="K34">
        <v>0.1833749541738188</v>
      </c>
      <c r="L34">
        <v>2.1298384976307899E-2</v>
      </c>
    </row>
    <row r="35" spans="2:25" x14ac:dyDescent="0.3">
      <c r="K35">
        <v>0.17210584436546647</v>
      </c>
      <c r="L35">
        <v>2.3955103111592699E-2</v>
      </c>
    </row>
    <row r="38" spans="2:25" x14ac:dyDescent="0.3">
      <c r="B38" t="s">
        <v>35</v>
      </c>
      <c r="C38" t="s">
        <v>36</v>
      </c>
      <c r="D38" t="s">
        <v>19</v>
      </c>
      <c r="F38">
        <v>450</v>
      </c>
      <c r="I38" t="s">
        <v>31</v>
      </c>
      <c r="J38" t="s">
        <v>18</v>
      </c>
      <c r="K38" t="s">
        <v>16</v>
      </c>
      <c r="L38" s="10"/>
      <c r="M38" s="10"/>
      <c r="P38" s="13" t="s">
        <v>18</v>
      </c>
      <c r="Q38" s="13" t="s">
        <v>19</v>
      </c>
      <c r="R38" s="13" t="s">
        <v>16</v>
      </c>
      <c r="S38" s="13" t="s">
        <v>20</v>
      </c>
      <c r="T38" s="13" t="s">
        <v>21</v>
      </c>
      <c r="U38" s="13" t="s">
        <v>22</v>
      </c>
      <c r="V38" s="13" t="s">
        <v>2</v>
      </c>
      <c r="W38" s="13" t="s">
        <v>23</v>
      </c>
      <c r="X38" s="13" t="s">
        <v>24</v>
      </c>
      <c r="Y38" s="13" t="s">
        <v>25</v>
      </c>
    </row>
    <row r="39" spans="2:25" x14ac:dyDescent="0.3">
      <c r="B39" t="s">
        <v>37</v>
      </c>
      <c r="C39" t="s">
        <v>38</v>
      </c>
      <c r="D39" t="s">
        <v>27</v>
      </c>
      <c r="I39" t="s">
        <v>32</v>
      </c>
      <c r="J39" t="s">
        <v>33</v>
      </c>
      <c r="K39" t="s">
        <v>34</v>
      </c>
      <c r="L39" s="10"/>
      <c r="M39" s="10"/>
      <c r="P39" s="13" t="s">
        <v>26</v>
      </c>
      <c r="Q39" s="13" t="s">
        <v>27</v>
      </c>
      <c r="R39" s="13" t="s">
        <v>28</v>
      </c>
      <c r="S39" s="13"/>
      <c r="T39" s="13"/>
      <c r="U39" s="13"/>
      <c r="V39" s="13" t="s">
        <v>29</v>
      </c>
      <c r="W39" s="13" t="s">
        <v>30</v>
      </c>
      <c r="X39" s="13"/>
      <c r="Y39" s="13"/>
    </row>
    <row r="40" spans="2:25" x14ac:dyDescent="0.3">
      <c r="B40">
        <v>1005</v>
      </c>
      <c r="C40">
        <v>50</v>
      </c>
      <c r="D40">
        <v>1</v>
      </c>
      <c r="I40" s="14">
        <v>4.5699999999999998E-2</v>
      </c>
      <c r="J40" s="14">
        <v>11.1</v>
      </c>
      <c r="K40" s="14">
        <v>0.8</v>
      </c>
      <c r="L40" s="10">
        <f>K40/1000</f>
        <v>8.0000000000000004E-4</v>
      </c>
      <c r="M40" s="10">
        <f>I40*100</f>
        <v>4.5699999999999994</v>
      </c>
      <c r="N40">
        <v>28.204369660000001</v>
      </c>
      <c r="P40">
        <v>7.6</v>
      </c>
      <c r="Q40">
        <v>1</v>
      </c>
      <c r="R40">
        <v>8.0000000000000004E-4</v>
      </c>
      <c r="S40">
        <v>0.99870000000000003</v>
      </c>
      <c r="T40">
        <v>2.6480000000000001</v>
      </c>
      <c r="U40">
        <f>S40+(T40-S40)*R40</f>
        <v>1.00001944</v>
      </c>
      <c r="V40">
        <f>((T40-S40)/T40)*R40*981</f>
        <v>0.48881066465256806</v>
      </c>
      <c r="W40">
        <v>4.5699999999999994</v>
      </c>
      <c r="X40">
        <f>(V40*P40*COS(RADIANS(Q40)))/(W40^2)</f>
        <v>0.17785075556012134</v>
      </c>
      <c r="Y40">
        <f>1/(X40)^0.5</f>
        <v>2.371221601798716</v>
      </c>
    </row>
    <row r="41" spans="2:25" x14ac:dyDescent="0.3">
      <c r="B41">
        <v>1005</v>
      </c>
      <c r="C41">
        <v>50</v>
      </c>
      <c r="D41">
        <v>2</v>
      </c>
      <c r="I41" s="14">
        <v>5.6000000000000001E-2</v>
      </c>
      <c r="J41" s="14">
        <v>13</v>
      </c>
      <c r="K41" s="14">
        <v>0.86</v>
      </c>
      <c r="L41" s="10">
        <f t="shared" ref="L41:L64" si="1">K41/1000</f>
        <v>8.5999999999999998E-4</v>
      </c>
      <c r="M41" s="10">
        <f t="shared" ref="M41:M64" si="2">I41*100</f>
        <v>5.6000000000000005</v>
      </c>
      <c r="N41">
        <v>25.051780560000001</v>
      </c>
      <c r="P41">
        <v>6.8</v>
      </c>
      <c r="Q41">
        <v>3</v>
      </c>
      <c r="R41">
        <v>8.5999999999999998E-4</v>
      </c>
      <c r="S41">
        <v>0.99870000000000003</v>
      </c>
      <c r="T41">
        <v>2.6480000000000001</v>
      </c>
      <c r="U41">
        <f t="shared" ref="U41:U47" si="3">S41+(T41-S41)*R41</f>
        <v>1.0001183980000001</v>
      </c>
      <c r="V41">
        <f t="shared" ref="V41:V47" si="4">((T41-S41)/T41)*R41*981</f>
        <v>0.52547146450151061</v>
      </c>
      <c r="W41">
        <v>5.6000000000000005</v>
      </c>
      <c r="X41">
        <f t="shared" ref="X41:X47" si="5">(V41*P41*COS(RADIANS(Q41)))/(W41^2)</f>
        <v>0.11378536364889179</v>
      </c>
      <c r="Y41">
        <f t="shared" ref="Y41:Y47" si="6">1/(X41)^0.5</f>
        <v>2.9645364812362471</v>
      </c>
    </row>
    <row r="42" spans="2:25" x14ac:dyDescent="0.3">
      <c r="B42">
        <v>1005</v>
      </c>
      <c r="C42">
        <v>50</v>
      </c>
      <c r="D42">
        <v>3</v>
      </c>
      <c r="I42" s="14">
        <v>6.1499999999999999E-2</v>
      </c>
      <c r="J42" s="14">
        <v>12</v>
      </c>
      <c r="K42" s="14">
        <v>1.02</v>
      </c>
      <c r="L42" s="10">
        <f t="shared" si="1"/>
        <v>1.0200000000000001E-3</v>
      </c>
      <c r="M42" s="10">
        <f t="shared" si="2"/>
        <v>6.15</v>
      </c>
      <c r="N42">
        <v>26.14590686</v>
      </c>
      <c r="P42">
        <v>12.5</v>
      </c>
      <c r="Q42">
        <v>1</v>
      </c>
      <c r="R42">
        <v>1.0200000000000001E-3</v>
      </c>
      <c r="S42">
        <v>0.99870000000000003</v>
      </c>
      <c r="T42">
        <v>2.6480000000000001</v>
      </c>
      <c r="U42">
        <f t="shared" si="3"/>
        <v>1.000382286</v>
      </c>
      <c r="V42">
        <f t="shared" si="4"/>
        <v>0.62323359743202433</v>
      </c>
      <c r="W42">
        <v>6.15</v>
      </c>
      <c r="X42">
        <f t="shared" si="5"/>
        <v>0.20594179256277204</v>
      </c>
      <c r="Y42">
        <f t="shared" si="6"/>
        <v>2.2035745896221157</v>
      </c>
    </row>
    <row r="43" spans="2:25" x14ac:dyDescent="0.3">
      <c r="B43">
        <v>1005</v>
      </c>
      <c r="C43">
        <v>90</v>
      </c>
      <c r="D43">
        <v>1</v>
      </c>
      <c r="I43" s="14">
        <v>7.8399999999999997E-2</v>
      </c>
      <c r="J43" s="14">
        <v>15.2</v>
      </c>
      <c r="K43" s="14">
        <v>1.05</v>
      </c>
      <c r="L43" s="10">
        <f t="shared" si="1"/>
        <v>1.0500000000000002E-3</v>
      </c>
      <c r="M43" s="10">
        <f t="shared" si="2"/>
        <v>7.84</v>
      </c>
      <c r="N43">
        <v>25.453302449999999</v>
      </c>
      <c r="P43">
        <v>9.8000000000000007</v>
      </c>
      <c r="Q43">
        <v>3</v>
      </c>
      <c r="R43">
        <v>1.0500000000000002E-3</v>
      </c>
      <c r="S43">
        <v>0.99870000000000003</v>
      </c>
      <c r="T43">
        <v>2.6480000000000001</v>
      </c>
      <c r="U43">
        <f t="shared" si="3"/>
        <v>1.0004317650000001</v>
      </c>
      <c r="V43">
        <f t="shared" si="4"/>
        <v>0.64156399735649561</v>
      </c>
      <c r="W43">
        <v>7.84</v>
      </c>
      <c r="X43">
        <f t="shared" si="5"/>
        <v>0.10214999301584853</v>
      </c>
      <c r="Y43">
        <f t="shared" si="6"/>
        <v>3.1288218033873778</v>
      </c>
    </row>
    <row r="44" spans="2:25" x14ac:dyDescent="0.3">
      <c r="B44">
        <v>1005</v>
      </c>
      <c r="C44">
        <v>90</v>
      </c>
      <c r="D44">
        <v>2</v>
      </c>
      <c r="I44" s="14">
        <v>6.6199999999999995E-2</v>
      </c>
      <c r="J44" s="14">
        <v>15.5</v>
      </c>
      <c r="K44" s="14">
        <v>0.89</v>
      </c>
      <c r="L44" s="10">
        <f t="shared" si="1"/>
        <v>8.9000000000000006E-4</v>
      </c>
      <c r="M44" s="10">
        <f t="shared" si="2"/>
        <v>6.6199999999999992</v>
      </c>
      <c r="N44">
        <v>26.577949319999998</v>
      </c>
      <c r="P44">
        <v>9.6999999999999993</v>
      </c>
      <c r="Q44">
        <v>1</v>
      </c>
      <c r="R44">
        <v>8.9000000000000006E-4</v>
      </c>
      <c r="S44">
        <v>0.99870000000000003</v>
      </c>
      <c r="T44">
        <v>2.6480000000000001</v>
      </c>
      <c r="U44">
        <f t="shared" si="3"/>
        <v>1.000167877</v>
      </c>
      <c r="V44">
        <f t="shared" si="4"/>
        <v>0.543801864425982</v>
      </c>
      <c r="W44">
        <v>6.6199999999999992</v>
      </c>
      <c r="X44">
        <f t="shared" si="5"/>
        <v>0.120345622426097</v>
      </c>
      <c r="Y44">
        <f t="shared" si="6"/>
        <v>2.882603112883158</v>
      </c>
    </row>
    <row r="45" spans="2:25" x14ac:dyDescent="0.3">
      <c r="B45">
        <v>1005</v>
      </c>
      <c r="C45">
        <v>90</v>
      </c>
      <c r="D45">
        <v>3</v>
      </c>
      <c r="I45" s="14">
        <v>7.4200000000000002E-2</v>
      </c>
      <c r="J45" s="14">
        <v>15</v>
      </c>
      <c r="K45" s="14">
        <v>0.98</v>
      </c>
      <c r="L45" s="10">
        <f t="shared" si="1"/>
        <v>9.7999999999999997E-4</v>
      </c>
      <c r="M45" s="10">
        <f t="shared" si="2"/>
        <v>7.42</v>
      </c>
      <c r="P45">
        <v>8.1999999999999993</v>
      </c>
      <c r="Q45">
        <v>3</v>
      </c>
      <c r="R45">
        <v>9.7999999999999997E-4</v>
      </c>
      <c r="S45">
        <v>0.99870000000000003</v>
      </c>
      <c r="T45">
        <v>2.6480000000000001</v>
      </c>
      <c r="U45">
        <f t="shared" si="3"/>
        <v>1.000316314</v>
      </c>
      <c r="V45">
        <f t="shared" si="4"/>
        <v>0.59879306419939582</v>
      </c>
      <c r="W45">
        <v>7.42</v>
      </c>
      <c r="X45">
        <f t="shared" si="5"/>
        <v>8.9060926627037143E-2</v>
      </c>
      <c r="Y45">
        <f t="shared" si="6"/>
        <v>3.3508608645211915</v>
      </c>
    </row>
    <row r="46" spans="2:25" x14ac:dyDescent="0.3">
      <c r="B46">
        <v>1008</v>
      </c>
      <c r="C46">
        <v>50</v>
      </c>
      <c r="D46">
        <v>1</v>
      </c>
      <c r="I46" s="14">
        <v>6.5199999999999994E-2</v>
      </c>
      <c r="J46" s="14">
        <v>11.5</v>
      </c>
      <c r="K46" s="14">
        <v>1.1000000000000001</v>
      </c>
      <c r="L46" s="10">
        <f t="shared" si="1"/>
        <v>1.1000000000000001E-3</v>
      </c>
      <c r="M46" s="10">
        <f t="shared" si="2"/>
        <v>6.52</v>
      </c>
      <c r="N46">
        <v>31.142659030000001</v>
      </c>
      <c r="P46">
        <v>11.6</v>
      </c>
      <c r="Q46">
        <v>1</v>
      </c>
      <c r="R46">
        <v>1.1000000000000001E-3</v>
      </c>
      <c r="S46">
        <v>0.99870000000000003</v>
      </c>
      <c r="T46">
        <v>2.6480000000000001</v>
      </c>
      <c r="U46">
        <f t="shared" si="3"/>
        <v>1.0005142300000001</v>
      </c>
      <c r="V46">
        <f t="shared" si="4"/>
        <v>0.67211466389728114</v>
      </c>
      <c r="W46">
        <v>6.52</v>
      </c>
      <c r="X46">
        <f t="shared" si="5"/>
        <v>0.1833749541738188</v>
      </c>
      <c r="Y46">
        <f t="shared" si="6"/>
        <v>2.335231772138985</v>
      </c>
    </row>
    <row r="47" spans="2:25" x14ac:dyDescent="0.3">
      <c r="B47">
        <v>1008</v>
      </c>
      <c r="C47">
        <v>50</v>
      </c>
      <c r="D47">
        <v>2</v>
      </c>
      <c r="I47" s="14">
        <v>7.4499999999999997E-2</v>
      </c>
      <c r="J47" s="14">
        <v>12</v>
      </c>
      <c r="K47" s="14">
        <v>1.55</v>
      </c>
      <c r="L47" s="10">
        <f t="shared" si="1"/>
        <v>1.5499999999999999E-3</v>
      </c>
      <c r="M47" s="10">
        <f t="shared" si="2"/>
        <v>7.4499999999999993</v>
      </c>
      <c r="N47">
        <v>26.948489370000001</v>
      </c>
      <c r="P47">
        <v>10.1</v>
      </c>
      <c r="Q47">
        <v>3</v>
      </c>
      <c r="R47">
        <v>1.5499999999999999E-3</v>
      </c>
      <c r="S47">
        <v>0.99870000000000003</v>
      </c>
      <c r="T47">
        <v>2.6480000000000001</v>
      </c>
      <c r="U47">
        <f t="shared" si="3"/>
        <v>1.0012564150000001</v>
      </c>
      <c r="V47">
        <f t="shared" si="4"/>
        <v>0.94707066276435059</v>
      </c>
      <c r="W47">
        <v>7.4499999999999993</v>
      </c>
      <c r="X47">
        <f t="shared" si="5"/>
        <v>0.17210584436546647</v>
      </c>
      <c r="Y47">
        <f t="shared" si="6"/>
        <v>2.4104725535871903</v>
      </c>
    </row>
    <row r="48" spans="2:25" x14ac:dyDescent="0.3">
      <c r="B48">
        <v>1008</v>
      </c>
      <c r="C48">
        <v>50</v>
      </c>
      <c r="D48">
        <v>3</v>
      </c>
      <c r="I48" s="14"/>
      <c r="J48" s="14"/>
      <c r="K48" s="14"/>
      <c r="L48" s="10"/>
      <c r="M48" s="10"/>
    </row>
    <row r="49" spans="2:25" x14ac:dyDescent="0.3">
      <c r="B49">
        <v>1008</v>
      </c>
      <c r="C49">
        <v>90</v>
      </c>
      <c r="D49">
        <v>1</v>
      </c>
      <c r="I49" s="14"/>
      <c r="J49" s="14"/>
      <c r="K49" s="14"/>
      <c r="L49" s="10"/>
      <c r="M49" s="10"/>
    </row>
    <row r="50" spans="2:25" x14ac:dyDescent="0.3">
      <c r="B50">
        <v>1008</v>
      </c>
      <c r="C50">
        <v>90</v>
      </c>
      <c r="D50">
        <v>2</v>
      </c>
      <c r="I50" s="14"/>
      <c r="J50" s="14"/>
      <c r="K50" s="14"/>
      <c r="L50" s="10"/>
      <c r="M50" s="10"/>
    </row>
    <row r="51" spans="2:25" x14ac:dyDescent="0.3">
      <c r="B51">
        <v>1008</v>
      </c>
      <c r="C51">
        <v>90</v>
      </c>
      <c r="D51">
        <v>3</v>
      </c>
      <c r="I51" s="14"/>
      <c r="J51" s="14"/>
      <c r="K51" s="14"/>
      <c r="L51" s="10"/>
      <c r="M51" s="10"/>
    </row>
    <row r="52" spans="2:25" x14ac:dyDescent="0.3">
      <c r="I52" s="14"/>
      <c r="J52" s="14"/>
      <c r="K52" s="14"/>
      <c r="L52" s="10"/>
      <c r="M52" s="10"/>
    </row>
    <row r="53" spans="2:25" x14ac:dyDescent="0.3">
      <c r="F53">
        <v>500</v>
      </c>
      <c r="I53" s="14">
        <v>3.85E-2</v>
      </c>
      <c r="J53" s="14">
        <v>11.9</v>
      </c>
      <c r="K53" s="14">
        <v>0.6</v>
      </c>
      <c r="L53" s="10">
        <f t="shared" si="1"/>
        <v>5.9999999999999995E-4</v>
      </c>
      <c r="M53" s="10">
        <f t="shared" si="2"/>
        <v>3.85</v>
      </c>
      <c r="P53">
        <v>11.1</v>
      </c>
      <c r="Q53">
        <v>1</v>
      </c>
      <c r="R53">
        <v>4.0000000000000002E-4</v>
      </c>
      <c r="S53">
        <v>0.99870000000000003</v>
      </c>
      <c r="T53">
        <v>2.6480000000000001</v>
      </c>
      <c r="U53">
        <f t="shared" ref="U53:U64" si="7">S53+(T53-S53)*R53</f>
        <v>0.99935972000000006</v>
      </c>
      <c r="V53">
        <f t="shared" ref="V53:V64" si="8">((T53-S53)/T53)*R53*981</f>
        <v>0.24440533232628403</v>
      </c>
      <c r="W53">
        <v>3.9600000000000004</v>
      </c>
      <c r="X53">
        <f t="shared" ref="X53:X64" si="9">(V53*P53*COS(RADIANS(Q53)))/(W53^2)</f>
        <v>0.17297252838581986</v>
      </c>
      <c r="Y53">
        <f t="shared" ref="Y53:Y64" si="10">1/(X53)^0.5</f>
        <v>2.4044260977224101</v>
      </c>
    </row>
    <row r="54" spans="2:25" x14ac:dyDescent="0.3">
      <c r="I54" s="14">
        <v>4.4400000000000002E-2</v>
      </c>
      <c r="J54" s="14">
        <v>12.6</v>
      </c>
      <c r="K54" s="14">
        <v>0.69999999999999951</v>
      </c>
      <c r="L54" s="10">
        <f t="shared" si="1"/>
        <v>6.9999999999999956E-4</v>
      </c>
      <c r="M54" s="10">
        <f t="shared" si="2"/>
        <v>4.4400000000000004</v>
      </c>
      <c r="P54">
        <v>13</v>
      </c>
      <c r="Q54">
        <v>2</v>
      </c>
      <c r="R54">
        <v>8.9999999999999965E-4</v>
      </c>
      <c r="S54">
        <v>0.99870000000000003</v>
      </c>
      <c r="T54">
        <v>2.6480000000000001</v>
      </c>
      <c r="U54">
        <f t="shared" si="7"/>
        <v>1.0001843699999999</v>
      </c>
      <c r="V54">
        <f t="shared" si="8"/>
        <v>0.5499119977341389</v>
      </c>
      <c r="W54">
        <v>4.1900000000000004</v>
      </c>
      <c r="X54">
        <f t="shared" si="9"/>
        <v>0.4069526307461323</v>
      </c>
      <c r="Y54">
        <f t="shared" si="10"/>
        <v>1.5675740658396751</v>
      </c>
    </row>
    <row r="55" spans="2:25" x14ac:dyDescent="0.3">
      <c r="I55" s="14">
        <v>5.11E-2</v>
      </c>
      <c r="J55" s="14">
        <v>12.2</v>
      </c>
      <c r="K55" s="14">
        <v>1</v>
      </c>
      <c r="L55" s="10">
        <f t="shared" si="1"/>
        <v>1E-3</v>
      </c>
      <c r="M55" s="10">
        <f t="shared" si="2"/>
        <v>5.1100000000000003</v>
      </c>
      <c r="P55">
        <v>12</v>
      </c>
      <c r="Q55">
        <v>3</v>
      </c>
      <c r="R55">
        <v>1.5E-3</v>
      </c>
      <c r="S55">
        <v>0.99870000000000003</v>
      </c>
      <c r="T55">
        <v>2.6480000000000001</v>
      </c>
      <c r="U55">
        <f t="shared" si="7"/>
        <v>1.0011739500000001</v>
      </c>
      <c r="V55">
        <f t="shared" si="8"/>
        <v>0.91651999622356506</v>
      </c>
      <c r="W55">
        <v>4.5199999999999996</v>
      </c>
      <c r="X55">
        <f t="shared" si="9"/>
        <v>0.53758943775276213</v>
      </c>
      <c r="Y55">
        <f t="shared" si="10"/>
        <v>1.3638752120943247</v>
      </c>
    </row>
    <row r="56" spans="2:25" x14ac:dyDescent="0.3">
      <c r="I56" s="14">
        <v>5.8999999999999997E-2</v>
      </c>
      <c r="J56" s="14">
        <v>16.100000000000001</v>
      </c>
      <c r="K56" s="14">
        <v>2.9</v>
      </c>
      <c r="L56" s="10">
        <f t="shared" si="1"/>
        <v>2.8999999999999998E-3</v>
      </c>
      <c r="M56" s="10">
        <f t="shared" si="2"/>
        <v>5.8999999999999995</v>
      </c>
      <c r="P56">
        <v>15.2</v>
      </c>
      <c r="Q56">
        <v>1</v>
      </c>
      <c r="R56">
        <v>3.0999999999999999E-3</v>
      </c>
      <c r="S56">
        <v>0.99870000000000003</v>
      </c>
      <c r="T56">
        <v>2.6480000000000001</v>
      </c>
      <c r="U56">
        <f t="shared" si="7"/>
        <v>1.00381283</v>
      </c>
      <c r="V56">
        <f t="shared" si="8"/>
        <v>1.8941413255287012</v>
      </c>
      <c r="W56">
        <v>7.59</v>
      </c>
      <c r="X56">
        <f t="shared" si="9"/>
        <v>0.49969645149173852</v>
      </c>
      <c r="Y56">
        <f t="shared" si="10"/>
        <v>1.4146430403513122</v>
      </c>
    </row>
    <row r="57" spans="2:25" x14ac:dyDescent="0.3">
      <c r="I57" s="14">
        <v>6.5699999999999995E-2</v>
      </c>
      <c r="J57" s="14">
        <v>16.5</v>
      </c>
      <c r="K57" s="14">
        <v>4.1999999999999993</v>
      </c>
      <c r="L57" s="10">
        <f t="shared" si="1"/>
        <v>4.1999999999999989E-3</v>
      </c>
      <c r="M57" s="10">
        <f t="shared" si="2"/>
        <v>6.5699999999999994</v>
      </c>
      <c r="P57">
        <v>15.5</v>
      </c>
      <c r="Q57">
        <v>2</v>
      </c>
      <c r="R57">
        <v>4.4999999999999997E-3</v>
      </c>
      <c r="S57">
        <v>0.99870000000000003</v>
      </c>
      <c r="T57">
        <v>2.6480000000000001</v>
      </c>
      <c r="U57">
        <f t="shared" si="7"/>
        <v>1.00612185</v>
      </c>
      <c r="V57">
        <f t="shared" si="8"/>
        <v>2.7495599886706947</v>
      </c>
      <c r="W57">
        <v>7.8299999999999992</v>
      </c>
      <c r="X57">
        <f t="shared" si="9"/>
        <v>0.69471508999103615</v>
      </c>
      <c r="Y57">
        <f t="shared" si="10"/>
        <v>1.1997662305756718</v>
      </c>
    </row>
    <row r="58" spans="2:25" x14ac:dyDescent="0.3">
      <c r="I58" s="14">
        <v>7.5800000000000006E-2</v>
      </c>
      <c r="J58" s="14">
        <v>15.5</v>
      </c>
      <c r="K58" s="14">
        <v>4.2999999999999989</v>
      </c>
      <c r="L58" s="10">
        <f t="shared" si="1"/>
        <v>4.2999999999999991E-3</v>
      </c>
      <c r="M58" s="10">
        <f t="shared" si="2"/>
        <v>7.580000000000001</v>
      </c>
      <c r="P58">
        <v>15</v>
      </c>
      <c r="Q58">
        <v>3</v>
      </c>
      <c r="R58">
        <v>5.0000000000000001E-3</v>
      </c>
      <c r="S58">
        <v>0.99870000000000003</v>
      </c>
      <c r="T58">
        <v>2.6480000000000001</v>
      </c>
      <c r="U58">
        <f t="shared" si="7"/>
        <v>1.0069465</v>
      </c>
      <c r="V58">
        <f t="shared" si="8"/>
        <v>3.0550666540785505</v>
      </c>
      <c r="W58">
        <v>8.51</v>
      </c>
      <c r="X58">
        <f t="shared" si="9"/>
        <v>0.63191292018514378</v>
      </c>
      <c r="Y58">
        <f t="shared" si="10"/>
        <v>1.2579731811657298</v>
      </c>
    </row>
    <row r="59" spans="2:25" x14ac:dyDescent="0.3">
      <c r="I59" s="14">
        <v>2.98E-2</v>
      </c>
      <c r="J59" s="14">
        <v>12.2</v>
      </c>
      <c r="K59" s="14">
        <v>0.60000000000000053</v>
      </c>
      <c r="L59" s="10">
        <f t="shared" si="1"/>
        <v>6.0000000000000049E-4</v>
      </c>
      <c r="M59" s="10">
        <f t="shared" si="2"/>
        <v>2.98</v>
      </c>
      <c r="P59">
        <v>11.5</v>
      </c>
      <c r="Q59">
        <v>1</v>
      </c>
      <c r="R59">
        <v>5.0000000000000044E-4</v>
      </c>
      <c r="S59">
        <v>0.99870000000000003</v>
      </c>
      <c r="T59">
        <v>2.6480000000000001</v>
      </c>
      <c r="U59">
        <f t="shared" si="7"/>
        <v>0.99952465000000001</v>
      </c>
      <c r="V59">
        <f t="shared" si="8"/>
        <v>0.30550666540785532</v>
      </c>
      <c r="W59">
        <v>3.26</v>
      </c>
      <c r="X59">
        <f t="shared" si="9"/>
        <v>0.33053479200609998</v>
      </c>
      <c r="Y59">
        <f t="shared" si="10"/>
        <v>1.7393677362239892</v>
      </c>
    </row>
    <row r="60" spans="2:25" x14ac:dyDescent="0.3">
      <c r="I60" s="14">
        <v>3.6400000000000002E-2</v>
      </c>
      <c r="J60" s="14">
        <v>11.5</v>
      </c>
      <c r="K60" s="14">
        <v>0.8</v>
      </c>
      <c r="L60" s="10">
        <f t="shared" si="1"/>
        <v>8.0000000000000004E-4</v>
      </c>
      <c r="M60" s="10">
        <f t="shared" si="2"/>
        <v>3.64</v>
      </c>
      <c r="P60">
        <v>12</v>
      </c>
      <c r="Q60">
        <v>2</v>
      </c>
      <c r="R60">
        <v>1E-3</v>
      </c>
      <c r="S60">
        <v>0.99870000000000003</v>
      </c>
      <c r="T60">
        <v>2.6480000000000001</v>
      </c>
      <c r="U60">
        <f t="shared" si="7"/>
        <v>1.0003493000000001</v>
      </c>
      <c r="V60">
        <f t="shared" si="8"/>
        <v>0.61101333081571008</v>
      </c>
      <c r="W60">
        <v>3.84</v>
      </c>
      <c r="X60">
        <f t="shared" si="9"/>
        <v>0.49694101400032942</v>
      </c>
      <c r="Y60">
        <f t="shared" si="10"/>
        <v>1.4185595736404264</v>
      </c>
    </row>
    <row r="61" spans="2:25" x14ac:dyDescent="0.3">
      <c r="I61" s="14">
        <v>6.5299999999999997E-2</v>
      </c>
      <c r="J61" s="14">
        <v>11.1</v>
      </c>
      <c r="K61" s="14">
        <v>2.6</v>
      </c>
      <c r="L61" s="10">
        <f t="shared" si="1"/>
        <v>2.5999999999999999E-3</v>
      </c>
      <c r="M61" s="10">
        <f t="shared" si="2"/>
        <v>6.5299999999999994</v>
      </c>
      <c r="P61">
        <v>10.199999999999999</v>
      </c>
      <c r="Q61">
        <v>3</v>
      </c>
      <c r="R61">
        <v>2.5999999999999999E-3</v>
      </c>
      <c r="S61">
        <v>0.99870000000000003</v>
      </c>
      <c r="T61">
        <v>2.6480000000000001</v>
      </c>
      <c r="U61">
        <f t="shared" si="7"/>
        <v>1.00298818</v>
      </c>
      <c r="V61">
        <f t="shared" si="8"/>
        <v>1.5886346601208461</v>
      </c>
      <c r="W61">
        <v>4.05</v>
      </c>
      <c r="X61">
        <f t="shared" si="9"/>
        <v>0.98654878302825821</v>
      </c>
      <c r="Y61">
        <f t="shared" si="10"/>
        <v>1.006794228823761</v>
      </c>
    </row>
    <row r="62" spans="2:25" x14ac:dyDescent="0.3">
      <c r="I62" s="14">
        <v>6.3600000000000004E-2</v>
      </c>
      <c r="J62" s="14">
        <v>16.8</v>
      </c>
      <c r="K62" s="14">
        <v>3.8</v>
      </c>
      <c r="L62" s="10">
        <f t="shared" si="1"/>
        <v>3.8E-3</v>
      </c>
      <c r="M62" s="10">
        <f t="shared" si="2"/>
        <v>6.36</v>
      </c>
      <c r="P62">
        <v>15.8</v>
      </c>
      <c r="Q62">
        <v>1</v>
      </c>
      <c r="R62">
        <v>3.9999999999999992E-3</v>
      </c>
      <c r="S62">
        <v>0.99870000000000003</v>
      </c>
      <c r="T62">
        <v>2.6480000000000001</v>
      </c>
      <c r="U62">
        <f t="shared" si="7"/>
        <v>1.0052972</v>
      </c>
      <c r="V62">
        <f t="shared" si="8"/>
        <v>2.4440533232628394</v>
      </c>
      <c r="W62">
        <v>7.66</v>
      </c>
      <c r="X62">
        <f t="shared" si="9"/>
        <v>0.65802754632654736</v>
      </c>
      <c r="Y62">
        <f t="shared" si="10"/>
        <v>1.2327583781492519</v>
      </c>
    </row>
    <row r="63" spans="2:25" x14ac:dyDescent="0.3">
      <c r="I63" s="14">
        <v>7.7200000000000005E-2</v>
      </c>
      <c r="J63" s="14">
        <v>16.100000000000001</v>
      </c>
      <c r="K63" s="14">
        <v>5.0999999999999996</v>
      </c>
      <c r="L63" s="10">
        <f t="shared" si="1"/>
        <v>5.0999999999999995E-3</v>
      </c>
      <c r="M63" s="10">
        <f t="shared" si="2"/>
        <v>7.7200000000000006</v>
      </c>
      <c r="P63">
        <v>15.5</v>
      </c>
      <c r="Q63">
        <v>2</v>
      </c>
      <c r="R63">
        <v>5.4999999999999997E-3</v>
      </c>
      <c r="S63">
        <v>0.99870000000000003</v>
      </c>
      <c r="T63">
        <v>2.6480000000000001</v>
      </c>
      <c r="U63">
        <f t="shared" si="7"/>
        <v>1.0077711499999999</v>
      </c>
      <c r="V63">
        <f t="shared" si="8"/>
        <v>3.3605733194864049</v>
      </c>
      <c r="W63">
        <v>8.14</v>
      </c>
      <c r="X63">
        <f t="shared" si="9"/>
        <v>0.78565453624542414</v>
      </c>
      <c r="Y63">
        <f t="shared" si="10"/>
        <v>1.128195047122341</v>
      </c>
    </row>
    <row r="64" spans="2:25" x14ac:dyDescent="0.3">
      <c r="I64" s="14">
        <v>8.2000000000000003E-2</v>
      </c>
      <c r="J64" s="14">
        <v>15</v>
      </c>
      <c r="K64" s="14">
        <v>6</v>
      </c>
      <c r="L64" s="10">
        <f t="shared" si="1"/>
        <v>6.0000000000000001E-3</v>
      </c>
      <c r="M64" s="10">
        <f t="shared" si="2"/>
        <v>8.2000000000000011</v>
      </c>
      <c r="P64">
        <v>15.2</v>
      </c>
      <c r="Q64">
        <v>3</v>
      </c>
      <c r="R64">
        <v>6.6E-3</v>
      </c>
      <c r="S64">
        <v>0.99870000000000003</v>
      </c>
      <c r="T64">
        <v>2.6480000000000001</v>
      </c>
      <c r="U64">
        <f t="shared" si="7"/>
        <v>1.0095853800000001</v>
      </c>
      <c r="V64">
        <f t="shared" si="8"/>
        <v>4.0326879833836866</v>
      </c>
      <c r="W64">
        <v>8.68</v>
      </c>
      <c r="X64">
        <f t="shared" si="9"/>
        <v>0.81246220102868416</v>
      </c>
      <c r="Y64">
        <f t="shared" si="10"/>
        <v>1.109426199008495</v>
      </c>
    </row>
    <row r="65" spans="3:6" x14ac:dyDescent="0.3">
      <c r="C65">
        <v>0.13</v>
      </c>
      <c r="D65">
        <f>C65*100</f>
        <v>13</v>
      </c>
      <c r="E65">
        <v>3.1899999999999998E-2</v>
      </c>
      <c r="F65">
        <f>E65*100</f>
        <v>3.19</v>
      </c>
    </row>
    <row r="66" spans="3:6" x14ac:dyDescent="0.3">
      <c r="C66">
        <v>0.12</v>
      </c>
      <c r="D66">
        <f t="shared" ref="D66:D76" si="11">C66*100</f>
        <v>12</v>
      </c>
      <c r="E66">
        <v>3.9600000000000003E-2</v>
      </c>
      <c r="F66">
        <f t="shared" ref="F66:F76" si="12">E66*100</f>
        <v>3.9600000000000004</v>
      </c>
    </row>
    <row r="67" spans="3:6" x14ac:dyDescent="0.3">
      <c r="C67">
        <v>0.11</v>
      </c>
      <c r="D67">
        <f t="shared" si="11"/>
        <v>11</v>
      </c>
      <c r="E67">
        <v>4.5199999999999997E-2</v>
      </c>
      <c r="F67">
        <f t="shared" si="12"/>
        <v>4.5199999999999996</v>
      </c>
    </row>
    <row r="68" spans="3:6" x14ac:dyDescent="0.3">
      <c r="C68">
        <v>0.155</v>
      </c>
      <c r="D68">
        <f t="shared" si="11"/>
        <v>15.5</v>
      </c>
      <c r="E68">
        <v>6.83E-2</v>
      </c>
      <c r="F68">
        <f t="shared" si="12"/>
        <v>6.83</v>
      </c>
    </row>
    <row r="69" spans="3:6" x14ac:dyDescent="0.3">
      <c r="C69">
        <v>0.152</v>
      </c>
      <c r="D69">
        <f t="shared" si="11"/>
        <v>15.2</v>
      </c>
      <c r="E69">
        <v>7.51E-2</v>
      </c>
      <c r="F69">
        <f t="shared" si="12"/>
        <v>7.51</v>
      </c>
    </row>
    <row r="70" spans="3:6" x14ac:dyDescent="0.3">
      <c r="C70">
        <v>0.15</v>
      </c>
      <c r="D70">
        <f t="shared" si="11"/>
        <v>15</v>
      </c>
      <c r="E70">
        <v>7.5899999999999995E-2</v>
      </c>
      <c r="F70">
        <f t="shared" si="12"/>
        <v>7.59</v>
      </c>
    </row>
    <row r="71" spans="3:6" x14ac:dyDescent="0.3">
      <c r="C71">
        <v>0.12</v>
      </c>
      <c r="D71">
        <f t="shared" si="11"/>
        <v>12</v>
      </c>
      <c r="E71">
        <v>3.2599999999999997E-2</v>
      </c>
      <c r="F71">
        <f t="shared" si="12"/>
        <v>3.26</v>
      </c>
    </row>
    <row r="72" spans="3:6" x14ac:dyDescent="0.3">
      <c r="C72">
        <v>0.115</v>
      </c>
      <c r="D72">
        <f t="shared" si="11"/>
        <v>11.5</v>
      </c>
      <c r="E72">
        <v>3.8399999999999997E-2</v>
      </c>
      <c r="F72">
        <f t="shared" si="12"/>
        <v>3.84</v>
      </c>
    </row>
    <row r="73" spans="3:6" x14ac:dyDescent="0.3">
      <c r="C73">
        <v>0.10199999999999999</v>
      </c>
      <c r="D73">
        <f t="shared" si="11"/>
        <v>10.199999999999999</v>
      </c>
      <c r="E73">
        <v>7.0499999999999993E-2</v>
      </c>
      <c r="F73">
        <f t="shared" si="12"/>
        <v>7.0499999999999989</v>
      </c>
    </row>
    <row r="74" spans="3:6" x14ac:dyDescent="0.3">
      <c r="C74">
        <v>0.158</v>
      </c>
      <c r="D74">
        <f t="shared" si="11"/>
        <v>15.8</v>
      </c>
      <c r="E74">
        <v>7.6600000000000001E-2</v>
      </c>
      <c r="F74">
        <f t="shared" si="12"/>
        <v>7.66</v>
      </c>
    </row>
    <row r="75" spans="3:6" x14ac:dyDescent="0.3">
      <c r="C75">
        <v>0.155</v>
      </c>
      <c r="D75">
        <f t="shared" si="11"/>
        <v>15.5</v>
      </c>
      <c r="E75">
        <v>8.14E-2</v>
      </c>
      <c r="F75">
        <f t="shared" si="12"/>
        <v>8.14</v>
      </c>
    </row>
    <row r="76" spans="3:6" x14ac:dyDescent="0.3">
      <c r="C76">
        <v>0.152</v>
      </c>
      <c r="D76">
        <f t="shared" si="11"/>
        <v>15.2</v>
      </c>
      <c r="E76">
        <v>8.6800000000000002E-2</v>
      </c>
      <c r="F76">
        <f t="shared" si="12"/>
        <v>8.68</v>
      </c>
    </row>
  </sheetData>
  <mergeCells count="7">
    <mergeCell ref="A15:A20"/>
    <mergeCell ref="B1:D1"/>
    <mergeCell ref="E1:J1"/>
    <mergeCell ref="N2:O2"/>
    <mergeCell ref="P2:R2"/>
    <mergeCell ref="A3:A14"/>
    <mergeCell ref="N4:N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opLeftCell="A35" zoomScale="78" zoomScaleNormal="78" workbookViewId="0">
      <selection activeCell="E53" sqref="E52:E53"/>
    </sheetView>
  </sheetViews>
  <sheetFormatPr defaultRowHeight="14.4" x14ac:dyDescent="0.3"/>
  <cols>
    <col min="1" max="1" width="5" customWidth="1"/>
    <col min="14" max="14" width="8.88671875" customWidth="1"/>
    <col min="15" max="15" width="11.44140625" customWidth="1"/>
  </cols>
  <sheetData>
    <row r="1" spans="1:18" x14ac:dyDescent="0.3">
      <c r="A1" s="12"/>
      <c r="B1" s="42" t="s">
        <v>39</v>
      </c>
      <c r="C1" s="42"/>
      <c r="D1" s="42"/>
      <c r="E1" s="39" t="s">
        <v>42</v>
      </c>
      <c r="F1" s="40"/>
      <c r="G1" s="40"/>
      <c r="H1" s="40"/>
      <c r="I1" s="40"/>
      <c r="J1" s="41"/>
      <c r="K1" s="8"/>
    </row>
    <row r="2" spans="1:18" ht="15" customHeight="1" x14ac:dyDescent="0.3">
      <c r="A2" s="1"/>
      <c r="B2" s="17" t="s">
        <v>40</v>
      </c>
      <c r="C2" s="17" t="s">
        <v>1</v>
      </c>
      <c r="D2" s="17" t="s">
        <v>41</v>
      </c>
      <c r="E2" s="17" t="s">
        <v>59</v>
      </c>
      <c r="F2" s="17" t="s">
        <v>44</v>
      </c>
      <c r="G2" s="17" t="s">
        <v>60</v>
      </c>
      <c r="H2" s="17" t="s">
        <v>46</v>
      </c>
      <c r="I2" s="17" t="s">
        <v>3</v>
      </c>
      <c r="J2" s="17" t="s">
        <v>4</v>
      </c>
      <c r="K2" s="9" t="s">
        <v>49</v>
      </c>
      <c r="M2" s="16" t="s">
        <v>50</v>
      </c>
      <c r="N2" s="39"/>
      <c r="O2" s="41"/>
      <c r="P2" s="42"/>
      <c r="Q2" s="42"/>
      <c r="R2" s="42"/>
    </row>
    <row r="3" spans="1:18" ht="15" customHeight="1" x14ac:dyDescent="0.3">
      <c r="A3" s="43" t="s">
        <v>0</v>
      </c>
      <c r="B3" s="17">
        <v>50</v>
      </c>
      <c r="C3" s="17">
        <v>1005</v>
      </c>
      <c r="D3" s="17">
        <v>1</v>
      </c>
      <c r="E3" s="17">
        <v>3.9600000000000004</v>
      </c>
      <c r="F3" s="17">
        <v>13</v>
      </c>
      <c r="G3" s="17">
        <v>0.4</v>
      </c>
      <c r="H3" s="17">
        <v>0.24440533232628403</v>
      </c>
      <c r="I3" s="17">
        <v>0.20258043865005929</v>
      </c>
      <c r="J3" s="17">
        <v>1.55695989875296E-2</v>
      </c>
      <c r="K3" s="9"/>
      <c r="M3">
        <f>0.0033*(I3^-0.9301)</f>
        <v>1.4569598987529573E-2</v>
      </c>
      <c r="N3" s="1"/>
      <c r="O3" s="17"/>
      <c r="P3" s="17"/>
      <c r="Q3" s="17"/>
      <c r="R3" s="17"/>
    </row>
    <row r="4" spans="1:18" x14ac:dyDescent="0.3">
      <c r="A4" s="44"/>
      <c r="B4" s="17">
        <v>50</v>
      </c>
      <c r="C4" s="17">
        <v>1005</v>
      </c>
      <c r="D4" s="17">
        <v>2</v>
      </c>
      <c r="E4" s="17">
        <v>4.1900000000000004</v>
      </c>
      <c r="F4" s="17">
        <v>12.5</v>
      </c>
      <c r="G4" s="17">
        <v>0.89999999999999969</v>
      </c>
      <c r="H4" s="17">
        <v>0.5499119977341389</v>
      </c>
      <c r="I4" s="17">
        <v>0.39130060648666565</v>
      </c>
      <c r="J4" s="17">
        <v>9.3980504634732908E-3</v>
      </c>
      <c r="K4" s="9"/>
      <c r="M4">
        <f t="shared" ref="M4:M21" si="0">0.0033*(I4^-0.9301)</f>
        <v>7.8980504634732895E-3</v>
      </c>
      <c r="N4" s="47" t="s">
        <v>53</v>
      </c>
      <c r="O4" s="17"/>
      <c r="P4" s="17"/>
      <c r="Q4" s="17"/>
      <c r="R4" s="17"/>
    </row>
    <row r="5" spans="1:18" x14ac:dyDescent="0.3">
      <c r="A5" s="44"/>
      <c r="B5" s="17">
        <v>50</v>
      </c>
      <c r="C5" s="17">
        <v>1005</v>
      </c>
      <c r="D5" s="17">
        <v>3</v>
      </c>
      <c r="E5" s="17">
        <v>4.5199999999999996</v>
      </c>
      <c r="F5" s="17">
        <v>11.6</v>
      </c>
      <c r="G5" s="17">
        <v>1.5</v>
      </c>
      <c r="H5" s="17">
        <v>0.91651999622356506</v>
      </c>
      <c r="I5" s="17">
        <v>0.51966978982767009</v>
      </c>
      <c r="J5" s="17">
        <v>5.6618735643836002E-3</v>
      </c>
      <c r="K5" s="9"/>
      <c r="M5">
        <f t="shared" si="0"/>
        <v>6.0661873564383613E-3</v>
      </c>
      <c r="N5" s="48"/>
      <c r="O5" s="17"/>
      <c r="P5" s="17"/>
      <c r="Q5" s="17"/>
      <c r="R5" s="17"/>
    </row>
    <row r="6" spans="1:18" x14ac:dyDescent="0.3">
      <c r="A6" s="44"/>
      <c r="B6" s="17">
        <v>90</v>
      </c>
      <c r="C6" s="17">
        <v>1005</v>
      </c>
      <c r="D6" s="17">
        <v>1</v>
      </c>
      <c r="E6" s="17">
        <v>7.59</v>
      </c>
      <c r="F6" s="17">
        <v>15.5</v>
      </c>
      <c r="G6" s="17">
        <v>3.1</v>
      </c>
      <c r="H6" s="17">
        <v>1.8941413255287012</v>
      </c>
      <c r="I6" s="17">
        <v>0.5095588814553913</v>
      </c>
      <c r="J6" s="17">
        <v>8.37806468531971E-3</v>
      </c>
      <c r="K6" s="9"/>
      <c r="M6">
        <f t="shared" si="0"/>
        <v>6.1780646853197129E-3</v>
      </c>
      <c r="N6" s="48"/>
      <c r="O6" s="17"/>
      <c r="P6" s="17"/>
      <c r="Q6" s="17"/>
      <c r="R6" s="17"/>
    </row>
    <row r="7" spans="1:18" x14ac:dyDescent="0.3">
      <c r="A7" s="44"/>
      <c r="B7" s="17">
        <v>90</v>
      </c>
      <c r="C7" s="17">
        <v>1005</v>
      </c>
      <c r="D7" s="17">
        <v>2</v>
      </c>
      <c r="E7" s="17">
        <v>7.8299999999999992</v>
      </c>
      <c r="F7" s="17">
        <v>15.2</v>
      </c>
      <c r="G7" s="17">
        <v>4.5</v>
      </c>
      <c r="H7" s="17">
        <v>2.7495599886706947</v>
      </c>
      <c r="I7" s="17">
        <v>0.68126899147508058</v>
      </c>
      <c r="J7" s="17">
        <v>8.3156795949112794E-3</v>
      </c>
      <c r="K7" s="9"/>
      <c r="M7">
        <f t="shared" si="0"/>
        <v>4.7156795949112804E-3</v>
      </c>
      <c r="N7" s="48"/>
      <c r="O7" s="17"/>
      <c r="P7" s="17"/>
      <c r="Q7" s="17"/>
      <c r="R7" s="17"/>
    </row>
    <row r="8" spans="1:18" x14ac:dyDescent="0.3">
      <c r="A8" s="44"/>
      <c r="B8" s="17">
        <v>90</v>
      </c>
      <c r="C8" s="17">
        <v>1005</v>
      </c>
      <c r="D8" s="17">
        <v>3</v>
      </c>
      <c r="E8" s="17">
        <v>8.51</v>
      </c>
      <c r="F8" s="17">
        <v>15</v>
      </c>
      <c r="G8" s="17">
        <v>5</v>
      </c>
      <c r="H8" s="17">
        <v>3.0550666540785505</v>
      </c>
      <c r="I8" s="19">
        <v>0.881912920185144</v>
      </c>
      <c r="J8" s="17">
        <v>9.1069004934557808E-3</v>
      </c>
      <c r="K8" s="9"/>
      <c r="M8">
        <f t="shared" si="0"/>
        <v>3.7091422685194024E-3</v>
      </c>
      <c r="N8" s="48"/>
      <c r="O8" s="17"/>
      <c r="P8" s="17"/>
      <c r="Q8" s="17"/>
      <c r="R8" s="17"/>
    </row>
    <row r="9" spans="1:18" x14ac:dyDescent="0.3">
      <c r="A9" s="44"/>
      <c r="B9" s="17">
        <v>50</v>
      </c>
      <c r="C9" s="17">
        <v>1008</v>
      </c>
      <c r="D9" s="17">
        <v>1</v>
      </c>
      <c r="E9" s="17">
        <v>3.26</v>
      </c>
      <c r="F9" s="17">
        <v>12</v>
      </c>
      <c r="G9" s="17">
        <v>0.50000000000000044</v>
      </c>
      <c r="H9" s="17">
        <v>0.30550666540785532</v>
      </c>
      <c r="I9" s="17">
        <v>0.34490586991940864</v>
      </c>
      <c r="J9" s="17">
        <v>1.41817516464892E-2</v>
      </c>
      <c r="K9" s="9"/>
      <c r="M9">
        <f t="shared" si="0"/>
        <v>8.8817516464892946E-3</v>
      </c>
      <c r="N9" s="48"/>
      <c r="O9" s="17"/>
      <c r="P9" s="17"/>
      <c r="Q9" s="17"/>
      <c r="R9" s="17"/>
    </row>
    <row r="10" spans="1:18" x14ac:dyDescent="0.3">
      <c r="A10" s="44"/>
      <c r="B10" s="17">
        <v>50</v>
      </c>
      <c r="C10" s="17">
        <v>1008</v>
      </c>
      <c r="D10" s="17">
        <v>2</v>
      </c>
      <c r="E10" s="17">
        <v>3.84</v>
      </c>
      <c r="F10" s="17">
        <v>11.5</v>
      </c>
      <c r="G10" s="17">
        <v>1</v>
      </c>
      <c r="H10" s="17">
        <v>0.61101333081571008</v>
      </c>
      <c r="I10" s="17">
        <v>0.4762351384169824</v>
      </c>
      <c r="J10" s="17">
        <v>3.6791868731264098E-3</v>
      </c>
      <c r="K10" s="9"/>
      <c r="M10">
        <f t="shared" si="0"/>
        <v>6.5791868731264113E-3</v>
      </c>
    </row>
    <row r="11" spans="1:18" ht="15" customHeight="1" x14ac:dyDescent="0.3">
      <c r="A11" s="44"/>
      <c r="B11" s="17">
        <v>50</v>
      </c>
      <c r="C11" s="17">
        <v>1008</v>
      </c>
      <c r="D11" s="17">
        <v>3</v>
      </c>
      <c r="E11" s="17">
        <v>4.05</v>
      </c>
      <c r="F11" s="17">
        <v>11.2</v>
      </c>
      <c r="G11" s="17">
        <v>2.6</v>
      </c>
      <c r="H11" s="17">
        <v>1.5886346601208461</v>
      </c>
      <c r="I11" s="17">
        <v>1.0832692519525973</v>
      </c>
      <c r="J11" s="17">
        <v>2.5634133404011899E-3</v>
      </c>
      <c r="K11" s="9"/>
      <c r="M11">
        <f t="shared" si="0"/>
        <v>3.0634133404011895E-3</v>
      </c>
    </row>
    <row r="12" spans="1:18" x14ac:dyDescent="0.3">
      <c r="A12" s="44"/>
      <c r="B12" s="17">
        <v>90</v>
      </c>
      <c r="C12" s="17">
        <v>1008</v>
      </c>
      <c r="D12" s="17">
        <v>1</v>
      </c>
      <c r="E12" s="17">
        <v>7.66</v>
      </c>
      <c r="F12" s="17">
        <v>15.8</v>
      </c>
      <c r="G12" s="17">
        <v>3.9999999999999991</v>
      </c>
      <c r="H12" s="17">
        <v>2.4440533232628394</v>
      </c>
      <c r="I12" s="17">
        <v>0.65802754632654736</v>
      </c>
      <c r="J12" s="17">
        <v>4.27040555690368E-3</v>
      </c>
      <c r="K12" s="9"/>
      <c r="M12">
        <f t="shared" si="0"/>
        <v>4.8704055569036816E-3</v>
      </c>
    </row>
    <row r="13" spans="1:18" x14ac:dyDescent="0.3">
      <c r="A13" s="44"/>
      <c r="B13" s="17">
        <v>90</v>
      </c>
      <c r="C13" s="17">
        <v>1008</v>
      </c>
      <c r="D13" s="17">
        <v>2</v>
      </c>
      <c r="E13" s="17">
        <v>8.14</v>
      </c>
      <c r="F13" s="17">
        <v>15.5</v>
      </c>
      <c r="G13" s="17">
        <v>5.5</v>
      </c>
      <c r="H13" s="17">
        <v>3.3605733194864049</v>
      </c>
      <c r="I13" s="17">
        <v>0.78565453624542414</v>
      </c>
      <c r="J13" s="17">
        <v>4.7300851717323603E-3</v>
      </c>
      <c r="K13" s="9"/>
      <c r="M13">
        <f t="shared" si="0"/>
        <v>4.1300851717323631E-3</v>
      </c>
    </row>
    <row r="14" spans="1:18" x14ac:dyDescent="0.3">
      <c r="A14" s="45"/>
      <c r="B14" s="17">
        <v>90</v>
      </c>
      <c r="C14" s="17">
        <v>1008</v>
      </c>
      <c r="D14" s="17">
        <v>3</v>
      </c>
      <c r="E14" s="17">
        <v>8.68</v>
      </c>
      <c r="F14" s="17">
        <v>15.2</v>
      </c>
      <c r="G14" s="17">
        <v>6.6</v>
      </c>
      <c r="H14" s="17">
        <v>4.0326879833836866</v>
      </c>
      <c r="I14" s="17">
        <v>0.81246220102868416</v>
      </c>
      <c r="J14" s="17">
        <v>3.40318827586545E-3</v>
      </c>
      <c r="K14" s="9"/>
      <c r="M14">
        <f t="shared" si="0"/>
        <v>4.0031882758654472E-3</v>
      </c>
    </row>
    <row r="15" spans="1:18" x14ac:dyDescent="0.3">
      <c r="A15" s="38"/>
      <c r="B15" s="17"/>
      <c r="C15" s="17"/>
      <c r="D15" s="17"/>
      <c r="E15" s="17"/>
      <c r="F15" s="17"/>
      <c r="G15" s="17"/>
      <c r="H15" s="17"/>
      <c r="I15" s="17">
        <v>0.17785075556012134</v>
      </c>
      <c r="J15" s="17">
        <v>3.1445122761079899E-2</v>
      </c>
      <c r="K15" s="9"/>
      <c r="M15">
        <f t="shared" si="0"/>
        <v>1.64451227610799E-2</v>
      </c>
    </row>
    <row r="16" spans="1:18" x14ac:dyDescent="0.3">
      <c r="A16" s="38"/>
      <c r="B16" s="17"/>
      <c r="C16" s="17"/>
      <c r="D16" s="17"/>
      <c r="E16" s="17"/>
      <c r="F16" s="17"/>
      <c r="G16" s="17"/>
      <c r="H16" s="17"/>
      <c r="I16" s="17">
        <v>0.11378536364889179</v>
      </c>
      <c r="J16" s="17">
        <v>4.9914259151180702E-2</v>
      </c>
      <c r="K16" s="9"/>
      <c r="L16">
        <v>1.0569598987529599E-2</v>
      </c>
      <c r="M16">
        <f t="shared" si="0"/>
        <v>2.4914259151180698E-2</v>
      </c>
    </row>
    <row r="17" spans="1:13" x14ac:dyDescent="0.3">
      <c r="A17" s="38"/>
      <c r="B17" s="17"/>
      <c r="C17" s="17"/>
      <c r="D17" s="17"/>
      <c r="E17" s="17"/>
      <c r="F17" s="17"/>
      <c r="G17" s="17"/>
      <c r="H17" s="17"/>
      <c r="I17" s="17">
        <v>0.20594179256277204</v>
      </c>
      <c r="J17" s="17">
        <v>1.23482914931115E-2</v>
      </c>
      <c r="K17" s="9"/>
      <c r="L17">
        <v>7.3980504634732899E-3</v>
      </c>
      <c r="M17">
        <f t="shared" si="0"/>
        <v>1.4348291493111519E-2</v>
      </c>
    </row>
    <row r="18" spans="1:13" x14ac:dyDescent="0.3">
      <c r="A18" s="38"/>
      <c r="B18" s="17"/>
      <c r="C18" s="17"/>
      <c r="D18" s="17"/>
      <c r="E18" s="17"/>
      <c r="F18" s="17"/>
      <c r="G18" s="17"/>
      <c r="H18" s="17"/>
      <c r="I18" s="17">
        <v>0.10214999301584853</v>
      </c>
      <c r="J18" s="17">
        <v>5.3543641599874098E-2</v>
      </c>
      <c r="K18" s="9"/>
      <c r="L18">
        <v>6.6618735643836002E-3</v>
      </c>
      <c r="M18">
        <f t="shared" si="0"/>
        <v>2.7543641599874102E-2</v>
      </c>
    </row>
    <row r="19" spans="1:13" ht="15" customHeight="1" x14ac:dyDescent="0.3">
      <c r="A19" s="38"/>
      <c r="B19" s="17"/>
      <c r="C19" s="17"/>
      <c r="D19" s="17"/>
      <c r="E19" s="17"/>
      <c r="F19" s="17"/>
      <c r="G19" s="17"/>
      <c r="H19" s="17"/>
      <c r="I19" s="17">
        <v>0.120345622426097</v>
      </c>
      <c r="J19" s="17">
        <v>3.2064861550219703E-2</v>
      </c>
      <c r="K19" s="9"/>
      <c r="L19">
        <v>6.37806468531971E-3</v>
      </c>
      <c r="M19">
        <f t="shared" si="0"/>
        <v>2.3648615502197042E-2</v>
      </c>
    </row>
    <row r="20" spans="1:13" x14ac:dyDescent="0.3">
      <c r="A20" s="38"/>
      <c r="B20" s="17"/>
      <c r="C20" s="17"/>
      <c r="D20" s="17"/>
      <c r="E20" s="17"/>
      <c r="F20" s="17"/>
      <c r="G20" s="17"/>
      <c r="H20" s="17"/>
      <c r="I20" s="17">
        <v>8.9060926627037143E-2</v>
      </c>
      <c r="J20" s="17">
        <v>5.6106900493455701E-2</v>
      </c>
      <c r="K20" s="9"/>
      <c r="L20">
        <v>5.0156795949112803E-3</v>
      </c>
      <c r="M20">
        <f t="shared" si="0"/>
        <v>3.1290310042980184E-2</v>
      </c>
    </row>
    <row r="21" spans="1:13" x14ac:dyDescent="0.3">
      <c r="A21" s="3"/>
      <c r="B21" s="5"/>
      <c r="C21" s="5"/>
      <c r="D21" s="5"/>
      <c r="E21" s="5"/>
      <c r="F21" s="5"/>
      <c r="G21" s="5"/>
      <c r="H21" s="5"/>
      <c r="I21" s="5">
        <v>0.1833749541738188</v>
      </c>
      <c r="J21" s="5">
        <v>2.1298384976307899E-2</v>
      </c>
      <c r="K21" s="9"/>
      <c r="L21">
        <v>3.1069004934557798E-3</v>
      </c>
      <c r="M21">
        <f t="shared" si="0"/>
        <v>1.5983849763079171E-2</v>
      </c>
    </row>
    <row r="22" spans="1:13" x14ac:dyDescent="0.3">
      <c r="A22" s="3"/>
      <c r="B22" s="17"/>
      <c r="C22" s="17"/>
      <c r="D22" s="17"/>
      <c r="E22" s="17"/>
      <c r="F22" s="17"/>
      <c r="G22" s="17"/>
      <c r="H22" s="17"/>
      <c r="I22" s="17">
        <v>0.17210584436546647</v>
      </c>
      <c r="J22" s="17">
        <v>2.3955103111592699E-2</v>
      </c>
      <c r="K22" s="9"/>
      <c r="L22">
        <v>8.1817516464892902E-3</v>
      </c>
      <c r="M22">
        <f>0.0033*(I22^-0.9301)</f>
        <v>1.6955103111592745E-2</v>
      </c>
    </row>
    <row r="23" spans="1:13" x14ac:dyDescent="0.3">
      <c r="A23" s="3"/>
      <c r="B23" s="17"/>
      <c r="C23" s="17"/>
      <c r="D23" s="17"/>
      <c r="E23" s="17"/>
      <c r="F23" s="17"/>
      <c r="G23" s="17"/>
      <c r="H23" s="17"/>
      <c r="I23" s="17">
        <v>0.11634268194899437</v>
      </c>
      <c r="J23" s="17">
        <v>2.6045065012290002E-2</v>
      </c>
      <c r="K23" s="9"/>
      <c r="L23">
        <v>6.2791868731264097E-3</v>
      </c>
      <c r="M23" s="13">
        <f t="shared" ref="M23:M30" si="1">0.0033*(I23^-0.9301)</f>
        <v>2.4404506501228985E-2</v>
      </c>
    </row>
    <row r="24" spans="1:13" x14ac:dyDescent="0.3">
      <c r="A24" s="3"/>
      <c r="B24" s="17"/>
      <c r="C24" s="17"/>
      <c r="D24" s="17"/>
      <c r="E24" s="17"/>
      <c r="F24" s="17"/>
      <c r="G24" s="17"/>
      <c r="H24" s="17"/>
      <c r="I24" s="17">
        <v>3.7830909413442762E-2</v>
      </c>
      <c r="J24" s="17">
        <v>5.1938389058418299E-2</v>
      </c>
      <c r="K24" s="9"/>
      <c r="L24">
        <v>3.56341334040119E-3</v>
      </c>
      <c r="M24">
        <f t="shared" si="1"/>
        <v>6.9383890584183525E-2</v>
      </c>
    </row>
    <row r="25" spans="1:13" x14ac:dyDescent="0.3">
      <c r="A25" s="3"/>
      <c r="B25" s="17"/>
      <c r="C25" s="17"/>
      <c r="D25" s="17"/>
      <c r="E25" s="17"/>
      <c r="F25" s="17"/>
      <c r="G25" s="17"/>
      <c r="H25" s="17"/>
      <c r="I25" s="17">
        <v>3.6020888387058934E-2</v>
      </c>
      <c r="J25" s="17">
        <v>5.6262107512007997E-2</v>
      </c>
      <c r="K25" s="9"/>
      <c r="L25">
        <v>4.27040555690368E-3</v>
      </c>
      <c r="M25">
        <f t="shared" si="1"/>
        <v>7.2621075120080272E-2</v>
      </c>
    </row>
    <row r="26" spans="1:13" x14ac:dyDescent="0.3">
      <c r="A26" s="4"/>
      <c r="B26" s="17"/>
      <c r="C26" s="17"/>
      <c r="D26" s="17"/>
      <c r="E26" s="17"/>
      <c r="F26" s="17"/>
      <c r="G26" s="17"/>
      <c r="H26" s="17"/>
      <c r="I26" s="17">
        <v>2.848863543203883E-2</v>
      </c>
      <c r="J26" s="17">
        <v>7.7328300760181601E-2</v>
      </c>
      <c r="K26" s="9"/>
      <c r="L26">
        <v>3.7300851717323598E-3</v>
      </c>
      <c r="M26">
        <f t="shared" si="1"/>
        <v>9.0328300760181557E-2</v>
      </c>
    </row>
    <row r="27" spans="1:13" x14ac:dyDescent="0.3">
      <c r="I27">
        <v>9.4530815751824551E-2</v>
      </c>
      <c r="J27">
        <v>1.9602822102565601E-2</v>
      </c>
      <c r="L27">
        <v>3.40318827586545E-3</v>
      </c>
      <c r="M27">
        <f t="shared" si="1"/>
        <v>2.9602822102565644E-2</v>
      </c>
    </row>
    <row r="28" spans="1:13" x14ac:dyDescent="0.3">
      <c r="I28">
        <v>6.4411423393345435E-2</v>
      </c>
      <c r="J28">
        <v>3.8295829805675002E-2</v>
      </c>
      <c r="K28" s="18">
        <v>0.17785075556012134</v>
      </c>
      <c r="L28" s="18">
        <v>1.5445122761079901E-2</v>
      </c>
      <c r="M28">
        <f t="shared" si="1"/>
        <v>4.2295829805675048E-2</v>
      </c>
    </row>
    <row r="29" spans="1:13" x14ac:dyDescent="0.3">
      <c r="I29">
        <v>5.5990597977667325E-2</v>
      </c>
      <c r="J29">
        <v>4.1182805089549503E-2</v>
      </c>
      <c r="K29">
        <v>0.11378536364889179</v>
      </c>
      <c r="L29">
        <v>2.9914259151180699E-2</v>
      </c>
      <c r="M29">
        <f t="shared" si="1"/>
        <v>4.8182805089549474E-2</v>
      </c>
    </row>
    <row r="30" spans="1:13" x14ac:dyDescent="0.3">
      <c r="I30">
        <v>3.0518076714537927E-2</v>
      </c>
      <c r="J30">
        <v>5.1728072178540502E-2</v>
      </c>
      <c r="K30">
        <v>0.20594179256277204</v>
      </c>
      <c r="L30">
        <v>1.23482914931115E-2</v>
      </c>
      <c r="M30">
        <f t="shared" si="1"/>
        <v>8.4728072178540517E-2</v>
      </c>
    </row>
    <row r="31" spans="1:13" x14ac:dyDescent="0.3">
      <c r="K31">
        <v>0.10214999301584853</v>
      </c>
      <c r="L31">
        <v>3.3543641599874101E-2</v>
      </c>
    </row>
    <row r="32" spans="1:13" x14ac:dyDescent="0.3">
      <c r="K32">
        <v>0.120345622426097</v>
      </c>
      <c r="L32">
        <v>2.0648615502197001E-2</v>
      </c>
    </row>
    <row r="33" spans="2:25" x14ac:dyDescent="0.3">
      <c r="K33">
        <v>8.9060926627037143E-2</v>
      </c>
      <c r="L33">
        <v>3.10690049345578E-2</v>
      </c>
    </row>
    <row r="34" spans="2:25" x14ac:dyDescent="0.3">
      <c r="K34">
        <v>0.1833749541738188</v>
      </c>
      <c r="L34">
        <v>1.2983849763079199E-2</v>
      </c>
    </row>
    <row r="35" spans="2:25" x14ac:dyDescent="0.3">
      <c r="K35">
        <v>0.17210584436546647</v>
      </c>
      <c r="L35">
        <v>1.39551031115927E-2</v>
      </c>
    </row>
    <row r="36" spans="2:25" x14ac:dyDescent="0.3">
      <c r="J36" t="s">
        <v>54</v>
      </c>
      <c r="K36" s="13">
        <v>0.11634268194899437</v>
      </c>
      <c r="L36" s="13">
        <v>2.6045065012290002E-2</v>
      </c>
    </row>
    <row r="37" spans="2:25" x14ac:dyDescent="0.3">
      <c r="K37">
        <v>3.7830909413442762E-2</v>
      </c>
      <c r="L37">
        <v>5.1938389058418299E-2</v>
      </c>
    </row>
    <row r="38" spans="2:25" x14ac:dyDescent="0.3">
      <c r="K38">
        <v>3.6020888387058934E-2</v>
      </c>
      <c r="L38">
        <v>5.6262107512007997E-2</v>
      </c>
    </row>
    <row r="39" spans="2:25" x14ac:dyDescent="0.3">
      <c r="K39">
        <v>2.848863543203883E-2</v>
      </c>
      <c r="L39">
        <v>7.7328300760181601E-2</v>
      </c>
    </row>
    <row r="40" spans="2:25" x14ac:dyDescent="0.3">
      <c r="K40">
        <v>9.4530815751824551E-2</v>
      </c>
      <c r="L40">
        <v>1.9602822102565601E-2</v>
      </c>
    </row>
    <row r="41" spans="2:25" x14ac:dyDescent="0.3">
      <c r="K41">
        <v>6.4411423393345435E-2</v>
      </c>
      <c r="L41">
        <v>3.8295829805675002E-2</v>
      </c>
    </row>
    <row r="42" spans="2:25" x14ac:dyDescent="0.3">
      <c r="K42">
        <v>5.5990597977667325E-2</v>
      </c>
      <c r="L42">
        <v>4.1182805089549503E-2</v>
      </c>
    </row>
    <row r="43" spans="2:25" x14ac:dyDescent="0.3">
      <c r="K43">
        <v>3.0518076714537927E-2</v>
      </c>
      <c r="L43">
        <v>5.1728072178540502E-2</v>
      </c>
    </row>
    <row r="44" spans="2:25" x14ac:dyDescent="0.3">
      <c r="B44" t="s">
        <v>35</v>
      </c>
      <c r="C44" t="s">
        <v>36</v>
      </c>
      <c r="D44" t="s">
        <v>19</v>
      </c>
      <c r="F44">
        <v>450</v>
      </c>
      <c r="I44" t="s">
        <v>31</v>
      </c>
      <c r="J44" t="s">
        <v>18</v>
      </c>
      <c r="K44" t="s">
        <v>16</v>
      </c>
      <c r="L44" s="10"/>
      <c r="M44" s="10"/>
      <c r="P44" s="13" t="s">
        <v>18</v>
      </c>
      <c r="Q44" s="13" t="s">
        <v>19</v>
      </c>
      <c r="R44" s="13" t="s">
        <v>16</v>
      </c>
      <c r="S44" s="13" t="s">
        <v>20</v>
      </c>
      <c r="T44" s="13" t="s">
        <v>21</v>
      </c>
      <c r="U44" s="13" t="s">
        <v>22</v>
      </c>
      <c r="V44" s="13" t="s">
        <v>2</v>
      </c>
      <c r="W44" s="13" t="s">
        <v>23</v>
      </c>
      <c r="X44" s="13" t="s">
        <v>24</v>
      </c>
      <c r="Y44" s="13" t="s">
        <v>25</v>
      </c>
    </row>
    <row r="45" spans="2:25" x14ac:dyDescent="0.3">
      <c r="B45" t="s">
        <v>37</v>
      </c>
      <c r="C45" t="s">
        <v>38</v>
      </c>
      <c r="D45" t="s">
        <v>27</v>
      </c>
      <c r="I45" t="s">
        <v>32</v>
      </c>
      <c r="J45" t="s">
        <v>33</v>
      </c>
      <c r="K45" t="s">
        <v>34</v>
      </c>
      <c r="L45" s="10"/>
      <c r="M45" s="10"/>
      <c r="P45" s="13" t="s">
        <v>26</v>
      </c>
      <c r="Q45" s="13" t="s">
        <v>27</v>
      </c>
      <c r="R45" s="13" t="s">
        <v>28</v>
      </c>
      <c r="S45" s="13"/>
      <c r="T45" s="13"/>
      <c r="U45" s="13"/>
      <c r="V45" s="13" t="s">
        <v>29</v>
      </c>
      <c r="W45" s="13" t="s">
        <v>30</v>
      </c>
      <c r="X45" s="13"/>
      <c r="Y45" s="13"/>
    </row>
    <row r="46" spans="2:25" x14ac:dyDescent="0.3">
      <c r="B46">
        <v>1005</v>
      </c>
      <c r="C46">
        <v>50</v>
      </c>
      <c r="D46">
        <v>1</v>
      </c>
      <c r="I46" s="14">
        <v>4.2599999999999999E-2</v>
      </c>
      <c r="J46" s="14">
        <v>3.6</v>
      </c>
      <c r="K46" s="14">
        <v>0.96</v>
      </c>
      <c r="L46" s="10">
        <f>K46/1000</f>
        <v>9.5999999999999992E-4</v>
      </c>
      <c r="M46" s="10">
        <f>I46*100</f>
        <v>4.26</v>
      </c>
      <c r="N46">
        <v>28.204369660000001</v>
      </c>
      <c r="P46">
        <v>3.6</v>
      </c>
      <c r="Q46">
        <v>1</v>
      </c>
      <c r="R46">
        <v>9.6000000000000002E-4</v>
      </c>
      <c r="S46">
        <v>0.99870000000000003</v>
      </c>
      <c r="T46">
        <v>2.6480000000000001</v>
      </c>
      <c r="U46">
        <f>S46+(T46-S46)*R46</f>
        <v>1.0002833280000001</v>
      </c>
      <c r="V46">
        <f>((T46-S46)/T46)*R46*981</f>
        <v>0.58657279758308167</v>
      </c>
      <c r="W46">
        <v>4.26</v>
      </c>
      <c r="X46">
        <f>(V46*P46*COS(RADIANS(Q46)))/(W46^2)</f>
        <v>0.1163426819489944</v>
      </c>
      <c r="Y46">
        <f>1/(X46)^0.5</f>
        <v>2.9317738342941535</v>
      </c>
    </row>
    <row r="47" spans="2:25" x14ac:dyDescent="0.3">
      <c r="B47">
        <v>1005</v>
      </c>
      <c r="C47">
        <v>50</v>
      </c>
      <c r="D47">
        <v>2</v>
      </c>
      <c r="I47" s="14">
        <v>7.0000000000000007E-2</v>
      </c>
      <c r="J47" s="14">
        <v>3.1</v>
      </c>
      <c r="K47" s="14">
        <v>0.98</v>
      </c>
      <c r="L47" s="10">
        <f t="shared" ref="L47:L70" si="2">K47/1000</f>
        <v>9.7999999999999997E-4</v>
      </c>
      <c r="M47" s="10">
        <f t="shared" ref="M47:M70" si="3">I47*100</f>
        <v>7.0000000000000009</v>
      </c>
      <c r="N47">
        <v>25.051780560000001</v>
      </c>
      <c r="P47">
        <v>3.1</v>
      </c>
      <c r="Q47">
        <v>3</v>
      </c>
      <c r="R47">
        <v>9.7999999999999997E-4</v>
      </c>
      <c r="S47">
        <v>0.99870000000000003</v>
      </c>
      <c r="T47">
        <v>2.6480000000000001</v>
      </c>
      <c r="U47">
        <f t="shared" ref="U47:U53" si="4">S47+(T47-S47)*R47</f>
        <v>1.000316314</v>
      </c>
      <c r="V47">
        <f t="shared" ref="V47:V53" si="5">((T47-S47)/T47)*R47*981</f>
        <v>0.59879306419939582</v>
      </c>
      <c r="W47">
        <v>7.0000000000000009</v>
      </c>
      <c r="X47">
        <f t="shared" ref="X47:X53" si="6">(V47*P47*COS(RADIANS(Q47)))/(W47^2)</f>
        <v>3.7830909413442762E-2</v>
      </c>
      <c r="Y47">
        <f t="shared" ref="Y47:Y53" si="7">1/(X47)^0.5</f>
        <v>5.1413433660079475</v>
      </c>
    </row>
    <row r="48" spans="2:25" x14ac:dyDescent="0.3">
      <c r="B48">
        <v>1005</v>
      </c>
      <c r="C48">
        <v>50</v>
      </c>
      <c r="D48">
        <v>3</v>
      </c>
      <c r="I48" s="14">
        <v>9.5699999999999993E-2</v>
      </c>
      <c r="J48" s="14">
        <v>4.5</v>
      </c>
      <c r="K48" s="14">
        <v>1.2</v>
      </c>
      <c r="L48" s="10">
        <f t="shared" si="2"/>
        <v>1.1999999999999999E-3</v>
      </c>
      <c r="M48" s="10">
        <f t="shared" si="3"/>
        <v>9.5699999999999985</v>
      </c>
      <c r="N48">
        <v>26.14590686</v>
      </c>
      <c r="P48">
        <v>4.5</v>
      </c>
      <c r="Q48">
        <v>1</v>
      </c>
      <c r="R48">
        <v>1.1999999999999999E-3</v>
      </c>
      <c r="S48">
        <v>0.99870000000000003</v>
      </c>
      <c r="T48">
        <v>2.6480000000000001</v>
      </c>
      <c r="U48">
        <f t="shared" si="4"/>
        <v>1.00067916</v>
      </c>
      <c r="V48">
        <f t="shared" si="5"/>
        <v>0.73321599697885198</v>
      </c>
      <c r="W48">
        <v>9.5699999999999985</v>
      </c>
      <c r="X48">
        <f t="shared" si="6"/>
        <v>3.6020888387058934E-2</v>
      </c>
      <c r="Y48">
        <f t="shared" si="7"/>
        <v>5.2689343838863945</v>
      </c>
    </row>
    <row r="49" spans="2:25" x14ac:dyDescent="0.3">
      <c r="B49">
        <v>1005</v>
      </c>
      <c r="C49">
        <v>90</v>
      </c>
      <c r="D49">
        <v>1</v>
      </c>
      <c r="I49" s="14">
        <v>0.106</v>
      </c>
      <c r="J49" s="14">
        <v>4.3</v>
      </c>
      <c r="K49" s="14">
        <v>1.22</v>
      </c>
      <c r="L49" s="10">
        <f t="shared" si="2"/>
        <v>1.2199999999999999E-3</v>
      </c>
      <c r="M49" s="10">
        <f t="shared" si="3"/>
        <v>10.6</v>
      </c>
      <c r="N49">
        <v>25.453302449999999</v>
      </c>
      <c r="P49">
        <v>4.3</v>
      </c>
      <c r="Q49">
        <v>3</v>
      </c>
      <c r="R49">
        <v>1.2199999999999999E-3</v>
      </c>
      <c r="S49">
        <v>0.99870000000000003</v>
      </c>
      <c r="T49">
        <v>2.6480000000000001</v>
      </c>
      <c r="U49">
        <f t="shared" si="4"/>
        <v>1.0007121460000001</v>
      </c>
      <c r="V49">
        <f t="shared" si="5"/>
        <v>0.74543626359516613</v>
      </c>
      <c r="W49">
        <v>10.6</v>
      </c>
      <c r="X49">
        <f t="shared" si="6"/>
        <v>2.848863543203883E-2</v>
      </c>
      <c r="Y49">
        <f t="shared" si="7"/>
        <v>5.9246701465395386</v>
      </c>
    </row>
    <row r="50" spans="2:25" x14ac:dyDescent="0.3">
      <c r="B50">
        <v>1005</v>
      </c>
      <c r="C50">
        <v>90</v>
      </c>
      <c r="D50">
        <v>2</v>
      </c>
      <c r="I50" s="14">
        <v>6.08E-2</v>
      </c>
      <c r="J50" s="14">
        <v>6.5</v>
      </c>
      <c r="K50" s="14">
        <v>0.88</v>
      </c>
      <c r="L50" s="10">
        <f t="shared" si="2"/>
        <v>8.8000000000000003E-4</v>
      </c>
      <c r="M50" s="10">
        <f t="shared" si="3"/>
        <v>6.08</v>
      </c>
      <c r="N50">
        <v>26.577949319999998</v>
      </c>
      <c r="P50">
        <v>6.5</v>
      </c>
      <c r="Q50">
        <v>1</v>
      </c>
      <c r="R50">
        <v>8.8000000000000003E-4</v>
      </c>
      <c r="S50">
        <v>0.99870000000000003</v>
      </c>
      <c r="T50">
        <v>2.6480000000000001</v>
      </c>
      <c r="U50">
        <f t="shared" si="4"/>
        <v>1.000151384</v>
      </c>
      <c r="V50">
        <f t="shared" si="5"/>
        <v>0.53769173111782487</v>
      </c>
      <c r="W50">
        <v>6.08</v>
      </c>
      <c r="X50">
        <f t="shared" si="6"/>
        <v>9.4530815751824551E-2</v>
      </c>
      <c r="Y50">
        <f t="shared" si="7"/>
        <v>3.2524699831707506</v>
      </c>
    </row>
    <row r="51" spans="2:25" x14ac:dyDescent="0.3">
      <c r="B51">
        <v>1005</v>
      </c>
      <c r="C51">
        <v>90</v>
      </c>
      <c r="D51">
        <v>3</v>
      </c>
      <c r="I51" s="14">
        <v>7.2900000000000006E-2</v>
      </c>
      <c r="J51" s="14">
        <v>5.0999999999999996</v>
      </c>
      <c r="K51" s="14">
        <v>1.1000000000000001</v>
      </c>
      <c r="L51" s="10">
        <f t="shared" si="2"/>
        <v>1.1000000000000001E-3</v>
      </c>
      <c r="M51" s="10">
        <f t="shared" si="3"/>
        <v>7.2900000000000009</v>
      </c>
      <c r="P51">
        <v>5.0999999999999996</v>
      </c>
      <c r="Q51">
        <v>3</v>
      </c>
      <c r="R51">
        <v>1.1000000000000001E-3</v>
      </c>
      <c r="S51">
        <v>0.99870000000000003</v>
      </c>
      <c r="T51">
        <v>2.6480000000000001</v>
      </c>
      <c r="U51">
        <f t="shared" si="4"/>
        <v>1.0005142300000001</v>
      </c>
      <c r="V51">
        <f t="shared" si="5"/>
        <v>0.67211466389728114</v>
      </c>
      <c r="W51">
        <v>7.2900000000000009</v>
      </c>
      <c r="X51">
        <f t="shared" si="6"/>
        <v>6.4411423393345435E-2</v>
      </c>
      <c r="Y51">
        <f t="shared" si="7"/>
        <v>3.9402025864115653</v>
      </c>
    </row>
    <row r="52" spans="2:25" x14ac:dyDescent="0.3">
      <c r="B52">
        <v>1008</v>
      </c>
      <c r="C52">
        <v>50</v>
      </c>
      <c r="D52">
        <v>1</v>
      </c>
      <c r="I52" s="14">
        <v>9.8100000000000007E-2</v>
      </c>
      <c r="J52" s="14">
        <v>6.3</v>
      </c>
      <c r="K52" s="14">
        <v>1.4</v>
      </c>
      <c r="L52" s="10">
        <f t="shared" si="2"/>
        <v>1.4E-3</v>
      </c>
      <c r="M52" s="10">
        <f t="shared" si="3"/>
        <v>9.81</v>
      </c>
      <c r="N52">
        <v>31.142659030000001</v>
      </c>
      <c r="P52">
        <v>6.3</v>
      </c>
      <c r="Q52">
        <v>1</v>
      </c>
      <c r="R52">
        <v>1.4E-3</v>
      </c>
      <c r="S52">
        <v>0.99870000000000003</v>
      </c>
      <c r="T52">
        <v>2.6480000000000001</v>
      </c>
      <c r="U52">
        <f t="shared" si="4"/>
        <v>1.0010090200000001</v>
      </c>
      <c r="V52">
        <f t="shared" si="5"/>
        <v>0.85541866314199411</v>
      </c>
      <c r="W52">
        <v>9.81</v>
      </c>
      <c r="X52">
        <f t="shared" si="6"/>
        <v>5.5990597977667325E-2</v>
      </c>
      <c r="Y52">
        <f t="shared" si="7"/>
        <v>4.2261260575665753</v>
      </c>
    </row>
    <row r="53" spans="2:25" x14ac:dyDescent="0.3">
      <c r="B53">
        <v>1008</v>
      </c>
      <c r="C53">
        <v>50</v>
      </c>
      <c r="D53">
        <v>2</v>
      </c>
      <c r="I53" s="14">
        <v>0.1094</v>
      </c>
      <c r="J53" s="14">
        <v>4.0999999999999996</v>
      </c>
      <c r="K53" s="14">
        <v>1.46</v>
      </c>
      <c r="L53" s="10">
        <f t="shared" si="2"/>
        <v>1.4599999999999999E-3</v>
      </c>
      <c r="M53" s="10">
        <f t="shared" si="3"/>
        <v>10.94</v>
      </c>
      <c r="N53">
        <v>26.948489370000001</v>
      </c>
      <c r="P53">
        <v>4.0999999999999996</v>
      </c>
      <c r="Q53">
        <v>3</v>
      </c>
      <c r="R53">
        <v>1.4599999999999999E-3</v>
      </c>
      <c r="S53">
        <v>0.99870000000000003</v>
      </c>
      <c r="T53">
        <v>2.6480000000000001</v>
      </c>
      <c r="U53">
        <f t="shared" si="4"/>
        <v>1.0011079780000001</v>
      </c>
      <c r="V53">
        <f t="shared" si="5"/>
        <v>0.89207946299093654</v>
      </c>
      <c r="W53">
        <v>10.94</v>
      </c>
      <c r="X53">
        <f t="shared" si="6"/>
        <v>3.0518076714537927E-2</v>
      </c>
      <c r="Y53">
        <f t="shared" si="7"/>
        <v>5.7242872615118214</v>
      </c>
    </row>
    <row r="54" spans="2:25" x14ac:dyDescent="0.3">
      <c r="B54">
        <v>1008</v>
      </c>
      <c r="C54">
        <v>50</v>
      </c>
      <c r="D54">
        <v>3</v>
      </c>
      <c r="I54" s="14"/>
      <c r="J54" s="14"/>
      <c r="K54" s="14"/>
      <c r="L54" s="10"/>
      <c r="M54" s="10"/>
    </row>
    <row r="55" spans="2:25" x14ac:dyDescent="0.3">
      <c r="B55">
        <v>1008</v>
      </c>
      <c r="C55">
        <v>90</v>
      </c>
      <c r="D55">
        <v>1</v>
      </c>
      <c r="I55" s="14"/>
      <c r="J55" s="14"/>
      <c r="K55" s="14"/>
      <c r="L55" s="10"/>
      <c r="M55" s="10"/>
    </row>
    <row r="56" spans="2:25" x14ac:dyDescent="0.3">
      <c r="B56">
        <v>1008</v>
      </c>
      <c r="C56">
        <v>90</v>
      </c>
      <c r="D56">
        <v>2</v>
      </c>
      <c r="I56" s="14"/>
      <c r="J56" s="14"/>
      <c r="K56" s="14"/>
      <c r="L56" s="10"/>
      <c r="M56" s="10"/>
    </row>
    <row r="57" spans="2:25" x14ac:dyDescent="0.3">
      <c r="B57">
        <v>1008</v>
      </c>
      <c r="C57">
        <v>90</v>
      </c>
      <c r="D57">
        <v>3</v>
      </c>
      <c r="I57" s="14"/>
      <c r="J57" s="14"/>
      <c r="K57" s="14"/>
      <c r="L57" s="10"/>
      <c r="M57" s="10"/>
    </row>
    <row r="58" spans="2:25" x14ac:dyDescent="0.3">
      <c r="I58" s="14"/>
      <c r="J58" s="14"/>
      <c r="K58" s="14"/>
      <c r="L58" s="10"/>
      <c r="M58" s="10"/>
    </row>
    <row r="59" spans="2:25" x14ac:dyDescent="0.3">
      <c r="F59">
        <v>500</v>
      </c>
      <c r="I59" s="14">
        <v>3.85E-2</v>
      </c>
      <c r="J59" s="14">
        <v>11.9</v>
      </c>
      <c r="K59" s="14">
        <v>0.6</v>
      </c>
      <c r="L59" s="10">
        <f t="shared" si="2"/>
        <v>5.9999999999999995E-4</v>
      </c>
      <c r="M59" s="10">
        <f t="shared" si="3"/>
        <v>3.85</v>
      </c>
      <c r="P59">
        <v>11.1</v>
      </c>
      <c r="Q59">
        <v>1</v>
      </c>
      <c r="R59">
        <v>4.0000000000000002E-4</v>
      </c>
      <c r="S59">
        <v>0.99870000000000003</v>
      </c>
      <c r="T59">
        <v>2.6480000000000001</v>
      </c>
      <c r="U59">
        <f t="shared" ref="U59:U70" si="8">S59+(T59-S59)*R59</f>
        <v>0.99935972000000006</v>
      </c>
      <c r="V59">
        <f t="shared" ref="V59:V70" si="9">((T59-S59)/T59)*R59*981</f>
        <v>0.24440533232628403</v>
      </c>
      <c r="W59">
        <v>3.9600000000000004</v>
      </c>
      <c r="X59">
        <f t="shared" ref="X59:X70" si="10">(V59*P59*COS(RADIANS(Q59)))/(W59^2)</f>
        <v>0.17297252838581986</v>
      </c>
      <c r="Y59">
        <f t="shared" ref="Y59:Y70" si="11">1/(X59)^0.5</f>
        <v>2.4044260977224101</v>
      </c>
    </row>
    <row r="60" spans="2:25" x14ac:dyDescent="0.3">
      <c r="I60" s="14">
        <v>4.4400000000000002E-2</v>
      </c>
      <c r="J60" s="14">
        <v>12.6</v>
      </c>
      <c r="K60" s="14">
        <v>0.69999999999999951</v>
      </c>
      <c r="L60" s="10">
        <f t="shared" si="2"/>
        <v>6.9999999999999956E-4</v>
      </c>
      <c r="M60" s="10">
        <f t="shared" si="3"/>
        <v>4.4400000000000004</v>
      </c>
      <c r="P60">
        <v>13</v>
      </c>
      <c r="Q60">
        <v>2</v>
      </c>
      <c r="R60">
        <v>8.9999999999999965E-4</v>
      </c>
      <c r="S60">
        <v>0.99870000000000003</v>
      </c>
      <c r="T60">
        <v>2.6480000000000001</v>
      </c>
      <c r="U60">
        <f t="shared" si="8"/>
        <v>1.0001843699999999</v>
      </c>
      <c r="V60">
        <f t="shared" si="9"/>
        <v>0.5499119977341389</v>
      </c>
      <c r="W60">
        <v>4.1900000000000004</v>
      </c>
      <c r="X60">
        <f t="shared" si="10"/>
        <v>0.4069526307461323</v>
      </c>
      <c r="Y60">
        <f t="shared" si="11"/>
        <v>1.5675740658396751</v>
      </c>
    </row>
    <row r="61" spans="2:25" x14ac:dyDescent="0.3">
      <c r="I61" s="14">
        <v>5.11E-2</v>
      </c>
      <c r="J61" s="14">
        <v>12.2</v>
      </c>
      <c r="K61" s="14">
        <v>1</v>
      </c>
      <c r="L61" s="10">
        <f t="shared" si="2"/>
        <v>1E-3</v>
      </c>
      <c r="M61" s="10">
        <f t="shared" si="3"/>
        <v>5.1100000000000003</v>
      </c>
      <c r="P61">
        <v>12</v>
      </c>
      <c r="Q61">
        <v>3</v>
      </c>
      <c r="R61">
        <v>1.5E-3</v>
      </c>
      <c r="S61">
        <v>0.99870000000000003</v>
      </c>
      <c r="T61">
        <v>2.6480000000000001</v>
      </c>
      <c r="U61">
        <f t="shared" si="8"/>
        <v>1.0011739500000001</v>
      </c>
      <c r="V61">
        <f t="shared" si="9"/>
        <v>0.91651999622356506</v>
      </c>
      <c r="W61">
        <v>4.5199999999999996</v>
      </c>
      <c r="X61">
        <f t="shared" si="10"/>
        <v>0.53758943775276213</v>
      </c>
      <c r="Y61">
        <f t="shared" si="11"/>
        <v>1.3638752120943247</v>
      </c>
    </row>
    <row r="62" spans="2:25" x14ac:dyDescent="0.3">
      <c r="I62" s="14">
        <v>5.8999999999999997E-2</v>
      </c>
      <c r="J62" s="14">
        <v>16.100000000000001</v>
      </c>
      <c r="K62" s="14">
        <v>2.9</v>
      </c>
      <c r="L62" s="10">
        <f t="shared" si="2"/>
        <v>2.8999999999999998E-3</v>
      </c>
      <c r="M62" s="10">
        <f t="shared" si="3"/>
        <v>5.8999999999999995</v>
      </c>
      <c r="P62">
        <v>15.2</v>
      </c>
      <c r="Q62">
        <v>1</v>
      </c>
      <c r="R62">
        <v>3.0999999999999999E-3</v>
      </c>
      <c r="S62">
        <v>0.99870000000000003</v>
      </c>
      <c r="T62">
        <v>2.6480000000000001</v>
      </c>
      <c r="U62">
        <f t="shared" si="8"/>
        <v>1.00381283</v>
      </c>
      <c r="V62">
        <f t="shared" si="9"/>
        <v>1.8941413255287012</v>
      </c>
      <c r="W62">
        <v>7.59</v>
      </c>
      <c r="X62">
        <f t="shared" si="10"/>
        <v>0.49969645149173852</v>
      </c>
      <c r="Y62">
        <f t="shared" si="11"/>
        <v>1.4146430403513122</v>
      </c>
    </row>
    <row r="63" spans="2:25" x14ac:dyDescent="0.3">
      <c r="I63" s="14">
        <v>6.5699999999999995E-2</v>
      </c>
      <c r="J63" s="14">
        <v>16.5</v>
      </c>
      <c r="K63" s="14">
        <v>4.1999999999999993</v>
      </c>
      <c r="L63" s="10">
        <f t="shared" si="2"/>
        <v>4.1999999999999989E-3</v>
      </c>
      <c r="M63" s="10">
        <f t="shared" si="3"/>
        <v>6.5699999999999994</v>
      </c>
      <c r="P63">
        <v>15.5</v>
      </c>
      <c r="Q63">
        <v>2</v>
      </c>
      <c r="R63">
        <v>4.4999999999999997E-3</v>
      </c>
      <c r="S63">
        <v>0.99870000000000003</v>
      </c>
      <c r="T63">
        <v>2.6480000000000001</v>
      </c>
      <c r="U63">
        <f t="shared" si="8"/>
        <v>1.00612185</v>
      </c>
      <c r="V63">
        <f t="shared" si="9"/>
        <v>2.7495599886706947</v>
      </c>
      <c r="W63">
        <v>7.8299999999999992</v>
      </c>
      <c r="X63">
        <f t="shared" si="10"/>
        <v>0.69471508999103615</v>
      </c>
      <c r="Y63">
        <f t="shared" si="11"/>
        <v>1.1997662305756718</v>
      </c>
    </row>
    <row r="64" spans="2:25" x14ac:dyDescent="0.3">
      <c r="I64" s="14">
        <v>7.5800000000000006E-2</v>
      </c>
      <c r="J64" s="14">
        <v>15.5</v>
      </c>
      <c r="K64" s="14">
        <v>4.2999999999999989</v>
      </c>
      <c r="L64" s="10">
        <f t="shared" si="2"/>
        <v>4.2999999999999991E-3</v>
      </c>
      <c r="M64" s="10">
        <f t="shared" si="3"/>
        <v>7.580000000000001</v>
      </c>
      <c r="P64">
        <v>15</v>
      </c>
      <c r="Q64">
        <v>3</v>
      </c>
      <c r="R64">
        <v>5.0000000000000001E-3</v>
      </c>
      <c r="S64">
        <v>0.99870000000000003</v>
      </c>
      <c r="T64">
        <v>2.6480000000000001</v>
      </c>
      <c r="U64">
        <f t="shared" si="8"/>
        <v>1.0069465</v>
      </c>
      <c r="V64">
        <f t="shared" si="9"/>
        <v>3.0550666540785505</v>
      </c>
      <c r="W64">
        <v>8.51</v>
      </c>
      <c r="X64">
        <f t="shared" si="10"/>
        <v>0.63191292018514378</v>
      </c>
      <c r="Y64">
        <f t="shared" si="11"/>
        <v>1.2579731811657298</v>
      </c>
    </row>
    <row r="65" spans="3:25" x14ac:dyDescent="0.3">
      <c r="I65" s="14">
        <v>2.98E-2</v>
      </c>
      <c r="J65" s="14">
        <v>12.2</v>
      </c>
      <c r="K65" s="14">
        <v>0.60000000000000053</v>
      </c>
      <c r="L65" s="10">
        <f t="shared" si="2"/>
        <v>6.0000000000000049E-4</v>
      </c>
      <c r="M65" s="10">
        <f t="shared" si="3"/>
        <v>2.98</v>
      </c>
      <c r="P65">
        <v>11.5</v>
      </c>
      <c r="Q65">
        <v>1</v>
      </c>
      <c r="R65">
        <v>5.0000000000000044E-4</v>
      </c>
      <c r="S65">
        <v>0.99870000000000003</v>
      </c>
      <c r="T65">
        <v>2.6480000000000001</v>
      </c>
      <c r="U65">
        <f t="shared" si="8"/>
        <v>0.99952465000000001</v>
      </c>
      <c r="V65">
        <f t="shared" si="9"/>
        <v>0.30550666540785532</v>
      </c>
      <c r="W65">
        <v>3.26</v>
      </c>
      <c r="X65">
        <f t="shared" si="10"/>
        <v>0.33053479200609998</v>
      </c>
      <c r="Y65">
        <f t="shared" si="11"/>
        <v>1.7393677362239892</v>
      </c>
    </row>
    <row r="66" spans="3:25" x14ac:dyDescent="0.3">
      <c r="I66" s="14">
        <v>3.6400000000000002E-2</v>
      </c>
      <c r="J66" s="14">
        <v>11.5</v>
      </c>
      <c r="K66" s="14">
        <v>0.8</v>
      </c>
      <c r="L66" s="10">
        <f t="shared" si="2"/>
        <v>8.0000000000000004E-4</v>
      </c>
      <c r="M66" s="10">
        <f t="shared" si="3"/>
        <v>3.64</v>
      </c>
      <c r="P66">
        <v>12</v>
      </c>
      <c r="Q66">
        <v>2</v>
      </c>
      <c r="R66">
        <v>1E-3</v>
      </c>
      <c r="S66">
        <v>0.99870000000000003</v>
      </c>
      <c r="T66">
        <v>2.6480000000000001</v>
      </c>
      <c r="U66">
        <f t="shared" si="8"/>
        <v>1.0003493000000001</v>
      </c>
      <c r="V66">
        <f t="shared" si="9"/>
        <v>0.61101333081571008</v>
      </c>
      <c r="W66">
        <v>3.84</v>
      </c>
      <c r="X66">
        <f t="shared" si="10"/>
        <v>0.49694101400032942</v>
      </c>
      <c r="Y66">
        <f t="shared" si="11"/>
        <v>1.4185595736404264</v>
      </c>
    </row>
    <row r="67" spans="3:25" x14ac:dyDescent="0.3">
      <c r="I67" s="14">
        <v>6.5299999999999997E-2</v>
      </c>
      <c r="J67" s="14">
        <v>11.1</v>
      </c>
      <c r="K67" s="14">
        <v>2.6</v>
      </c>
      <c r="L67" s="10">
        <f t="shared" si="2"/>
        <v>2.5999999999999999E-3</v>
      </c>
      <c r="M67" s="10">
        <f t="shared" si="3"/>
        <v>6.5299999999999994</v>
      </c>
      <c r="P67">
        <v>10.199999999999999</v>
      </c>
      <c r="Q67">
        <v>3</v>
      </c>
      <c r="R67">
        <v>2.5999999999999999E-3</v>
      </c>
      <c r="S67">
        <v>0.99870000000000003</v>
      </c>
      <c r="T67">
        <v>2.6480000000000001</v>
      </c>
      <c r="U67">
        <f t="shared" si="8"/>
        <v>1.00298818</v>
      </c>
      <c r="V67">
        <f t="shared" si="9"/>
        <v>1.5886346601208461</v>
      </c>
      <c r="W67">
        <v>4.05</v>
      </c>
      <c r="X67">
        <f t="shared" si="10"/>
        <v>0.98654878302825821</v>
      </c>
      <c r="Y67">
        <f t="shared" si="11"/>
        <v>1.006794228823761</v>
      </c>
    </row>
    <row r="68" spans="3:25" x14ac:dyDescent="0.3">
      <c r="I68" s="14">
        <v>6.3600000000000004E-2</v>
      </c>
      <c r="J68" s="14">
        <v>16.8</v>
      </c>
      <c r="K68" s="14">
        <v>3.8</v>
      </c>
      <c r="L68" s="10">
        <f t="shared" si="2"/>
        <v>3.8E-3</v>
      </c>
      <c r="M68" s="10">
        <f t="shared" si="3"/>
        <v>6.36</v>
      </c>
      <c r="P68">
        <v>15.8</v>
      </c>
      <c r="Q68">
        <v>1</v>
      </c>
      <c r="R68">
        <v>3.9999999999999992E-3</v>
      </c>
      <c r="S68">
        <v>0.99870000000000003</v>
      </c>
      <c r="T68">
        <v>2.6480000000000001</v>
      </c>
      <c r="U68">
        <f t="shared" si="8"/>
        <v>1.0052972</v>
      </c>
      <c r="V68">
        <f t="shared" si="9"/>
        <v>2.4440533232628394</v>
      </c>
      <c r="W68">
        <v>7.66</v>
      </c>
      <c r="X68">
        <f t="shared" si="10"/>
        <v>0.65802754632654736</v>
      </c>
      <c r="Y68">
        <f t="shared" si="11"/>
        <v>1.2327583781492519</v>
      </c>
    </row>
    <row r="69" spans="3:25" x14ac:dyDescent="0.3">
      <c r="I69" s="14">
        <v>7.7200000000000005E-2</v>
      </c>
      <c r="J69" s="14">
        <v>16.100000000000001</v>
      </c>
      <c r="K69" s="14">
        <v>5.0999999999999996</v>
      </c>
      <c r="L69" s="10">
        <f t="shared" si="2"/>
        <v>5.0999999999999995E-3</v>
      </c>
      <c r="M69" s="10">
        <f t="shared" si="3"/>
        <v>7.7200000000000006</v>
      </c>
      <c r="P69">
        <v>15.5</v>
      </c>
      <c r="Q69">
        <v>2</v>
      </c>
      <c r="R69">
        <v>5.4999999999999997E-3</v>
      </c>
      <c r="S69">
        <v>0.99870000000000003</v>
      </c>
      <c r="T69">
        <v>2.6480000000000001</v>
      </c>
      <c r="U69">
        <f t="shared" si="8"/>
        <v>1.0077711499999999</v>
      </c>
      <c r="V69">
        <f t="shared" si="9"/>
        <v>3.3605733194864049</v>
      </c>
      <c r="W69">
        <v>8.14</v>
      </c>
      <c r="X69">
        <f t="shared" si="10"/>
        <v>0.78565453624542414</v>
      </c>
      <c r="Y69">
        <f t="shared" si="11"/>
        <v>1.128195047122341</v>
      </c>
    </row>
    <row r="70" spans="3:25" x14ac:dyDescent="0.3">
      <c r="I70" s="14">
        <v>8.2000000000000003E-2</v>
      </c>
      <c r="J70" s="14">
        <v>15</v>
      </c>
      <c r="K70" s="14">
        <v>6</v>
      </c>
      <c r="L70" s="10">
        <f t="shared" si="2"/>
        <v>6.0000000000000001E-3</v>
      </c>
      <c r="M70" s="10">
        <f t="shared" si="3"/>
        <v>8.2000000000000011</v>
      </c>
      <c r="P70">
        <v>15.2</v>
      </c>
      <c r="Q70">
        <v>3</v>
      </c>
      <c r="R70">
        <v>6.6E-3</v>
      </c>
      <c r="S70">
        <v>0.99870000000000003</v>
      </c>
      <c r="T70">
        <v>2.6480000000000001</v>
      </c>
      <c r="U70">
        <f t="shared" si="8"/>
        <v>1.0095853800000001</v>
      </c>
      <c r="V70">
        <f t="shared" si="9"/>
        <v>4.0326879833836866</v>
      </c>
      <c r="W70">
        <v>8.68</v>
      </c>
      <c r="X70">
        <f t="shared" si="10"/>
        <v>0.81246220102868416</v>
      </c>
      <c r="Y70">
        <f t="shared" si="11"/>
        <v>1.109426199008495</v>
      </c>
    </row>
    <row r="71" spans="3:25" x14ac:dyDescent="0.3">
      <c r="C71">
        <v>0.13</v>
      </c>
      <c r="D71">
        <f>C71*100</f>
        <v>13</v>
      </c>
      <c r="E71">
        <v>3.1899999999999998E-2</v>
      </c>
      <c r="F71">
        <f>E71*100</f>
        <v>3.19</v>
      </c>
    </row>
    <row r="72" spans="3:25" x14ac:dyDescent="0.3">
      <c r="C72">
        <v>0.12</v>
      </c>
      <c r="D72">
        <f t="shared" ref="D72:D82" si="12">C72*100</f>
        <v>12</v>
      </c>
      <c r="E72">
        <v>3.9600000000000003E-2</v>
      </c>
      <c r="F72">
        <f t="shared" ref="F72:F82" si="13">E72*100</f>
        <v>3.9600000000000004</v>
      </c>
    </row>
    <row r="73" spans="3:25" x14ac:dyDescent="0.3">
      <c r="C73">
        <v>0.11</v>
      </c>
      <c r="D73">
        <f t="shared" si="12"/>
        <v>11</v>
      </c>
      <c r="E73">
        <v>4.5199999999999997E-2</v>
      </c>
      <c r="F73">
        <f t="shared" si="13"/>
        <v>4.5199999999999996</v>
      </c>
    </row>
    <row r="74" spans="3:25" x14ac:dyDescent="0.3">
      <c r="C74">
        <v>0.155</v>
      </c>
      <c r="D74">
        <f t="shared" si="12"/>
        <v>15.5</v>
      </c>
      <c r="E74">
        <v>6.83E-2</v>
      </c>
      <c r="F74">
        <f t="shared" si="13"/>
        <v>6.83</v>
      </c>
    </row>
    <row r="75" spans="3:25" x14ac:dyDescent="0.3">
      <c r="C75">
        <v>0.152</v>
      </c>
      <c r="D75">
        <f t="shared" si="12"/>
        <v>15.2</v>
      </c>
      <c r="E75">
        <v>7.51E-2</v>
      </c>
      <c r="F75">
        <f t="shared" si="13"/>
        <v>7.51</v>
      </c>
    </row>
    <row r="76" spans="3:25" x14ac:dyDescent="0.3">
      <c r="C76">
        <v>0.15</v>
      </c>
      <c r="D76">
        <f t="shared" si="12"/>
        <v>15</v>
      </c>
      <c r="E76">
        <v>7.5899999999999995E-2</v>
      </c>
      <c r="F76">
        <f t="shared" si="13"/>
        <v>7.59</v>
      </c>
    </row>
    <row r="77" spans="3:25" x14ac:dyDescent="0.3">
      <c r="C77">
        <v>0.12</v>
      </c>
      <c r="D77">
        <f t="shared" si="12"/>
        <v>12</v>
      </c>
      <c r="E77">
        <v>3.2599999999999997E-2</v>
      </c>
      <c r="F77">
        <f t="shared" si="13"/>
        <v>3.26</v>
      </c>
    </row>
    <row r="78" spans="3:25" x14ac:dyDescent="0.3">
      <c r="C78">
        <v>0.115</v>
      </c>
      <c r="D78">
        <f t="shared" si="12"/>
        <v>11.5</v>
      </c>
      <c r="E78">
        <v>3.8399999999999997E-2</v>
      </c>
      <c r="F78">
        <f t="shared" si="13"/>
        <v>3.84</v>
      </c>
    </row>
    <row r="79" spans="3:25" x14ac:dyDescent="0.3">
      <c r="C79">
        <v>0.10199999999999999</v>
      </c>
      <c r="D79">
        <f t="shared" si="12"/>
        <v>10.199999999999999</v>
      </c>
      <c r="E79">
        <v>7.0499999999999993E-2</v>
      </c>
      <c r="F79">
        <f t="shared" si="13"/>
        <v>7.0499999999999989</v>
      </c>
    </row>
    <row r="80" spans="3:25" x14ac:dyDescent="0.3">
      <c r="C80">
        <v>0.158</v>
      </c>
      <c r="D80">
        <f t="shared" si="12"/>
        <v>15.8</v>
      </c>
      <c r="E80">
        <v>7.6600000000000001E-2</v>
      </c>
      <c r="F80">
        <f t="shared" si="13"/>
        <v>7.66</v>
      </c>
    </row>
    <row r="81" spans="3:6" x14ac:dyDescent="0.3">
      <c r="C81">
        <v>0.155</v>
      </c>
      <c r="D81">
        <f t="shared" si="12"/>
        <v>15.5</v>
      </c>
      <c r="E81">
        <v>8.14E-2</v>
      </c>
      <c r="F81">
        <f t="shared" si="13"/>
        <v>8.14</v>
      </c>
    </row>
    <row r="82" spans="3:6" x14ac:dyDescent="0.3">
      <c r="C82">
        <v>0.152</v>
      </c>
      <c r="D82">
        <f t="shared" si="12"/>
        <v>15.2</v>
      </c>
      <c r="E82">
        <v>8.6800000000000002E-2</v>
      </c>
      <c r="F82">
        <f t="shared" si="13"/>
        <v>8.68</v>
      </c>
    </row>
  </sheetData>
  <mergeCells count="7">
    <mergeCell ref="A15:A20"/>
    <mergeCell ref="B1:D1"/>
    <mergeCell ref="E1:J1"/>
    <mergeCell ref="N2:O2"/>
    <mergeCell ref="P2:R2"/>
    <mergeCell ref="A3:A14"/>
    <mergeCell ref="N4:N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8"/>
  <sheetViews>
    <sheetView topLeftCell="Y25" zoomScale="75" zoomScaleNormal="75" workbookViewId="0">
      <selection activeCell="AD43" sqref="AD43"/>
    </sheetView>
  </sheetViews>
  <sheetFormatPr defaultRowHeight="14.4" x14ac:dyDescent="0.3"/>
  <cols>
    <col min="1" max="1" width="5" customWidth="1"/>
    <col min="14" max="14" width="8.88671875" customWidth="1"/>
    <col min="15" max="15" width="11.44140625" customWidth="1"/>
    <col min="44" max="44" width="9.109375" style="24"/>
    <col min="46" max="46" width="9.109375" style="24"/>
  </cols>
  <sheetData>
    <row r="1" spans="1:18" x14ac:dyDescent="0.3">
      <c r="A1" s="49"/>
      <c r="B1" s="42" t="s">
        <v>39</v>
      </c>
      <c r="C1" s="42"/>
      <c r="D1" s="42"/>
      <c r="E1" s="39" t="s">
        <v>42</v>
      </c>
      <c r="F1" s="40"/>
      <c r="G1" s="40"/>
      <c r="H1" s="40"/>
      <c r="I1" s="40"/>
      <c r="J1" s="41"/>
      <c r="K1" s="8"/>
    </row>
    <row r="2" spans="1:18" ht="15" customHeight="1" x14ac:dyDescent="0.3">
      <c r="A2" s="50"/>
      <c r="B2" s="27" t="s">
        <v>40</v>
      </c>
      <c r="C2" s="27" t="s">
        <v>1</v>
      </c>
      <c r="D2" s="27" t="s">
        <v>41</v>
      </c>
      <c r="E2" s="27" t="s">
        <v>43</v>
      </c>
      <c r="F2" s="27" t="s">
        <v>44</v>
      </c>
      <c r="G2" s="27" t="s">
        <v>45</v>
      </c>
      <c r="H2" s="27" t="s">
        <v>46</v>
      </c>
      <c r="I2" s="27" t="s">
        <v>3</v>
      </c>
      <c r="J2" s="27" t="s">
        <v>4</v>
      </c>
      <c r="K2" s="9" t="s">
        <v>49</v>
      </c>
      <c r="M2" s="16" t="s">
        <v>50</v>
      </c>
      <c r="N2" s="39"/>
      <c r="O2" s="41"/>
      <c r="P2" s="42"/>
      <c r="Q2" s="42"/>
      <c r="R2" s="42"/>
    </row>
    <row r="3" spans="1:18" ht="15" customHeight="1" x14ac:dyDescent="0.3">
      <c r="A3" s="43" t="s">
        <v>63</v>
      </c>
      <c r="B3" s="20">
        <v>50</v>
      </c>
      <c r="C3" s="20">
        <v>1005</v>
      </c>
      <c r="D3" s="20">
        <v>1</v>
      </c>
      <c r="E3" s="20">
        <v>3.9600000000000004</v>
      </c>
      <c r="F3" s="20">
        <v>13</v>
      </c>
      <c r="G3" s="20">
        <v>0.4</v>
      </c>
      <c r="H3" s="20">
        <v>0.24440533232628403</v>
      </c>
      <c r="I3" s="20">
        <v>0.20258043865005929</v>
      </c>
      <c r="J3" s="20">
        <v>1.0569598987529599E-2</v>
      </c>
      <c r="K3" s="9">
        <f>0.0024/(I3^1.06)</f>
        <v>1.3038207369268166E-2</v>
      </c>
      <c r="L3">
        <v>4.372304199772982E-2</v>
      </c>
      <c r="M3">
        <f>0.0033*(I3^-0.9301)</f>
        <v>1.4569598987529573E-2</v>
      </c>
      <c r="N3" s="1"/>
      <c r="O3" s="20"/>
      <c r="P3" s="20"/>
      <c r="Q3" s="20"/>
      <c r="R3" s="20"/>
    </row>
    <row r="4" spans="1:18" x14ac:dyDescent="0.3">
      <c r="A4" s="44"/>
      <c r="B4" s="20">
        <v>50</v>
      </c>
      <c r="C4" s="20">
        <v>1005</v>
      </c>
      <c r="D4" s="20">
        <v>2</v>
      </c>
      <c r="E4" s="20">
        <v>4.1900000000000004</v>
      </c>
      <c r="F4" s="20">
        <v>12.5</v>
      </c>
      <c r="G4" s="20">
        <v>0.89999999999999969</v>
      </c>
      <c r="H4" s="20">
        <v>0.5499119977341389</v>
      </c>
      <c r="I4" s="20">
        <v>0.39130060648666565</v>
      </c>
      <c r="J4" s="20">
        <v>7.3980504634732899E-3</v>
      </c>
      <c r="K4" s="9">
        <f t="shared" ref="K4:K14" si="0">0.0024/(I4^1.06)</f>
        <v>6.4885863624351029E-3</v>
      </c>
      <c r="L4">
        <v>2.8108310544611801E-2</v>
      </c>
      <c r="M4">
        <f t="shared" ref="M4:M14" si="1">0.0033*(I4^-0.9301)</f>
        <v>7.8980504634732895E-3</v>
      </c>
      <c r="N4" s="43"/>
      <c r="O4" s="20"/>
      <c r="P4" s="20"/>
      <c r="Q4" s="20"/>
      <c r="R4" s="20"/>
    </row>
    <row r="5" spans="1:18" x14ac:dyDescent="0.3">
      <c r="A5" s="44"/>
      <c r="B5" s="20">
        <v>50</v>
      </c>
      <c r="C5" s="20">
        <v>1005</v>
      </c>
      <c r="D5" s="20">
        <v>3</v>
      </c>
      <c r="E5" s="20">
        <v>4.5199999999999996</v>
      </c>
      <c r="F5" s="20">
        <v>11.6</v>
      </c>
      <c r="G5" s="20">
        <v>1.5</v>
      </c>
      <c r="H5" s="20">
        <v>0.91651999622356506</v>
      </c>
      <c r="I5" s="20">
        <v>0.51966978982767009</v>
      </c>
      <c r="J5" s="20">
        <v>6.6618735643836002E-3</v>
      </c>
      <c r="K5" s="9">
        <f t="shared" si="0"/>
        <v>4.8033045422899842E-3</v>
      </c>
      <c r="L5">
        <v>2.42253680634201E-2</v>
      </c>
      <c r="M5">
        <f t="shared" si="1"/>
        <v>6.0661873564383613E-3</v>
      </c>
      <c r="N5" s="44"/>
      <c r="O5" s="20"/>
      <c r="P5" s="20"/>
      <c r="Q5" s="20"/>
      <c r="R5" s="20"/>
    </row>
    <row r="6" spans="1:18" x14ac:dyDescent="0.3">
      <c r="A6" s="44"/>
      <c r="B6" s="20">
        <v>90</v>
      </c>
      <c r="C6" s="20">
        <v>1005</v>
      </c>
      <c r="D6" s="20">
        <v>1</v>
      </c>
      <c r="E6" s="20">
        <v>7.59</v>
      </c>
      <c r="F6" s="20">
        <v>15.5</v>
      </c>
      <c r="G6" s="20">
        <v>3.1</v>
      </c>
      <c r="H6" s="20">
        <v>1.8941413255287012</v>
      </c>
      <c r="I6" s="20">
        <v>0.5095588814553913</v>
      </c>
      <c r="J6" s="20">
        <v>6.37806468531971E-3</v>
      </c>
      <c r="K6" s="9">
        <f t="shared" si="0"/>
        <v>4.9043923186906273E-3</v>
      </c>
      <c r="L6">
        <v>1.9601779095626298E-2</v>
      </c>
      <c r="M6">
        <f t="shared" si="1"/>
        <v>6.1780646853197129E-3</v>
      </c>
      <c r="N6" s="44"/>
      <c r="O6" s="20"/>
      <c r="P6" s="20"/>
      <c r="Q6" s="20"/>
      <c r="R6" s="20"/>
    </row>
    <row r="7" spans="1:18" x14ac:dyDescent="0.3">
      <c r="A7" s="44"/>
      <c r="B7" s="20">
        <v>90</v>
      </c>
      <c r="C7" s="20">
        <v>1005</v>
      </c>
      <c r="D7" s="20">
        <v>2</v>
      </c>
      <c r="E7" s="20">
        <v>7.8299999999999992</v>
      </c>
      <c r="F7" s="20">
        <v>15.2</v>
      </c>
      <c r="G7" s="20">
        <v>4.5</v>
      </c>
      <c r="H7" s="20">
        <v>2.7495599886706947</v>
      </c>
      <c r="I7" s="20">
        <v>0.68126899147508058</v>
      </c>
      <c r="J7" s="20">
        <v>5.3156795949112802E-3</v>
      </c>
      <c r="K7" s="9">
        <f t="shared" si="0"/>
        <v>3.6049023273650093E-3</v>
      </c>
      <c r="L7">
        <v>1.11585373134328E-2</v>
      </c>
      <c r="M7">
        <f t="shared" si="1"/>
        <v>4.7156795949112804E-3</v>
      </c>
      <c r="N7" s="44"/>
      <c r="O7" s="20"/>
      <c r="P7" s="20"/>
      <c r="Q7" s="20"/>
      <c r="R7" s="20"/>
    </row>
    <row r="8" spans="1:18" x14ac:dyDescent="0.3">
      <c r="A8" s="44"/>
      <c r="B8" s="20">
        <v>90</v>
      </c>
      <c r="C8" s="20">
        <v>1005</v>
      </c>
      <c r="D8" s="20">
        <v>3</v>
      </c>
      <c r="E8" s="20">
        <v>8.51</v>
      </c>
      <c r="F8" s="20">
        <v>15</v>
      </c>
      <c r="G8" s="20">
        <v>5</v>
      </c>
      <c r="H8" s="20">
        <v>3.0550666540785505</v>
      </c>
      <c r="I8" s="20">
        <v>0.881912920185144</v>
      </c>
      <c r="J8" s="20">
        <v>3.1069004934557798E-3</v>
      </c>
      <c r="K8" s="9">
        <f t="shared" si="0"/>
        <v>2.7419529243221576E-3</v>
      </c>
      <c r="L8">
        <v>5.0282968853545404E-3</v>
      </c>
      <c r="M8">
        <f t="shared" si="1"/>
        <v>3.7091422685194024E-3</v>
      </c>
      <c r="N8" s="44"/>
      <c r="O8" s="20"/>
      <c r="P8" s="20"/>
      <c r="Q8" s="20"/>
      <c r="R8" s="20"/>
    </row>
    <row r="9" spans="1:18" x14ac:dyDescent="0.3">
      <c r="A9" s="44"/>
      <c r="B9" s="20">
        <v>50</v>
      </c>
      <c r="C9" s="20">
        <v>1008</v>
      </c>
      <c r="D9" s="20">
        <v>1</v>
      </c>
      <c r="E9" s="20">
        <v>3.26</v>
      </c>
      <c r="F9" s="20">
        <v>12</v>
      </c>
      <c r="G9" s="20">
        <v>0.50000000000000044</v>
      </c>
      <c r="H9" s="20">
        <v>0.30550666540785532</v>
      </c>
      <c r="I9" s="20">
        <v>0.34490586991940864</v>
      </c>
      <c r="J9" s="20">
        <v>8.1817516464892902E-3</v>
      </c>
      <c r="K9" s="9">
        <f t="shared" si="0"/>
        <v>7.4173474129317195E-3</v>
      </c>
      <c r="L9">
        <v>3.3717948717948698E-2</v>
      </c>
      <c r="M9">
        <f t="shared" si="1"/>
        <v>8.8817516464892946E-3</v>
      </c>
      <c r="N9" s="44"/>
      <c r="O9" s="20"/>
      <c r="P9" s="20"/>
      <c r="Q9" s="20"/>
      <c r="R9" s="20"/>
    </row>
    <row r="10" spans="1:18" x14ac:dyDescent="0.3">
      <c r="A10" s="44"/>
      <c r="B10" s="20">
        <v>50</v>
      </c>
      <c r="C10" s="20">
        <v>1008</v>
      </c>
      <c r="D10" s="20">
        <v>2</v>
      </c>
      <c r="E10" s="20">
        <v>3.84</v>
      </c>
      <c r="F10" s="20">
        <v>11.5</v>
      </c>
      <c r="G10" s="20">
        <v>1</v>
      </c>
      <c r="H10" s="20">
        <v>0.61101333081571008</v>
      </c>
      <c r="I10" s="20">
        <v>0.4762351384169824</v>
      </c>
      <c r="J10" s="20">
        <v>6.2791868731264097E-3</v>
      </c>
      <c r="K10" s="9">
        <f t="shared" si="0"/>
        <v>5.2689068348169251E-3</v>
      </c>
      <c r="L10">
        <v>2.2994652406417002E-2</v>
      </c>
      <c r="M10">
        <f t="shared" si="1"/>
        <v>6.5791868731264113E-3</v>
      </c>
    </row>
    <row r="11" spans="1:18" ht="15" customHeight="1" x14ac:dyDescent="0.3">
      <c r="A11" s="44"/>
      <c r="B11" s="20">
        <v>50</v>
      </c>
      <c r="C11" s="20">
        <v>1008</v>
      </c>
      <c r="D11" s="20">
        <v>3</v>
      </c>
      <c r="E11" s="20">
        <v>4.05</v>
      </c>
      <c r="F11" s="20">
        <v>11.2</v>
      </c>
      <c r="G11" s="20">
        <v>2.6</v>
      </c>
      <c r="H11" s="20">
        <v>1.5886346601208461</v>
      </c>
      <c r="I11" s="20">
        <v>1.0832692519525973</v>
      </c>
      <c r="J11" s="20">
        <v>3.56341334040119E-3</v>
      </c>
      <c r="K11" s="9">
        <f t="shared" si="0"/>
        <v>2.2049088501432347E-3</v>
      </c>
      <c r="L11">
        <v>1.02295104895104E-2</v>
      </c>
      <c r="M11">
        <f t="shared" si="1"/>
        <v>3.0634133404011895E-3</v>
      </c>
    </row>
    <row r="12" spans="1:18" x14ac:dyDescent="0.3">
      <c r="A12" s="44"/>
      <c r="B12" s="20">
        <v>90</v>
      </c>
      <c r="C12" s="20">
        <v>1008</v>
      </c>
      <c r="D12" s="20">
        <v>1</v>
      </c>
      <c r="E12" s="20">
        <v>7.66</v>
      </c>
      <c r="F12" s="20">
        <v>15.8</v>
      </c>
      <c r="G12" s="20">
        <v>3.9999999999999991</v>
      </c>
      <c r="H12" s="20">
        <v>2.4440533232628394</v>
      </c>
      <c r="I12" s="20">
        <v>0.65802754632654736</v>
      </c>
      <c r="J12" s="20">
        <v>4.27040555690368E-3</v>
      </c>
      <c r="K12" s="9">
        <f t="shared" si="0"/>
        <v>3.7400079281773848E-3</v>
      </c>
      <c r="L12">
        <v>1.10045649072753E-2</v>
      </c>
      <c r="M12">
        <f t="shared" si="1"/>
        <v>4.8704055569036816E-3</v>
      </c>
    </row>
    <row r="13" spans="1:18" x14ac:dyDescent="0.3">
      <c r="A13" s="44"/>
      <c r="B13" s="20">
        <v>90</v>
      </c>
      <c r="C13" s="20">
        <v>1008</v>
      </c>
      <c r="D13" s="20">
        <v>2</v>
      </c>
      <c r="E13" s="20">
        <v>8.14</v>
      </c>
      <c r="F13" s="20">
        <v>15.5</v>
      </c>
      <c r="G13" s="20">
        <v>5.5</v>
      </c>
      <c r="H13" s="20">
        <v>3.3605733194864049</v>
      </c>
      <c r="I13" s="20">
        <v>0.78565453624542414</v>
      </c>
      <c r="J13" s="20">
        <v>3.7300851717323598E-3</v>
      </c>
      <c r="K13" s="9">
        <f t="shared" si="0"/>
        <v>3.0993150272055161E-3</v>
      </c>
      <c r="L13">
        <v>8.8473644388398394E-3</v>
      </c>
      <c r="M13">
        <f t="shared" si="1"/>
        <v>4.1300851717323631E-3</v>
      </c>
    </row>
    <row r="14" spans="1:18" x14ac:dyDescent="0.3">
      <c r="A14" s="45"/>
      <c r="B14" s="20">
        <v>90</v>
      </c>
      <c r="C14" s="20">
        <v>1008</v>
      </c>
      <c r="D14" s="20">
        <v>3</v>
      </c>
      <c r="E14" s="20">
        <v>8.68</v>
      </c>
      <c r="F14" s="20">
        <v>15.2</v>
      </c>
      <c r="G14" s="20">
        <v>6.6</v>
      </c>
      <c r="H14" s="20">
        <v>4.0326879833836866</v>
      </c>
      <c r="I14" s="20">
        <v>0.81246220102868416</v>
      </c>
      <c r="J14" s="20">
        <v>3.40318827586545E-3</v>
      </c>
      <c r="K14" s="9">
        <f t="shared" si="0"/>
        <v>2.9910239240208392E-3</v>
      </c>
      <c r="L14">
        <v>8.4145971563981004E-3</v>
      </c>
      <c r="M14">
        <f t="shared" si="1"/>
        <v>4.0031882758654472E-3</v>
      </c>
    </row>
    <row r="15" spans="1:18" x14ac:dyDescent="0.3">
      <c r="A15" s="43" t="s">
        <v>62</v>
      </c>
      <c r="B15" s="20">
        <v>50</v>
      </c>
      <c r="C15" s="20">
        <v>1005</v>
      </c>
      <c r="D15" s="20">
        <v>1</v>
      </c>
      <c r="E15" s="20">
        <v>4.5699999999999994</v>
      </c>
      <c r="F15" s="20">
        <v>11.1</v>
      </c>
      <c r="G15" s="20">
        <v>0.8</v>
      </c>
      <c r="H15" s="20">
        <v>0.48881066465256806</v>
      </c>
      <c r="I15" s="20">
        <v>0.17785075556012134</v>
      </c>
      <c r="J15" s="20">
        <v>3.1445122761079899E-2</v>
      </c>
      <c r="K15" s="9"/>
    </row>
    <row r="16" spans="1:18" x14ac:dyDescent="0.3">
      <c r="A16" s="44"/>
      <c r="B16" s="20">
        <v>50</v>
      </c>
      <c r="C16" s="20">
        <v>1005</v>
      </c>
      <c r="D16" s="20">
        <v>3</v>
      </c>
      <c r="E16" s="20">
        <v>5.6000000000000005</v>
      </c>
      <c r="F16" s="20">
        <v>13</v>
      </c>
      <c r="G16" s="20">
        <v>0.86</v>
      </c>
      <c r="H16" s="20">
        <v>0.52547146450151061</v>
      </c>
      <c r="I16" s="20">
        <v>0.11378536364889179</v>
      </c>
      <c r="J16" s="20">
        <v>4.9914259151180702E-2</v>
      </c>
      <c r="K16" s="9"/>
      <c r="L16">
        <v>1.0569598987529599E-2</v>
      </c>
    </row>
    <row r="17" spans="1:46" x14ac:dyDescent="0.3">
      <c r="A17" s="44"/>
      <c r="B17" s="20">
        <v>90</v>
      </c>
      <c r="C17" s="20">
        <v>1005</v>
      </c>
      <c r="D17" s="20">
        <v>1</v>
      </c>
      <c r="E17" s="20">
        <v>6.15</v>
      </c>
      <c r="F17" s="20">
        <v>12</v>
      </c>
      <c r="G17" s="20">
        <v>1.02</v>
      </c>
      <c r="H17" s="20">
        <v>0.62323359743202433</v>
      </c>
      <c r="I17" s="20">
        <v>0.20594179256277204</v>
      </c>
      <c r="J17" s="20">
        <v>1.23482914931115E-2</v>
      </c>
      <c r="K17" s="9"/>
      <c r="L17">
        <v>7.3980504634732899E-3</v>
      </c>
    </row>
    <row r="18" spans="1:46" x14ac:dyDescent="0.3">
      <c r="A18" s="44"/>
      <c r="B18" s="20">
        <v>90</v>
      </c>
      <c r="C18" s="20">
        <v>1005</v>
      </c>
      <c r="D18" s="20">
        <v>3</v>
      </c>
      <c r="E18" s="20">
        <v>7.84</v>
      </c>
      <c r="F18" s="20">
        <v>15.2</v>
      </c>
      <c r="G18" s="20">
        <v>1.05</v>
      </c>
      <c r="H18" s="20">
        <v>0.64156399735649561</v>
      </c>
      <c r="I18" s="20">
        <v>0.10214999301584853</v>
      </c>
      <c r="J18" s="20">
        <v>5.3543641599874098E-2</v>
      </c>
      <c r="K18" s="9"/>
      <c r="L18">
        <v>6.6618735643836002E-3</v>
      </c>
    </row>
    <row r="19" spans="1:46" ht="15" customHeight="1" x14ac:dyDescent="0.3">
      <c r="A19" s="44"/>
      <c r="B19" s="20">
        <v>50</v>
      </c>
      <c r="C19" s="20">
        <v>1008</v>
      </c>
      <c r="D19" s="20">
        <v>1</v>
      </c>
      <c r="E19" s="20">
        <v>6.6199999999999992</v>
      </c>
      <c r="F19" s="20">
        <v>15.5</v>
      </c>
      <c r="G19" s="20">
        <v>0.89</v>
      </c>
      <c r="H19" s="20">
        <v>0.543801864425982</v>
      </c>
      <c r="I19" s="20">
        <v>0.120345622426097</v>
      </c>
      <c r="J19" s="20">
        <v>3.2064861550219703E-2</v>
      </c>
      <c r="K19" s="9"/>
      <c r="L19">
        <v>6.37806468531971E-3</v>
      </c>
      <c r="M19" s="18" t="s">
        <v>51</v>
      </c>
    </row>
    <row r="20" spans="1:46" x14ac:dyDescent="0.3">
      <c r="A20" s="44"/>
      <c r="B20" s="20">
        <v>50</v>
      </c>
      <c r="C20" s="20">
        <v>1008</v>
      </c>
      <c r="D20" s="20">
        <v>3</v>
      </c>
      <c r="E20" s="20">
        <v>7.42</v>
      </c>
      <c r="F20" s="20">
        <v>15</v>
      </c>
      <c r="G20" s="20">
        <v>0.98</v>
      </c>
      <c r="H20" s="20">
        <v>0.59879306419939582</v>
      </c>
      <c r="I20" s="20">
        <v>8.9060926627037143E-2</v>
      </c>
      <c r="J20" s="20">
        <v>5.6106900493455701E-2</v>
      </c>
      <c r="K20" s="9"/>
      <c r="L20">
        <v>5.3156795949112802E-3</v>
      </c>
    </row>
    <row r="21" spans="1:46" x14ac:dyDescent="0.3">
      <c r="A21" s="44"/>
      <c r="B21" s="5">
        <v>90</v>
      </c>
      <c r="C21" s="5">
        <v>1008</v>
      </c>
      <c r="D21" s="5">
        <v>1</v>
      </c>
      <c r="E21" s="5">
        <v>6.52</v>
      </c>
      <c r="F21" s="5">
        <v>11.5</v>
      </c>
      <c r="G21" s="5">
        <v>1.1000000000000001</v>
      </c>
      <c r="H21" s="5">
        <v>0.67211466389728114</v>
      </c>
      <c r="I21" s="5">
        <v>0.1833749541738188</v>
      </c>
      <c r="J21" s="5">
        <v>2.1298384976307899E-2</v>
      </c>
      <c r="K21" s="9"/>
      <c r="L21">
        <v>3.1069004934557798E-3</v>
      </c>
    </row>
    <row r="22" spans="1:46" x14ac:dyDescent="0.3">
      <c r="A22" s="45"/>
      <c r="B22" s="20">
        <v>90</v>
      </c>
      <c r="C22" s="20">
        <v>1008</v>
      </c>
      <c r="D22" s="20">
        <v>3</v>
      </c>
      <c r="E22" s="20">
        <v>7.4499999999999993</v>
      </c>
      <c r="F22" s="20">
        <v>12</v>
      </c>
      <c r="G22" s="20">
        <v>1.55</v>
      </c>
      <c r="H22" s="20">
        <v>0.94707066276435059</v>
      </c>
      <c r="I22" s="20">
        <v>0.17210584436546647</v>
      </c>
      <c r="J22" s="20">
        <v>2.3955103111592699E-2</v>
      </c>
      <c r="K22" s="9"/>
      <c r="L22">
        <v>8.1817516464892902E-3</v>
      </c>
    </row>
    <row r="23" spans="1:46" x14ac:dyDescent="0.3">
      <c r="A23" s="43" t="s">
        <v>64</v>
      </c>
      <c r="B23" s="21">
        <v>50</v>
      </c>
      <c r="C23" s="21">
        <v>1005</v>
      </c>
      <c r="D23" s="21">
        <v>1</v>
      </c>
      <c r="E23" s="20">
        <v>4.26</v>
      </c>
      <c r="F23" s="20">
        <v>3.6</v>
      </c>
      <c r="G23" s="20">
        <v>4.26</v>
      </c>
      <c r="H23" s="20">
        <v>0.58657279758308156</v>
      </c>
      <c r="I23" s="20">
        <v>0.11634268194899437</v>
      </c>
      <c r="J23" s="20">
        <v>2.6045065012290002E-2</v>
      </c>
      <c r="K23" s="9"/>
      <c r="L23">
        <v>6.2791868731264097E-3</v>
      </c>
    </row>
    <row r="24" spans="1:46" x14ac:dyDescent="0.3">
      <c r="A24" s="44"/>
      <c r="B24" s="21">
        <v>50</v>
      </c>
      <c r="C24" s="21">
        <v>1005</v>
      </c>
      <c r="D24" s="21">
        <v>3</v>
      </c>
      <c r="E24" s="20">
        <v>7.0000000000000009</v>
      </c>
      <c r="F24" s="20">
        <v>3.1</v>
      </c>
      <c r="G24" s="20">
        <v>7.0000000000000009</v>
      </c>
      <c r="H24" s="20">
        <v>0.59879306419939582</v>
      </c>
      <c r="I24" s="20">
        <v>3.7830909413442762E-2</v>
      </c>
      <c r="J24" s="20">
        <v>5.1938389058418299E-2</v>
      </c>
      <c r="K24" s="9"/>
      <c r="L24">
        <v>3.56341334040119E-3</v>
      </c>
    </row>
    <row r="25" spans="1:46" x14ac:dyDescent="0.3">
      <c r="A25" s="44"/>
      <c r="B25" s="21">
        <v>90</v>
      </c>
      <c r="C25" s="21">
        <v>1005</v>
      </c>
      <c r="D25" s="21">
        <v>1</v>
      </c>
      <c r="E25" s="20">
        <v>9.5699999999999985</v>
      </c>
      <c r="F25" s="20">
        <v>4.5</v>
      </c>
      <c r="G25" s="20">
        <v>9.5699999999999985</v>
      </c>
      <c r="H25" s="20">
        <v>0.73321599697885198</v>
      </c>
      <c r="I25" s="20">
        <v>3.6020888387058934E-2</v>
      </c>
      <c r="J25" s="20">
        <v>5.6262107512007997E-2</v>
      </c>
      <c r="K25" s="9"/>
      <c r="L25">
        <v>4.27040555690368E-3</v>
      </c>
    </row>
    <row r="26" spans="1:46" x14ac:dyDescent="0.3">
      <c r="A26" s="44"/>
      <c r="B26" s="21">
        <v>90</v>
      </c>
      <c r="C26" s="21">
        <v>1005</v>
      </c>
      <c r="D26" s="21">
        <v>3</v>
      </c>
      <c r="E26" s="21">
        <v>10.6</v>
      </c>
      <c r="F26" s="21">
        <v>4.3</v>
      </c>
      <c r="G26" s="21">
        <v>10.6</v>
      </c>
      <c r="H26" s="21">
        <v>0.74543626359516613</v>
      </c>
      <c r="I26" s="21">
        <v>2.848863543203883E-2</v>
      </c>
      <c r="J26" s="21">
        <v>7.7328300760181601E-2</v>
      </c>
      <c r="K26" s="9"/>
      <c r="L26">
        <v>3.7300851717323598E-3</v>
      </c>
    </row>
    <row r="27" spans="1:46" x14ac:dyDescent="0.3">
      <c r="A27" s="44"/>
      <c r="B27" s="21">
        <v>50</v>
      </c>
      <c r="C27" s="21">
        <v>1008</v>
      </c>
      <c r="D27" s="21">
        <v>1</v>
      </c>
      <c r="E27" s="21">
        <v>6.08</v>
      </c>
      <c r="F27" s="21">
        <v>6.5</v>
      </c>
      <c r="G27" s="21">
        <v>6.08</v>
      </c>
      <c r="H27" s="21">
        <v>0.53769173111782487</v>
      </c>
      <c r="I27" s="21">
        <v>9.4530815751824551E-2</v>
      </c>
      <c r="J27" s="21">
        <v>1.9602822102565601E-2</v>
      </c>
      <c r="L27">
        <v>3.40318827586545E-3</v>
      </c>
    </row>
    <row r="28" spans="1:46" x14ac:dyDescent="0.3">
      <c r="A28" s="44"/>
      <c r="B28" s="21">
        <v>50</v>
      </c>
      <c r="C28" s="21">
        <v>1008</v>
      </c>
      <c r="D28" s="21">
        <v>3</v>
      </c>
      <c r="E28" s="21">
        <v>7.2900000000000009</v>
      </c>
      <c r="F28" s="21">
        <v>5.0999999999999996</v>
      </c>
      <c r="G28" s="21">
        <v>7.2900000000000009</v>
      </c>
      <c r="H28" s="21">
        <v>0.67211466389728114</v>
      </c>
      <c r="I28" s="21">
        <v>6.4411423393345435E-2</v>
      </c>
      <c r="J28" s="21">
        <v>3.8295829805675002E-2</v>
      </c>
    </row>
    <row r="29" spans="1:46" x14ac:dyDescent="0.3">
      <c r="A29" s="44"/>
      <c r="B29" s="5">
        <v>90</v>
      </c>
      <c r="C29" s="5">
        <v>1008</v>
      </c>
      <c r="D29" s="5">
        <v>1</v>
      </c>
      <c r="E29" s="21">
        <v>9.81</v>
      </c>
      <c r="F29" s="21">
        <v>6.3</v>
      </c>
      <c r="G29" s="21">
        <v>9.81</v>
      </c>
      <c r="H29" s="21">
        <v>0.85541866314199411</v>
      </c>
      <c r="I29" s="21">
        <v>5.5990597977667325E-2</v>
      </c>
      <c r="J29" s="21">
        <v>4.1182805089549503E-2</v>
      </c>
    </row>
    <row r="30" spans="1:46" x14ac:dyDescent="0.3">
      <c r="A30" s="45"/>
      <c r="B30" s="21">
        <v>90</v>
      </c>
      <c r="C30" s="21">
        <v>1008</v>
      </c>
      <c r="D30" s="21">
        <v>3</v>
      </c>
      <c r="E30" s="21">
        <v>10.94</v>
      </c>
      <c r="F30" s="21">
        <v>4.0999999999999996</v>
      </c>
      <c r="G30" s="21">
        <v>10.94</v>
      </c>
      <c r="H30" s="21">
        <v>0.89207946299093654</v>
      </c>
      <c r="I30" s="21">
        <v>3.0518076714537927E-2</v>
      </c>
      <c r="J30" s="21">
        <v>5.1728072178540502E-2</v>
      </c>
    </row>
    <row r="31" spans="1:46" x14ac:dyDescent="0.3">
      <c r="B31" t="s">
        <v>35</v>
      </c>
      <c r="C31" t="s">
        <v>36</v>
      </c>
      <c r="D31" t="s">
        <v>19</v>
      </c>
      <c r="F31">
        <v>450</v>
      </c>
      <c r="I31" t="s">
        <v>31</v>
      </c>
      <c r="J31" t="s">
        <v>18</v>
      </c>
      <c r="K31" t="s">
        <v>16</v>
      </c>
      <c r="L31" s="10"/>
      <c r="M31" s="10"/>
      <c r="P31" s="13" t="s">
        <v>18</v>
      </c>
      <c r="Q31" s="13" t="s">
        <v>19</v>
      </c>
      <c r="R31" s="13" t="s">
        <v>16</v>
      </c>
      <c r="S31" s="13" t="s">
        <v>20</v>
      </c>
      <c r="T31" s="13" t="s">
        <v>21</v>
      </c>
      <c r="U31" s="13" t="s">
        <v>22</v>
      </c>
      <c r="V31" s="13" t="s">
        <v>2</v>
      </c>
      <c r="W31" s="13" t="s">
        <v>23</v>
      </c>
      <c r="X31" s="13" t="s">
        <v>24</v>
      </c>
      <c r="Y31" s="13" t="s">
        <v>25</v>
      </c>
    </row>
    <row r="32" spans="1:46" x14ac:dyDescent="0.3">
      <c r="B32" t="s">
        <v>37</v>
      </c>
      <c r="C32" t="s">
        <v>38</v>
      </c>
      <c r="D32" t="s">
        <v>27</v>
      </c>
      <c r="I32" t="s">
        <v>32</v>
      </c>
      <c r="J32" t="s">
        <v>26</v>
      </c>
      <c r="K32" t="s">
        <v>34</v>
      </c>
      <c r="L32" s="10"/>
      <c r="M32" s="10"/>
      <c r="P32" s="13" t="s">
        <v>26</v>
      </c>
      <c r="Q32" s="13" t="s">
        <v>27</v>
      </c>
      <c r="R32" s="13" t="s">
        <v>28</v>
      </c>
      <c r="S32" s="13"/>
      <c r="T32" s="13"/>
      <c r="U32" s="13"/>
      <c r="V32" s="13" t="s">
        <v>29</v>
      </c>
      <c r="W32" s="13" t="s">
        <v>30</v>
      </c>
      <c r="X32" s="13"/>
      <c r="Y32" s="13"/>
      <c r="AA32" t="s">
        <v>55</v>
      </c>
      <c r="AC32" t="s">
        <v>7</v>
      </c>
      <c r="AD32" t="s">
        <v>8</v>
      </c>
      <c r="AE32" t="s">
        <v>9</v>
      </c>
      <c r="AF32" t="s">
        <v>10</v>
      </c>
      <c r="AG32" t="s">
        <v>11</v>
      </c>
      <c r="AH32" t="s">
        <v>12</v>
      </c>
      <c r="AI32" t="s">
        <v>13</v>
      </c>
      <c r="AJ32" t="s">
        <v>14</v>
      </c>
      <c r="AK32" t="s">
        <v>15</v>
      </c>
      <c r="AL32" t="s">
        <v>4</v>
      </c>
      <c r="AR32" s="24" t="s">
        <v>24</v>
      </c>
      <c r="AS32" t="s">
        <v>4</v>
      </c>
      <c r="AT32" s="24" t="s">
        <v>4</v>
      </c>
    </row>
    <row r="33" spans="2:47" s="13" customFormat="1" x14ac:dyDescent="0.3">
      <c r="B33" s="13">
        <v>1005</v>
      </c>
      <c r="C33" s="13">
        <v>50</v>
      </c>
      <c r="D33" s="13">
        <v>1</v>
      </c>
      <c r="F33" s="13">
        <v>250</v>
      </c>
      <c r="I33" s="13">
        <v>2.5999999999999999E-2</v>
      </c>
      <c r="J33" s="13">
        <v>7.1</v>
      </c>
      <c r="K33" s="13">
        <v>1.3</v>
      </c>
      <c r="L33" s="22">
        <f>K33/1000</f>
        <v>1.2999999999999999E-3</v>
      </c>
      <c r="M33" s="22">
        <f>I33*100</f>
        <v>2.6</v>
      </c>
      <c r="N33" s="13">
        <f>J33/100</f>
        <v>7.0999999999999994E-2</v>
      </c>
      <c r="P33" s="23">
        <f>J33</f>
        <v>7.1</v>
      </c>
      <c r="Q33" s="23">
        <v>1</v>
      </c>
      <c r="R33" s="23">
        <f>L33</f>
        <v>1.2999999999999999E-3</v>
      </c>
      <c r="S33" s="23">
        <v>0.99870000000000003</v>
      </c>
      <c r="T33" s="23">
        <v>2.6480000000000001</v>
      </c>
      <c r="U33" s="23">
        <f>S33+(T33-S33)*R33</f>
        <v>1.00084409</v>
      </c>
      <c r="V33" s="23">
        <f>((T33-S33)/T33)*R33*981</f>
        <v>0.79431733006042304</v>
      </c>
      <c r="W33" s="23">
        <f>M33</f>
        <v>2.6</v>
      </c>
      <c r="X33" s="23">
        <f>(V33*P33*COS(RADIANS(Q33)))/(W33^2)</f>
        <v>0.83414113860269479</v>
      </c>
      <c r="Y33" s="23">
        <f>1/(X33)^0.5</f>
        <v>1.0949145569063359</v>
      </c>
      <c r="AA33" s="13">
        <f>0.0033*(X33^-0.9301)</f>
        <v>3.9063310283345568E-3</v>
      </c>
      <c r="AB33" s="14"/>
      <c r="AC33">
        <v>0.35</v>
      </c>
      <c r="AD33">
        <v>0.35</v>
      </c>
      <c r="AE33">
        <v>1</v>
      </c>
      <c r="AF33" s="20">
        <f>I45</f>
        <v>3.7999999999999999E-2</v>
      </c>
      <c r="AG33" s="20">
        <f>I33</f>
        <v>2.5999999999999999E-2</v>
      </c>
      <c r="AH33" s="20">
        <f>N45</f>
        <v>7.9000000000000001E-2</v>
      </c>
      <c r="AI33" s="20">
        <f>N33</f>
        <v>7.0999999999999994E-2</v>
      </c>
      <c r="AJ33">
        <f>AF33*AH33*AC33</f>
        <v>1.0506999999999999E-3</v>
      </c>
      <c r="AK33">
        <f>AG33*AI33*AD33</f>
        <v>6.4609999999999993E-4</v>
      </c>
      <c r="AL33">
        <f>ABS((1/(AE33*(AC33+AD33)*0.5)*(2/(AF33+AG33)))*(AJ33-AK33))</f>
        <v>3.6124999999999997E-2</v>
      </c>
      <c r="AM33" s="13">
        <v>3.37166666666667E-2</v>
      </c>
      <c r="AO33" s="13">
        <v>3.9063310283345568E-3</v>
      </c>
      <c r="AP33" s="13">
        <f>AO33*1.08</f>
        <v>4.2188375106013212E-3</v>
      </c>
      <c r="AR33" s="24">
        <v>0.83414113860269479</v>
      </c>
      <c r="AS33" s="13">
        <v>3.2188375106013199E-3</v>
      </c>
      <c r="AT33" s="24">
        <v>5.2188375106013204E-3</v>
      </c>
      <c r="AU33" s="13">
        <f>AS33^0.91</f>
        <v>5.395182487151028E-3</v>
      </c>
    </row>
    <row r="34" spans="2:47" x14ac:dyDescent="0.3">
      <c r="B34">
        <v>1005</v>
      </c>
      <c r="C34">
        <v>50</v>
      </c>
      <c r="D34">
        <v>2</v>
      </c>
      <c r="I34" s="14">
        <v>2.6100000000000002E-2</v>
      </c>
      <c r="J34" s="14">
        <v>8.9</v>
      </c>
      <c r="K34" s="14">
        <v>1.5</v>
      </c>
      <c r="L34" s="22">
        <f t="shared" ref="L34:L97" si="2">K34/1000</f>
        <v>1.5E-3</v>
      </c>
      <c r="M34" s="22">
        <f t="shared" ref="M34:M97" si="3">I34*100</f>
        <v>2.6100000000000003</v>
      </c>
      <c r="N34" s="13">
        <f t="shared" ref="N34:N97" si="4">J34/100</f>
        <v>8.900000000000001E-2</v>
      </c>
      <c r="P34" s="23">
        <f t="shared" ref="P34:P44" si="5">J34</f>
        <v>8.9</v>
      </c>
      <c r="Q34" s="23">
        <v>2</v>
      </c>
      <c r="R34" s="23">
        <f t="shared" ref="R34:R44" si="6">L34</f>
        <v>1.5E-3</v>
      </c>
      <c r="S34" s="23">
        <v>0.99870000000000003</v>
      </c>
      <c r="T34" s="23">
        <v>2.6480000000000001</v>
      </c>
      <c r="U34" s="23">
        <f t="shared" ref="U34:U44" si="7">S34+(T34-S34)*R34</f>
        <v>1.0011739500000001</v>
      </c>
      <c r="V34" s="23">
        <f t="shared" ref="V34:V44" si="8">((T34-S34)/T34)*R34*981</f>
        <v>0.91651999622356506</v>
      </c>
      <c r="W34" s="23">
        <f t="shared" ref="W34:W44" si="9">M34</f>
        <v>2.6100000000000003</v>
      </c>
      <c r="X34" s="23">
        <f t="shared" ref="X34:X44" si="10">(V34*P34*COS(RADIANS(Q34)))/(W34^2)</f>
        <v>1.1967027679200426</v>
      </c>
      <c r="Y34" s="23">
        <f t="shared" ref="Y34:Y97" si="11">1/(X34)^0.5</f>
        <v>0.91412766432481474</v>
      </c>
      <c r="AA34" s="13">
        <f t="shared" ref="AA34:AA97" si="12">0.0033*(X34^-0.9301)</f>
        <v>2.7924080826238493E-3</v>
      </c>
      <c r="AB34" s="14"/>
      <c r="AC34">
        <v>0.35</v>
      </c>
      <c r="AD34">
        <v>0.35</v>
      </c>
      <c r="AE34">
        <v>1</v>
      </c>
      <c r="AF34" s="20">
        <f t="shared" ref="AF34:AF44" si="13">I46</f>
        <v>3.15E-2</v>
      </c>
      <c r="AG34" s="20">
        <f t="shared" ref="AG34:AG44" si="14">I34</f>
        <v>2.6100000000000002E-2</v>
      </c>
      <c r="AH34" s="20">
        <f t="shared" ref="AH34:AH44" si="15">N46</f>
        <v>0.1</v>
      </c>
      <c r="AI34" s="20">
        <f t="shared" ref="AI34:AI44" si="16">N34</f>
        <v>8.900000000000001E-2</v>
      </c>
      <c r="AJ34">
        <f t="shared" ref="AJ34:AJ44" si="17">AF34*AH34*AC34</f>
        <v>1.1025E-3</v>
      </c>
      <c r="AK34">
        <f t="shared" ref="AK34:AK44" si="18">AG34*AI34*AD34</f>
        <v>8.1301500000000016E-4</v>
      </c>
      <c r="AL34">
        <f t="shared" ref="AL34:AL97" si="19">ABS((1/(AE34*(AC34+AD34)*0.5)*(2/(AF34+AG34)))*(AJ34-AK34))</f>
        <v>2.871874999999998E-2</v>
      </c>
      <c r="AM34">
        <v>2.12731481481481E-2</v>
      </c>
      <c r="AO34">
        <v>2.7924080826238493E-3</v>
      </c>
      <c r="AP34" s="13">
        <f t="shared" ref="AP34:AP97" si="20">AO34*1.08</f>
        <v>3.0158007292337575E-3</v>
      </c>
      <c r="AQ34" s="13"/>
      <c r="AR34" s="24">
        <v>1.1967027679200426</v>
      </c>
      <c r="AS34">
        <v>3.0158007292337575E-3</v>
      </c>
      <c r="AT34" s="24">
        <v>5.0158007292337601E-3</v>
      </c>
      <c r="AU34" s="13">
        <f t="shared" ref="AU34:AU97" si="21">AS34^0.91</f>
        <v>5.084595445632078E-3</v>
      </c>
    </row>
    <row r="35" spans="2:47" x14ac:dyDescent="0.3">
      <c r="B35">
        <v>1005</v>
      </c>
      <c r="C35">
        <v>50</v>
      </c>
      <c r="D35">
        <v>3</v>
      </c>
      <c r="I35" s="14">
        <v>4.4600000000000001E-2</v>
      </c>
      <c r="J35" s="14">
        <v>12</v>
      </c>
      <c r="K35" s="14">
        <v>1.6999999999999993</v>
      </c>
      <c r="L35" s="22">
        <f t="shared" si="2"/>
        <v>1.6999999999999993E-3</v>
      </c>
      <c r="M35" s="22">
        <f t="shared" si="3"/>
        <v>4.46</v>
      </c>
      <c r="N35" s="13">
        <f t="shared" si="4"/>
        <v>0.12</v>
      </c>
      <c r="P35" s="23">
        <f t="shared" si="5"/>
        <v>12</v>
      </c>
      <c r="Q35" s="23">
        <v>3</v>
      </c>
      <c r="R35" s="23">
        <f t="shared" si="6"/>
        <v>1.6999999999999993E-3</v>
      </c>
      <c r="S35" s="23">
        <v>0.99870000000000003</v>
      </c>
      <c r="T35" s="23">
        <v>2.6480000000000001</v>
      </c>
      <c r="U35" s="23">
        <f t="shared" si="7"/>
        <v>1.00150381</v>
      </c>
      <c r="V35" s="23">
        <f t="shared" si="8"/>
        <v>1.0387226623867065</v>
      </c>
      <c r="W35" s="23">
        <f t="shared" si="9"/>
        <v>4.46</v>
      </c>
      <c r="X35" s="23">
        <f t="shared" si="10"/>
        <v>0.62577115711854392</v>
      </c>
      <c r="Y35" s="23">
        <f t="shared" si="11"/>
        <v>1.2641314293211727</v>
      </c>
      <c r="AA35" s="13">
        <f t="shared" si="12"/>
        <v>5.1034967715281329E-3</v>
      </c>
      <c r="AB35" s="14"/>
      <c r="AC35">
        <v>0.35</v>
      </c>
      <c r="AD35">
        <v>0.35</v>
      </c>
      <c r="AE35">
        <v>1</v>
      </c>
      <c r="AF35" s="20">
        <f t="shared" si="13"/>
        <v>4.0300000000000002E-2</v>
      </c>
      <c r="AG35" s="20">
        <f t="shared" si="14"/>
        <v>4.4600000000000001E-2</v>
      </c>
      <c r="AH35" s="20">
        <f t="shared" si="15"/>
        <v>0.10099999999999999</v>
      </c>
      <c r="AI35" s="20">
        <f t="shared" si="16"/>
        <v>0.12</v>
      </c>
      <c r="AJ35">
        <f t="shared" si="17"/>
        <v>1.4246049999999998E-3</v>
      </c>
      <c r="AK35">
        <f t="shared" si="18"/>
        <v>1.8731999999999998E-3</v>
      </c>
      <c r="AL35">
        <f t="shared" si="19"/>
        <v>3.0193168433451118E-2</v>
      </c>
      <c r="AM35">
        <v>1.91268940302405E-2</v>
      </c>
      <c r="AO35">
        <v>5.1034967715281329E-3</v>
      </c>
      <c r="AP35" s="13">
        <f t="shared" si="20"/>
        <v>5.5117765132503835E-3</v>
      </c>
      <c r="AQ35" s="13"/>
      <c r="AR35" s="24">
        <v>0.62577115711854392</v>
      </c>
      <c r="AS35">
        <v>5.5117765132503835E-3</v>
      </c>
      <c r="AT35" s="24">
        <v>3.51177651325038E-3</v>
      </c>
      <c r="AU35" s="13">
        <f t="shared" si="21"/>
        <v>8.8018782273858176E-3</v>
      </c>
    </row>
    <row r="36" spans="2:47" x14ac:dyDescent="0.3">
      <c r="B36">
        <v>1005</v>
      </c>
      <c r="C36">
        <v>90</v>
      </c>
      <c r="D36">
        <v>1</v>
      </c>
      <c r="I36" s="14">
        <v>9.1999999999999998E-2</v>
      </c>
      <c r="J36" s="14">
        <v>15.1</v>
      </c>
      <c r="K36" s="14">
        <v>4</v>
      </c>
      <c r="L36" s="22">
        <f t="shared" si="2"/>
        <v>4.0000000000000001E-3</v>
      </c>
      <c r="M36" s="22">
        <f t="shared" si="3"/>
        <v>9.1999999999999993</v>
      </c>
      <c r="N36" s="13">
        <f t="shared" si="4"/>
        <v>0.151</v>
      </c>
      <c r="P36" s="23">
        <f t="shared" si="5"/>
        <v>15.1</v>
      </c>
      <c r="Q36" s="23">
        <v>1</v>
      </c>
      <c r="R36" s="23">
        <f t="shared" si="6"/>
        <v>4.0000000000000001E-3</v>
      </c>
      <c r="S36" s="23">
        <v>0.99870000000000003</v>
      </c>
      <c r="T36" s="23">
        <v>2.6480000000000001</v>
      </c>
      <c r="U36" s="23">
        <f t="shared" si="7"/>
        <v>1.0052972</v>
      </c>
      <c r="V36" s="23">
        <f t="shared" si="8"/>
        <v>2.4440533232628403</v>
      </c>
      <c r="W36" s="23">
        <f t="shared" si="9"/>
        <v>9.1999999999999993</v>
      </c>
      <c r="X36" s="23">
        <f t="shared" si="10"/>
        <v>0.43595917225620767</v>
      </c>
      <c r="Y36" s="23">
        <f t="shared" si="11"/>
        <v>1.5145272450865903</v>
      </c>
      <c r="AA36" s="13">
        <f t="shared" si="12"/>
        <v>7.1427489057163856E-3</v>
      </c>
      <c r="AB36" s="14"/>
      <c r="AC36">
        <v>0.35</v>
      </c>
      <c r="AD36">
        <v>0.35</v>
      </c>
      <c r="AE36">
        <v>1</v>
      </c>
      <c r="AF36" s="20">
        <f t="shared" si="13"/>
        <v>8.0500000000000002E-2</v>
      </c>
      <c r="AG36" s="20">
        <f t="shared" si="14"/>
        <v>9.1999999999999998E-2</v>
      </c>
      <c r="AH36" s="20">
        <f t="shared" si="15"/>
        <v>0.16200000000000001</v>
      </c>
      <c r="AI36" s="20">
        <f t="shared" si="16"/>
        <v>0.151</v>
      </c>
      <c r="AJ36">
        <f t="shared" si="17"/>
        <v>4.56435E-3</v>
      </c>
      <c r="AK36">
        <f t="shared" si="18"/>
        <v>4.8621999999999997E-3</v>
      </c>
      <c r="AL36">
        <f t="shared" si="19"/>
        <v>9.866666666666659E-3</v>
      </c>
      <c r="AM36">
        <v>4.4132055378061731E-2</v>
      </c>
      <c r="AO36">
        <v>7.1427489057163856E-3</v>
      </c>
      <c r="AP36" s="13">
        <f t="shared" si="20"/>
        <v>7.7141688181736967E-3</v>
      </c>
      <c r="AQ36" s="13"/>
      <c r="AR36" s="24">
        <v>0.43595917225620767</v>
      </c>
      <c r="AS36">
        <v>7.7141688181736967E-3</v>
      </c>
      <c r="AT36" s="24">
        <v>9.7141688181736994E-3</v>
      </c>
      <c r="AU36" s="13">
        <f t="shared" si="21"/>
        <v>1.1951794474396751E-2</v>
      </c>
    </row>
    <row r="37" spans="2:47" x14ac:dyDescent="0.3">
      <c r="B37">
        <v>1005</v>
      </c>
      <c r="C37">
        <v>90</v>
      </c>
      <c r="D37">
        <v>2</v>
      </c>
      <c r="I37" s="14">
        <v>0.09</v>
      </c>
      <c r="J37" s="14">
        <v>13.5</v>
      </c>
      <c r="K37" s="14">
        <v>4.5999999999999996</v>
      </c>
      <c r="L37" s="22">
        <f t="shared" si="2"/>
        <v>4.5999999999999999E-3</v>
      </c>
      <c r="M37" s="22">
        <f t="shared" si="3"/>
        <v>9</v>
      </c>
      <c r="N37" s="13">
        <f t="shared" si="4"/>
        <v>0.13500000000000001</v>
      </c>
      <c r="P37" s="23">
        <f t="shared" si="5"/>
        <v>13.5</v>
      </c>
      <c r="Q37" s="23">
        <v>2</v>
      </c>
      <c r="R37" s="23">
        <f t="shared" si="6"/>
        <v>4.5999999999999999E-3</v>
      </c>
      <c r="S37" s="23">
        <v>0.99870000000000003</v>
      </c>
      <c r="T37" s="23">
        <v>2.6480000000000001</v>
      </c>
      <c r="U37" s="23">
        <f t="shared" si="7"/>
        <v>1.0062867799999999</v>
      </c>
      <c r="V37" s="23">
        <f t="shared" si="8"/>
        <v>2.8106613217522662</v>
      </c>
      <c r="W37" s="23">
        <f t="shared" si="9"/>
        <v>9</v>
      </c>
      <c r="X37" s="23">
        <f t="shared" si="10"/>
        <v>0.4681581904694303</v>
      </c>
      <c r="Y37" s="23">
        <f t="shared" si="11"/>
        <v>1.4615163800111721</v>
      </c>
      <c r="AA37" s="13">
        <f t="shared" si="12"/>
        <v>6.6846974927527968E-3</v>
      </c>
      <c r="AB37" s="14"/>
      <c r="AC37">
        <v>0.35</v>
      </c>
      <c r="AD37">
        <v>0.35</v>
      </c>
      <c r="AE37">
        <v>1</v>
      </c>
      <c r="AF37" s="20">
        <f t="shared" si="13"/>
        <v>9.2700000000000005E-2</v>
      </c>
      <c r="AG37" s="20">
        <f t="shared" si="14"/>
        <v>0.09</v>
      </c>
      <c r="AH37" s="20">
        <f t="shared" si="15"/>
        <v>0.14099999999999999</v>
      </c>
      <c r="AI37" s="20">
        <f t="shared" si="16"/>
        <v>0.13500000000000001</v>
      </c>
      <c r="AJ37">
        <f t="shared" si="17"/>
        <v>4.5747449999999999E-3</v>
      </c>
      <c r="AK37">
        <f t="shared" si="18"/>
        <v>4.2525000000000002E-3</v>
      </c>
      <c r="AL37">
        <f t="shared" si="19"/>
        <v>1.0078817733990138E-2</v>
      </c>
      <c r="AM37">
        <v>5.1124437781109387E-2</v>
      </c>
      <c r="AO37">
        <v>6.6846974927527968E-3</v>
      </c>
      <c r="AP37" s="13">
        <f t="shared" si="20"/>
        <v>7.2194732921730207E-3</v>
      </c>
      <c r="AQ37" s="13"/>
      <c r="AR37" s="24">
        <v>0.4681581904694303</v>
      </c>
      <c r="AS37">
        <v>7.2194732921730207E-3</v>
      </c>
      <c r="AT37" s="24">
        <v>1.2219473292173001E-2</v>
      </c>
      <c r="AU37" s="13">
        <f t="shared" si="21"/>
        <v>1.1252266715955455E-2</v>
      </c>
    </row>
    <row r="38" spans="2:47" x14ac:dyDescent="0.3">
      <c r="B38">
        <v>1005</v>
      </c>
      <c r="C38">
        <v>90</v>
      </c>
      <c r="D38">
        <v>3</v>
      </c>
      <c r="I38" s="14">
        <v>8.3000000000000004E-2</v>
      </c>
      <c r="J38" s="14">
        <v>12.5</v>
      </c>
      <c r="K38" s="14">
        <v>5.6</v>
      </c>
      <c r="L38" s="22">
        <f t="shared" si="2"/>
        <v>5.5999999999999999E-3</v>
      </c>
      <c r="M38" s="22">
        <f t="shared" si="3"/>
        <v>8.3000000000000007</v>
      </c>
      <c r="N38" s="13">
        <f t="shared" si="4"/>
        <v>0.125</v>
      </c>
      <c r="P38" s="23">
        <f t="shared" si="5"/>
        <v>12.5</v>
      </c>
      <c r="Q38" s="23">
        <v>3</v>
      </c>
      <c r="R38" s="23">
        <f t="shared" si="6"/>
        <v>5.5999999999999999E-3</v>
      </c>
      <c r="S38" s="23">
        <v>0.99870000000000003</v>
      </c>
      <c r="T38" s="23">
        <v>2.6480000000000001</v>
      </c>
      <c r="U38" s="23">
        <f t="shared" si="7"/>
        <v>1.0079360800000001</v>
      </c>
      <c r="V38" s="23">
        <f t="shared" si="8"/>
        <v>3.4216746525679764</v>
      </c>
      <c r="W38" s="23">
        <f t="shared" si="9"/>
        <v>8.3000000000000007</v>
      </c>
      <c r="X38" s="23">
        <f t="shared" si="10"/>
        <v>0.6200075058744875</v>
      </c>
      <c r="Y38" s="23">
        <f t="shared" si="11"/>
        <v>1.2699935825957918</v>
      </c>
      <c r="AA38" s="13">
        <f t="shared" si="12"/>
        <v>5.1476088556192358E-3</v>
      </c>
      <c r="AB38" s="14"/>
      <c r="AC38">
        <v>0.35</v>
      </c>
      <c r="AD38">
        <v>0.35</v>
      </c>
      <c r="AE38">
        <v>1</v>
      </c>
      <c r="AF38" s="20">
        <f t="shared" si="13"/>
        <v>0.08</v>
      </c>
      <c r="AG38" s="20">
        <f t="shared" si="14"/>
        <v>8.3000000000000004E-2</v>
      </c>
      <c r="AH38" s="20">
        <f t="shared" si="15"/>
        <v>0.128</v>
      </c>
      <c r="AI38" s="20">
        <f t="shared" si="16"/>
        <v>0.125</v>
      </c>
      <c r="AJ38">
        <f t="shared" si="17"/>
        <v>3.5839999999999999E-3</v>
      </c>
      <c r="AK38">
        <f t="shared" si="18"/>
        <v>3.6312499999999999E-3</v>
      </c>
      <c r="AL38">
        <f t="shared" si="19"/>
        <v>1.6564417177914105E-3</v>
      </c>
      <c r="AM38">
        <v>9.1660806518101753E-3</v>
      </c>
      <c r="AO38">
        <v>5.1476088556192358E-3</v>
      </c>
      <c r="AP38" s="13">
        <f t="shared" si="20"/>
        <v>5.5594175640687749E-3</v>
      </c>
      <c r="AQ38" s="13"/>
      <c r="AR38" s="24">
        <v>0.6200075058744875</v>
      </c>
      <c r="AS38">
        <v>5.5594175640687749E-3</v>
      </c>
      <c r="AT38" s="24">
        <v>7.5594175640687697E-3</v>
      </c>
      <c r="AU38" s="13">
        <f t="shared" si="21"/>
        <v>8.8710833199402064E-3</v>
      </c>
    </row>
    <row r="39" spans="2:47" x14ac:dyDescent="0.3">
      <c r="B39">
        <v>1008</v>
      </c>
      <c r="C39">
        <v>50</v>
      </c>
      <c r="D39">
        <v>1</v>
      </c>
      <c r="I39" s="14">
        <v>5.4800000000000001E-2</v>
      </c>
      <c r="J39" s="14">
        <v>10.199999999999999</v>
      </c>
      <c r="K39" s="14">
        <v>1.4</v>
      </c>
      <c r="L39" s="22">
        <f t="shared" si="2"/>
        <v>1.4E-3</v>
      </c>
      <c r="M39" s="22">
        <f t="shared" si="3"/>
        <v>5.48</v>
      </c>
      <c r="N39" s="13">
        <f t="shared" si="4"/>
        <v>0.10199999999999999</v>
      </c>
      <c r="P39" s="23">
        <f t="shared" si="5"/>
        <v>10.199999999999999</v>
      </c>
      <c r="Q39" s="23">
        <v>1</v>
      </c>
      <c r="R39" s="23">
        <f t="shared" si="6"/>
        <v>1.4E-3</v>
      </c>
      <c r="S39" s="23">
        <v>0.99870000000000003</v>
      </c>
      <c r="T39" s="23">
        <v>2.6480000000000001</v>
      </c>
      <c r="U39" s="23">
        <f t="shared" si="7"/>
        <v>1.0010090200000001</v>
      </c>
      <c r="V39" s="23">
        <f t="shared" si="8"/>
        <v>0.85541866314199411</v>
      </c>
      <c r="W39" s="23">
        <f t="shared" si="9"/>
        <v>5.48</v>
      </c>
      <c r="X39" s="23">
        <f t="shared" si="10"/>
        <v>0.29050367171633074</v>
      </c>
      <c r="Y39" s="23">
        <f t="shared" si="11"/>
        <v>1.8553429018685765</v>
      </c>
      <c r="AA39" s="13">
        <f t="shared" si="12"/>
        <v>1.0419253695078916E-2</v>
      </c>
      <c r="AB39" s="14"/>
      <c r="AC39">
        <v>0.35</v>
      </c>
      <c r="AD39">
        <v>0.35</v>
      </c>
      <c r="AE39">
        <v>1</v>
      </c>
      <c r="AF39" s="20">
        <f t="shared" si="13"/>
        <v>3.95E-2</v>
      </c>
      <c r="AG39" s="20">
        <f t="shared" si="14"/>
        <v>5.4800000000000001E-2</v>
      </c>
      <c r="AH39" s="20">
        <f t="shared" si="15"/>
        <v>0.105</v>
      </c>
      <c r="AI39" s="20">
        <f t="shared" si="16"/>
        <v>0.10199999999999999</v>
      </c>
      <c r="AJ39">
        <f t="shared" si="17"/>
        <v>1.451625E-3</v>
      </c>
      <c r="AK39">
        <f t="shared" si="18"/>
        <v>1.9563599999999999E-3</v>
      </c>
      <c r="AL39">
        <f t="shared" si="19"/>
        <v>3.0585365853658529E-2</v>
      </c>
      <c r="AM39">
        <v>2.06857546836338E-2</v>
      </c>
      <c r="AO39">
        <v>1.0419253695078916E-2</v>
      </c>
      <c r="AP39" s="13"/>
      <c r="AQ39" s="13">
        <f t="shared" ref="AQ39:AQ92" si="22">AO39/1.08</f>
        <v>9.6474571250730699E-3</v>
      </c>
      <c r="AR39" s="24">
        <v>0.29050367171633074</v>
      </c>
      <c r="AS39">
        <v>9.6474571250730699E-3</v>
      </c>
      <c r="AT39" s="24">
        <v>1.3647457125073001E-2</v>
      </c>
      <c r="AU39" s="13">
        <f t="shared" si="21"/>
        <v>1.4649260436737276E-2</v>
      </c>
    </row>
    <row r="40" spans="2:47" x14ac:dyDescent="0.3">
      <c r="B40">
        <v>1008</v>
      </c>
      <c r="C40">
        <v>50</v>
      </c>
      <c r="D40">
        <v>2</v>
      </c>
      <c r="I40" s="14">
        <v>5.5399999999999998E-2</v>
      </c>
      <c r="J40" s="14">
        <v>11</v>
      </c>
      <c r="K40" s="14">
        <v>1.7000000000000004</v>
      </c>
      <c r="L40" s="22">
        <f t="shared" si="2"/>
        <v>1.7000000000000003E-3</v>
      </c>
      <c r="M40" s="22">
        <f t="shared" si="3"/>
        <v>5.54</v>
      </c>
      <c r="N40" s="13">
        <f t="shared" si="4"/>
        <v>0.11</v>
      </c>
      <c r="P40" s="23">
        <f t="shared" si="5"/>
        <v>11</v>
      </c>
      <c r="Q40" s="23">
        <v>2</v>
      </c>
      <c r="R40" s="23">
        <f t="shared" si="6"/>
        <v>1.7000000000000003E-3</v>
      </c>
      <c r="S40" s="23">
        <v>0.99870000000000003</v>
      </c>
      <c r="T40" s="23">
        <v>2.6480000000000001</v>
      </c>
      <c r="U40" s="23">
        <f t="shared" si="7"/>
        <v>1.00150381</v>
      </c>
      <c r="V40" s="23">
        <f t="shared" si="8"/>
        <v>1.0387226623867072</v>
      </c>
      <c r="W40" s="23">
        <f t="shared" si="9"/>
        <v>5.54</v>
      </c>
      <c r="X40" s="23">
        <f t="shared" si="10"/>
        <v>0.37205583634178119</v>
      </c>
      <c r="Y40" s="23">
        <f t="shared" si="11"/>
        <v>1.6394415558788331</v>
      </c>
      <c r="AA40" s="13">
        <f t="shared" si="12"/>
        <v>8.2773501270130886E-3</v>
      </c>
      <c r="AB40" s="14"/>
      <c r="AC40">
        <v>0.35</v>
      </c>
      <c r="AD40">
        <v>0.35</v>
      </c>
      <c r="AE40">
        <v>1</v>
      </c>
      <c r="AF40" s="20">
        <f t="shared" si="13"/>
        <v>4.9099999999999998E-2</v>
      </c>
      <c r="AG40" s="20">
        <f t="shared" si="14"/>
        <v>5.5399999999999998E-2</v>
      </c>
      <c r="AH40" s="20">
        <f t="shared" si="15"/>
        <v>0.105</v>
      </c>
      <c r="AI40" s="20">
        <f t="shared" si="16"/>
        <v>0.11</v>
      </c>
      <c r="AJ40">
        <f t="shared" si="17"/>
        <v>1.8044249999999997E-3</v>
      </c>
      <c r="AK40">
        <f t="shared" si="18"/>
        <v>2.1328999999999996E-3</v>
      </c>
      <c r="AL40">
        <f t="shared" si="19"/>
        <v>1.7961722488038276E-2</v>
      </c>
      <c r="AM40">
        <v>1.1696005341048201E-2</v>
      </c>
      <c r="AO40">
        <v>8.2773501270130886E-3</v>
      </c>
      <c r="AP40" s="13"/>
      <c r="AQ40" s="13">
        <f t="shared" si="22"/>
        <v>7.6642130805676745E-3</v>
      </c>
      <c r="AR40" s="24">
        <v>0.37205583634178119</v>
      </c>
      <c r="AS40">
        <v>7.6642130805676745E-3</v>
      </c>
      <c r="AT40" s="24">
        <v>1.26642130805676E-2</v>
      </c>
      <c r="AU40" s="13">
        <f t="shared" si="21"/>
        <v>1.1881341783576376E-2</v>
      </c>
    </row>
    <row r="41" spans="2:47" x14ac:dyDescent="0.3">
      <c r="B41">
        <v>1008</v>
      </c>
      <c r="C41">
        <v>50</v>
      </c>
      <c r="D41">
        <v>3</v>
      </c>
      <c r="I41" s="14">
        <v>5.4600000000000003E-2</v>
      </c>
      <c r="J41" s="14">
        <v>8.1999999999999993</v>
      </c>
      <c r="K41" s="14">
        <v>4.6999999999999993</v>
      </c>
      <c r="L41" s="22">
        <f t="shared" si="2"/>
        <v>4.6999999999999993E-3</v>
      </c>
      <c r="M41" s="22">
        <f t="shared" si="3"/>
        <v>5.46</v>
      </c>
      <c r="N41" s="13">
        <f t="shared" si="4"/>
        <v>8.199999999999999E-2</v>
      </c>
      <c r="P41" s="23">
        <f t="shared" si="5"/>
        <v>8.1999999999999993</v>
      </c>
      <c r="Q41" s="23">
        <v>3</v>
      </c>
      <c r="R41" s="23">
        <f t="shared" si="6"/>
        <v>4.6999999999999993E-3</v>
      </c>
      <c r="S41" s="23">
        <v>0.99870000000000003</v>
      </c>
      <c r="T41" s="23">
        <v>2.6480000000000001</v>
      </c>
      <c r="U41" s="23">
        <f t="shared" si="7"/>
        <v>1.0064517100000001</v>
      </c>
      <c r="V41" s="23">
        <f t="shared" si="8"/>
        <v>2.8717626548338369</v>
      </c>
      <c r="W41" s="23">
        <f t="shared" si="9"/>
        <v>5.46</v>
      </c>
      <c r="X41" s="23">
        <f t="shared" si="10"/>
        <v>0.78882654510870442</v>
      </c>
      <c r="Y41" s="23">
        <f t="shared" si="11"/>
        <v>1.1259244278391716</v>
      </c>
      <c r="AA41" s="13">
        <f t="shared" si="12"/>
        <v>4.1146360908532057E-3</v>
      </c>
      <c r="AB41" s="14"/>
      <c r="AC41">
        <v>0.35</v>
      </c>
      <c r="AD41">
        <v>0.35</v>
      </c>
      <c r="AE41">
        <v>1</v>
      </c>
      <c r="AF41" s="20">
        <f t="shared" si="13"/>
        <v>5.8299999999999998E-2</v>
      </c>
      <c r="AG41" s="20">
        <f t="shared" si="14"/>
        <v>5.4600000000000003E-2</v>
      </c>
      <c r="AH41" s="20">
        <f t="shared" si="15"/>
        <v>8.3000000000000004E-2</v>
      </c>
      <c r="AI41" s="20">
        <f t="shared" si="16"/>
        <v>8.199999999999999E-2</v>
      </c>
      <c r="AJ41">
        <f t="shared" si="17"/>
        <v>1.6936149999999999E-3</v>
      </c>
      <c r="AK41">
        <f t="shared" si="18"/>
        <v>1.5670199999999999E-3</v>
      </c>
      <c r="AL41">
        <f t="shared" si="19"/>
        <v>6.4074402125775011E-3</v>
      </c>
      <c r="AM41">
        <v>5.4366159379445465E-2</v>
      </c>
      <c r="AO41">
        <v>4.1146360908532057E-3</v>
      </c>
      <c r="AP41" s="13"/>
      <c r="AQ41" s="13">
        <f t="shared" si="22"/>
        <v>3.8098482322714866E-3</v>
      </c>
      <c r="AR41" s="24">
        <v>0.78882654510870442</v>
      </c>
      <c r="AS41">
        <v>3.8098482322714866E-3</v>
      </c>
      <c r="AT41" s="24">
        <v>6.8098482322714897E-3</v>
      </c>
      <c r="AU41" s="13">
        <f t="shared" si="21"/>
        <v>6.2896428438447907E-3</v>
      </c>
    </row>
    <row r="42" spans="2:47" x14ac:dyDescent="0.3">
      <c r="B42">
        <v>1008</v>
      </c>
      <c r="C42">
        <v>90</v>
      </c>
      <c r="D42">
        <v>1</v>
      </c>
      <c r="I42" s="14">
        <v>7.6999999999999999E-2</v>
      </c>
      <c r="J42" s="14">
        <v>13.3</v>
      </c>
      <c r="K42" s="14">
        <v>3.6999999999999988</v>
      </c>
      <c r="L42" s="22">
        <f t="shared" si="2"/>
        <v>3.6999999999999989E-3</v>
      </c>
      <c r="M42" s="22">
        <f t="shared" si="3"/>
        <v>7.7</v>
      </c>
      <c r="N42" s="13">
        <f t="shared" si="4"/>
        <v>0.13300000000000001</v>
      </c>
      <c r="P42" s="23">
        <f t="shared" si="5"/>
        <v>13.3</v>
      </c>
      <c r="Q42" s="23">
        <v>1</v>
      </c>
      <c r="R42" s="23">
        <f t="shared" si="6"/>
        <v>3.6999999999999989E-3</v>
      </c>
      <c r="S42" s="23">
        <v>0.99870000000000003</v>
      </c>
      <c r="T42" s="23">
        <v>2.6480000000000001</v>
      </c>
      <c r="U42" s="23">
        <f t="shared" si="7"/>
        <v>1.0048024099999999</v>
      </c>
      <c r="V42" s="23">
        <f t="shared" si="8"/>
        <v>2.2607493240181262</v>
      </c>
      <c r="W42" s="23">
        <f t="shared" si="9"/>
        <v>7.7</v>
      </c>
      <c r="X42" s="23">
        <f t="shared" si="10"/>
        <v>0.50705661178243167</v>
      </c>
      <c r="Y42" s="23">
        <f t="shared" si="11"/>
        <v>1.4043384118658606</v>
      </c>
      <c r="AA42" s="13">
        <f t="shared" si="12"/>
        <v>6.2064167687462361E-3</v>
      </c>
      <c r="AB42" s="14"/>
      <c r="AC42">
        <v>0.35</v>
      </c>
      <c r="AD42">
        <v>0.35</v>
      </c>
      <c r="AE42">
        <v>1</v>
      </c>
      <c r="AF42" s="20">
        <f t="shared" si="13"/>
        <v>7.0000000000000007E-2</v>
      </c>
      <c r="AG42" s="20">
        <f t="shared" si="14"/>
        <v>7.6999999999999999E-2</v>
      </c>
      <c r="AH42" s="20">
        <f t="shared" si="15"/>
        <v>0.13600000000000001</v>
      </c>
      <c r="AI42" s="20">
        <f t="shared" si="16"/>
        <v>0.13300000000000001</v>
      </c>
      <c r="AJ42">
        <f t="shared" si="17"/>
        <v>3.3320000000000008E-3</v>
      </c>
      <c r="AK42">
        <f t="shared" si="18"/>
        <v>3.5843499999999996E-3</v>
      </c>
      <c r="AL42">
        <f t="shared" si="19"/>
        <v>9.8095238095237628E-3</v>
      </c>
      <c r="AM42">
        <v>5.1053283767038167E-2</v>
      </c>
      <c r="AO42">
        <v>6.2064167687462361E-3</v>
      </c>
      <c r="AP42" s="13"/>
      <c r="AQ42" s="13">
        <f t="shared" si="22"/>
        <v>5.7466821932835518E-3</v>
      </c>
      <c r="AR42" s="24">
        <v>0.50705661178243167</v>
      </c>
      <c r="AS42">
        <v>5.7466821932835518E-3</v>
      </c>
      <c r="AT42" s="24">
        <v>9.7466821932835502E-3</v>
      </c>
      <c r="AU42" s="13">
        <f t="shared" si="21"/>
        <v>9.1425982039712167E-3</v>
      </c>
    </row>
    <row r="43" spans="2:47" x14ac:dyDescent="0.3">
      <c r="B43">
        <v>1008</v>
      </c>
      <c r="C43">
        <v>90</v>
      </c>
      <c r="D43">
        <v>2</v>
      </c>
      <c r="I43" s="14">
        <v>8.3000000000000004E-2</v>
      </c>
      <c r="J43" s="14">
        <v>13.8</v>
      </c>
      <c r="K43" s="14">
        <v>5.0999999999999996</v>
      </c>
      <c r="L43" s="22">
        <f t="shared" si="2"/>
        <v>5.0999999999999995E-3</v>
      </c>
      <c r="M43" s="22">
        <f t="shared" si="3"/>
        <v>8.3000000000000007</v>
      </c>
      <c r="N43" s="13">
        <f t="shared" si="4"/>
        <v>0.13800000000000001</v>
      </c>
      <c r="P43" s="23">
        <f t="shared" si="5"/>
        <v>13.8</v>
      </c>
      <c r="Q43" s="23">
        <v>2</v>
      </c>
      <c r="R43" s="23">
        <f t="shared" si="6"/>
        <v>5.0999999999999995E-3</v>
      </c>
      <c r="S43" s="23">
        <v>0.99870000000000003</v>
      </c>
      <c r="T43" s="23">
        <v>2.6480000000000001</v>
      </c>
      <c r="U43" s="23">
        <f t="shared" si="7"/>
        <v>1.0071114300000001</v>
      </c>
      <c r="V43" s="23">
        <f t="shared" si="8"/>
        <v>3.1161679871601207</v>
      </c>
      <c r="W43" s="23">
        <f t="shared" si="9"/>
        <v>8.3000000000000007</v>
      </c>
      <c r="X43" s="23">
        <f t="shared" si="10"/>
        <v>0.62384848142101457</v>
      </c>
      <c r="Y43" s="23">
        <f t="shared" si="11"/>
        <v>1.266077931591532</v>
      </c>
      <c r="AA43" s="13">
        <f t="shared" si="12"/>
        <v>5.1181245263482583E-3</v>
      </c>
      <c r="AB43" s="14"/>
      <c r="AC43">
        <v>0.35</v>
      </c>
      <c r="AD43">
        <v>0.35</v>
      </c>
      <c r="AE43">
        <v>1</v>
      </c>
      <c r="AF43" s="20">
        <f t="shared" si="13"/>
        <v>0.08</v>
      </c>
      <c r="AG43" s="20">
        <f t="shared" si="14"/>
        <v>8.3000000000000004E-2</v>
      </c>
      <c r="AH43" s="20">
        <f t="shared" si="15"/>
        <v>0.14400000000000002</v>
      </c>
      <c r="AI43" s="20">
        <f t="shared" si="16"/>
        <v>0.13800000000000001</v>
      </c>
      <c r="AJ43">
        <f t="shared" si="17"/>
        <v>4.032E-3</v>
      </c>
      <c r="AK43">
        <f t="shared" si="18"/>
        <v>4.008900000000001E-3</v>
      </c>
      <c r="AL43">
        <f t="shared" si="19"/>
        <v>8.0981595092021006E-4</v>
      </c>
      <c r="AM43">
        <v>4.0203628769088437E-3</v>
      </c>
      <c r="AO43">
        <v>5.1181245263482583E-3</v>
      </c>
      <c r="AP43" s="13"/>
      <c r="AQ43" s="13">
        <f t="shared" si="22"/>
        <v>4.7390041910632015E-3</v>
      </c>
      <c r="AR43" s="24">
        <v>0.62384848142101457</v>
      </c>
      <c r="AS43">
        <v>4.7390041910632015E-3</v>
      </c>
      <c r="AT43" s="24">
        <v>6.7390041910631998E-3</v>
      </c>
      <c r="AU43" s="13">
        <f t="shared" si="21"/>
        <v>7.6714110617847227E-3</v>
      </c>
    </row>
    <row r="44" spans="2:47" x14ac:dyDescent="0.3">
      <c r="B44">
        <v>1008</v>
      </c>
      <c r="C44">
        <v>90</v>
      </c>
      <c r="D44">
        <v>3</v>
      </c>
      <c r="I44" s="14">
        <v>0.1</v>
      </c>
      <c r="J44" s="14">
        <v>12</v>
      </c>
      <c r="K44" s="14">
        <v>7.6</v>
      </c>
      <c r="L44" s="22">
        <f t="shared" si="2"/>
        <v>7.6E-3</v>
      </c>
      <c r="M44" s="22">
        <f t="shared" si="3"/>
        <v>10</v>
      </c>
      <c r="N44" s="13">
        <f t="shared" si="4"/>
        <v>0.12</v>
      </c>
      <c r="P44" s="23">
        <f t="shared" si="5"/>
        <v>12</v>
      </c>
      <c r="Q44" s="23">
        <v>3</v>
      </c>
      <c r="R44" s="23">
        <f t="shared" si="6"/>
        <v>7.6E-3</v>
      </c>
      <c r="S44" s="23">
        <v>0.99870000000000003</v>
      </c>
      <c r="T44" s="23">
        <v>2.6480000000000001</v>
      </c>
      <c r="U44" s="23">
        <f t="shared" si="7"/>
        <v>1.0112346800000001</v>
      </c>
      <c r="V44" s="23">
        <f t="shared" si="8"/>
        <v>4.6437013141993964</v>
      </c>
      <c r="W44" s="23">
        <f t="shared" si="9"/>
        <v>10</v>
      </c>
      <c r="X44" s="23">
        <f t="shared" si="10"/>
        <v>0.55648047395257749</v>
      </c>
      <c r="Y44" s="23">
        <f t="shared" si="11"/>
        <v>1.3405253616496418</v>
      </c>
      <c r="AA44" s="13">
        <f t="shared" si="12"/>
        <v>5.6920795346170365E-3</v>
      </c>
      <c r="AB44" s="14"/>
      <c r="AC44">
        <v>0.35</v>
      </c>
      <c r="AD44">
        <v>0.35</v>
      </c>
      <c r="AE44">
        <v>1</v>
      </c>
      <c r="AF44" s="20">
        <f t="shared" si="13"/>
        <v>9.4700000000000006E-2</v>
      </c>
      <c r="AG44" s="20">
        <f t="shared" si="14"/>
        <v>0.1</v>
      </c>
      <c r="AH44" s="20">
        <f t="shared" si="15"/>
        <v>0.126</v>
      </c>
      <c r="AI44" s="20">
        <f t="shared" si="16"/>
        <v>0.12</v>
      </c>
      <c r="AJ44">
        <f t="shared" si="17"/>
        <v>4.1762700000000002E-3</v>
      </c>
      <c r="AK44">
        <f t="shared" si="18"/>
        <v>4.1999999999999997E-3</v>
      </c>
      <c r="AL44">
        <f t="shared" si="19"/>
        <v>6.9645608628658251E-4</v>
      </c>
      <c r="AM44">
        <v>3.9635712227691694E-3</v>
      </c>
      <c r="AO44">
        <v>5.6920795346170365E-3</v>
      </c>
      <c r="AP44" s="13"/>
      <c r="AQ44" s="13">
        <f t="shared" si="22"/>
        <v>5.2704440135342926E-3</v>
      </c>
      <c r="AR44" s="24">
        <v>0.55648047395257749</v>
      </c>
      <c r="AS44">
        <v>5.2704440135342926E-3</v>
      </c>
      <c r="AT44" s="24">
        <v>7.27044401353429E-3</v>
      </c>
      <c r="AU44" s="13">
        <f t="shared" si="21"/>
        <v>8.4504717826004491E-3</v>
      </c>
    </row>
    <row r="45" spans="2:47" s="13" customFormat="1" x14ac:dyDescent="0.3">
      <c r="F45" s="13">
        <v>300</v>
      </c>
      <c r="I45" s="13">
        <v>3.7999999999999999E-2</v>
      </c>
      <c r="J45" s="13">
        <v>7.9</v>
      </c>
      <c r="K45" s="13">
        <v>0.7</v>
      </c>
      <c r="L45" s="22">
        <f t="shared" si="2"/>
        <v>6.9999999999999999E-4</v>
      </c>
      <c r="M45" s="22">
        <f t="shared" si="3"/>
        <v>3.8</v>
      </c>
      <c r="N45" s="13">
        <f t="shared" si="4"/>
        <v>7.9000000000000001E-2</v>
      </c>
      <c r="P45" s="23">
        <f t="shared" ref="P45:P47" si="23">J45</f>
        <v>7.9</v>
      </c>
      <c r="Q45" s="23">
        <v>1</v>
      </c>
      <c r="R45" s="23">
        <f t="shared" ref="R45:R47" si="24">L45</f>
        <v>6.9999999999999999E-4</v>
      </c>
      <c r="S45" s="23">
        <v>0.99870000000000003</v>
      </c>
      <c r="T45" s="23">
        <v>2.6480000000000001</v>
      </c>
      <c r="U45" s="23">
        <f t="shared" ref="U45:U47" si="25">S45+(T45-S45)*R45</f>
        <v>0.99985451000000003</v>
      </c>
      <c r="V45" s="23">
        <f t="shared" ref="V45:V47" si="26">((T45-S45)/T45)*R45*981</f>
        <v>0.42770933157099705</v>
      </c>
      <c r="W45" s="23">
        <f t="shared" ref="W45:W47" si="27">M45</f>
        <v>3.8</v>
      </c>
      <c r="X45" s="23">
        <f t="shared" ref="X45:X47" si="28">(V45*P45*COS(RADIANS(Q45)))/(W45^2)</f>
        <v>0.23396046371248774</v>
      </c>
      <c r="Y45" s="23">
        <f t="shared" si="11"/>
        <v>2.067420237969321</v>
      </c>
      <c r="AA45" s="13">
        <f t="shared" si="12"/>
        <v>1.2743083395582245E-2</v>
      </c>
      <c r="AB45" s="14"/>
      <c r="AC45">
        <v>0.35</v>
      </c>
      <c r="AD45">
        <v>0.35</v>
      </c>
      <c r="AE45">
        <v>1</v>
      </c>
      <c r="AF45" s="20">
        <f t="shared" ref="AF45:AF108" si="29">I57</f>
        <v>4.3999999999999997E-2</v>
      </c>
      <c r="AG45" s="20">
        <f t="shared" ref="AG45:AG108" si="30">I45</f>
        <v>3.7999999999999999E-2</v>
      </c>
      <c r="AH45" s="20">
        <f t="shared" ref="AH45:AH108" si="31">N57</f>
        <v>9.4E-2</v>
      </c>
      <c r="AI45" s="20">
        <f t="shared" ref="AI45:AI108" si="32">N45</f>
        <v>7.9000000000000001E-2</v>
      </c>
      <c r="AJ45">
        <f t="shared" ref="AJ45:AJ108" si="33">AF45*AH45*AC45</f>
        <v>1.4475999999999998E-3</v>
      </c>
      <c r="AK45">
        <f t="shared" ref="AK45:AK108" si="34">AG45*AI45*AD45</f>
        <v>1.0506999999999999E-3</v>
      </c>
      <c r="AL45">
        <f t="shared" si="19"/>
        <v>2.7658536585365857E-2</v>
      </c>
      <c r="AM45" s="13">
        <v>2.2382630762723801E-2</v>
      </c>
      <c r="AO45" s="13">
        <v>1.2743083395582245E-2</v>
      </c>
      <c r="AP45" s="13">
        <f t="shared" si="20"/>
        <v>1.3762530067228825E-2</v>
      </c>
      <c r="AR45" s="24">
        <v>0.23396046371248774</v>
      </c>
      <c r="AS45" s="13">
        <v>1.3762530067228825E-2</v>
      </c>
      <c r="AT45" s="24">
        <v>1.9762530067228799E-2</v>
      </c>
      <c r="AU45" s="13">
        <f t="shared" si="21"/>
        <v>2.0240229637215636E-2</v>
      </c>
    </row>
    <row r="46" spans="2:47" x14ac:dyDescent="0.3">
      <c r="I46" s="14">
        <v>3.15E-2</v>
      </c>
      <c r="J46" s="14">
        <v>10</v>
      </c>
      <c r="K46" s="14">
        <v>1.2</v>
      </c>
      <c r="L46" s="22">
        <f t="shared" si="2"/>
        <v>1.1999999999999999E-3</v>
      </c>
      <c r="M46" s="22">
        <f t="shared" si="3"/>
        <v>3.15</v>
      </c>
      <c r="N46" s="13">
        <f t="shared" si="4"/>
        <v>0.1</v>
      </c>
      <c r="P46" s="23">
        <f t="shared" si="23"/>
        <v>10</v>
      </c>
      <c r="Q46" s="23">
        <v>2</v>
      </c>
      <c r="R46" s="23">
        <f t="shared" si="24"/>
        <v>1.1999999999999999E-3</v>
      </c>
      <c r="S46" s="23">
        <v>0.99870000000000003</v>
      </c>
      <c r="T46" s="23">
        <v>2.6480000000000001</v>
      </c>
      <c r="U46" s="23">
        <f t="shared" si="25"/>
        <v>1.00067916</v>
      </c>
      <c r="V46" s="23">
        <f t="shared" si="26"/>
        <v>0.73321599697885198</v>
      </c>
      <c r="W46" s="23">
        <f t="shared" si="27"/>
        <v>3.15</v>
      </c>
      <c r="X46" s="23">
        <f t="shared" si="28"/>
        <v>0.73849265971713351</v>
      </c>
      <c r="Y46" s="23">
        <f t="shared" si="11"/>
        <v>1.1636621502519122</v>
      </c>
      <c r="AA46" s="13">
        <f t="shared" si="12"/>
        <v>4.3748700269268231E-3</v>
      </c>
      <c r="AB46" s="14"/>
      <c r="AC46">
        <v>0.35</v>
      </c>
      <c r="AD46">
        <v>0.35</v>
      </c>
      <c r="AE46">
        <v>1</v>
      </c>
      <c r="AF46" s="20">
        <f t="shared" si="29"/>
        <v>3.32E-2</v>
      </c>
      <c r="AG46" s="20">
        <f t="shared" si="30"/>
        <v>3.15E-2</v>
      </c>
      <c r="AH46" s="20">
        <f t="shared" si="31"/>
        <v>0.111</v>
      </c>
      <c r="AI46" s="20">
        <f t="shared" si="32"/>
        <v>0.1</v>
      </c>
      <c r="AJ46">
        <f t="shared" si="33"/>
        <v>1.2898199999999999E-3</v>
      </c>
      <c r="AK46">
        <f t="shared" si="34"/>
        <v>1.1025E-3</v>
      </c>
      <c r="AL46">
        <f t="shared" si="19"/>
        <v>1.6544049459041723E-2</v>
      </c>
      <c r="AM46">
        <v>1.09770944278002E-2</v>
      </c>
      <c r="AO46">
        <v>4.3748700269268231E-3</v>
      </c>
      <c r="AP46" s="13">
        <f t="shared" si="20"/>
        <v>4.7248596290809693E-3</v>
      </c>
      <c r="AQ46" s="13"/>
      <c r="AR46" s="24">
        <v>0.73849265971713351</v>
      </c>
      <c r="AS46">
        <v>4.7248596290809693E-3</v>
      </c>
      <c r="AT46" s="24">
        <v>1.07248596290809E-2</v>
      </c>
      <c r="AU46" s="13">
        <f t="shared" si="21"/>
        <v>7.6505720342985922E-3</v>
      </c>
    </row>
    <row r="47" spans="2:47" x14ac:dyDescent="0.3">
      <c r="I47" s="14">
        <v>4.0300000000000002E-2</v>
      </c>
      <c r="J47" s="14">
        <v>10.1</v>
      </c>
      <c r="K47" s="14">
        <v>1.6</v>
      </c>
      <c r="L47" s="22">
        <f t="shared" si="2"/>
        <v>1.6000000000000001E-3</v>
      </c>
      <c r="M47" s="22">
        <f t="shared" si="3"/>
        <v>4.03</v>
      </c>
      <c r="N47" s="13">
        <f t="shared" si="4"/>
        <v>0.10099999999999999</v>
      </c>
      <c r="P47" s="23">
        <f t="shared" si="23"/>
        <v>10.1</v>
      </c>
      <c r="Q47" s="23">
        <v>3</v>
      </c>
      <c r="R47" s="23">
        <f t="shared" si="24"/>
        <v>1.6000000000000001E-3</v>
      </c>
      <c r="S47" s="23">
        <v>0.99870000000000003</v>
      </c>
      <c r="T47" s="23">
        <v>2.6480000000000001</v>
      </c>
      <c r="U47" s="23">
        <f t="shared" si="25"/>
        <v>1.00133888</v>
      </c>
      <c r="V47" s="23">
        <f t="shared" si="26"/>
        <v>0.97762132930513612</v>
      </c>
      <c r="W47" s="23">
        <f t="shared" si="27"/>
        <v>4.03</v>
      </c>
      <c r="X47" s="23">
        <f t="shared" si="28"/>
        <v>0.60713651865514673</v>
      </c>
      <c r="Y47" s="23">
        <f t="shared" si="11"/>
        <v>1.2833845950360845</v>
      </c>
      <c r="AA47" s="13">
        <f t="shared" si="12"/>
        <v>5.2490329636974168E-3</v>
      </c>
      <c r="AB47" s="14"/>
      <c r="AC47">
        <v>0.35</v>
      </c>
      <c r="AD47">
        <v>0.35</v>
      </c>
      <c r="AE47">
        <v>1</v>
      </c>
      <c r="AF47" s="20">
        <f t="shared" si="29"/>
        <v>4.5199999999999997E-2</v>
      </c>
      <c r="AG47" s="20">
        <f t="shared" si="30"/>
        <v>4.0300000000000002E-2</v>
      </c>
      <c r="AH47" s="20">
        <f t="shared" si="31"/>
        <v>9.0999999999999998E-2</v>
      </c>
      <c r="AI47" s="20">
        <f t="shared" si="32"/>
        <v>0.10099999999999999</v>
      </c>
      <c r="AJ47">
        <f t="shared" si="33"/>
        <v>1.43962E-3</v>
      </c>
      <c r="AK47">
        <f t="shared" si="34"/>
        <v>1.4246049999999998E-3</v>
      </c>
      <c r="AL47">
        <f t="shared" si="19"/>
        <v>1.0035087719298358E-3</v>
      </c>
      <c r="AM47">
        <v>7.3172514619883854E-3</v>
      </c>
      <c r="AO47">
        <v>5.2490329636974168E-3</v>
      </c>
      <c r="AP47" s="13">
        <f t="shared" si="20"/>
        <v>5.6689556007932101E-3</v>
      </c>
      <c r="AQ47" s="13"/>
      <c r="AR47" s="24">
        <v>0.60713651865514673</v>
      </c>
      <c r="AS47">
        <v>5.6689556007932101E-3</v>
      </c>
      <c r="AT47" s="24">
        <v>7.6689556007932102E-3</v>
      </c>
      <c r="AU47" s="13">
        <f t="shared" si="21"/>
        <v>9.0300006299090119E-3</v>
      </c>
    </row>
    <row r="48" spans="2:47" x14ac:dyDescent="0.3">
      <c r="I48" s="14">
        <v>8.0500000000000002E-2</v>
      </c>
      <c r="J48" s="14">
        <v>16.2</v>
      </c>
      <c r="K48" s="14">
        <v>3.2</v>
      </c>
      <c r="L48" s="22">
        <f t="shared" si="2"/>
        <v>3.2000000000000002E-3</v>
      </c>
      <c r="M48" s="22">
        <f t="shared" si="3"/>
        <v>8.0500000000000007</v>
      </c>
      <c r="N48" s="13">
        <f t="shared" si="4"/>
        <v>0.16200000000000001</v>
      </c>
      <c r="P48" s="23">
        <f t="shared" ref="P48:P111" si="35">J48</f>
        <v>16.2</v>
      </c>
      <c r="Q48" s="23">
        <v>1</v>
      </c>
      <c r="R48" s="23">
        <f t="shared" ref="R48:R111" si="36">L48</f>
        <v>3.2000000000000002E-3</v>
      </c>
      <c r="S48" s="23">
        <v>0.99870000000000003</v>
      </c>
      <c r="T48" s="23">
        <v>2.6480000000000001</v>
      </c>
      <c r="U48" s="23">
        <f t="shared" ref="U48:U111" si="37">S48+(T48-S48)*R48</f>
        <v>1.0039777599999999</v>
      </c>
      <c r="V48" s="23">
        <f t="shared" ref="V48:V111" si="38">((T48-S48)/T48)*R48*981</f>
        <v>1.9552426586102722</v>
      </c>
      <c r="W48" s="23">
        <f t="shared" ref="W48:W111" si="39">M48</f>
        <v>8.0500000000000007</v>
      </c>
      <c r="X48" s="23">
        <f t="shared" ref="X48:X111" si="40">(V48*P48*COS(RADIANS(Q48)))/(W48^2)</f>
        <v>0.48871736158425289</v>
      </c>
      <c r="Y48" s="23">
        <f t="shared" si="11"/>
        <v>1.4304448426024534</v>
      </c>
      <c r="AA48" s="13">
        <f t="shared" si="12"/>
        <v>6.4227543257308001E-3</v>
      </c>
      <c r="AB48" s="14"/>
      <c r="AC48">
        <v>0.35</v>
      </c>
      <c r="AD48">
        <v>0.35</v>
      </c>
      <c r="AE48">
        <v>1</v>
      </c>
      <c r="AF48" s="20">
        <f t="shared" si="29"/>
        <v>9.3700000000000006E-2</v>
      </c>
      <c r="AG48" s="20">
        <f t="shared" si="30"/>
        <v>8.0500000000000002E-2</v>
      </c>
      <c r="AH48" s="20">
        <f t="shared" si="31"/>
        <v>0.14199999999999999</v>
      </c>
      <c r="AI48" s="20">
        <f t="shared" si="32"/>
        <v>0.16200000000000001</v>
      </c>
      <c r="AJ48">
        <f t="shared" si="33"/>
        <v>4.6568899999999995E-3</v>
      </c>
      <c r="AK48">
        <f t="shared" si="34"/>
        <v>4.56435E-3</v>
      </c>
      <c r="AL48">
        <f t="shared" si="19"/>
        <v>3.0355912743972265E-3</v>
      </c>
      <c r="AM48">
        <v>1.3979696658408281E-2</v>
      </c>
      <c r="AO48">
        <v>6.4227543257308001E-3</v>
      </c>
      <c r="AP48" s="13">
        <f t="shared" si="20"/>
        <v>6.9365746717892649E-3</v>
      </c>
      <c r="AQ48" s="13"/>
      <c r="AR48" s="24">
        <v>0.48871736158425289</v>
      </c>
      <c r="AS48">
        <v>6.9365746717892649E-3</v>
      </c>
      <c r="AT48" s="24">
        <v>8.9365746717892606E-3</v>
      </c>
      <c r="AU48" s="13">
        <f t="shared" si="21"/>
        <v>1.0850306588414169E-2</v>
      </c>
    </row>
    <row r="49" spans="6:47" x14ac:dyDescent="0.3">
      <c r="I49" s="14">
        <v>9.2700000000000005E-2</v>
      </c>
      <c r="J49" s="14">
        <v>14.1</v>
      </c>
      <c r="K49" s="14">
        <v>5</v>
      </c>
      <c r="L49" s="22">
        <f t="shared" si="2"/>
        <v>5.0000000000000001E-3</v>
      </c>
      <c r="M49" s="22">
        <f t="shared" si="3"/>
        <v>9.27</v>
      </c>
      <c r="N49" s="13">
        <f t="shared" si="4"/>
        <v>0.14099999999999999</v>
      </c>
      <c r="P49" s="23">
        <f t="shared" si="35"/>
        <v>14.1</v>
      </c>
      <c r="Q49" s="23">
        <v>2</v>
      </c>
      <c r="R49" s="23">
        <f t="shared" si="36"/>
        <v>5.0000000000000001E-3</v>
      </c>
      <c r="S49" s="23">
        <v>0.99870000000000003</v>
      </c>
      <c r="T49" s="23">
        <v>2.6480000000000001</v>
      </c>
      <c r="U49" s="23">
        <f t="shared" si="37"/>
        <v>1.0069465</v>
      </c>
      <c r="V49" s="23">
        <f t="shared" si="38"/>
        <v>3.0550666540785505</v>
      </c>
      <c r="W49" s="23">
        <f t="shared" si="39"/>
        <v>9.27</v>
      </c>
      <c r="X49" s="23">
        <f t="shared" si="40"/>
        <v>0.50097458388177463</v>
      </c>
      <c r="Y49" s="23">
        <f t="shared" si="11"/>
        <v>1.4128373042218569</v>
      </c>
      <c r="AA49" s="13">
        <f t="shared" si="12"/>
        <v>6.2764686455036916E-3</v>
      </c>
      <c r="AB49" s="14"/>
      <c r="AC49">
        <v>0.35</v>
      </c>
      <c r="AD49">
        <v>0.35</v>
      </c>
      <c r="AE49">
        <v>1</v>
      </c>
      <c r="AF49" s="20">
        <f t="shared" si="29"/>
        <v>8.8800000000000004E-2</v>
      </c>
      <c r="AG49" s="20">
        <f t="shared" si="30"/>
        <v>9.2700000000000005E-2</v>
      </c>
      <c r="AH49" s="20">
        <f t="shared" si="31"/>
        <v>0.151</v>
      </c>
      <c r="AI49" s="20">
        <f t="shared" si="32"/>
        <v>0.14099999999999999</v>
      </c>
      <c r="AJ49">
        <f t="shared" si="33"/>
        <v>4.6930799999999996E-3</v>
      </c>
      <c r="AK49">
        <f t="shared" si="34"/>
        <v>4.5747449999999999E-3</v>
      </c>
      <c r="AL49">
        <f t="shared" si="19"/>
        <v>3.7256198347107379E-3</v>
      </c>
      <c r="AM49">
        <v>1.7862560851352856E-2</v>
      </c>
      <c r="AO49">
        <v>6.2764686455036916E-3</v>
      </c>
      <c r="AP49" s="13">
        <f t="shared" si="20"/>
        <v>6.7785861371439876E-3</v>
      </c>
      <c r="AQ49" s="13"/>
      <c r="AR49" s="24">
        <v>0.50097458388177463</v>
      </c>
      <c r="AS49">
        <v>6.7785861371439876E-3</v>
      </c>
      <c r="AT49" s="24">
        <v>9.7785861371439894E-3</v>
      </c>
      <c r="AU49" s="13">
        <f t="shared" si="21"/>
        <v>1.0625187395115743E-2</v>
      </c>
    </row>
    <row r="50" spans="6:47" x14ac:dyDescent="0.3">
      <c r="I50" s="14">
        <v>0.08</v>
      </c>
      <c r="J50" s="14">
        <v>12.8</v>
      </c>
      <c r="K50" s="14">
        <v>5.2</v>
      </c>
      <c r="L50" s="22">
        <f t="shared" si="2"/>
        <v>5.1999999999999998E-3</v>
      </c>
      <c r="M50" s="22">
        <f t="shared" si="3"/>
        <v>8</v>
      </c>
      <c r="N50" s="13">
        <f t="shared" si="4"/>
        <v>0.128</v>
      </c>
      <c r="P50" s="23">
        <f t="shared" si="35"/>
        <v>12.8</v>
      </c>
      <c r="Q50" s="23">
        <v>3</v>
      </c>
      <c r="R50" s="23">
        <f t="shared" si="36"/>
        <v>5.1999999999999998E-3</v>
      </c>
      <c r="S50" s="23">
        <v>0.99870000000000003</v>
      </c>
      <c r="T50" s="23">
        <v>2.6480000000000001</v>
      </c>
      <c r="U50" s="23">
        <f t="shared" si="37"/>
        <v>1.0072763600000001</v>
      </c>
      <c r="V50" s="23">
        <f t="shared" si="38"/>
        <v>3.1772693202416922</v>
      </c>
      <c r="W50" s="23">
        <f t="shared" si="39"/>
        <v>8</v>
      </c>
      <c r="X50" s="23">
        <f t="shared" si="40"/>
        <v>0.63458299661258843</v>
      </c>
      <c r="Y50" s="23">
        <f t="shared" si="11"/>
        <v>1.2553238624592611</v>
      </c>
      <c r="AA50" s="13">
        <f t="shared" si="12"/>
        <v>5.0375509313624707E-3</v>
      </c>
      <c r="AB50" s="14"/>
      <c r="AC50">
        <v>0.35</v>
      </c>
      <c r="AD50">
        <v>0.35</v>
      </c>
      <c r="AE50">
        <v>1</v>
      </c>
      <c r="AF50" s="20">
        <f t="shared" si="29"/>
        <v>8.1100000000000005E-2</v>
      </c>
      <c r="AG50" s="20">
        <f t="shared" si="30"/>
        <v>0.08</v>
      </c>
      <c r="AH50" s="20">
        <f t="shared" si="31"/>
        <v>0.122</v>
      </c>
      <c r="AI50" s="20">
        <f t="shared" si="32"/>
        <v>0.128</v>
      </c>
      <c r="AJ50">
        <f t="shared" si="33"/>
        <v>3.4629700000000001E-3</v>
      </c>
      <c r="AK50">
        <f t="shared" si="34"/>
        <v>3.5839999999999999E-3</v>
      </c>
      <c r="AL50">
        <f t="shared" si="19"/>
        <v>4.292985723153315E-3</v>
      </c>
      <c r="AM50">
        <v>2.404072004965856E-2</v>
      </c>
      <c r="AO50">
        <v>5.0375509313624707E-3</v>
      </c>
      <c r="AP50" s="13">
        <f t="shared" si="20"/>
        <v>5.4405550058714688E-3</v>
      </c>
      <c r="AQ50" s="13"/>
      <c r="AR50" s="24">
        <v>0.63458299661258843</v>
      </c>
      <c r="AS50">
        <v>5.4405550058714688E-3</v>
      </c>
      <c r="AT50" s="24">
        <v>7.4405550058714697E-3</v>
      </c>
      <c r="AU50" s="13">
        <f t="shared" si="21"/>
        <v>8.6983187235460391E-3</v>
      </c>
    </row>
    <row r="51" spans="6:47" x14ac:dyDescent="0.3">
      <c r="I51" s="14">
        <v>3.95E-2</v>
      </c>
      <c r="J51" s="14">
        <v>10.5</v>
      </c>
      <c r="K51" s="14">
        <v>0.70000000000000062</v>
      </c>
      <c r="L51" s="22">
        <f t="shared" si="2"/>
        <v>7.0000000000000064E-4</v>
      </c>
      <c r="M51" s="22">
        <f t="shared" si="3"/>
        <v>3.95</v>
      </c>
      <c r="N51" s="13">
        <f t="shared" si="4"/>
        <v>0.105</v>
      </c>
      <c r="P51" s="23">
        <f t="shared" si="35"/>
        <v>10.5</v>
      </c>
      <c r="Q51" s="23">
        <v>1</v>
      </c>
      <c r="R51" s="23">
        <f t="shared" si="36"/>
        <v>7.0000000000000064E-4</v>
      </c>
      <c r="S51" s="23">
        <v>0.99870000000000003</v>
      </c>
      <c r="T51" s="23">
        <v>2.6480000000000001</v>
      </c>
      <c r="U51" s="23">
        <f t="shared" si="37"/>
        <v>0.99985451000000003</v>
      </c>
      <c r="V51" s="23">
        <f t="shared" si="38"/>
        <v>0.42770933157099739</v>
      </c>
      <c r="W51" s="23">
        <f t="shared" si="39"/>
        <v>3.95</v>
      </c>
      <c r="X51" s="23">
        <f t="shared" si="40"/>
        <v>0.28779131474862973</v>
      </c>
      <c r="Y51" s="23">
        <f t="shared" si="11"/>
        <v>1.8640654560099641</v>
      </c>
      <c r="AA51" s="13">
        <f t="shared" si="12"/>
        <v>1.0510558329145905E-2</v>
      </c>
      <c r="AB51" s="14"/>
      <c r="AC51">
        <v>0.35</v>
      </c>
      <c r="AD51">
        <v>0.35</v>
      </c>
      <c r="AE51">
        <v>1</v>
      </c>
      <c r="AF51" s="20">
        <f t="shared" si="29"/>
        <v>3.9699999999999999E-2</v>
      </c>
      <c r="AG51" s="20">
        <f t="shared" si="30"/>
        <v>3.95E-2</v>
      </c>
      <c r="AH51" s="20">
        <f t="shared" si="31"/>
        <v>0.121</v>
      </c>
      <c r="AI51" s="20">
        <f t="shared" si="32"/>
        <v>0.105</v>
      </c>
      <c r="AJ51">
        <f t="shared" si="33"/>
        <v>1.681295E-3</v>
      </c>
      <c r="AK51">
        <f t="shared" si="34"/>
        <v>1.451625E-3</v>
      </c>
      <c r="AL51">
        <f t="shared" si="19"/>
        <v>1.6570707070707069E-2</v>
      </c>
      <c r="AM51">
        <v>0.10265039778314117</v>
      </c>
      <c r="AO51">
        <v>1.0510558329145905E-2</v>
      </c>
      <c r="AP51" s="13"/>
      <c r="AQ51" s="13">
        <f t="shared" si="22"/>
        <v>9.7319984529128743E-3</v>
      </c>
      <c r="AR51" s="24">
        <v>0.28779131474862973</v>
      </c>
      <c r="AS51">
        <v>9.7319984529128743E-3</v>
      </c>
      <c r="AT51" s="24">
        <v>1.2731998452912801E-2</v>
      </c>
      <c r="AU51" s="13">
        <f t="shared" si="21"/>
        <v>1.4766033466998285E-2</v>
      </c>
    </row>
    <row r="52" spans="6:47" x14ac:dyDescent="0.3">
      <c r="I52" s="14">
        <v>4.9099999999999998E-2</v>
      </c>
      <c r="J52" s="14">
        <v>10.5</v>
      </c>
      <c r="K52" s="14">
        <v>1.4000000000000001</v>
      </c>
      <c r="L52" s="22">
        <f t="shared" si="2"/>
        <v>1.4000000000000002E-3</v>
      </c>
      <c r="M52" s="22">
        <f t="shared" si="3"/>
        <v>4.91</v>
      </c>
      <c r="N52" s="13">
        <f t="shared" si="4"/>
        <v>0.105</v>
      </c>
      <c r="P52" s="23">
        <f t="shared" si="35"/>
        <v>10.5</v>
      </c>
      <c r="Q52" s="23">
        <v>2</v>
      </c>
      <c r="R52" s="23">
        <f t="shared" si="36"/>
        <v>1.4000000000000002E-3</v>
      </c>
      <c r="S52" s="23">
        <v>0.99870000000000003</v>
      </c>
      <c r="T52" s="23">
        <v>2.6480000000000001</v>
      </c>
      <c r="U52" s="23">
        <f t="shared" si="37"/>
        <v>1.0010090200000001</v>
      </c>
      <c r="V52" s="23">
        <f t="shared" si="38"/>
        <v>0.85541866314199422</v>
      </c>
      <c r="W52" s="23">
        <f t="shared" si="39"/>
        <v>4.91</v>
      </c>
      <c r="X52" s="23">
        <f t="shared" si="40"/>
        <v>0.37234060065509073</v>
      </c>
      <c r="Y52" s="23">
        <f t="shared" si="11"/>
        <v>1.638814517430417</v>
      </c>
      <c r="AA52" s="13">
        <f t="shared" si="12"/>
        <v>8.271461992139021E-3</v>
      </c>
      <c r="AB52" s="14"/>
      <c r="AC52">
        <v>0.35</v>
      </c>
      <c r="AD52">
        <v>0.35</v>
      </c>
      <c r="AE52">
        <v>1</v>
      </c>
      <c r="AF52" s="20">
        <f t="shared" si="29"/>
        <v>4.24E-2</v>
      </c>
      <c r="AG52" s="20">
        <f t="shared" si="30"/>
        <v>4.9099999999999998E-2</v>
      </c>
      <c r="AH52" s="20">
        <f t="shared" si="31"/>
        <v>0.10099999999999999</v>
      </c>
      <c r="AI52" s="20">
        <f t="shared" si="32"/>
        <v>0.105</v>
      </c>
      <c r="AJ52">
        <f t="shared" si="33"/>
        <v>1.4988399999999998E-3</v>
      </c>
      <c r="AK52">
        <f t="shared" si="34"/>
        <v>1.8044249999999997E-3</v>
      </c>
      <c r="AL52">
        <f t="shared" si="19"/>
        <v>1.9084153005464476E-2</v>
      </c>
      <c r="AM52">
        <v>0.12969812722160323</v>
      </c>
      <c r="AO52">
        <v>8.271461992139021E-3</v>
      </c>
      <c r="AP52" s="13"/>
      <c r="AQ52" s="13">
        <f t="shared" si="22"/>
        <v>7.6587611038324262E-3</v>
      </c>
      <c r="AR52" s="24">
        <v>0.37234060065509073</v>
      </c>
      <c r="AS52">
        <v>7.6587611038324262E-3</v>
      </c>
      <c r="AT52" s="24">
        <v>1.15876110383243E-2</v>
      </c>
      <c r="AU52" s="13">
        <f t="shared" si="21"/>
        <v>1.1873650351475732E-2</v>
      </c>
    </row>
    <row r="53" spans="6:47" x14ac:dyDescent="0.3">
      <c r="I53" s="14">
        <v>5.8299999999999998E-2</v>
      </c>
      <c r="J53" s="14">
        <v>8.3000000000000007</v>
      </c>
      <c r="K53" s="14">
        <v>4.1999999999999993</v>
      </c>
      <c r="L53" s="22">
        <f t="shared" si="2"/>
        <v>4.1999999999999989E-3</v>
      </c>
      <c r="M53" s="22">
        <f t="shared" si="3"/>
        <v>5.83</v>
      </c>
      <c r="N53" s="13">
        <f t="shared" si="4"/>
        <v>8.3000000000000004E-2</v>
      </c>
      <c r="P53" s="23">
        <f t="shared" si="35"/>
        <v>8.3000000000000007</v>
      </c>
      <c r="Q53" s="23">
        <v>3</v>
      </c>
      <c r="R53" s="23">
        <f t="shared" si="36"/>
        <v>4.1999999999999989E-3</v>
      </c>
      <c r="S53" s="23">
        <v>0.99870000000000003</v>
      </c>
      <c r="T53" s="23">
        <v>2.6480000000000001</v>
      </c>
      <c r="U53" s="23">
        <f t="shared" si="37"/>
        <v>1.0056270600000001</v>
      </c>
      <c r="V53" s="23">
        <f t="shared" si="38"/>
        <v>2.5662559894259815</v>
      </c>
      <c r="W53" s="23">
        <f t="shared" si="39"/>
        <v>5.83</v>
      </c>
      <c r="X53" s="23">
        <f t="shared" si="40"/>
        <v>0.62581413066287328</v>
      </c>
      <c r="Y53" s="23">
        <f t="shared" si="11"/>
        <v>1.2640880257465543</v>
      </c>
      <c r="AA53" s="13">
        <f t="shared" si="12"/>
        <v>5.1031708190100921E-3</v>
      </c>
      <c r="AB53" s="14"/>
      <c r="AC53">
        <v>0.35</v>
      </c>
      <c r="AD53">
        <v>0.35</v>
      </c>
      <c r="AE53">
        <v>1</v>
      </c>
      <c r="AF53" s="20">
        <f t="shared" si="29"/>
        <v>5.5500000000000001E-2</v>
      </c>
      <c r="AG53" s="20">
        <f t="shared" si="30"/>
        <v>5.8299999999999998E-2</v>
      </c>
      <c r="AH53" s="20">
        <f t="shared" si="31"/>
        <v>8.5000000000000006E-2</v>
      </c>
      <c r="AI53" s="20">
        <f t="shared" si="32"/>
        <v>8.3000000000000004E-2</v>
      </c>
      <c r="AJ53">
        <f t="shared" si="33"/>
        <v>1.651125E-3</v>
      </c>
      <c r="AK53">
        <f t="shared" si="34"/>
        <v>1.6936149999999999E-3</v>
      </c>
      <c r="AL53">
        <f t="shared" si="19"/>
        <v>2.1335676625658974E-3</v>
      </c>
      <c r="AM53">
        <v>1.7779730521382472E-2</v>
      </c>
      <c r="AO53">
        <v>5.1031708190100921E-3</v>
      </c>
      <c r="AP53" s="13"/>
      <c r="AQ53" s="13">
        <f t="shared" si="22"/>
        <v>4.7251581657500848E-3</v>
      </c>
      <c r="AR53" s="24">
        <v>0.62581413066287328</v>
      </c>
      <c r="AS53">
        <v>4.7251581657500848E-3</v>
      </c>
      <c r="AT53" s="24">
        <v>6.7251581657500796E-3</v>
      </c>
      <c r="AU53" s="13">
        <f t="shared" si="21"/>
        <v>7.6510119230316824E-3</v>
      </c>
    </row>
    <row r="54" spans="6:47" x14ac:dyDescent="0.3">
      <c r="I54" s="14">
        <v>7.0000000000000007E-2</v>
      </c>
      <c r="J54" s="14">
        <v>13.6</v>
      </c>
      <c r="K54" s="14">
        <v>4.1999999999999993</v>
      </c>
      <c r="L54" s="22">
        <f t="shared" si="2"/>
        <v>4.1999999999999989E-3</v>
      </c>
      <c r="M54" s="22">
        <f t="shared" si="3"/>
        <v>7.0000000000000009</v>
      </c>
      <c r="N54" s="13">
        <f t="shared" si="4"/>
        <v>0.13600000000000001</v>
      </c>
      <c r="P54" s="23">
        <f t="shared" si="35"/>
        <v>13.6</v>
      </c>
      <c r="Q54" s="23">
        <v>1</v>
      </c>
      <c r="R54" s="23">
        <f t="shared" si="36"/>
        <v>4.1999999999999989E-3</v>
      </c>
      <c r="S54" s="23">
        <v>0.99870000000000003</v>
      </c>
      <c r="T54" s="23">
        <v>2.6480000000000001</v>
      </c>
      <c r="U54" s="23">
        <f t="shared" si="37"/>
        <v>1.0056270600000001</v>
      </c>
      <c r="V54" s="23">
        <f t="shared" si="38"/>
        <v>2.5662559894259815</v>
      </c>
      <c r="W54" s="23">
        <f t="shared" si="39"/>
        <v>7.0000000000000009</v>
      </c>
      <c r="X54" s="23">
        <f t="shared" si="40"/>
        <v>0.71215848678449745</v>
      </c>
      <c r="Y54" s="23">
        <f t="shared" si="11"/>
        <v>1.1849817803905145</v>
      </c>
      <c r="AA54" s="13">
        <f t="shared" si="12"/>
        <v>4.5251438947741945E-3</v>
      </c>
      <c r="AB54" s="14"/>
      <c r="AC54">
        <v>0.35</v>
      </c>
      <c r="AD54">
        <v>0.35</v>
      </c>
      <c r="AE54">
        <v>1</v>
      </c>
      <c r="AF54" s="20">
        <f t="shared" si="29"/>
        <v>8.2000000000000003E-2</v>
      </c>
      <c r="AG54" s="20">
        <f t="shared" si="30"/>
        <v>7.0000000000000007E-2</v>
      </c>
      <c r="AH54" s="20">
        <f t="shared" si="31"/>
        <v>0.15</v>
      </c>
      <c r="AI54" s="20">
        <f t="shared" si="32"/>
        <v>0.13600000000000001</v>
      </c>
      <c r="AJ54">
        <f t="shared" si="33"/>
        <v>4.3049999999999998E-3</v>
      </c>
      <c r="AK54">
        <f t="shared" si="34"/>
        <v>3.3320000000000008E-3</v>
      </c>
      <c r="AL54">
        <f t="shared" si="19"/>
        <v>3.6578947368421016E-2</v>
      </c>
      <c r="AM54">
        <v>1.7905778432094201E-2</v>
      </c>
      <c r="AO54">
        <v>4.5251438947741945E-3</v>
      </c>
      <c r="AP54" s="13"/>
      <c r="AQ54" s="13">
        <f t="shared" si="22"/>
        <v>4.1899480507168463E-3</v>
      </c>
      <c r="AR54" s="24">
        <v>0.71215848678449745</v>
      </c>
      <c r="AS54">
        <v>4.1899480507168463E-3</v>
      </c>
      <c r="AT54" s="24">
        <v>7.1899480507168498E-3</v>
      </c>
      <c r="AU54" s="13">
        <f t="shared" si="21"/>
        <v>6.8581954992421373E-3</v>
      </c>
    </row>
    <row r="55" spans="6:47" x14ac:dyDescent="0.3">
      <c r="I55" s="14">
        <v>0.08</v>
      </c>
      <c r="J55" s="14">
        <v>14.4</v>
      </c>
      <c r="K55" s="14">
        <v>5.7999999999999989</v>
      </c>
      <c r="L55" s="22">
        <f t="shared" si="2"/>
        <v>5.7999999999999987E-3</v>
      </c>
      <c r="M55" s="22">
        <f t="shared" si="3"/>
        <v>8</v>
      </c>
      <c r="N55" s="13">
        <f t="shared" si="4"/>
        <v>0.14400000000000002</v>
      </c>
      <c r="P55" s="23">
        <f t="shared" si="35"/>
        <v>14.4</v>
      </c>
      <c r="Q55" s="23">
        <v>2</v>
      </c>
      <c r="R55" s="23">
        <f t="shared" si="36"/>
        <v>5.7999999999999987E-3</v>
      </c>
      <c r="S55" s="23">
        <v>0.99870000000000003</v>
      </c>
      <c r="T55" s="23">
        <v>2.6480000000000001</v>
      </c>
      <c r="U55" s="23">
        <f t="shared" si="37"/>
        <v>1.00826594</v>
      </c>
      <c r="V55" s="23">
        <f t="shared" si="38"/>
        <v>3.5438773187311177</v>
      </c>
      <c r="W55" s="23">
        <f t="shared" si="39"/>
        <v>8</v>
      </c>
      <c r="X55" s="23">
        <f t="shared" si="40"/>
        <v>0.79688665899470412</v>
      </c>
      <c r="Y55" s="23">
        <f t="shared" si="11"/>
        <v>1.1202158723718028</v>
      </c>
      <c r="AA55" s="13">
        <f t="shared" si="12"/>
        <v>4.0759139151846282E-3</v>
      </c>
      <c r="AB55" s="14"/>
      <c r="AC55">
        <v>0.35</v>
      </c>
      <c r="AD55">
        <v>0.35</v>
      </c>
      <c r="AE55">
        <v>1</v>
      </c>
      <c r="AF55" s="20">
        <f t="shared" si="29"/>
        <v>7.6799999999999993E-2</v>
      </c>
      <c r="AG55" s="20">
        <f t="shared" si="30"/>
        <v>0.08</v>
      </c>
      <c r="AH55" s="20">
        <f t="shared" si="31"/>
        <v>0.152</v>
      </c>
      <c r="AI55" s="20">
        <f t="shared" si="32"/>
        <v>0.14400000000000002</v>
      </c>
      <c r="AJ55">
        <f t="shared" si="33"/>
        <v>4.0857599999999999E-3</v>
      </c>
      <c r="AK55">
        <f t="shared" si="34"/>
        <v>4.032E-3</v>
      </c>
      <c r="AL55">
        <f t="shared" si="19"/>
        <v>1.9591836734693851E-3</v>
      </c>
      <c r="AM55">
        <v>9.2664092664092521E-3</v>
      </c>
      <c r="AO55">
        <v>4.0759139151846282E-3</v>
      </c>
      <c r="AP55" s="13"/>
      <c r="AQ55" s="13">
        <f t="shared" si="22"/>
        <v>3.7739943659116926E-3</v>
      </c>
      <c r="AR55" s="24">
        <v>0.79688665899470412</v>
      </c>
      <c r="AS55">
        <v>3.7739943659116926E-3</v>
      </c>
      <c r="AT55" s="24">
        <v>6.77399436591169E-3</v>
      </c>
      <c r="AU55" s="13">
        <f t="shared" si="21"/>
        <v>6.2357563151146361E-3</v>
      </c>
    </row>
    <row r="56" spans="6:47" x14ac:dyDescent="0.3">
      <c r="I56" s="14">
        <v>9.4700000000000006E-2</v>
      </c>
      <c r="J56" s="14">
        <v>12.6</v>
      </c>
      <c r="K56" s="14">
        <v>6.8</v>
      </c>
      <c r="L56" s="22">
        <f t="shared" si="2"/>
        <v>6.7999999999999996E-3</v>
      </c>
      <c r="M56" s="22">
        <f t="shared" si="3"/>
        <v>9.4700000000000006</v>
      </c>
      <c r="N56" s="13">
        <f t="shared" si="4"/>
        <v>0.126</v>
      </c>
      <c r="P56" s="23">
        <f t="shared" si="35"/>
        <v>12.6</v>
      </c>
      <c r="Q56" s="23">
        <v>3</v>
      </c>
      <c r="R56" s="23">
        <f t="shared" si="36"/>
        <v>6.7999999999999996E-3</v>
      </c>
      <c r="S56" s="23">
        <v>0.99870000000000003</v>
      </c>
      <c r="T56" s="23">
        <v>2.6480000000000001</v>
      </c>
      <c r="U56" s="23">
        <f t="shared" si="37"/>
        <v>1.00991524</v>
      </c>
      <c r="V56" s="23">
        <f t="shared" si="38"/>
        <v>4.1548906495468279</v>
      </c>
      <c r="W56" s="23">
        <f t="shared" si="39"/>
        <v>9.4700000000000006</v>
      </c>
      <c r="X56" s="23">
        <f t="shared" si="40"/>
        <v>0.58295440952917255</v>
      </c>
      <c r="Y56" s="23">
        <f t="shared" si="11"/>
        <v>1.3097328010361426</v>
      </c>
      <c r="AA56" s="13">
        <f t="shared" si="12"/>
        <v>5.4512638882340111E-3</v>
      </c>
      <c r="AB56" s="14"/>
      <c r="AC56">
        <v>0.35</v>
      </c>
      <c r="AD56">
        <v>0.35</v>
      </c>
      <c r="AE56">
        <v>1</v>
      </c>
      <c r="AF56" s="20">
        <f t="shared" si="29"/>
        <v>9.2799999999999994E-2</v>
      </c>
      <c r="AG56" s="20">
        <f t="shared" si="30"/>
        <v>9.4700000000000006E-2</v>
      </c>
      <c r="AH56" s="20">
        <f t="shared" si="31"/>
        <v>0.13500000000000001</v>
      </c>
      <c r="AI56" s="20">
        <f t="shared" si="32"/>
        <v>0.126</v>
      </c>
      <c r="AJ56">
        <f t="shared" si="33"/>
        <v>4.3847999999999995E-3</v>
      </c>
      <c r="AK56">
        <f t="shared" si="34"/>
        <v>4.1762700000000002E-3</v>
      </c>
      <c r="AL56">
        <f t="shared" si="19"/>
        <v>6.3551999999999784E-3</v>
      </c>
      <c r="AM56">
        <v>3.4089195402298732E-2</v>
      </c>
      <c r="AO56">
        <v>5.4512638882340111E-3</v>
      </c>
      <c r="AP56" s="13"/>
      <c r="AQ56" s="13">
        <f t="shared" si="22"/>
        <v>5.0474665631796397E-3</v>
      </c>
      <c r="AR56" s="24">
        <v>0.58295440952917255</v>
      </c>
      <c r="AS56">
        <v>5.0474665631796397E-3</v>
      </c>
      <c r="AT56" s="24">
        <v>9.0474665631796406E-3</v>
      </c>
      <c r="AU56" s="13">
        <f t="shared" si="21"/>
        <v>8.1245036868262954E-3</v>
      </c>
    </row>
    <row r="57" spans="6:47" s="13" customFormat="1" x14ac:dyDescent="0.3">
      <c r="F57" s="13">
        <v>350</v>
      </c>
      <c r="I57" s="13">
        <v>4.3999999999999997E-2</v>
      </c>
      <c r="J57" s="13">
        <v>9.4</v>
      </c>
      <c r="K57" s="13">
        <v>0.8</v>
      </c>
      <c r="L57" s="22">
        <f t="shared" si="2"/>
        <v>8.0000000000000004E-4</v>
      </c>
      <c r="M57" s="22">
        <f t="shared" si="3"/>
        <v>4.3999999999999995</v>
      </c>
      <c r="N57" s="13">
        <f t="shared" si="4"/>
        <v>9.4E-2</v>
      </c>
      <c r="P57" s="23">
        <f t="shared" si="35"/>
        <v>9.4</v>
      </c>
      <c r="Q57" s="23">
        <v>1</v>
      </c>
      <c r="R57" s="23">
        <f t="shared" si="36"/>
        <v>8.0000000000000004E-4</v>
      </c>
      <c r="S57" s="23">
        <v>0.99870000000000003</v>
      </c>
      <c r="T57" s="23">
        <v>2.6480000000000001</v>
      </c>
      <c r="U57" s="23">
        <f t="shared" si="37"/>
        <v>1.00001944</v>
      </c>
      <c r="V57" s="23">
        <f t="shared" si="38"/>
        <v>0.48881066465256806</v>
      </c>
      <c r="W57" s="23">
        <f t="shared" si="39"/>
        <v>4.3999999999999995</v>
      </c>
      <c r="X57" s="23">
        <f t="shared" si="40"/>
        <v>0.23729960921254648</v>
      </c>
      <c r="Y57" s="23">
        <f t="shared" si="11"/>
        <v>2.0528229222993271</v>
      </c>
      <c r="AA57" s="13">
        <f t="shared" si="12"/>
        <v>1.2576221527521757E-2</v>
      </c>
      <c r="AB57" s="14"/>
      <c r="AC57">
        <v>0.35</v>
      </c>
      <c r="AD57">
        <v>0.35</v>
      </c>
      <c r="AE57">
        <v>1</v>
      </c>
      <c r="AF57" s="20">
        <f t="shared" si="29"/>
        <v>4.2999999999999997E-2</v>
      </c>
      <c r="AG57" s="20">
        <f t="shared" si="30"/>
        <v>4.3999999999999997E-2</v>
      </c>
      <c r="AH57" s="20">
        <f t="shared" si="31"/>
        <v>9.5000000000000001E-2</v>
      </c>
      <c r="AI57" s="20">
        <f t="shared" si="32"/>
        <v>9.4E-2</v>
      </c>
      <c r="AJ57">
        <f t="shared" si="33"/>
        <v>1.42975E-3</v>
      </c>
      <c r="AK57">
        <f t="shared" si="34"/>
        <v>1.4475999999999998E-3</v>
      </c>
      <c r="AL57">
        <f t="shared" si="19"/>
        <v>1.172413793103436E-3</v>
      </c>
      <c r="AM57" s="13">
        <v>8.6845466155810076E-3</v>
      </c>
      <c r="AO57" s="13">
        <v>1.2576221527521757E-2</v>
      </c>
      <c r="AP57" s="13">
        <f t="shared" si="20"/>
        <v>1.35823192497235E-2</v>
      </c>
      <c r="AR57" s="24">
        <v>0.23729960921254648</v>
      </c>
      <c r="AS57" s="13">
        <v>1.35823192497235E-2</v>
      </c>
      <c r="AT57" s="24">
        <v>1.95823192497235E-2</v>
      </c>
      <c r="AU57" s="13">
        <f t="shared" si="21"/>
        <v>1.9998907891116208E-2</v>
      </c>
    </row>
    <row r="58" spans="6:47" x14ac:dyDescent="0.3">
      <c r="I58">
        <v>3.32E-2</v>
      </c>
      <c r="J58">
        <v>11.1</v>
      </c>
      <c r="K58">
        <v>1.3</v>
      </c>
      <c r="L58" s="22">
        <f t="shared" si="2"/>
        <v>1.2999999999999999E-3</v>
      </c>
      <c r="M58" s="22">
        <f t="shared" si="3"/>
        <v>3.32</v>
      </c>
      <c r="N58" s="13">
        <f t="shared" si="4"/>
        <v>0.111</v>
      </c>
      <c r="P58" s="23">
        <f t="shared" si="35"/>
        <v>11.1</v>
      </c>
      <c r="Q58" s="23">
        <v>2</v>
      </c>
      <c r="R58" s="23">
        <f t="shared" si="36"/>
        <v>1.2999999999999999E-3</v>
      </c>
      <c r="S58" s="23">
        <v>0.99870000000000003</v>
      </c>
      <c r="T58" s="23">
        <v>2.6480000000000001</v>
      </c>
      <c r="U58" s="23">
        <f t="shared" si="37"/>
        <v>1.00084409</v>
      </c>
      <c r="V58" s="23">
        <f t="shared" si="38"/>
        <v>0.79431733006042304</v>
      </c>
      <c r="W58" s="23">
        <f t="shared" si="39"/>
        <v>3.32</v>
      </c>
      <c r="X58" s="23">
        <f t="shared" si="40"/>
        <v>0.79942220685077825</v>
      </c>
      <c r="Y58" s="23">
        <f t="shared" si="11"/>
        <v>1.1184379528198227</v>
      </c>
      <c r="AA58" s="13">
        <f t="shared" si="12"/>
        <v>4.0638885452548984E-3</v>
      </c>
      <c r="AB58" s="14"/>
      <c r="AC58">
        <v>0.35</v>
      </c>
      <c r="AD58">
        <v>0.35</v>
      </c>
      <c r="AE58">
        <v>1</v>
      </c>
      <c r="AF58" s="20">
        <f t="shared" si="29"/>
        <v>2.87E-2</v>
      </c>
      <c r="AG58" s="20">
        <f t="shared" si="30"/>
        <v>3.32E-2</v>
      </c>
      <c r="AH58" s="20">
        <f t="shared" si="31"/>
        <v>0.121</v>
      </c>
      <c r="AI58" s="20">
        <f t="shared" si="32"/>
        <v>0.111</v>
      </c>
      <c r="AJ58">
        <f t="shared" si="33"/>
        <v>1.2154449999999999E-3</v>
      </c>
      <c r="AK58">
        <f t="shared" si="34"/>
        <v>1.2898199999999999E-3</v>
      </c>
      <c r="AL58">
        <f t="shared" si="19"/>
        <v>6.8659127625201955E-3</v>
      </c>
      <c r="AM58">
        <v>4.1432232187621869E-2</v>
      </c>
      <c r="AO58">
        <v>4.0638885452548984E-3</v>
      </c>
      <c r="AP58" s="13">
        <f t="shared" si="20"/>
        <v>4.3889996288752906E-3</v>
      </c>
      <c r="AQ58" s="13"/>
      <c r="AR58" s="24">
        <v>0.79942220685077825</v>
      </c>
      <c r="AS58">
        <v>4.3889996288752906E-3</v>
      </c>
      <c r="AT58" s="24">
        <v>7.3889996288752898E-3</v>
      </c>
      <c r="AU58" s="13">
        <f t="shared" si="21"/>
        <v>7.1540611030499971E-3</v>
      </c>
    </row>
    <row r="59" spans="6:47" x14ac:dyDescent="0.3">
      <c r="I59">
        <v>4.5199999999999997E-2</v>
      </c>
      <c r="J59">
        <v>9.1</v>
      </c>
      <c r="K59">
        <v>1.6000000000000003</v>
      </c>
      <c r="L59" s="22">
        <f t="shared" si="2"/>
        <v>1.6000000000000003E-3</v>
      </c>
      <c r="M59" s="22">
        <f t="shared" si="3"/>
        <v>4.5199999999999996</v>
      </c>
      <c r="N59" s="13">
        <f t="shared" si="4"/>
        <v>9.0999999999999998E-2</v>
      </c>
      <c r="P59" s="23">
        <f t="shared" si="35"/>
        <v>9.1</v>
      </c>
      <c r="Q59" s="23">
        <v>3</v>
      </c>
      <c r="R59" s="23">
        <f t="shared" si="36"/>
        <v>1.6000000000000003E-3</v>
      </c>
      <c r="S59" s="23">
        <v>0.99870000000000003</v>
      </c>
      <c r="T59" s="23">
        <v>2.6480000000000001</v>
      </c>
      <c r="U59" s="23">
        <f t="shared" si="37"/>
        <v>1.00133888</v>
      </c>
      <c r="V59" s="23">
        <f t="shared" si="38"/>
        <v>0.97762132930513634</v>
      </c>
      <c r="W59" s="23">
        <f t="shared" si="39"/>
        <v>4.5199999999999996</v>
      </c>
      <c r="X59" s="23">
        <f t="shared" si="40"/>
        <v>0.43485012298223447</v>
      </c>
      <c r="Y59" s="23">
        <f t="shared" si="11"/>
        <v>1.5164573534638988</v>
      </c>
      <c r="AA59" s="13">
        <f t="shared" si="12"/>
        <v>7.1596910194948564E-3</v>
      </c>
      <c r="AB59" s="14"/>
      <c r="AC59">
        <v>0.35</v>
      </c>
      <c r="AD59">
        <v>0.35</v>
      </c>
      <c r="AE59">
        <v>1</v>
      </c>
      <c r="AF59" s="20">
        <f t="shared" si="29"/>
        <v>4.2900000000000001E-2</v>
      </c>
      <c r="AG59" s="20">
        <f t="shared" si="30"/>
        <v>4.5199999999999997E-2</v>
      </c>
      <c r="AH59" s="20">
        <f t="shared" si="31"/>
        <v>8.900000000000001E-2</v>
      </c>
      <c r="AI59" s="20">
        <f t="shared" si="32"/>
        <v>9.0999999999999998E-2</v>
      </c>
      <c r="AJ59">
        <f t="shared" si="33"/>
        <v>1.3363350000000001E-3</v>
      </c>
      <c r="AK59">
        <f t="shared" si="34"/>
        <v>1.43962E-3</v>
      </c>
      <c r="AL59">
        <f t="shared" si="19"/>
        <v>6.6992054483541331E-3</v>
      </c>
      <c r="AM59">
        <v>5.2104931264976583E-2</v>
      </c>
      <c r="AO59">
        <v>7.1596910194948564E-3</v>
      </c>
      <c r="AP59" s="13">
        <f t="shared" si="20"/>
        <v>7.7324663010544456E-3</v>
      </c>
      <c r="AQ59" s="13"/>
      <c r="AR59" s="24">
        <v>0.43485012298223447</v>
      </c>
      <c r="AS59">
        <v>7.7324663010544456E-3</v>
      </c>
      <c r="AT59" s="24">
        <v>9.7324663010544508E-3</v>
      </c>
      <c r="AU59" s="13">
        <f t="shared" si="21"/>
        <v>1.1977589169659023E-2</v>
      </c>
    </row>
    <row r="60" spans="6:47" x14ac:dyDescent="0.3">
      <c r="I60">
        <v>9.3700000000000006E-2</v>
      </c>
      <c r="J60">
        <v>14.2</v>
      </c>
      <c r="K60">
        <v>3.1</v>
      </c>
      <c r="L60" s="22">
        <f t="shared" si="2"/>
        <v>3.0999999999999999E-3</v>
      </c>
      <c r="M60" s="22">
        <f t="shared" si="3"/>
        <v>9.370000000000001</v>
      </c>
      <c r="N60" s="13">
        <f t="shared" si="4"/>
        <v>0.14199999999999999</v>
      </c>
      <c r="P60" s="23">
        <f t="shared" si="35"/>
        <v>14.2</v>
      </c>
      <c r="Q60" s="23">
        <v>1</v>
      </c>
      <c r="R60" s="23">
        <f t="shared" si="36"/>
        <v>3.0999999999999999E-3</v>
      </c>
      <c r="S60" s="23">
        <v>0.99870000000000003</v>
      </c>
      <c r="T60" s="23">
        <v>2.6480000000000001</v>
      </c>
      <c r="U60" s="23">
        <f t="shared" si="37"/>
        <v>1.00381283</v>
      </c>
      <c r="V60" s="23">
        <f t="shared" si="38"/>
        <v>1.8941413255287012</v>
      </c>
      <c r="W60" s="23">
        <f t="shared" si="39"/>
        <v>9.370000000000001</v>
      </c>
      <c r="X60" s="23">
        <f t="shared" si="40"/>
        <v>0.30630592092147757</v>
      </c>
      <c r="Y60" s="23">
        <f t="shared" si="11"/>
        <v>1.8068508488270312</v>
      </c>
      <c r="AA60" s="13">
        <f t="shared" si="12"/>
        <v>9.9183815222852675E-3</v>
      </c>
      <c r="AB60" s="14"/>
      <c r="AC60">
        <v>0.35</v>
      </c>
      <c r="AD60">
        <v>0.35</v>
      </c>
      <c r="AE60">
        <v>1</v>
      </c>
      <c r="AF60" s="20">
        <f t="shared" si="29"/>
        <v>9.6000000000000002E-2</v>
      </c>
      <c r="AG60" s="20">
        <f t="shared" si="30"/>
        <v>9.3700000000000006E-2</v>
      </c>
      <c r="AH60" s="20">
        <f t="shared" si="31"/>
        <v>0.153</v>
      </c>
      <c r="AI60" s="20">
        <f t="shared" si="32"/>
        <v>0.14199999999999999</v>
      </c>
      <c r="AJ60">
        <f t="shared" si="33"/>
        <v>5.1407999999999992E-3</v>
      </c>
      <c r="AK60">
        <f t="shared" si="34"/>
        <v>4.6568899999999995E-3</v>
      </c>
      <c r="AL60">
        <f t="shared" si="19"/>
        <v>1.4576700052714804E-2</v>
      </c>
      <c r="AM60">
        <v>6.9177559572205852E-2</v>
      </c>
      <c r="AO60">
        <v>9.9183815222852675E-3</v>
      </c>
      <c r="AP60" s="13">
        <f t="shared" si="20"/>
        <v>1.071185204406809E-2</v>
      </c>
      <c r="AQ60" s="13"/>
      <c r="AR60" s="24">
        <v>0.30630592092147757</v>
      </c>
      <c r="AS60">
        <v>1.071185204406809E-2</v>
      </c>
      <c r="AT60" s="24">
        <v>1.6711852044068099E-2</v>
      </c>
      <c r="AU60" s="13">
        <f t="shared" si="21"/>
        <v>1.6113012890278562E-2</v>
      </c>
    </row>
    <row r="61" spans="6:47" x14ac:dyDescent="0.3">
      <c r="I61">
        <v>8.8800000000000004E-2</v>
      </c>
      <c r="J61">
        <v>15.1</v>
      </c>
      <c r="K61">
        <v>4.8</v>
      </c>
      <c r="L61" s="22">
        <f t="shared" si="2"/>
        <v>4.7999999999999996E-3</v>
      </c>
      <c r="M61" s="22">
        <f t="shared" si="3"/>
        <v>8.8800000000000008</v>
      </c>
      <c r="N61" s="13">
        <f t="shared" si="4"/>
        <v>0.151</v>
      </c>
      <c r="P61" s="23">
        <f t="shared" si="35"/>
        <v>15.1</v>
      </c>
      <c r="Q61" s="23">
        <v>2</v>
      </c>
      <c r="R61" s="23">
        <f t="shared" si="36"/>
        <v>4.7999999999999996E-3</v>
      </c>
      <c r="S61" s="23">
        <v>0.99870000000000003</v>
      </c>
      <c r="T61" s="23">
        <v>2.6480000000000001</v>
      </c>
      <c r="U61" s="23">
        <f t="shared" si="37"/>
        <v>1.0066166400000001</v>
      </c>
      <c r="V61" s="23">
        <f t="shared" si="38"/>
        <v>2.9328639879154079</v>
      </c>
      <c r="W61" s="23">
        <f t="shared" si="39"/>
        <v>8.8800000000000008</v>
      </c>
      <c r="X61" s="23">
        <f t="shared" si="40"/>
        <v>0.56127835901232226</v>
      </c>
      <c r="Y61" s="23">
        <f t="shared" si="11"/>
        <v>1.3347835667810277</v>
      </c>
      <c r="AA61" s="13">
        <f t="shared" si="12"/>
        <v>5.6468103916366428E-3</v>
      </c>
      <c r="AB61" s="14"/>
      <c r="AC61">
        <v>0.35</v>
      </c>
      <c r="AD61">
        <v>0.35</v>
      </c>
      <c r="AE61">
        <v>1</v>
      </c>
      <c r="AF61" s="20">
        <f t="shared" si="29"/>
        <v>7.2800000000000004E-2</v>
      </c>
      <c r="AG61" s="20">
        <f t="shared" si="30"/>
        <v>8.8800000000000004E-2</v>
      </c>
      <c r="AH61" s="20">
        <f t="shared" si="31"/>
        <v>0.15</v>
      </c>
      <c r="AI61" s="20">
        <f t="shared" si="32"/>
        <v>0.151</v>
      </c>
      <c r="AJ61">
        <f t="shared" si="33"/>
        <v>3.8219999999999999E-3</v>
      </c>
      <c r="AK61">
        <f t="shared" si="34"/>
        <v>4.6930799999999996E-3</v>
      </c>
      <c r="AL61">
        <f t="shared" si="19"/>
        <v>3.0801980198019791E-2</v>
      </c>
      <c r="AM61">
        <v>1.4326502417683599E-2</v>
      </c>
      <c r="AO61">
        <v>5.6468103916366428E-3</v>
      </c>
      <c r="AP61" s="13">
        <f t="shared" si="20"/>
        <v>6.0985552229675744E-3</v>
      </c>
      <c r="AQ61" s="13"/>
      <c r="AR61" s="24">
        <v>0.56127835901232226</v>
      </c>
      <c r="AS61">
        <v>6.0985552229675744E-3</v>
      </c>
      <c r="AT61" s="24">
        <v>9.0985552229675692E-3</v>
      </c>
      <c r="AU61" s="13">
        <f t="shared" si="21"/>
        <v>9.650649309461197E-3</v>
      </c>
    </row>
    <row r="62" spans="6:47" x14ac:dyDescent="0.3">
      <c r="I62">
        <v>8.1100000000000005E-2</v>
      </c>
      <c r="J62">
        <v>12.2</v>
      </c>
      <c r="K62">
        <v>5.0999999999999996</v>
      </c>
      <c r="L62" s="22">
        <f t="shared" si="2"/>
        <v>5.0999999999999995E-3</v>
      </c>
      <c r="M62" s="22">
        <f t="shared" si="3"/>
        <v>8.1100000000000012</v>
      </c>
      <c r="N62" s="13">
        <f t="shared" si="4"/>
        <v>0.122</v>
      </c>
      <c r="P62" s="23">
        <f t="shared" si="35"/>
        <v>12.2</v>
      </c>
      <c r="Q62" s="23">
        <v>3</v>
      </c>
      <c r="R62" s="23">
        <f t="shared" si="36"/>
        <v>5.0999999999999995E-3</v>
      </c>
      <c r="S62" s="23">
        <v>0.99870000000000003</v>
      </c>
      <c r="T62" s="23">
        <v>2.6480000000000001</v>
      </c>
      <c r="U62" s="23">
        <f t="shared" si="37"/>
        <v>1.0071114300000001</v>
      </c>
      <c r="V62" s="23">
        <f t="shared" si="38"/>
        <v>3.1161679871601207</v>
      </c>
      <c r="W62" s="23">
        <f t="shared" si="39"/>
        <v>8.1100000000000012</v>
      </c>
      <c r="X62" s="23">
        <f t="shared" si="40"/>
        <v>0.57722268445533353</v>
      </c>
      <c r="Y62" s="23">
        <f t="shared" si="11"/>
        <v>1.3162194522087547</v>
      </c>
      <c r="AA62" s="13">
        <f t="shared" si="12"/>
        <v>5.5015929223111498E-3</v>
      </c>
      <c r="AB62" s="14"/>
      <c r="AC62">
        <v>0.35</v>
      </c>
      <c r="AD62">
        <v>0.35</v>
      </c>
      <c r="AE62">
        <v>1</v>
      </c>
      <c r="AF62" s="20">
        <f t="shared" si="29"/>
        <v>7.8700000000000006E-2</v>
      </c>
      <c r="AG62" s="20">
        <f t="shared" si="30"/>
        <v>8.1100000000000005E-2</v>
      </c>
      <c r="AH62" s="20">
        <f t="shared" si="31"/>
        <v>0.125</v>
      </c>
      <c r="AI62" s="20">
        <f t="shared" si="32"/>
        <v>0.122</v>
      </c>
      <c r="AJ62">
        <f t="shared" si="33"/>
        <v>3.443125E-3</v>
      </c>
      <c r="AK62">
        <f t="shared" si="34"/>
        <v>3.4629700000000001E-3</v>
      </c>
      <c r="AL62">
        <f t="shared" si="19"/>
        <v>7.0963704630788878E-4</v>
      </c>
      <c r="AM62">
        <v>4.0222342705710295E-3</v>
      </c>
      <c r="AO62">
        <v>5.5015929223111498E-3</v>
      </c>
      <c r="AP62" s="13">
        <f t="shared" si="20"/>
        <v>5.9417203560960426E-3</v>
      </c>
      <c r="AQ62" s="13"/>
      <c r="AR62" s="24">
        <v>0.57722268445533353</v>
      </c>
      <c r="AS62">
        <v>5.9417203560960426E-3</v>
      </c>
      <c r="AT62" s="24">
        <v>7.9417203560960391E-3</v>
      </c>
      <c r="AU62" s="13">
        <f t="shared" si="21"/>
        <v>9.4245388575640021E-3</v>
      </c>
    </row>
    <row r="63" spans="6:47" x14ac:dyDescent="0.3">
      <c r="I63">
        <v>3.9699999999999999E-2</v>
      </c>
      <c r="J63">
        <v>12.1</v>
      </c>
      <c r="K63">
        <v>0.99999999999999978</v>
      </c>
      <c r="L63" s="22">
        <f t="shared" si="2"/>
        <v>9.999999999999998E-4</v>
      </c>
      <c r="M63" s="22">
        <f t="shared" si="3"/>
        <v>3.9699999999999998</v>
      </c>
      <c r="N63" s="13">
        <f t="shared" si="4"/>
        <v>0.121</v>
      </c>
      <c r="P63" s="23">
        <f t="shared" si="35"/>
        <v>12.1</v>
      </c>
      <c r="Q63" s="23">
        <v>1</v>
      </c>
      <c r="R63" s="23">
        <f t="shared" si="36"/>
        <v>9.999999999999998E-4</v>
      </c>
      <c r="S63" s="23">
        <v>0.99870000000000003</v>
      </c>
      <c r="T63" s="23">
        <v>2.6480000000000001</v>
      </c>
      <c r="U63" s="23">
        <f t="shared" si="37"/>
        <v>1.0003493000000001</v>
      </c>
      <c r="V63" s="23">
        <f t="shared" si="38"/>
        <v>0.61101333081570985</v>
      </c>
      <c r="W63" s="23">
        <f t="shared" si="39"/>
        <v>3.9699999999999998</v>
      </c>
      <c r="X63" s="23">
        <f t="shared" si="40"/>
        <v>0.46901733234546233</v>
      </c>
      <c r="Y63" s="23">
        <f t="shared" si="11"/>
        <v>1.4601771699358079</v>
      </c>
      <c r="AA63" s="13">
        <f t="shared" si="12"/>
        <v>6.67330771578488E-3</v>
      </c>
      <c r="AB63" s="14"/>
      <c r="AC63">
        <v>0.35</v>
      </c>
      <c r="AD63">
        <v>0.35</v>
      </c>
      <c r="AE63">
        <v>1</v>
      </c>
      <c r="AF63" s="20">
        <f t="shared" si="29"/>
        <v>3.4500000000000003E-2</v>
      </c>
      <c r="AG63" s="20">
        <f t="shared" si="30"/>
        <v>3.9699999999999999E-2</v>
      </c>
      <c r="AH63" s="20">
        <f t="shared" si="31"/>
        <v>0.124</v>
      </c>
      <c r="AI63" s="20">
        <f t="shared" si="32"/>
        <v>0.121</v>
      </c>
      <c r="AJ63">
        <f t="shared" si="33"/>
        <v>1.4973E-3</v>
      </c>
      <c r="AK63">
        <f t="shared" si="34"/>
        <v>1.681295E-3</v>
      </c>
      <c r="AL63">
        <f t="shared" si="19"/>
        <v>1.4169811320754714E-2</v>
      </c>
      <c r="AM63">
        <v>8.0970350404312649E-2</v>
      </c>
      <c r="AO63">
        <v>6.67330771578488E-3</v>
      </c>
      <c r="AP63" s="13"/>
      <c r="AQ63" s="13">
        <f t="shared" si="22"/>
        <v>6.1789886257267402E-3</v>
      </c>
      <c r="AR63" s="24">
        <v>0.46901733234546233</v>
      </c>
      <c r="AS63">
        <v>6.1789886257267402E-3</v>
      </c>
      <c r="AT63" s="24">
        <v>9.1789886257267403E-3</v>
      </c>
      <c r="AU63" s="13">
        <f t="shared" si="21"/>
        <v>9.766407253382136E-3</v>
      </c>
    </row>
    <row r="64" spans="6:47" x14ac:dyDescent="0.3">
      <c r="I64">
        <v>4.24E-2</v>
      </c>
      <c r="J64">
        <v>10.1</v>
      </c>
      <c r="K64">
        <v>0.9000000000000008</v>
      </c>
      <c r="L64" s="22">
        <f t="shared" si="2"/>
        <v>9.0000000000000084E-4</v>
      </c>
      <c r="M64" s="22">
        <f t="shared" si="3"/>
        <v>4.24</v>
      </c>
      <c r="N64" s="13">
        <f t="shared" si="4"/>
        <v>0.10099999999999999</v>
      </c>
      <c r="P64" s="23">
        <f t="shared" si="35"/>
        <v>10.1</v>
      </c>
      <c r="Q64" s="23">
        <v>2</v>
      </c>
      <c r="R64" s="23">
        <f t="shared" si="36"/>
        <v>9.0000000000000084E-4</v>
      </c>
      <c r="S64" s="23">
        <v>0.99870000000000003</v>
      </c>
      <c r="T64" s="23">
        <v>2.6480000000000001</v>
      </c>
      <c r="U64" s="23">
        <f t="shared" si="37"/>
        <v>1.0001843699999999</v>
      </c>
      <c r="V64" s="23">
        <f t="shared" si="38"/>
        <v>0.54991199773413957</v>
      </c>
      <c r="W64" s="23">
        <f t="shared" si="39"/>
        <v>4.24</v>
      </c>
      <c r="X64" s="23">
        <f t="shared" si="40"/>
        <v>0.30875799676557342</v>
      </c>
      <c r="Y64" s="23">
        <f t="shared" si="11"/>
        <v>1.7996617767845962</v>
      </c>
      <c r="AA64" s="13">
        <f t="shared" si="12"/>
        <v>9.8450978862312417E-3</v>
      </c>
      <c r="AB64" s="14"/>
      <c r="AC64">
        <v>0.35</v>
      </c>
      <c r="AD64">
        <v>0.35</v>
      </c>
      <c r="AE64">
        <v>1</v>
      </c>
      <c r="AF64" s="20">
        <f t="shared" si="29"/>
        <v>3.4599999999999999E-2</v>
      </c>
      <c r="AG64" s="20">
        <f t="shared" si="30"/>
        <v>4.24E-2</v>
      </c>
      <c r="AH64" s="20">
        <f t="shared" si="31"/>
        <v>0.11199999999999999</v>
      </c>
      <c r="AI64" s="20">
        <f t="shared" si="32"/>
        <v>0.10099999999999999</v>
      </c>
      <c r="AJ64">
        <f t="shared" si="33"/>
        <v>1.3563199999999998E-3</v>
      </c>
      <c r="AK64">
        <f t="shared" si="34"/>
        <v>1.4988399999999998E-3</v>
      </c>
      <c r="AL64">
        <f t="shared" si="19"/>
        <v>1.0576623376623372E-2</v>
      </c>
      <c r="AM64">
        <v>6.9517712334613721E-2</v>
      </c>
      <c r="AO64">
        <v>9.8450978862312417E-3</v>
      </c>
      <c r="AP64" s="13"/>
      <c r="AQ64" s="13">
        <f t="shared" si="22"/>
        <v>9.1158313761400388E-3</v>
      </c>
      <c r="AR64" s="24">
        <v>0.30875799676557342</v>
      </c>
      <c r="AS64">
        <v>9.1158313761400388E-3</v>
      </c>
      <c r="AT64" s="24">
        <v>1.3115831376140001E-2</v>
      </c>
      <c r="AU64" s="13">
        <f t="shared" si="21"/>
        <v>1.3912802418187566E-2</v>
      </c>
    </row>
    <row r="65" spans="6:47" x14ac:dyDescent="0.3">
      <c r="I65">
        <v>5.5500000000000001E-2</v>
      </c>
      <c r="J65">
        <v>8.5</v>
      </c>
      <c r="K65">
        <v>3.0000000000000004</v>
      </c>
      <c r="L65" s="22">
        <f t="shared" si="2"/>
        <v>3.0000000000000005E-3</v>
      </c>
      <c r="M65" s="22">
        <f t="shared" si="3"/>
        <v>5.55</v>
      </c>
      <c r="N65" s="13">
        <f t="shared" si="4"/>
        <v>8.5000000000000006E-2</v>
      </c>
      <c r="P65" s="23">
        <f t="shared" si="35"/>
        <v>8.5</v>
      </c>
      <c r="Q65" s="23">
        <v>3</v>
      </c>
      <c r="R65" s="23">
        <f t="shared" si="36"/>
        <v>3.0000000000000005E-3</v>
      </c>
      <c r="S65" s="23">
        <v>0.99870000000000003</v>
      </c>
      <c r="T65" s="23">
        <v>2.6480000000000001</v>
      </c>
      <c r="U65" s="23">
        <f t="shared" si="37"/>
        <v>1.0036479</v>
      </c>
      <c r="V65" s="23">
        <f t="shared" si="38"/>
        <v>1.8330399924471303</v>
      </c>
      <c r="W65" s="23">
        <f t="shared" si="39"/>
        <v>5.55</v>
      </c>
      <c r="X65" s="23">
        <f t="shared" si="40"/>
        <v>0.50513714588666647</v>
      </c>
      <c r="Y65" s="23">
        <f t="shared" si="11"/>
        <v>1.4070040481552843</v>
      </c>
      <c r="AA65" s="13">
        <f t="shared" si="12"/>
        <v>6.2283490633725366E-3</v>
      </c>
      <c r="AB65" s="14"/>
      <c r="AC65">
        <v>0.35</v>
      </c>
      <c r="AD65">
        <v>0.35</v>
      </c>
      <c r="AE65">
        <v>1</v>
      </c>
      <c r="AF65" s="20">
        <f t="shared" si="29"/>
        <v>5.5100000000000003E-2</v>
      </c>
      <c r="AG65" s="20">
        <f t="shared" si="30"/>
        <v>5.5500000000000001E-2</v>
      </c>
      <c r="AH65" s="20">
        <f t="shared" si="31"/>
        <v>0.09</v>
      </c>
      <c r="AI65" s="20">
        <f t="shared" si="32"/>
        <v>8.5000000000000006E-2</v>
      </c>
      <c r="AJ65">
        <f t="shared" si="33"/>
        <v>1.7356499999999998E-3</v>
      </c>
      <c r="AK65">
        <f t="shared" si="34"/>
        <v>1.651125E-3</v>
      </c>
      <c r="AL65">
        <f t="shared" si="19"/>
        <v>4.3670886075949256E-3</v>
      </c>
      <c r="AM65">
        <v>3.4936708860759405E-2</v>
      </c>
      <c r="AO65">
        <v>6.2283490633725366E-3</v>
      </c>
      <c r="AP65" s="13"/>
      <c r="AQ65" s="13">
        <f t="shared" si="22"/>
        <v>5.7669898734930888E-3</v>
      </c>
      <c r="AR65" s="24">
        <v>0.50513714588666647</v>
      </c>
      <c r="AS65">
        <v>5.7669898734930888E-3</v>
      </c>
      <c r="AT65" s="24">
        <v>7.7669898734930897E-3</v>
      </c>
      <c r="AU65" s="13">
        <f t="shared" si="21"/>
        <v>9.1719939971303486E-3</v>
      </c>
    </row>
    <row r="66" spans="6:47" x14ac:dyDescent="0.3">
      <c r="I66">
        <v>8.2000000000000003E-2</v>
      </c>
      <c r="J66">
        <v>15</v>
      </c>
      <c r="K66">
        <v>4.3999999999999995</v>
      </c>
      <c r="L66" s="22">
        <f t="shared" si="2"/>
        <v>4.3999999999999994E-3</v>
      </c>
      <c r="M66" s="22">
        <f t="shared" si="3"/>
        <v>8.2000000000000011</v>
      </c>
      <c r="N66" s="13">
        <f t="shared" si="4"/>
        <v>0.15</v>
      </c>
      <c r="P66" s="23">
        <f t="shared" si="35"/>
        <v>15</v>
      </c>
      <c r="Q66" s="23">
        <v>1</v>
      </c>
      <c r="R66" s="23">
        <f t="shared" si="36"/>
        <v>4.3999999999999994E-3</v>
      </c>
      <c r="S66" s="23">
        <v>0.99870000000000003</v>
      </c>
      <c r="T66" s="23">
        <v>2.6480000000000001</v>
      </c>
      <c r="U66" s="23">
        <f t="shared" si="37"/>
        <v>1.00595692</v>
      </c>
      <c r="V66" s="23">
        <f t="shared" si="38"/>
        <v>2.6884586555891237</v>
      </c>
      <c r="W66" s="23">
        <f t="shared" si="39"/>
        <v>8.2000000000000011</v>
      </c>
      <c r="X66" s="23">
        <f t="shared" si="40"/>
        <v>0.59965404305042413</v>
      </c>
      <c r="Y66" s="23">
        <f t="shared" si="11"/>
        <v>1.2913668001833452</v>
      </c>
      <c r="AA66" s="13">
        <f t="shared" si="12"/>
        <v>5.3099256153086929E-3</v>
      </c>
      <c r="AB66" s="14"/>
      <c r="AC66">
        <v>0.35</v>
      </c>
      <c r="AD66">
        <v>0.35</v>
      </c>
      <c r="AE66">
        <v>1</v>
      </c>
      <c r="AF66" s="20">
        <f t="shared" si="29"/>
        <v>7.5600000000000001E-2</v>
      </c>
      <c r="AG66" s="20">
        <f t="shared" si="30"/>
        <v>8.2000000000000003E-2</v>
      </c>
      <c r="AH66" s="20">
        <f t="shared" si="31"/>
        <v>0.153</v>
      </c>
      <c r="AI66" s="20">
        <f t="shared" si="32"/>
        <v>0.15</v>
      </c>
      <c r="AJ66">
        <f t="shared" si="33"/>
        <v>4.0483799999999999E-3</v>
      </c>
      <c r="AK66">
        <f t="shared" si="34"/>
        <v>4.3049999999999998E-3</v>
      </c>
      <c r="AL66">
        <f t="shared" si="19"/>
        <v>9.304568527918779E-3</v>
      </c>
      <c r="AM66">
        <v>4.2991405739558716E-2</v>
      </c>
      <c r="AO66">
        <v>5.3099256153086929E-3</v>
      </c>
      <c r="AP66" s="13"/>
      <c r="AQ66" s="13">
        <f t="shared" si="22"/>
        <v>4.9165977919524931E-3</v>
      </c>
      <c r="AR66" s="24">
        <v>0.59965404305042413</v>
      </c>
      <c r="AS66">
        <v>4.9165977919524931E-3</v>
      </c>
      <c r="AT66" s="24">
        <v>6.9165977919524897E-3</v>
      </c>
      <c r="AU66" s="13">
        <f t="shared" si="21"/>
        <v>7.9325873018634072E-3</v>
      </c>
    </row>
    <row r="67" spans="6:47" x14ac:dyDescent="0.3">
      <c r="I67">
        <v>7.6799999999999993E-2</v>
      </c>
      <c r="J67">
        <v>15.2</v>
      </c>
      <c r="K67">
        <v>5.6</v>
      </c>
      <c r="L67" s="22">
        <f t="shared" si="2"/>
        <v>5.5999999999999999E-3</v>
      </c>
      <c r="M67" s="22">
        <f t="shared" si="3"/>
        <v>7.68</v>
      </c>
      <c r="N67" s="13">
        <f t="shared" si="4"/>
        <v>0.152</v>
      </c>
      <c r="P67" s="23">
        <f t="shared" si="35"/>
        <v>15.2</v>
      </c>
      <c r="Q67" s="23">
        <v>2</v>
      </c>
      <c r="R67" s="23">
        <f t="shared" si="36"/>
        <v>5.5999999999999999E-3</v>
      </c>
      <c r="S67" s="23">
        <v>0.99870000000000003</v>
      </c>
      <c r="T67" s="23">
        <v>2.6480000000000001</v>
      </c>
      <c r="U67" s="23">
        <f t="shared" si="37"/>
        <v>1.0079360800000001</v>
      </c>
      <c r="V67" s="23">
        <f t="shared" si="38"/>
        <v>3.4216746525679764</v>
      </c>
      <c r="W67" s="23">
        <f t="shared" si="39"/>
        <v>7.68</v>
      </c>
      <c r="X67" s="23">
        <f t="shared" si="40"/>
        <v>0.88124206482725087</v>
      </c>
      <c r="Y67" s="23">
        <f t="shared" si="11"/>
        <v>1.0652520785986681</v>
      </c>
      <c r="AA67" s="13">
        <f t="shared" si="12"/>
        <v>3.7117684531617614E-3</v>
      </c>
      <c r="AB67" s="14"/>
      <c r="AC67">
        <v>0.35</v>
      </c>
      <c r="AD67">
        <v>0.35</v>
      </c>
      <c r="AE67">
        <v>1</v>
      </c>
      <c r="AF67" s="20">
        <f t="shared" si="29"/>
        <v>8.3000000000000004E-2</v>
      </c>
      <c r="AG67" s="20">
        <f t="shared" si="30"/>
        <v>7.6799999999999993E-2</v>
      </c>
      <c r="AH67" s="20">
        <f t="shared" si="31"/>
        <v>0.154</v>
      </c>
      <c r="AI67" s="20">
        <f t="shared" si="32"/>
        <v>0.152</v>
      </c>
      <c r="AJ67">
        <f t="shared" si="33"/>
        <v>4.4736999999999997E-3</v>
      </c>
      <c r="AK67">
        <f t="shared" si="34"/>
        <v>4.0857599999999999E-3</v>
      </c>
      <c r="AL67">
        <f t="shared" si="19"/>
        <v>1.387234042553191E-2</v>
      </c>
      <c r="AM67">
        <v>6.3468224169100237E-2</v>
      </c>
      <c r="AO67">
        <v>3.7117684531617614E-3</v>
      </c>
      <c r="AP67" s="13"/>
      <c r="AQ67" s="13">
        <f t="shared" si="22"/>
        <v>3.4368226418164454E-3</v>
      </c>
      <c r="AR67" s="24">
        <v>0.88124206482725087</v>
      </c>
      <c r="AS67">
        <v>3.4368226418164454E-3</v>
      </c>
      <c r="AT67" s="24">
        <v>5.4368226418164498E-3</v>
      </c>
      <c r="AU67" s="13">
        <f t="shared" si="21"/>
        <v>5.7266808441346429E-3</v>
      </c>
    </row>
    <row r="68" spans="6:47" x14ac:dyDescent="0.3">
      <c r="I68">
        <v>9.2799999999999994E-2</v>
      </c>
      <c r="J68">
        <v>13.5</v>
      </c>
      <c r="K68">
        <v>6.5</v>
      </c>
      <c r="L68" s="22">
        <f t="shared" si="2"/>
        <v>6.4999999999999997E-3</v>
      </c>
      <c r="M68" s="22">
        <f t="shared" si="3"/>
        <v>9.2799999999999994</v>
      </c>
      <c r="N68" s="13">
        <f t="shared" si="4"/>
        <v>0.13500000000000001</v>
      </c>
      <c r="P68" s="23">
        <f t="shared" si="35"/>
        <v>13.5</v>
      </c>
      <c r="Q68" s="23">
        <v>3</v>
      </c>
      <c r="R68" s="23">
        <f t="shared" si="36"/>
        <v>6.4999999999999997E-3</v>
      </c>
      <c r="S68" s="23">
        <v>0.99870000000000003</v>
      </c>
      <c r="T68" s="23">
        <v>2.6480000000000001</v>
      </c>
      <c r="U68" s="23">
        <f t="shared" si="37"/>
        <v>1.0094204500000001</v>
      </c>
      <c r="V68" s="23">
        <f t="shared" si="38"/>
        <v>3.9715866503021151</v>
      </c>
      <c r="W68" s="23">
        <f t="shared" si="39"/>
        <v>9.2799999999999994</v>
      </c>
      <c r="X68" s="23">
        <f t="shared" si="40"/>
        <v>0.62173635760983892</v>
      </c>
      <c r="Y68" s="23">
        <f t="shared" si="11"/>
        <v>1.2682266286077539</v>
      </c>
      <c r="AA68" s="13">
        <f t="shared" si="12"/>
        <v>5.1342942313307351E-3</v>
      </c>
      <c r="AB68" s="14"/>
      <c r="AC68">
        <v>0.35</v>
      </c>
      <c r="AD68">
        <v>0.35</v>
      </c>
      <c r="AE68">
        <v>1</v>
      </c>
      <c r="AF68" s="20">
        <f t="shared" si="29"/>
        <v>8.2799999999999999E-2</v>
      </c>
      <c r="AG68" s="20">
        <f t="shared" si="30"/>
        <v>9.2799999999999994E-2</v>
      </c>
      <c r="AH68" s="20">
        <f t="shared" si="31"/>
        <v>0.151</v>
      </c>
      <c r="AI68" s="20">
        <f t="shared" si="32"/>
        <v>0.13500000000000001</v>
      </c>
      <c r="AJ68">
        <f t="shared" si="33"/>
        <v>4.3759799999999998E-3</v>
      </c>
      <c r="AK68">
        <f t="shared" si="34"/>
        <v>4.3847999999999995E-3</v>
      </c>
      <c r="AL68">
        <f t="shared" si="19"/>
        <v>2.8701594533028514E-4</v>
      </c>
      <c r="AM68">
        <v>1.4049731589594377E-3</v>
      </c>
      <c r="AO68">
        <v>5.1342942313307351E-3</v>
      </c>
      <c r="AP68" s="13"/>
      <c r="AQ68" s="13">
        <f t="shared" si="22"/>
        <v>4.7539761401210511E-3</v>
      </c>
      <c r="AR68" s="24">
        <v>0.62173635760983892</v>
      </c>
      <c r="AS68">
        <v>4.7539761401210511E-3</v>
      </c>
      <c r="AT68" s="24">
        <v>4.7539761401210511E-3</v>
      </c>
      <c r="AU68" s="13">
        <f t="shared" si="21"/>
        <v>7.693462972125969E-3</v>
      </c>
    </row>
    <row r="69" spans="6:47" s="13" customFormat="1" x14ac:dyDescent="0.3">
      <c r="F69" s="13">
        <v>400</v>
      </c>
      <c r="I69" s="13">
        <v>4.2999999999999997E-2</v>
      </c>
      <c r="J69" s="13">
        <v>9.5</v>
      </c>
      <c r="K69" s="13">
        <v>0.6</v>
      </c>
      <c r="L69" s="22">
        <f t="shared" si="2"/>
        <v>5.9999999999999995E-4</v>
      </c>
      <c r="M69" s="22">
        <f t="shared" si="3"/>
        <v>4.3</v>
      </c>
      <c r="N69" s="13">
        <f t="shared" si="4"/>
        <v>9.5000000000000001E-2</v>
      </c>
      <c r="P69" s="23">
        <f t="shared" si="35"/>
        <v>9.5</v>
      </c>
      <c r="Q69" s="23">
        <v>1</v>
      </c>
      <c r="R69" s="23">
        <f t="shared" si="36"/>
        <v>5.9999999999999995E-4</v>
      </c>
      <c r="S69" s="23">
        <v>0.99870000000000003</v>
      </c>
      <c r="T69" s="23">
        <v>2.6480000000000001</v>
      </c>
      <c r="U69" s="23">
        <f t="shared" si="37"/>
        <v>0.99968958000000008</v>
      </c>
      <c r="V69" s="23">
        <f t="shared" si="38"/>
        <v>0.36660799848942599</v>
      </c>
      <c r="W69" s="23">
        <f t="shared" si="39"/>
        <v>4.3</v>
      </c>
      <c r="X69" s="23">
        <f t="shared" si="40"/>
        <v>0.18833128945363595</v>
      </c>
      <c r="Y69" s="23">
        <f t="shared" si="11"/>
        <v>2.3042986216142918</v>
      </c>
      <c r="AA69" s="13">
        <f t="shared" si="12"/>
        <v>1.5592241090448603E-2</v>
      </c>
      <c r="AB69" s="14"/>
      <c r="AC69">
        <v>0.35</v>
      </c>
      <c r="AD69">
        <v>0.35</v>
      </c>
      <c r="AE69">
        <v>1</v>
      </c>
      <c r="AF69" s="20">
        <f t="shared" si="29"/>
        <v>3.9600000000000003E-2</v>
      </c>
      <c r="AG69" s="20">
        <f t="shared" si="30"/>
        <v>4.2999999999999997E-2</v>
      </c>
      <c r="AH69" s="20">
        <f t="shared" si="31"/>
        <v>0.111</v>
      </c>
      <c r="AI69" s="20">
        <f t="shared" si="32"/>
        <v>9.5000000000000001E-2</v>
      </c>
      <c r="AJ69">
        <f t="shared" si="33"/>
        <v>1.53846E-3</v>
      </c>
      <c r="AK69">
        <f t="shared" si="34"/>
        <v>1.42975E-3</v>
      </c>
      <c r="AL69">
        <f t="shared" si="19"/>
        <v>7.5205811138014476E-3</v>
      </c>
      <c r="AM69" s="13">
        <v>5.1110745433602063E-2</v>
      </c>
      <c r="AO69" s="13">
        <v>1.5592241090448603E-2</v>
      </c>
      <c r="AP69" s="13">
        <f t="shared" si="20"/>
        <v>1.6839620377684491E-2</v>
      </c>
      <c r="AR69" s="24">
        <v>0.18833128945363595</v>
      </c>
      <c r="AS69" s="13">
        <v>1.6839620377684491E-2</v>
      </c>
      <c r="AT69" s="24">
        <v>1.6839620377684491E-2</v>
      </c>
      <c r="AU69" s="13">
        <f t="shared" si="21"/>
        <v>2.4319933892678249E-2</v>
      </c>
    </row>
    <row r="70" spans="6:47" x14ac:dyDescent="0.3">
      <c r="I70">
        <v>2.87E-2</v>
      </c>
      <c r="J70">
        <v>12.1</v>
      </c>
      <c r="K70">
        <v>1</v>
      </c>
      <c r="L70" s="22">
        <f t="shared" si="2"/>
        <v>1E-3</v>
      </c>
      <c r="M70" s="22">
        <f t="shared" si="3"/>
        <v>2.87</v>
      </c>
      <c r="N70" s="13">
        <f t="shared" si="4"/>
        <v>0.121</v>
      </c>
      <c r="P70" s="23">
        <f t="shared" si="35"/>
        <v>12.1</v>
      </c>
      <c r="Q70" s="23">
        <v>2</v>
      </c>
      <c r="R70" s="23">
        <f t="shared" si="36"/>
        <v>1E-3</v>
      </c>
      <c r="S70" s="23">
        <v>0.99870000000000003</v>
      </c>
      <c r="T70" s="23">
        <v>2.6480000000000001</v>
      </c>
      <c r="U70" s="23">
        <f t="shared" si="37"/>
        <v>1.0003493000000001</v>
      </c>
      <c r="V70" s="23">
        <f t="shared" si="38"/>
        <v>0.61101333081571008</v>
      </c>
      <c r="W70" s="23">
        <f t="shared" si="39"/>
        <v>2.87</v>
      </c>
      <c r="X70" s="23">
        <f t="shared" si="40"/>
        <v>0.89703135012487933</v>
      </c>
      <c r="Y70" s="23">
        <f t="shared" si="11"/>
        <v>1.0558353280535544</v>
      </c>
      <c r="AA70" s="13">
        <f t="shared" si="12"/>
        <v>3.6509641731991217E-3</v>
      </c>
      <c r="AB70" s="14"/>
      <c r="AC70">
        <v>0.35</v>
      </c>
      <c r="AD70">
        <v>0.35</v>
      </c>
      <c r="AE70">
        <v>1</v>
      </c>
      <c r="AF70" s="20">
        <f t="shared" si="29"/>
        <v>4.19E-2</v>
      </c>
      <c r="AG70" s="20">
        <f t="shared" si="30"/>
        <v>2.87E-2</v>
      </c>
      <c r="AH70" s="20">
        <f t="shared" si="31"/>
        <v>0.13</v>
      </c>
      <c r="AI70" s="20">
        <f t="shared" si="32"/>
        <v>0.121</v>
      </c>
      <c r="AJ70">
        <f t="shared" si="33"/>
        <v>1.9064500000000001E-3</v>
      </c>
      <c r="AK70">
        <f t="shared" si="34"/>
        <v>1.2154449999999999E-3</v>
      </c>
      <c r="AL70">
        <f t="shared" si="19"/>
        <v>5.592917847025497E-2</v>
      </c>
      <c r="AM70">
        <v>3.11955577124928E-2</v>
      </c>
      <c r="AO70">
        <v>3.6509641731991217E-3</v>
      </c>
      <c r="AP70" s="13">
        <f t="shared" si="20"/>
        <v>3.943041307055052E-3</v>
      </c>
      <c r="AQ70" s="13"/>
      <c r="AR70" s="24">
        <v>0.89703135012487933</v>
      </c>
      <c r="AS70">
        <v>3.943041307055052E-3</v>
      </c>
      <c r="AT70" s="24">
        <v>3.943041307055052E-3</v>
      </c>
      <c r="AU70" s="13">
        <f t="shared" si="21"/>
        <v>6.4894293301895533E-3</v>
      </c>
    </row>
    <row r="71" spans="6:47" x14ac:dyDescent="0.3">
      <c r="I71">
        <v>4.2900000000000001E-2</v>
      </c>
      <c r="J71">
        <v>8.9</v>
      </c>
      <c r="K71">
        <v>1.3</v>
      </c>
      <c r="L71" s="22">
        <f t="shared" si="2"/>
        <v>1.2999999999999999E-3</v>
      </c>
      <c r="M71" s="22">
        <f t="shared" si="3"/>
        <v>4.29</v>
      </c>
      <c r="N71" s="13">
        <f t="shared" si="4"/>
        <v>8.900000000000001E-2</v>
      </c>
      <c r="P71" s="23">
        <f t="shared" si="35"/>
        <v>8.9</v>
      </c>
      <c r="Q71" s="23">
        <v>3</v>
      </c>
      <c r="R71" s="23">
        <f t="shared" si="36"/>
        <v>1.2999999999999999E-3</v>
      </c>
      <c r="S71" s="23">
        <v>0.99870000000000003</v>
      </c>
      <c r="T71" s="23">
        <v>2.6480000000000001</v>
      </c>
      <c r="U71" s="23">
        <f t="shared" si="37"/>
        <v>1.00084409</v>
      </c>
      <c r="V71" s="23">
        <f t="shared" si="38"/>
        <v>0.79431733006042304</v>
      </c>
      <c r="W71" s="23">
        <f t="shared" si="39"/>
        <v>4.29</v>
      </c>
      <c r="X71" s="23">
        <f t="shared" si="40"/>
        <v>0.38359582035063094</v>
      </c>
      <c r="Y71" s="23">
        <f t="shared" si="11"/>
        <v>1.6145930055098816</v>
      </c>
      <c r="AA71" s="13">
        <f t="shared" si="12"/>
        <v>8.0454966192187588E-3</v>
      </c>
      <c r="AB71" s="14"/>
      <c r="AC71">
        <v>0.35</v>
      </c>
      <c r="AD71">
        <v>0.35</v>
      </c>
      <c r="AE71">
        <v>1</v>
      </c>
      <c r="AF71" s="20">
        <f t="shared" si="29"/>
        <v>4.5199999999999997E-2</v>
      </c>
      <c r="AG71" s="20">
        <f t="shared" si="30"/>
        <v>4.2900000000000001E-2</v>
      </c>
      <c r="AH71" s="20">
        <f t="shared" si="31"/>
        <v>0.12</v>
      </c>
      <c r="AI71" s="20">
        <f t="shared" si="32"/>
        <v>8.900000000000001E-2</v>
      </c>
      <c r="AJ71">
        <f t="shared" si="33"/>
        <v>1.8983999999999995E-3</v>
      </c>
      <c r="AK71">
        <f t="shared" si="34"/>
        <v>1.3363350000000001E-3</v>
      </c>
      <c r="AL71">
        <f t="shared" si="19"/>
        <v>3.6456299659477831E-2</v>
      </c>
      <c r="AM71">
        <v>2.44204878101765E-2</v>
      </c>
      <c r="AO71">
        <v>8.0454966192187588E-3</v>
      </c>
      <c r="AP71" s="13">
        <f t="shared" si="20"/>
        <v>8.6891363487562601E-3</v>
      </c>
      <c r="AQ71" s="13"/>
      <c r="AR71" s="24">
        <v>0.38359582035063094</v>
      </c>
      <c r="AS71">
        <v>8.6891363487562601E-3</v>
      </c>
      <c r="AT71" s="24">
        <v>8.6891363487562601E-3</v>
      </c>
      <c r="AU71" s="13">
        <f t="shared" si="21"/>
        <v>1.331891100605306E-2</v>
      </c>
    </row>
    <row r="72" spans="6:47" x14ac:dyDescent="0.3">
      <c r="I72">
        <v>9.6000000000000002E-2</v>
      </c>
      <c r="J72">
        <v>15.3</v>
      </c>
      <c r="K72">
        <v>3</v>
      </c>
      <c r="L72" s="22">
        <f t="shared" si="2"/>
        <v>3.0000000000000001E-3</v>
      </c>
      <c r="M72" s="22">
        <f t="shared" si="3"/>
        <v>9.6</v>
      </c>
      <c r="N72" s="13">
        <f t="shared" si="4"/>
        <v>0.153</v>
      </c>
      <c r="P72" s="23">
        <f t="shared" si="35"/>
        <v>15.3</v>
      </c>
      <c r="Q72" s="23">
        <v>1</v>
      </c>
      <c r="R72" s="23">
        <f t="shared" si="36"/>
        <v>3.0000000000000001E-3</v>
      </c>
      <c r="S72" s="23">
        <v>0.99870000000000003</v>
      </c>
      <c r="T72" s="23">
        <v>2.6480000000000001</v>
      </c>
      <c r="U72" s="23">
        <f t="shared" si="37"/>
        <v>1.0036479</v>
      </c>
      <c r="V72" s="23">
        <f t="shared" si="38"/>
        <v>1.8330399924471301</v>
      </c>
      <c r="W72" s="23">
        <f t="shared" si="39"/>
        <v>9.6</v>
      </c>
      <c r="X72" s="23">
        <f t="shared" si="40"/>
        <v>0.30426693160958773</v>
      </c>
      <c r="Y72" s="23">
        <f t="shared" si="11"/>
        <v>1.8128948805923173</v>
      </c>
      <c r="AA72" s="13">
        <f t="shared" si="12"/>
        <v>9.9801873123722788E-3</v>
      </c>
      <c r="AB72" s="14"/>
      <c r="AC72">
        <v>0.35</v>
      </c>
      <c r="AD72">
        <v>0.35</v>
      </c>
      <c r="AE72">
        <v>1</v>
      </c>
      <c r="AF72" s="20">
        <f t="shared" si="29"/>
        <v>7.5899999999999995E-2</v>
      </c>
      <c r="AG72" s="20">
        <f t="shared" si="30"/>
        <v>9.6000000000000002E-2</v>
      </c>
      <c r="AH72" s="20">
        <f t="shared" si="31"/>
        <v>0.152</v>
      </c>
      <c r="AI72" s="20">
        <f t="shared" si="32"/>
        <v>0.153</v>
      </c>
      <c r="AJ72">
        <f t="shared" si="33"/>
        <v>4.0378799999999998E-3</v>
      </c>
      <c r="AK72">
        <f t="shared" si="34"/>
        <v>5.1407999999999992E-3</v>
      </c>
      <c r="AL72">
        <f t="shared" si="19"/>
        <v>3.6663176265270492E-2</v>
      </c>
      <c r="AM72">
        <v>1.6828998941435601E-2</v>
      </c>
      <c r="AO72">
        <v>9.9801873123722788E-3</v>
      </c>
      <c r="AP72" s="13">
        <f t="shared" si="20"/>
        <v>1.0778602297362062E-2</v>
      </c>
      <c r="AQ72" s="13"/>
      <c r="AR72" s="24">
        <v>0.30426693160958773</v>
      </c>
      <c r="AS72">
        <v>1.0778602297362062E-2</v>
      </c>
      <c r="AT72" s="24">
        <v>8.7860229736210008E-3</v>
      </c>
      <c r="AU72" s="13">
        <f t="shared" si="21"/>
        <v>1.6204357931206372E-2</v>
      </c>
    </row>
    <row r="73" spans="6:47" x14ac:dyDescent="0.3">
      <c r="I73">
        <v>7.2800000000000004E-2</v>
      </c>
      <c r="J73">
        <v>15</v>
      </c>
      <c r="K73">
        <v>4.5999999999999996</v>
      </c>
      <c r="L73" s="22">
        <f t="shared" si="2"/>
        <v>4.5999999999999999E-3</v>
      </c>
      <c r="M73" s="22">
        <f t="shared" si="3"/>
        <v>7.28</v>
      </c>
      <c r="N73" s="13">
        <f t="shared" si="4"/>
        <v>0.15</v>
      </c>
      <c r="P73" s="23">
        <f t="shared" si="35"/>
        <v>15</v>
      </c>
      <c r="Q73" s="23">
        <v>2</v>
      </c>
      <c r="R73" s="23">
        <f t="shared" si="36"/>
        <v>4.5999999999999999E-3</v>
      </c>
      <c r="S73" s="23">
        <v>0.99870000000000003</v>
      </c>
      <c r="T73" s="23">
        <v>2.6480000000000001</v>
      </c>
      <c r="U73" s="23">
        <f t="shared" si="37"/>
        <v>1.0062867799999999</v>
      </c>
      <c r="V73" s="23">
        <f t="shared" si="38"/>
        <v>2.8106613217522662</v>
      </c>
      <c r="W73" s="23">
        <f t="shared" si="39"/>
        <v>7.28</v>
      </c>
      <c r="X73" s="23">
        <f t="shared" si="40"/>
        <v>0.79500960674753829</v>
      </c>
      <c r="Y73" s="23">
        <f t="shared" si="11"/>
        <v>1.1215375318976895</v>
      </c>
      <c r="AA73" s="13">
        <f t="shared" si="12"/>
        <v>4.0848639108156289E-3</v>
      </c>
      <c r="AB73" s="14"/>
      <c r="AC73">
        <v>0.35</v>
      </c>
      <c r="AD73">
        <v>0.35</v>
      </c>
      <c r="AE73">
        <v>1</v>
      </c>
      <c r="AF73" s="20">
        <f t="shared" si="29"/>
        <v>7.8299999999999995E-2</v>
      </c>
      <c r="AG73" s="20">
        <f t="shared" si="30"/>
        <v>7.2800000000000004E-2</v>
      </c>
      <c r="AH73" s="20">
        <f t="shared" si="31"/>
        <v>0.155</v>
      </c>
      <c r="AI73" s="20">
        <f t="shared" si="32"/>
        <v>0.15</v>
      </c>
      <c r="AJ73">
        <f t="shared" si="33"/>
        <v>4.2477749999999996E-3</v>
      </c>
      <c r="AK73">
        <f t="shared" si="34"/>
        <v>3.8219999999999999E-3</v>
      </c>
      <c r="AL73">
        <f t="shared" si="19"/>
        <v>1.6101919258769016E-2</v>
      </c>
      <c r="AM73">
        <v>7.3910449056644678E-2</v>
      </c>
      <c r="AO73">
        <v>4.0848639108156289E-3</v>
      </c>
      <c r="AP73" s="13">
        <f t="shared" si="20"/>
        <v>4.4116530236808791E-3</v>
      </c>
      <c r="AQ73" s="13"/>
      <c r="AR73" s="24">
        <v>0.79500960674753829</v>
      </c>
      <c r="AS73">
        <v>4.4116530236808791E-3</v>
      </c>
      <c r="AT73" s="24">
        <v>4.4116530236808791E-3</v>
      </c>
      <c r="AU73" s="13">
        <f t="shared" si="21"/>
        <v>7.1876550547694765E-3</v>
      </c>
    </row>
    <row r="74" spans="6:47" x14ac:dyDescent="0.3">
      <c r="I74">
        <v>7.8700000000000006E-2</v>
      </c>
      <c r="J74">
        <v>12.5</v>
      </c>
      <c r="K74">
        <v>5</v>
      </c>
      <c r="L74" s="22">
        <f t="shared" si="2"/>
        <v>5.0000000000000001E-3</v>
      </c>
      <c r="M74" s="22">
        <f t="shared" si="3"/>
        <v>7.870000000000001</v>
      </c>
      <c r="N74" s="13">
        <f t="shared" si="4"/>
        <v>0.125</v>
      </c>
      <c r="P74" s="23">
        <f t="shared" si="35"/>
        <v>12.5</v>
      </c>
      <c r="Q74" s="23">
        <v>3</v>
      </c>
      <c r="R74" s="23">
        <f t="shared" si="36"/>
        <v>5.0000000000000001E-3</v>
      </c>
      <c r="S74" s="23">
        <v>0.99870000000000003</v>
      </c>
      <c r="T74" s="23">
        <v>2.6480000000000001</v>
      </c>
      <c r="U74" s="23">
        <f t="shared" si="37"/>
        <v>1.0069465</v>
      </c>
      <c r="V74" s="23">
        <f t="shared" si="38"/>
        <v>3.0550666540785505</v>
      </c>
      <c r="W74" s="23">
        <f t="shared" si="39"/>
        <v>7.870000000000001</v>
      </c>
      <c r="X74" s="23">
        <f t="shared" si="40"/>
        <v>0.61572337964256252</v>
      </c>
      <c r="Y74" s="23">
        <f t="shared" si="11"/>
        <v>1.2744041520658274</v>
      </c>
      <c r="AA74" s="13">
        <f t="shared" si="12"/>
        <v>5.1809136253780606E-3</v>
      </c>
      <c r="AB74" s="14"/>
      <c r="AC74">
        <v>0.35</v>
      </c>
      <c r="AD74">
        <v>0.35</v>
      </c>
      <c r="AE74">
        <v>1</v>
      </c>
      <c r="AF74" s="20">
        <f t="shared" si="29"/>
        <v>8.5099999999999995E-2</v>
      </c>
      <c r="AG74" s="20">
        <f t="shared" si="30"/>
        <v>7.8700000000000006E-2</v>
      </c>
      <c r="AH74" s="20">
        <f t="shared" si="31"/>
        <v>0.15</v>
      </c>
      <c r="AI74" s="20">
        <f t="shared" si="32"/>
        <v>0.125</v>
      </c>
      <c r="AJ74">
        <f t="shared" si="33"/>
        <v>4.4677499999999995E-3</v>
      </c>
      <c r="AK74">
        <f t="shared" si="34"/>
        <v>3.443125E-3</v>
      </c>
      <c r="AL74">
        <f t="shared" si="19"/>
        <v>3.5744810744810729E-2</v>
      </c>
      <c r="AM74">
        <v>1.81973581973582E-2</v>
      </c>
      <c r="AO74">
        <v>5.1809136253780606E-3</v>
      </c>
      <c r="AP74" s="13">
        <f t="shared" si="20"/>
        <v>5.5953867154083054E-3</v>
      </c>
      <c r="AQ74" s="13"/>
      <c r="AR74" s="24">
        <v>0.61572337964256252</v>
      </c>
      <c r="AS74">
        <v>5.5953867154083054E-3</v>
      </c>
      <c r="AT74" s="24">
        <v>5.5953867154083054E-3</v>
      </c>
      <c r="AU74" s="13">
        <f t="shared" si="21"/>
        <v>8.9232980192050053E-3</v>
      </c>
    </row>
    <row r="75" spans="6:47" x14ac:dyDescent="0.3">
      <c r="I75">
        <v>3.4500000000000003E-2</v>
      </c>
      <c r="J75">
        <v>12.4</v>
      </c>
      <c r="K75">
        <v>0.80000000000000071</v>
      </c>
      <c r="L75" s="22">
        <f t="shared" si="2"/>
        <v>8.0000000000000069E-4</v>
      </c>
      <c r="M75" s="22">
        <f t="shared" si="3"/>
        <v>3.45</v>
      </c>
      <c r="N75" s="13">
        <f t="shared" si="4"/>
        <v>0.124</v>
      </c>
      <c r="P75" s="23">
        <f t="shared" si="35"/>
        <v>12.4</v>
      </c>
      <c r="Q75" s="23">
        <v>1</v>
      </c>
      <c r="R75" s="23">
        <f t="shared" si="36"/>
        <v>8.0000000000000069E-4</v>
      </c>
      <c r="S75" s="23">
        <v>0.99870000000000003</v>
      </c>
      <c r="T75" s="23">
        <v>2.6480000000000001</v>
      </c>
      <c r="U75" s="23">
        <f t="shared" si="37"/>
        <v>1.00001944</v>
      </c>
      <c r="V75" s="23">
        <f t="shared" si="38"/>
        <v>0.48881066465256851</v>
      </c>
      <c r="W75" s="23">
        <f t="shared" si="39"/>
        <v>3.45</v>
      </c>
      <c r="X75" s="23">
        <f t="shared" si="40"/>
        <v>0.50916438425684563</v>
      </c>
      <c r="Y75" s="23">
        <f t="shared" si="11"/>
        <v>1.401428648653295</v>
      </c>
      <c r="AA75" s="13">
        <f t="shared" si="12"/>
        <v>6.1825166964804452E-3</v>
      </c>
      <c r="AB75" s="14"/>
      <c r="AC75">
        <v>0.35</v>
      </c>
      <c r="AD75">
        <v>0.35</v>
      </c>
      <c r="AE75">
        <v>1</v>
      </c>
      <c r="AF75" s="20">
        <f t="shared" si="29"/>
        <v>3.2599999999999997E-2</v>
      </c>
      <c r="AG75" s="20">
        <f t="shared" si="30"/>
        <v>3.4500000000000003E-2</v>
      </c>
      <c r="AH75" s="20">
        <f t="shared" si="31"/>
        <v>0.115</v>
      </c>
      <c r="AI75" s="20">
        <f t="shared" si="32"/>
        <v>0.124</v>
      </c>
      <c r="AJ75">
        <f t="shared" si="33"/>
        <v>1.3121499999999998E-3</v>
      </c>
      <c r="AK75">
        <f t="shared" si="34"/>
        <v>1.4973E-3</v>
      </c>
      <c r="AL75">
        <f t="shared" si="19"/>
        <v>1.5767511177347263E-2</v>
      </c>
      <c r="AM75">
        <v>9.2361990160193183E-2</v>
      </c>
      <c r="AO75">
        <v>6.1825166964804452E-3</v>
      </c>
      <c r="AP75" s="13"/>
      <c r="AQ75" s="13">
        <f t="shared" si="22"/>
        <v>5.7245524967411525E-3</v>
      </c>
      <c r="AR75" s="24">
        <v>0.50916438425684563</v>
      </c>
      <c r="AS75">
        <v>5.7245524967411525E-3</v>
      </c>
      <c r="AT75" s="24">
        <v>7.7245524967411499E-3</v>
      </c>
      <c r="AU75" s="13">
        <f t="shared" si="21"/>
        <v>9.1105543560354336E-3</v>
      </c>
    </row>
    <row r="76" spans="6:47" x14ac:dyDescent="0.3">
      <c r="I76">
        <v>3.4599999999999999E-2</v>
      </c>
      <c r="J76">
        <v>11.2</v>
      </c>
      <c r="K76">
        <v>1.1000000000000001</v>
      </c>
      <c r="L76" s="22">
        <f t="shared" si="2"/>
        <v>1.1000000000000001E-3</v>
      </c>
      <c r="M76" s="22">
        <f t="shared" si="3"/>
        <v>3.46</v>
      </c>
      <c r="N76" s="13">
        <f t="shared" si="4"/>
        <v>0.11199999999999999</v>
      </c>
      <c r="P76" s="23">
        <f t="shared" si="35"/>
        <v>11.2</v>
      </c>
      <c r="Q76" s="23">
        <v>2</v>
      </c>
      <c r="R76" s="23">
        <f t="shared" si="36"/>
        <v>1.1000000000000001E-3</v>
      </c>
      <c r="S76" s="23">
        <v>0.99870000000000003</v>
      </c>
      <c r="T76" s="23">
        <v>2.6480000000000001</v>
      </c>
      <c r="U76" s="23">
        <f t="shared" si="37"/>
        <v>1.0005142300000001</v>
      </c>
      <c r="V76" s="23">
        <f t="shared" si="38"/>
        <v>0.67211466389728114</v>
      </c>
      <c r="W76" s="23">
        <f t="shared" si="39"/>
        <v>3.46</v>
      </c>
      <c r="X76" s="23">
        <f t="shared" si="40"/>
        <v>0.62841212317521566</v>
      </c>
      <c r="Y76" s="23">
        <f t="shared" si="11"/>
        <v>1.2614723119290294</v>
      </c>
      <c r="AA76" s="13">
        <f t="shared" si="12"/>
        <v>5.0835450840184824E-3</v>
      </c>
      <c r="AB76" s="14"/>
      <c r="AC76">
        <v>0.35</v>
      </c>
      <c r="AD76">
        <v>0.35</v>
      </c>
      <c r="AE76">
        <v>1</v>
      </c>
      <c r="AF76" s="20">
        <f t="shared" si="29"/>
        <v>3.8399999999999997E-2</v>
      </c>
      <c r="AG76" s="20">
        <f t="shared" si="30"/>
        <v>3.4599999999999999E-2</v>
      </c>
      <c r="AH76" s="20">
        <f t="shared" si="31"/>
        <v>0.12</v>
      </c>
      <c r="AI76" s="20">
        <f t="shared" si="32"/>
        <v>0.11199999999999999</v>
      </c>
      <c r="AJ76">
        <f t="shared" si="33"/>
        <v>1.6127999999999997E-3</v>
      </c>
      <c r="AK76">
        <f t="shared" si="34"/>
        <v>1.3563199999999998E-3</v>
      </c>
      <c r="AL76">
        <f t="shared" si="19"/>
        <v>2.0076712328767118E-2</v>
      </c>
      <c r="AM76">
        <v>1.21152574397733E-2</v>
      </c>
      <c r="AO76">
        <v>5.0835450840184824E-3</v>
      </c>
      <c r="AP76" s="13"/>
      <c r="AQ76" s="13">
        <f t="shared" si="22"/>
        <v>4.7069861889060018E-3</v>
      </c>
      <c r="AR76" s="24">
        <v>0.62841212317521566</v>
      </c>
      <c r="AS76">
        <v>4.7069861889060018E-3</v>
      </c>
      <c r="AT76" s="24">
        <v>4.7069861889060018E-3</v>
      </c>
      <c r="AU76" s="13">
        <f t="shared" si="21"/>
        <v>7.6242312582411364E-3</v>
      </c>
    </row>
    <row r="77" spans="6:47" x14ac:dyDescent="0.3">
      <c r="I77">
        <v>5.5100000000000003E-2</v>
      </c>
      <c r="J77">
        <v>9</v>
      </c>
      <c r="K77">
        <v>2.7</v>
      </c>
      <c r="L77" s="22">
        <f t="shared" si="2"/>
        <v>2.7000000000000001E-3</v>
      </c>
      <c r="M77" s="22">
        <f t="shared" si="3"/>
        <v>5.5100000000000007</v>
      </c>
      <c r="N77" s="13">
        <f t="shared" si="4"/>
        <v>0.09</v>
      </c>
      <c r="P77" s="23">
        <f t="shared" si="35"/>
        <v>9</v>
      </c>
      <c r="Q77" s="23">
        <v>3</v>
      </c>
      <c r="R77" s="23">
        <f t="shared" si="36"/>
        <v>2.7000000000000001E-3</v>
      </c>
      <c r="S77" s="23">
        <v>0.99870000000000003</v>
      </c>
      <c r="T77" s="23">
        <v>2.6480000000000001</v>
      </c>
      <c r="U77" s="23">
        <f t="shared" si="37"/>
        <v>1.00315311</v>
      </c>
      <c r="V77" s="23">
        <f t="shared" si="38"/>
        <v>1.6497359932024172</v>
      </c>
      <c r="W77" s="23">
        <f t="shared" si="39"/>
        <v>5.5100000000000007</v>
      </c>
      <c r="X77" s="23">
        <f t="shared" si="40"/>
        <v>0.48838033426228633</v>
      </c>
      <c r="Y77" s="23">
        <f t="shared" si="11"/>
        <v>1.4309383266928626</v>
      </c>
      <c r="AA77" s="13">
        <f t="shared" si="12"/>
        <v>6.4268767000521428E-3</v>
      </c>
      <c r="AB77" s="14"/>
      <c r="AC77">
        <v>0.35</v>
      </c>
      <c r="AD77">
        <v>0.35</v>
      </c>
      <c r="AE77">
        <v>1</v>
      </c>
      <c r="AF77" s="20">
        <f t="shared" si="29"/>
        <v>7.0499999999999993E-2</v>
      </c>
      <c r="AG77" s="20">
        <f t="shared" si="30"/>
        <v>5.5100000000000003E-2</v>
      </c>
      <c r="AH77" s="20">
        <f t="shared" si="31"/>
        <v>0.10199999999999999</v>
      </c>
      <c r="AI77" s="20">
        <f t="shared" si="32"/>
        <v>0.09</v>
      </c>
      <c r="AJ77">
        <f t="shared" si="33"/>
        <v>2.5168499999999993E-3</v>
      </c>
      <c r="AK77">
        <f t="shared" si="34"/>
        <v>1.7356499999999998E-3</v>
      </c>
      <c r="AL77">
        <f t="shared" si="19"/>
        <v>3.5541401273885331E-2</v>
      </c>
      <c r="AM77">
        <v>2.5915605095541399E-2</v>
      </c>
      <c r="AO77">
        <v>6.4268767000521428E-3</v>
      </c>
      <c r="AP77" s="13"/>
      <c r="AQ77" s="13">
        <f t="shared" si="22"/>
        <v>5.950811759307539E-3</v>
      </c>
      <c r="AR77" s="24">
        <v>0.48838033426228633</v>
      </c>
      <c r="AS77">
        <v>5.950811759307539E-3</v>
      </c>
      <c r="AT77" s="24">
        <v>6.9508117593075399E-3</v>
      </c>
      <c r="AU77" s="13">
        <f t="shared" si="21"/>
        <v>9.4376605642514134E-3</v>
      </c>
    </row>
    <row r="78" spans="6:47" x14ac:dyDescent="0.3">
      <c r="I78">
        <v>7.5600000000000001E-2</v>
      </c>
      <c r="J78">
        <v>15.3</v>
      </c>
      <c r="K78">
        <v>4.3</v>
      </c>
      <c r="L78" s="22">
        <f t="shared" si="2"/>
        <v>4.3E-3</v>
      </c>
      <c r="M78" s="22">
        <f t="shared" si="3"/>
        <v>7.5600000000000005</v>
      </c>
      <c r="N78" s="13">
        <f t="shared" si="4"/>
        <v>0.153</v>
      </c>
      <c r="P78" s="23">
        <f t="shared" si="35"/>
        <v>15.3</v>
      </c>
      <c r="Q78" s="23">
        <v>1</v>
      </c>
      <c r="R78" s="23">
        <f t="shared" si="36"/>
        <v>4.3E-3</v>
      </c>
      <c r="S78" s="23">
        <v>0.99870000000000003</v>
      </c>
      <c r="T78" s="23">
        <v>2.6480000000000001</v>
      </c>
      <c r="U78" s="23">
        <f t="shared" si="37"/>
        <v>1.0057919900000001</v>
      </c>
      <c r="V78" s="23">
        <f t="shared" si="38"/>
        <v>2.6273573225075531</v>
      </c>
      <c r="W78" s="23">
        <f t="shared" si="39"/>
        <v>7.5600000000000005</v>
      </c>
      <c r="X78" s="23">
        <f t="shared" si="40"/>
        <v>0.70323557217568278</v>
      </c>
      <c r="Y78" s="23">
        <f t="shared" si="11"/>
        <v>1.192475828381474</v>
      </c>
      <c r="AA78" s="13">
        <f t="shared" si="12"/>
        <v>4.5785236006118035E-3</v>
      </c>
      <c r="AB78" s="14"/>
      <c r="AC78">
        <v>0.35</v>
      </c>
      <c r="AD78">
        <v>0.35</v>
      </c>
      <c r="AE78">
        <v>1</v>
      </c>
      <c r="AF78" s="20">
        <f t="shared" si="29"/>
        <v>7.6600000000000001E-2</v>
      </c>
      <c r="AG78" s="20">
        <f t="shared" si="30"/>
        <v>7.5600000000000001E-2</v>
      </c>
      <c r="AH78" s="20">
        <f t="shared" si="31"/>
        <v>0.158</v>
      </c>
      <c r="AI78" s="20">
        <f t="shared" si="32"/>
        <v>0.153</v>
      </c>
      <c r="AJ78">
        <f t="shared" si="33"/>
        <v>4.2359799999999994E-3</v>
      </c>
      <c r="AK78">
        <f t="shared" si="34"/>
        <v>4.0483799999999999E-3</v>
      </c>
      <c r="AL78">
        <f t="shared" si="19"/>
        <v>7.0433639947437418E-3</v>
      </c>
      <c r="AM78">
        <v>3.1706461712672787E-2</v>
      </c>
      <c r="AO78">
        <v>4.5785236006118035E-3</v>
      </c>
      <c r="AP78" s="13"/>
      <c r="AQ78" s="13">
        <f t="shared" si="22"/>
        <v>4.2393737042701884E-3</v>
      </c>
      <c r="AR78" s="24">
        <v>0.70323557217568278</v>
      </c>
      <c r="AS78">
        <v>4.2393737042701884E-3</v>
      </c>
      <c r="AT78" s="24">
        <v>6.2393737042701902E-3</v>
      </c>
      <c r="AU78" s="13">
        <f t="shared" si="21"/>
        <v>6.9317764541923718E-3</v>
      </c>
    </row>
    <row r="79" spans="6:47" x14ac:dyDescent="0.3">
      <c r="I79">
        <v>8.3000000000000004E-2</v>
      </c>
      <c r="J79">
        <v>15.4</v>
      </c>
      <c r="K79">
        <v>5.8</v>
      </c>
      <c r="L79" s="22">
        <f t="shared" si="2"/>
        <v>5.7999999999999996E-3</v>
      </c>
      <c r="M79" s="22">
        <f t="shared" si="3"/>
        <v>8.3000000000000007</v>
      </c>
      <c r="N79" s="13">
        <f t="shared" si="4"/>
        <v>0.154</v>
      </c>
      <c r="P79" s="23">
        <f t="shared" si="35"/>
        <v>15.4</v>
      </c>
      <c r="Q79" s="23">
        <v>2</v>
      </c>
      <c r="R79" s="23">
        <f t="shared" si="36"/>
        <v>5.7999999999999996E-3</v>
      </c>
      <c r="S79" s="23">
        <v>0.99870000000000003</v>
      </c>
      <c r="T79" s="23">
        <v>2.6480000000000001</v>
      </c>
      <c r="U79" s="23">
        <f t="shared" si="37"/>
        <v>1.00826594</v>
      </c>
      <c r="V79" s="23">
        <f t="shared" si="38"/>
        <v>3.5438773187311181</v>
      </c>
      <c r="W79" s="23">
        <f t="shared" si="39"/>
        <v>8.3000000000000007</v>
      </c>
      <c r="X79" s="23">
        <f t="shared" si="40"/>
        <v>0.79173268486111148</v>
      </c>
      <c r="Y79" s="23">
        <f t="shared" si="11"/>
        <v>1.1238561149055395</v>
      </c>
      <c r="AA79" s="13">
        <f t="shared" si="12"/>
        <v>4.100586787801873E-3</v>
      </c>
      <c r="AB79" s="14"/>
      <c r="AC79">
        <v>0.35</v>
      </c>
      <c r="AD79">
        <v>0.35</v>
      </c>
      <c r="AE79">
        <v>1</v>
      </c>
      <c r="AF79" s="20">
        <f t="shared" si="29"/>
        <v>8.14E-2</v>
      </c>
      <c r="AG79" s="20">
        <f t="shared" si="30"/>
        <v>8.3000000000000004E-2</v>
      </c>
      <c r="AH79" s="20">
        <f t="shared" si="31"/>
        <v>0.155</v>
      </c>
      <c r="AI79" s="20">
        <f t="shared" si="32"/>
        <v>0.154</v>
      </c>
      <c r="AJ79">
        <f t="shared" si="33"/>
        <v>4.4159499999999992E-3</v>
      </c>
      <c r="AK79">
        <f t="shared" si="34"/>
        <v>4.4736999999999997E-3</v>
      </c>
      <c r="AL79">
        <f t="shared" si="19"/>
        <v>2.0072992700730105E-3</v>
      </c>
      <c r="AM79">
        <v>9.0945597996835437E-3</v>
      </c>
      <c r="AO79">
        <v>4.100586787801873E-3</v>
      </c>
      <c r="AP79" s="13"/>
      <c r="AQ79" s="13">
        <f t="shared" si="22"/>
        <v>3.7968396183350674E-3</v>
      </c>
      <c r="AR79" s="24">
        <v>0.79173268486111148</v>
      </c>
      <c r="AS79">
        <v>3.7968396183350674E-3</v>
      </c>
      <c r="AT79" s="24">
        <v>6.7968396183350696E-3</v>
      </c>
      <c r="AU79" s="13">
        <f t="shared" si="21"/>
        <v>6.2700968600551956E-3</v>
      </c>
    </row>
    <row r="80" spans="6:47" x14ac:dyDescent="0.3">
      <c r="I80">
        <v>8.2799999999999999E-2</v>
      </c>
      <c r="J80">
        <v>15.1</v>
      </c>
      <c r="K80">
        <v>6.7</v>
      </c>
      <c r="L80" s="22">
        <f t="shared" si="2"/>
        <v>6.7000000000000002E-3</v>
      </c>
      <c r="M80" s="22">
        <f t="shared" si="3"/>
        <v>8.2799999999999994</v>
      </c>
      <c r="N80" s="13">
        <f t="shared" si="4"/>
        <v>0.151</v>
      </c>
      <c r="P80" s="23">
        <f t="shared" si="35"/>
        <v>15.1</v>
      </c>
      <c r="Q80" s="23">
        <v>3</v>
      </c>
      <c r="R80" s="23">
        <f t="shared" si="36"/>
        <v>6.7000000000000002E-3</v>
      </c>
      <c r="S80" s="23">
        <v>0.99870000000000003</v>
      </c>
      <c r="T80" s="23">
        <v>2.6480000000000001</v>
      </c>
      <c r="U80" s="23">
        <f t="shared" si="37"/>
        <v>1.00975031</v>
      </c>
      <c r="V80" s="23">
        <f t="shared" si="38"/>
        <v>4.0937893164652577</v>
      </c>
      <c r="W80" s="23">
        <f t="shared" si="39"/>
        <v>8.2799999999999994</v>
      </c>
      <c r="X80" s="23">
        <f t="shared" si="40"/>
        <v>0.90042214665632048</v>
      </c>
      <c r="Y80" s="23">
        <f t="shared" si="11"/>
        <v>1.053845428295886</v>
      </c>
      <c r="AA80" s="13">
        <f t="shared" si="12"/>
        <v>3.6381747779260462E-3</v>
      </c>
      <c r="AB80" s="14"/>
      <c r="AC80">
        <v>0.35</v>
      </c>
      <c r="AD80">
        <v>0.35</v>
      </c>
      <c r="AE80">
        <v>1</v>
      </c>
      <c r="AF80" s="20">
        <f t="shared" si="29"/>
        <v>8.6800000000000002E-2</v>
      </c>
      <c r="AG80" s="20">
        <f t="shared" si="30"/>
        <v>8.2799999999999999E-2</v>
      </c>
      <c r="AH80" s="20">
        <f t="shared" si="31"/>
        <v>0.152</v>
      </c>
      <c r="AI80" s="20">
        <f t="shared" si="32"/>
        <v>0.151</v>
      </c>
      <c r="AJ80">
        <f t="shared" si="33"/>
        <v>4.6177599999999994E-3</v>
      </c>
      <c r="AK80">
        <f t="shared" si="34"/>
        <v>4.3759799999999998E-3</v>
      </c>
      <c r="AL80">
        <f t="shared" si="19"/>
        <v>8.1462264150943264E-3</v>
      </c>
      <c r="AM80">
        <v>3.7639329970732861E-2</v>
      </c>
      <c r="AO80">
        <v>3.6381747779260462E-3</v>
      </c>
      <c r="AP80" s="13"/>
      <c r="AQ80" s="13">
        <f t="shared" si="22"/>
        <v>3.3686803499315241E-3</v>
      </c>
      <c r="AR80" s="24">
        <v>0.90042214665632048</v>
      </c>
      <c r="AS80">
        <v>3.3686803499315241E-3</v>
      </c>
      <c r="AT80" s="24">
        <v>5.3686803499315202E-3</v>
      </c>
      <c r="AU80" s="13">
        <f t="shared" si="21"/>
        <v>5.623263323969673E-3</v>
      </c>
    </row>
    <row r="81" spans="6:47" s="13" customFormat="1" x14ac:dyDescent="0.3">
      <c r="F81" s="13">
        <v>450</v>
      </c>
      <c r="I81" s="13">
        <v>3.9600000000000003E-2</v>
      </c>
      <c r="J81" s="13">
        <v>11.1</v>
      </c>
      <c r="K81" s="13">
        <v>0.4</v>
      </c>
      <c r="L81" s="22">
        <f t="shared" si="2"/>
        <v>4.0000000000000002E-4</v>
      </c>
      <c r="M81" s="22">
        <f t="shared" si="3"/>
        <v>3.9600000000000004</v>
      </c>
      <c r="N81" s="13">
        <f t="shared" si="4"/>
        <v>0.111</v>
      </c>
      <c r="P81" s="23">
        <f t="shared" si="35"/>
        <v>11.1</v>
      </c>
      <c r="Q81" s="23">
        <v>1</v>
      </c>
      <c r="R81" s="23">
        <f t="shared" si="36"/>
        <v>4.0000000000000002E-4</v>
      </c>
      <c r="S81" s="23">
        <v>0.99870000000000003</v>
      </c>
      <c r="T81" s="23">
        <v>2.6480000000000001</v>
      </c>
      <c r="U81" s="23">
        <f t="shared" si="37"/>
        <v>0.99935972000000006</v>
      </c>
      <c r="V81" s="23">
        <f t="shared" si="38"/>
        <v>0.24440533232628403</v>
      </c>
      <c r="W81" s="23">
        <f t="shared" si="39"/>
        <v>3.9600000000000004</v>
      </c>
      <c r="X81" s="23">
        <f t="shared" si="40"/>
        <v>0.17297252838581986</v>
      </c>
      <c r="Y81" s="23">
        <f t="shared" si="11"/>
        <v>2.4044260977224101</v>
      </c>
      <c r="AA81" s="13">
        <f t="shared" si="12"/>
        <v>1.6876073487248462E-2</v>
      </c>
      <c r="AB81" s="14"/>
      <c r="AC81">
        <v>0.35</v>
      </c>
      <c r="AD81">
        <v>0.35</v>
      </c>
      <c r="AE81">
        <v>1</v>
      </c>
      <c r="AF81" s="20">
        <f t="shared" si="29"/>
        <v>4.1500000000000002E-2</v>
      </c>
      <c r="AG81" s="20">
        <f t="shared" si="30"/>
        <v>3.9600000000000003E-2</v>
      </c>
      <c r="AH81" s="20">
        <f t="shared" si="31"/>
        <v>0.11900000000000001</v>
      </c>
      <c r="AI81" s="20">
        <f t="shared" si="32"/>
        <v>0.111</v>
      </c>
      <c r="AJ81">
        <f t="shared" si="33"/>
        <v>1.7284749999999999E-3</v>
      </c>
      <c r="AK81">
        <f t="shared" si="34"/>
        <v>1.53846E-3</v>
      </c>
      <c r="AL81">
        <f t="shared" si="19"/>
        <v>1.338840937114673E-2</v>
      </c>
      <c r="AM81" s="13">
        <v>8.1494665737414859E-2</v>
      </c>
      <c r="AO81" s="13">
        <v>1.6876073487248462E-2</v>
      </c>
      <c r="AP81" s="13">
        <f t="shared" si="20"/>
        <v>1.8226159366228342E-2</v>
      </c>
      <c r="AR81" s="24">
        <v>0.17297252838581986</v>
      </c>
      <c r="AS81" s="13">
        <v>1.8226159366228342E-2</v>
      </c>
      <c r="AT81" s="24">
        <v>2.1226159366228299E-2</v>
      </c>
      <c r="AU81" s="13">
        <f t="shared" si="21"/>
        <v>2.6135607457124028E-2</v>
      </c>
    </row>
    <row r="82" spans="6:47" x14ac:dyDescent="0.3">
      <c r="I82">
        <v>4.19E-2</v>
      </c>
      <c r="J82">
        <v>13</v>
      </c>
      <c r="K82">
        <v>0.89999999999999969</v>
      </c>
      <c r="L82" s="22">
        <f t="shared" si="2"/>
        <v>8.9999999999999965E-4</v>
      </c>
      <c r="M82" s="22">
        <f t="shared" si="3"/>
        <v>4.1900000000000004</v>
      </c>
      <c r="N82" s="13">
        <f t="shared" si="4"/>
        <v>0.13</v>
      </c>
      <c r="P82" s="23">
        <f t="shared" si="35"/>
        <v>13</v>
      </c>
      <c r="Q82" s="23">
        <v>2</v>
      </c>
      <c r="R82" s="23">
        <f t="shared" si="36"/>
        <v>8.9999999999999965E-4</v>
      </c>
      <c r="S82" s="23">
        <v>0.99870000000000003</v>
      </c>
      <c r="T82" s="23">
        <v>2.6480000000000001</v>
      </c>
      <c r="U82" s="23">
        <f t="shared" si="37"/>
        <v>1.0001843699999999</v>
      </c>
      <c r="V82" s="23">
        <f t="shared" si="38"/>
        <v>0.5499119977341389</v>
      </c>
      <c r="W82" s="23">
        <f t="shared" si="39"/>
        <v>4.1900000000000004</v>
      </c>
      <c r="X82" s="23">
        <f t="shared" si="40"/>
        <v>0.4069526307461323</v>
      </c>
      <c r="Y82" s="23">
        <f t="shared" si="11"/>
        <v>1.5675740658396751</v>
      </c>
      <c r="AA82" s="13">
        <f t="shared" si="12"/>
        <v>7.6151277852806272E-3</v>
      </c>
      <c r="AB82" s="14"/>
      <c r="AC82">
        <v>0.35</v>
      </c>
      <c r="AD82">
        <v>0.35</v>
      </c>
      <c r="AE82">
        <v>1</v>
      </c>
      <c r="AF82" s="20">
        <f t="shared" si="29"/>
        <v>4.4400000000000002E-2</v>
      </c>
      <c r="AG82" s="20">
        <f t="shared" si="30"/>
        <v>4.19E-2</v>
      </c>
      <c r="AH82" s="20">
        <f t="shared" si="31"/>
        <v>0.126</v>
      </c>
      <c r="AI82" s="20">
        <f t="shared" si="32"/>
        <v>0.13</v>
      </c>
      <c r="AJ82">
        <f t="shared" si="33"/>
        <v>1.9580399999999999E-3</v>
      </c>
      <c r="AK82">
        <f t="shared" si="34"/>
        <v>1.9064500000000001E-3</v>
      </c>
      <c r="AL82">
        <f t="shared" si="19"/>
        <v>3.4159907300115745E-3</v>
      </c>
      <c r="AM82">
        <v>1.8681199304750797E-2</v>
      </c>
      <c r="AO82">
        <v>7.6151277852806272E-3</v>
      </c>
      <c r="AP82" s="13">
        <f t="shared" si="20"/>
        <v>8.2243380081030784E-3</v>
      </c>
      <c r="AQ82" s="13"/>
      <c r="AR82" s="24">
        <v>0.4069526307461323</v>
      </c>
      <c r="AS82">
        <v>8.2243380081030784E-3</v>
      </c>
      <c r="AT82" s="24">
        <v>1.2224338008103E-2</v>
      </c>
      <c r="AU82" s="13">
        <f t="shared" si="21"/>
        <v>1.2668986264746442E-2</v>
      </c>
    </row>
    <row r="83" spans="6:47" x14ac:dyDescent="0.3">
      <c r="I83">
        <v>4.5199999999999997E-2</v>
      </c>
      <c r="J83">
        <v>12</v>
      </c>
      <c r="K83">
        <v>1.5</v>
      </c>
      <c r="L83" s="22">
        <f t="shared" si="2"/>
        <v>1.5E-3</v>
      </c>
      <c r="M83" s="22">
        <f t="shared" si="3"/>
        <v>4.5199999999999996</v>
      </c>
      <c r="N83" s="13">
        <f t="shared" si="4"/>
        <v>0.12</v>
      </c>
      <c r="P83" s="23">
        <f t="shared" si="35"/>
        <v>12</v>
      </c>
      <c r="Q83" s="23">
        <v>3</v>
      </c>
      <c r="R83" s="23">
        <f t="shared" si="36"/>
        <v>1.5E-3</v>
      </c>
      <c r="S83" s="23">
        <v>0.99870000000000003</v>
      </c>
      <c r="T83" s="23">
        <v>2.6480000000000001</v>
      </c>
      <c r="U83" s="23">
        <f t="shared" si="37"/>
        <v>1.0011739500000001</v>
      </c>
      <c r="V83" s="23">
        <f t="shared" si="38"/>
        <v>0.91651999622356506</v>
      </c>
      <c r="W83" s="23">
        <f t="shared" si="39"/>
        <v>4.5199999999999996</v>
      </c>
      <c r="X83" s="23">
        <f t="shared" si="40"/>
        <v>0.53758943775276213</v>
      </c>
      <c r="Y83" s="23">
        <f t="shared" si="11"/>
        <v>1.3638752120943247</v>
      </c>
      <c r="AA83" s="13">
        <f t="shared" si="12"/>
        <v>5.8778935733232165E-3</v>
      </c>
      <c r="AB83" s="14"/>
      <c r="AC83">
        <v>0.35</v>
      </c>
      <c r="AD83">
        <v>0.35</v>
      </c>
      <c r="AE83">
        <v>1</v>
      </c>
      <c r="AF83" s="20">
        <f t="shared" si="29"/>
        <v>5.11E-2</v>
      </c>
      <c r="AG83" s="20">
        <f t="shared" si="30"/>
        <v>4.5199999999999997E-2</v>
      </c>
      <c r="AH83" s="20">
        <f t="shared" si="31"/>
        <v>0.122</v>
      </c>
      <c r="AI83" s="20">
        <f t="shared" si="32"/>
        <v>0.12</v>
      </c>
      <c r="AJ83">
        <f t="shared" si="33"/>
        <v>2.1819699999999997E-3</v>
      </c>
      <c r="AK83">
        <f t="shared" si="34"/>
        <v>1.8983999999999995E-3</v>
      </c>
      <c r="AL83">
        <f t="shared" si="19"/>
        <v>1.6826583592938742E-2</v>
      </c>
      <c r="AM83">
        <v>9.7343872025265468E-2</v>
      </c>
      <c r="AO83">
        <v>5.8778935733232165E-3</v>
      </c>
      <c r="AP83" s="13">
        <f t="shared" si="20"/>
        <v>6.3481250591890742E-3</v>
      </c>
      <c r="AQ83" s="13"/>
      <c r="AR83" s="24">
        <v>0.53758943775276213</v>
      </c>
      <c r="AS83">
        <v>6.3481250591890742E-3</v>
      </c>
      <c r="AT83" s="24">
        <v>5.3481250591890699E-3</v>
      </c>
      <c r="AU83" s="13">
        <f t="shared" si="21"/>
        <v>1.000938469964267E-2</v>
      </c>
    </row>
    <row r="84" spans="6:47" x14ac:dyDescent="0.3">
      <c r="I84">
        <v>7.5899999999999995E-2</v>
      </c>
      <c r="J84">
        <v>15.2</v>
      </c>
      <c r="K84">
        <v>3.1</v>
      </c>
      <c r="L84" s="22">
        <f t="shared" si="2"/>
        <v>3.0999999999999999E-3</v>
      </c>
      <c r="M84" s="22">
        <f t="shared" si="3"/>
        <v>7.59</v>
      </c>
      <c r="N84" s="13">
        <f t="shared" si="4"/>
        <v>0.152</v>
      </c>
      <c r="P84" s="23">
        <f t="shared" si="35"/>
        <v>15.2</v>
      </c>
      <c r="Q84" s="23">
        <v>1</v>
      </c>
      <c r="R84" s="23">
        <f t="shared" si="36"/>
        <v>3.0999999999999999E-3</v>
      </c>
      <c r="S84" s="23">
        <v>0.99870000000000003</v>
      </c>
      <c r="T84" s="23">
        <v>2.6480000000000001</v>
      </c>
      <c r="U84" s="23">
        <f t="shared" si="37"/>
        <v>1.00381283</v>
      </c>
      <c r="V84" s="23">
        <f t="shared" si="38"/>
        <v>1.8941413255287012</v>
      </c>
      <c r="W84" s="23">
        <f t="shared" si="39"/>
        <v>7.59</v>
      </c>
      <c r="X84" s="23">
        <f t="shared" si="40"/>
        <v>0.49969645149173852</v>
      </c>
      <c r="Y84" s="23">
        <f t="shared" si="11"/>
        <v>1.4146430403513122</v>
      </c>
      <c r="AA84" s="13">
        <f t="shared" si="12"/>
        <v>6.2913991950463042E-3</v>
      </c>
      <c r="AB84" s="14"/>
      <c r="AC84">
        <v>0.35</v>
      </c>
      <c r="AD84">
        <v>0.35</v>
      </c>
      <c r="AE84">
        <v>1</v>
      </c>
      <c r="AF84" s="20">
        <f t="shared" si="29"/>
        <v>5.8999999999999997E-2</v>
      </c>
      <c r="AG84" s="20">
        <f t="shared" si="30"/>
        <v>7.5899999999999995E-2</v>
      </c>
      <c r="AH84" s="20">
        <f t="shared" si="31"/>
        <v>0.161</v>
      </c>
      <c r="AI84" s="20">
        <f t="shared" si="32"/>
        <v>0.152</v>
      </c>
      <c r="AJ84">
        <f t="shared" si="33"/>
        <v>3.3246500000000002E-3</v>
      </c>
      <c r="AK84">
        <f t="shared" si="34"/>
        <v>4.0378799999999998E-3</v>
      </c>
      <c r="AL84">
        <f t="shared" si="19"/>
        <v>3.0212008895478117E-2</v>
      </c>
      <c r="AM84">
        <v>1.3513358611395999E-2</v>
      </c>
      <c r="AO84">
        <v>6.2913991950463042E-3</v>
      </c>
      <c r="AP84" s="13">
        <f t="shared" si="20"/>
        <v>6.7947111306500092E-3</v>
      </c>
      <c r="AQ84" s="13"/>
      <c r="AR84" s="24">
        <v>0.49969645149173852</v>
      </c>
      <c r="AS84">
        <v>6.7947111306500092E-3</v>
      </c>
      <c r="AT84" s="24">
        <v>7.7947111306500101E-3</v>
      </c>
      <c r="AU84" s="13">
        <f t="shared" si="21"/>
        <v>1.0648185495638091E-2</v>
      </c>
    </row>
    <row r="85" spans="6:47" x14ac:dyDescent="0.3">
      <c r="I85">
        <v>7.8299999999999995E-2</v>
      </c>
      <c r="J85">
        <v>15.5</v>
      </c>
      <c r="K85">
        <v>4.5</v>
      </c>
      <c r="L85" s="22">
        <f t="shared" si="2"/>
        <v>4.4999999999999997E-3</v>
      </c>
      <c r="M85" s="22">
        <f t="shared" si="3"/>
        <v>7.8299999999999992</v>
      </c>
      <c r="N85" s="13">
        <f t="shared" si="4"/>
        <v>0.155</v>
      </c>
      <c r="P85" s="23">
        <f t="shared" si="35"/>
        <v>15.5</v>
      </c>
      <c r="Q85" s="23">
        <v>2</v>
      </c>
      <c r="R85" s="23">
        <f t="shared" si="36"/>
        <v>4.4999999999999997E-3</v>
      </c>
      <c r="S85" s="23">
        <v>0.99870000000000003</v>
      </c>
      <c r="T85" s="23">
        <v>2.6480000000000001</v>
      </c>
      <c r="U85" s="23">
        <f t="shared" si="37"/>
        <v>1.00612185</v>
      </c>
      <c r="V85" s="23">
        <f t="shared" si="38"/>
        <v>2.7495599886706947</v>
      </c>
      <c r="W85" s="23">
        <f t="shared" si="39"/>
        <v>7.8299999999999992</v>
      </c>
      <c r="X85" s="23">
        <f t="shared" si="40"/>
        <v>0.69471508999103615</v>
      </c>
      <c r="Y85" s="23">
        <f t="shared" si="11"/>
        <v>1.1997662305756718</v>
      </c>
      <c r="AA85" s="13">
        <f t="shared" si="12"/>
        <v>4.6307304097860102E-3</v>
      </c>
      <c r="AB85" s="14"/>
      <c r="AC85">
        <v>0.35</v>
      </c>
      <c r="AD85">
        <v>0.35</v>
      </c>
      <c r="AE85">
        <v>1</v>
      </c>
      <c r="AF85" s="20">
        <f t="shared" si="29"/>
        <v>6.5699999999999995E-2</v>
      </c>
      <c r="AG85" s="20">
        <f t="shared" si="30"/>
        <v>7.8299999999999995E-2</v>
      </c>
      <c r="AH85" s="20">
        <f t="shared" si="31"/>
        <v>0.16500000000000001</v>
      </c>
      <c r="AI85" s="20">
        <f t="shared" si="32"/>
        <v>0.155</v>
      </c>
      <c r="AJ85">
        <f t="shared" si="33"/>
        <v>3.7941749999999995E-3</v>
      </c>
      <c r="AK85">
        <f t="shared" si="34"/>
        <v>4.2477749999999996E-3</v>
      </c>
      <c r="AL85">
        <f t="shared" si="19"/>
        <v>1.8000000000000009E-2</v>
      </c>
      <c r="AM85">
        <v>7.8750000000000028E-2</v>
      </c>
      <c r="AO85">
        <v>4.6307304097860102E-3</v>
      </c>
      <c r="AP85" s="13">
        <f t="shared" si="20"/>
        <v>5.0011888425688916E-3</v>
      </c>
      <c r="AQ85" s="13"/>
      <c r="AR85" s="24">
        <v>0.69471508999103615</v>
      </c>
      <c r="AS85">
        <v>5.0011888425688916E-3</v>
      </c>
      <c r="AT85" s="24">
        <v>3.0011888425688902E-3</v>
      </c>
      <c r="AU85" s="13">
        <f t="shared" si="21"/>
        <v>8.0566901358098998E-3</v>
      </c>
    </row>
    <row r="86" spans="6:47" x14ac:dyDescent="0.3">
      <c r="I86">
        <v>8.5099999999999995E-2</v>
      </c>
      <c r="J86">
        <v>15</v>
      </c>
      <c r="K86">
        <v>5</v>
      </c>
      <c r="L86" s="22">
        <f t="shared" si="2"/>
        <v>5.0000000000000001E-3</v>
      </c>
      <c r="M86" s="22">
        <f t="shared" si="3"/>
        <v>8.51</v>
      </c>
      <c r="N86" s="13">
        <f t="shared" si="4"/>
        <v>0.15</v>
      </c>
      <c r="P86" s="23">
        <f t="shared" si="35"/>
        <v>15</v>
      </c>
      <c r="Q86" s="23">
        <v>3</v>
      </c>
      <c r="R86" s="23">
        <f t="shared" si="36"/>
        <v>5.0000000000000001E-3</v>
      </c>
      <c r="S86" s="23">
        <v>0.99870000000000003</v>
      </c>
      <c r="T86" s="23">
        <v>2.6480000000000001</v>
      </c>
      <c r="U86" s="23">
        <f t="shared" si="37"/>
        <v>1.0069465</v>
      </c>
      <c r="V86" s="23">
        <f t="shared" si="38"/>
        <v>3.0550666540785505</v>
      </c>
      <c r="W86" s="23">
        <f t="shared" si="39"/>
        <v>8.51</v>
      </c>
      <c r="X86" s="23">
        <f t="shared" si="40"/>
        <v>0.63191292018514378</v>
      </c>
      <c r="Y86" s="23">
        <f t="shared" si="11"/>
        <v>1.2579731811657298</v>
      </c>
      <c r="AA86" s="13">
        <f t="shared" si="12"/>
        <v>5.0573457491433728E-3</v>
      </c>
      <c r="AB86" s="14"/>
      <c r="AC86">
        <v>0.35</v>
      </c>
      <c r="AD86">
        <v>0.35</v>
      </c>
      <c r="AE86">
        <v>1</v>
      </c>
      <c r="AF86" s="20">
        <f t="shared" si="29"/>
        <v>7.5800000000000006E-2</v>
      </c>
      <c r="AG86" s="20">
        <f t="shared" si="30"/>
        <v>8.5099999999999995E-2</v>
      </c>
      <c r="AH86" s="20">
        <f t="shared" si="31"/>
        <v>0.155</v>
      </c>
      <c r="AI86" s="20">
        <f t="shared" si="32"/>
        <v>0.15</v>
      </c>
      <c r="AJ86">
        <f t="shared" si="33"/>
        <v>4.1121500000000002E-3</v>
      </c>
      <c r="AK86">
        <f t="shared" si="34"/>
        <v>4.4677499999999995E-3</v>
      </c>
      <c r="AL86">
        <f t="shared" si="19"/>
        <v>1.2628962088253551E-2</v>
      </c>
      <c r="AM86">
        <v>5.7969006306737611E-2</v>
      </c>
      <c r="AO86">
        <v>5.0573457491433728E-3</v>
      </c>
      <c r="AP86" s="13">
        <f t="shared" si="20"/>
        <v>5.461933409074843E-3</v>
      </c>
      <c r="AQ86" s="13"/>
      <c r="AR86" s="24">
        <v>0.63191292018514378</v>
      </c>
      <c r="AS86">
        <v>5.461933409074843E-3</v>
      </c>
      <c r="AT86" s="24">
        <v>4.4619334090748404E-3</v>
      </c>
      <c r="AU86" s="13">
        <f t="shared" si="21"/>
        <v>8.7294166960998638E-3</v>
      </c>
    </row>
    <row r="87" spans="6:47" x14ac:dyDescent="0.3">
      <c r="I87">
        <v>3.2599999999999997E-2</v>
      </c>
      <c r="J87">
        <v>11.5</v>
      </c>
      <c r="K87">
        <v>0.50000000000000044</v>
      </c>
      <c r="L87" s="22">
        <f t="shared" si="2"/>
        <v>5.0000000000000044E-4</v>
      </c>
      <c r="M87" s="22">
        <f t="shared" si="3"/>
        <v>3.26</v>
      </c>
      <c r="N87" s="13">
        <f t="shared" si="4"/>
        <v>0.115</v>
      </c>
      <c r="P87" s="23">
        <f t="shared" si="35"/>
        <v>11.5</v>
      </c>
      <c r="Q87" s="23">
        <v>1</v>
      </c>
      <c r="R87" s="23">
        <f t="shared" si="36"/>
        <v>5.0000000000000044E-4</v>
      </c>
      <c r="S87" s="23">
        <v>0.99870000000000003</v>
      </c>
      <c r="T87" s="23">
        <v>2.6480000000000001</v>
      </c>
      <c r="U87" s="23">
        <f t="shared" si="37"/>
        <v>0.99952465000000001</v>
      </c>
      <c r="V87" s="23">
        <f t="shared" si="38"/>
        <v>0.30550666540785532</v>
      </c>
      <c r="W87" s="23">
        <f t="shared" si="39"/>
        <v>3.26</v>
      </c>
      <c r="X87" s="23">
        <f t="shared" si="40"/>
        <v>0.33053479200609998</v>
      </c>
      <c r="Y87" s="23">
        <f t="shared" si="11"/>
        <v>1.7393677362239892</v>
      </c>
      <c r="AA87" s="13">
        <f t="shared" si="12"/>
        <v>9.2403844544255639E-3</v>
      </c>
      <c r="AB87" s="14"/>
      <c r="AC87">
        <v>0.35</v>
      </c>
      <c r="AD87">
        <v>0.35</v>
      </c>
      <c r="AE87">
        <v>1</v>
      </c>
      <c r="AF87" s="20">
        <f t="shared" si="29"/>
        <v>2.98E-2</v>
      </c>
      <c r="AG87" s="20">
        <f t="shared" si="30"/>
        <v>3.2599999999999997E-2</v>
      </c>
      <c r="AH87" s="20">
        <f t="shared" si="31"/>
        <v>0.122</v>
      </c>
      <c r="AI87" s="20">
        <f t="shared" si="32"/>
        <v>0.115</v>
      </c>
      <c r="AJ87">
        <f t="shared" si="33"/>
        <v>1.27246E-3</v>
      </c>
      <c r="AK87">
        <f t="shared" si="34"/>
        <v>1.3121499999999998E-3</v>
      </c>
      <c r="AL87">
        <f t="shared" si="19"/>
        <v>3.6346153846153642E-3</v>
      </c>
      <c r="AM87">
        <v>2.1470301850048567E-2</v>
      </c>
      <c r="AO87">
        <v>9.2403844544255639E-3</v>
      </c>
      <c r="AP87" s="13"/>
      <c r="AQ87" s="13">
        <f t="shared" si="22"/>
        <v>8.5559115318755222E-3</v>
      </c>
      <c r="AR87" s="24">
        <v>0.33053479200609998</v>
      </c>
      <c r="AS87">
        <v>8.5559115318755222E-3</v>
      </c>
      <c r="AT87" s="24">
        <v>8.5559115318755222E-3</v>
      </c>
      <c r="AU87" s="13">
        <f t="shared" si="21"/>
        <v>1.3132950871698497E-2</v>
      </c>
    </row>
    <row r="88" spans="6:47" x14ac:dyDescent="0.3">
      <c r="I88">
        <v>3.8399999999999997E-2</v>
      </c>
      <c r="J88">
        <v>12</v>
      </c>
      <c r="K88">
        <v>1</v>
      </c>
      <c r="L88" s="22">
        <f t="shared" si="2"/>
        <v>1E-3</v>
      </c>
      <c r="M88" s="22">
        <f t="shared" si="3"/>
        <v>3.84</v>
      </c>
      <c r="N88" s="13">
        <f t="shared" si="4"/>
        <v>0.12</v>
      </c>
      <c r="P88" s="23">
        <f t="shared" si="35"/>
        <v>12</v>
      </c>
      <c r="Q88" s="23">
        <v>2</v>
      </c>
      <c r="R88" s="23">
        <f t="shared" si="36"/>
        <v>1E-3</v>
      </c>
      <c r="S88" s="23">
        <v>0.99870000000000003</v>
      </c>
      <c r="T88" s="23">
        <v>2.6480000000000001</v>
      </c>
      <c r="U88" s="23">
        <f t="shared" si="37"/>
        <v>1.0003493000000001</v>
      </c>
      <c r="V88" s="23">
        <f t="shared" si="38"/>
        <v>0.61101333081571008</v>
      </c>
      <c r="W88" s="23">
        <f t="shared" si="39"/>
        <v>3.84</v>
      </c>
      <c r="X88" s="23">
        <f t="shared" si="40"/>
        <v>0.49694101400032942</v>
      </c>
      <c r="Y88" s="23">
        <f t="shared" si="11"/>
        <v>1.4185595736404264</v>
      </c>
      <c r="AA88" s="13">
        <f t="shared" si="12"/>
        <v>6.3238390276028726E-3</v>
      </c>
      <c r="AB88" s="14"/>
      <c r="AC88">
        <v>0.35</v>
      </c>
      <c r="AD88">
        <v>0.35</v>
      </c>
      <c r="AE88">
        <v>1</v>
      </c>
      <c r="AF88" s="20">
        <f t="shared" si="29"/>
        <v>3.6400000000000002E-2</v>
      </c>
      <c r="AG88" s="20">
        <f t="shared" si="30"/>
        <v>3.8399999999999997E-2</v>
      </c>
      <c r="AH88" s="20">
        <f t="shared" si="31"/>
        <v>0.115</v>
      </c>
      <c r="AI88" s="20">
        <f t="shared" si="32"/>
        <v>0.12</v>
      </c>
      <c r="AJ88">
        <f t="shared" si="33"/>
        <v>1.4651E-3</v>
      </c>
      <c r="AK88">
        <f t="shared" si="34"/>
        <v>1.6127999999999997E-3</v>
      </c>
      <c r="AL88">
        <f t="shared" si="19"/>
        <v>1.1283422459893028E-2</v>
      </c>
      <c r="AM88">
        <v>6.7220389122766969E-2</v>
      </c>
      <c r="AO88">
        <v>6.3238390276028726E-3</v>
      </c>
      <c r="AP88" s="13"/>
      <c r="AQ88" s="13">
        <f t="shared" si="22"/>
        <v>5.8554065070396963E-3</v>
      </c>
      <c r="AR88" s="24">
        <v>0.49694101400032942</v>
      </c>
      <c r="AS88">
        <v>5.8554065070396963E-3</v>
      </c>
      <c r="AT88" s="24">
        <v>8.8554065070396999E-3</v>
      </c>
      <c r="AU88" s="13">
        <f t="shared" si="21"/>
        <v>9.2998708285400491E-3</v>
      </c>
    </row>
    <row r="89" spans="6:47" x14ac:dyDescent="0.3">
      <c r="I89">
        <v>7.0499999999999993E-2</v>
      </c>
      <c r="J89">
        <v>10.199999999999999</v>
      </c>
      <c r="K89">
        <v>2.6</v>
      </c>
      <c r="L89" s="22">
        <f t="shared" si="2"/>
        <v>2.5999999999999999E-3</v>
      </c>
      <c r="M89" s="22">
        <f t="shared" si="3"/>
        <v>7.0499999999999989</v>
      </c>
      <c r="N89" s="13">
        <f t="shared" si="4"/>
        <v>0.10199999999999999</v>
      </c>
      <c r="P89" s="23">
        <f t="shared" si="35"/>
        <v>10.199999999999999</v>
      </c>
      <c r="Q89" s="23">
        <v>3</v>
      </c>
      <c r="R89" s="23">
        <f t="shared" si="36"/>
        <v>2.5999999999999999E-3</v>
      </c>
      <c r="S89" s="23">
        <v>0.99870000000000003</v>
      </c>
      <c r="T89" s="23">
        <v>2.6480000000000001</v>
      </c>
      <c r="U89" s="23">
        <f t="shared" si="37"/>
        <v>1.00298818</v>
      </c>
      <c r="V89" s="23">
        <f t="shared" si="38"/>
        <v>1.5886346601208461</v>
      </c>
      <c r="W89" s="23">
        <f t="shared" si="39"/>
        <v>7.0499999999999989</v>
      </c>
      <c r="X89" s="23">
        <f t="shared" si="40"/>
        <v>0.32557449652675441</v>
      </c>
      <c r="Y89" s="23">
        <f t="shared" si="11"/>
        <v>1.7525677316561765</v>
      </c>
      <c r="AA89" s="13">
        <f t="shared" si="12"/>
        <v>9.3712564688726817E-3</v>
      </c>
      <c r="AB89" s="14"/>
      <c r="AC89">
        <v>0.35</v>
      </c>
      <c r="AD89">
        <v>0.35</v>
      </c>
      <c r="AE89">
        <v>1</v>
      </c>
      <c r="AF89" s="20">
        <f t="shared" si="29"/>
        <v>6.5299999999999997E-2</v>
      </c>
      <c r="AG89" s="20">
        <f t="shared" si="30"/>
        <v>7.0499999999999993E-2</v>
      </c>
      <c r="AH89" s="20">
        <f t="shared" si="31"/>
        <v>0.111</v>
      </c>
      <c r="AI89" s="20">
        <f t="shared" si="32"/>
        <v>0.10199999999999999</v>
      </c>
      <c r="AJ89">
        <f t="shared" si="33"/>
        <v>2.5369049999999999E-3</v>
      </c>
      <c r="AK89">
        <f t="shared" si="34"/>
        <v>2.5168499999999993E-3</v>
      </c>
      <c r="AL89">
        <f t="shared" si="19"/>
        <v>8.4388807069221954E-4</v>
      </c>
      <c r="AM89">
        <v>5.5466821547845418E-3</v>
      </c>
      <c r="AO89">
        <v>9.3712564688726817E-3</v>
      </c>
      <c r="AP89" s="13"/>
      <c r="AQ89" s="13">
        <f t="shared" si="22"/>
        <v>8.6770893230302595E-3</v>
      </c>
      <c r="AR89" s="24">
        <v>0.32557449652675441</v>
      </c>
      <c r="AS89">
        <v>8.6770893230302595E-3</v>
      </c>
      <c r="AT89" s="24">
        <v>6.6770893230302603E-3</v>
      </c>
      <c r="AU89" s="13">
        <f t="shared" si="21"/>
        <v>1.3302105931500248E-2</v>
      </c>
    </row>
    <row r="90" spans="6:47" x14ac:dyDescent="0.3">
      <c r="I90">
        <v>7.6600000000000001E-2</v>
      </c>
      <c r="J90">
        <v>15.8</v>
      </c>
      <c r="K90">
        <v>3.9999999999999991</v>
      </c>
      <c r="L90" s="22">
        <f t="shared" si="2"/>
        <v>3.9999999999999992E-3</v>
      </c>
      <c r="M90" s="22">
        <f t="shared" si="3"/>
        <v>7.66</v>
      </c>
      <c r="N90" s="13">
        <f t="shared" si="4"/>
        <v>0.158</v>
      </c>
      <c r="P90" s="23">
        <f t="shared" si="35"/>
        <v>15.8</v>
      </c>
      <c r="Q90" s="23">
        <v>1</v>
      </c>
      <c r="R90" s="23">
        <f t="shared" si="36"/>
        <v>3.9999999999999992E-3</v>
      </c>
      <c r="S90" s="23">
        <v>0.99870000000000003</v>
      </c>
      <c r="T90" s="23">
        <v>2.6480000000000001</v>
      </c>
      <c r="U90" s="23">
        <f t="shared" si="37"/>
        <v>1.0052972</v>
      </c>
      <c r="V90" s="23">
        <f t="shared" si="38"/>
        <v>2.4440533232628394</v>
      </c>
      <c r="W90" s="23">
        <f t="shared" si="39"/>
        <v>7.66</v>
      </c>
      <c r="X90" s="23">
        <f t="shared" si="40"/>
        <v>0.65802754632654736</v>
      </c>
      <c r="Y90" s="23">
        <f t="shared" si="11"/>
        <v>1.2327583781492519</v>
      </c>
      <c r="AA90" s="13">
        <f t="shared" si="12"/>
        <v>4.8704055569036816E-3</v>
      </c>
      <c r="AB90" s="14"/>
      <c r="AC90">
        <v>0.35</v>
      </c>
      <c r="AD90">
        <v>0.35</v>
      </c>
      <c r="AE90">
        <v>1</v>
      </c>
      <c r="AF90" s="20">
        <f t="shared" si="29"/>
        <v>6.3600000000000004E-2</v>
      </c>
      <c r="AG90" s="20">
        <f t="shared" si="30"/>
        <v>7.6600000000000001E-2</v>
      </c>
      <c r="AH90" s="20">
        <f t="shared" si="31"/>
        <v>0.16800000000000001</v>
      </c>
      <c r="AI90" s="20">
        <f t="shared" si="32"/>
        <v>0.158</v>
      </c>
      <c r="AJ90">
        <f t="shared" si="33"/>
        <v>3.73968E-3</v>
      </c>
      <c r="AK90">
        <f t="shared" si="34"/>
        <v>4.2359799999999994E-3</v>
      </c>
      <c r="AL90">
        <f t="shared" si="19"/>
        <v>2.0228245363766027E-2</v>
      </c>
      <c r="AM90">
        <v>8.686976536586638E-2</v>
      </c>
      <c r="AO90">
        <v>4.8704055569036816E-3</v>
      </c>
      <c r="AP90" s="13"/>
      <c r="AQ90" s="13">
        <f t="shared" si="22"/>
        <v>4.5096347749108163E-3</v>
      </c>
      <c r="AR90" s="24">
        <v>0.65802754632654736</v>
      </c>
      <c r="AS90">
        <v>4.5096347749108163E-3</v>
      </c>
      <c r="AT90" s="24">
        <v>4.5096347749108198E-3</v>
      </c>
      <c r="AU90" s="13">
        <f t="shared" si="21"/>
        <v>7.3327798654985185E-3</v>
      </c>
    </row>
    <row r="91" spans="6:47" x14ac:dyDescent="0.3">
      <c r="I91">
        <v>8.14E-2</v>
      </c>
      <c r="J91">
        <v>15.5</v>
      </c>
      <c r="K91">
        <v>5.5</v>
      </c>
      <c r="L91" s="22">
        <f t="shared" si="2"/>
        <v>5.4999999999999997E-3</v>
      </c>
      <c r="M91" s="22">
        <f t="shared" si="3"/>
        <v>8.14</v>
      </c>
      <c r="N91" s="13">
        <f t="shared" si="4"/>
        <v>0.155</v>
      </c>
      <c r="P91" s="23">
        <f t="shared" si="35"/>
        <v>15.5</v>
      </c>
      <c r="Q91" s="23">
        <v>2</v>
      </c>
      <c r="R91" s="23">
        <f t="shared" si="36"/>
        <v>5.4999999999999997E-3</v>
      </c>
      <c r="S91" s="23">
        <v>0.99870000000000003</v>
      </c>
      <c r="T91" s="23">
        <v>2.6480000000000001</v>
      </c>
      <c r="U91" s="23">
        <f t="shared" si="37"/>
        <v>1.0077711499999999</v>
      </c>
      <c r="V91" s="23">
        <f t="shared" si="38"/>
        <v>3.3605733194864049</v>
      </c>
      <c r="W91" s="23">
        <f t="shared" si="39"/>
        <v>8.14</v>
      </c>
      <c r="X91" s="23">
        <f t="shared" si="40"/>
        <v>0.78565453624542414</v>
      </c>
      <c r="Y91" s="23">
        <f t="shared" si="11"/>
        <v>1.128195047122341</v>
      </c>
      <c r="AA91" s="13">
        <f t="shared" si="12"/>
        <v>4.1300851717323631E-3</v>
      </c>
      <c r="AB91" s="14"/>
      <c r="AC91">
        <v>0.35</v>
      </c>
      <c r="AD91">
        <v>0.35</v>
      </c>
      <c r="AE91">
        <v>1</v>
      </c>
      <c r="AF91" s="20">
        <f t="shared" si="29"/>
        <v>7.7200000000000005E-2</v>
      </c>
      <c r="AG91" s="20">
        <f t="shared" si="30"/>
        <v>8.14E-2</v>
      </c>
      <c r="AH91" s="20">
        <f t="shared" si="31"/>
        <v>0.161</v>
      </c>
      <c r="AI91" s="20">
        <f t="shared" si="32"/>
        <v>0.155</v>
      </c>
      <c r="AJ91">
        <f t="shared" si="33"/>
        <v>4.3502200000000001E-3</v>
      </c>
      <c r="AK91">
        <f t="shared" si="34"/>
        <v>4.4159499999999992E-3</v>
      </c>
      <c r="AL91">
        <f t="shared" si="19"/>
        <v>2.368221941992401E-3</v>
      </c>
      <c r="AM91">
        <v>1.0492122527814432E-2</v>
      </c>
      <c r="AO91">
        <v>4.1300851717323631E-3</v>
      </c>
      <c r="AP91" s="13"/>
      <c r="AQ91" s="13">
        <f t="shared" si="22"/>
        <v>3.8241529367892247E-3</v>
      </c>
      <c r="AR91" s="24">
        <v>0.78565453624542414</v>
      </c>
      <c r="AS91">
        <v>3.8241529367892247E-3</v>
      </c>
      <c r="AT91" s="24">
        <v>3.8241529367892199E-3</v>
      </c>
      <c r="AU91" s="13">
        <f t="shared" si="21"/>
        <v>6.311129325561919E-3</v>
      </c>
    </row>
    <row r="92" spans="6:47" x14ac:dyDescent="0.3">
      <c r="I92">
        <v>8.6800000000000002E-2</v>
      </c>
      <c r="J92">
        <v>15.2</v>
      </c>
      <c r="K92">
        <v>6.6</v>
      </c>
      <c r="L92" s="22">
        <f t="shared" si="2"/>
        <v>6.6E-3</v>
      </c>
      <c r="M92" s="22">
        <f t="shared" si="3"/>
        <v>8.68</v>
      </c>
      <c r="N92" s="13">
        <f t="shared" si="4"/>
        <v>0.152</v>
      </c>
      <c r="P92" s="23">
        <f t="shared" si="35"/>
        <v>15.2</v>
      </c>
      <c r="Q92" s="23">
        <v>3</v>
      </c>
      <c r="R92" s="23">
        <f t="shared" si="36"/>
        <v>6.6E-3</v>
      </c>
      <c r="S92" s="23">
        <v>0.99870000000000003</v>
      </c>
      <c r="T92" s="23">
        <v>2.6480000000000001</v>
      </c>
      <c r="U92" s="23">
        <f t="shared" si="37"/>
        <v>1.0095853800000001</v>
      </c>
      <c r="V92" s="23">
        <f t="shared" si="38"/>
        <v>4.0326879833836866</v>
      </c>
      <c r="W92" s="23">
        <f t="shared" si="39"/>
        <v>8.68</v>
      </c>
      <c r="X92" s="23">
        <f t="shared" si="40"/>
        <v>0.81246220102868416</v>
      </c>
      <c r="Y92" s="23">
        <f t="shared" si="11"/>
        <v>1.109426199008495</v>
      </c>
      <c r="AA92" s="13">
        <f t="shared" si="12"/>
        <v>4.0031882758654472E-3</v>
      </c>
      <c r="AB92" s="14"/>
      <c r="AC92">
        <v>0.35</v>
      </c>
      <c r="AD92">
        <v>0.35</v>
      </c>
      <c r="AE92">
        <v>1</v>
      </c>
      <c r="AF92" s="20">
        <f t="shared" si="29"/>
        <v>8.2000000000000003E-2</v>
      </c>
      <c r="AG92" s="20">
        <f t="shared" si="30"/>
        <v>8.6800000000000002E-2</v>
      </c>
      <c r="AH92" s="20">
        <f t="shared" si="31"/>
        <v>0.15</v>
      </c>
      <c r="AI92" s="20">
        <f t="shared" si="32"/>
        <v>0.152</v>
      </c>
      <c r="AJ92">
        <f t="shared" si="33"/>
        <v>4.3049999999999998E-3</v>
      </c>
      <c r="AK92">
        <f t="shared" si="34"/>
        <v>4.6177599999999994E-3</v>
      </c>
      <c r="AL92">
        <f t="shared" si="19"/>
        <v>1.0587677725118469E-2</v>
      </c>
      <c r="AM92">
        <v>4.9081949719092244E-2</v>
      </c>
      <c r="AO92">
        <v>4.0031882758654472E-3</v>
      </c>
      <c r="AP92" s="13"/>
      <c r="AQ92" s="13">
        <f t="shared" si="22"/>
        <v>3.706655810986525E-3</v>
      </c>
      <c r="AR92" s="24">
        <v>0.81246220102868416</v>
      </c>
      <c r="AS92">
        <v>3.706655810986525E-3</v>
      </c>
      <c r="AT92" s="24">
        <v>3.706655810986525E-3</v>
      </c>
      <c r="AU92" s="13">
        <f t="shared" si="21"/>
        <v>6.1344249441603145E-3</v>
      </c>
    </row>
    <row r="93" spans="6:47" s="13" customFormat="1" x14ac:dyDescent="0.3">
      <c r="F93" s="13">
        <v>500</v>
      </c>
      <c r="I93" s="13">
        <v>4.1500000000000002E-2</v>
      </c>
      <c r="J93" s="13">
        <v>11.9</v>
      </c>
      <c r="K93" s="13">
        <v>0.6</v>
      </c>
      <c r="L93" s="22">
        <f t="shared" si="2"/>
        <v>5.9999999999999995E-4</v>
      </c>
      <c r="M93" s="22">
        <f t="shared" si="3"/>
        <v>4.1500000000000004</v>
      </c>
      <c r="N93" s="13">
        <f t="shared" si="4"/>
        <v>0.11900000000000001</v>
      </c>
      <c r="P93" s="23">
        <f t="shared" si="35"/>
        <v>11.9</v>
      </c>
      <c r="Q93" s="23">
        <v>1</v>
      </c>
      <c r="R93" s="23">
        <f t="shared" si="36"/>
        <v>5.9999999999999995E-4</v>
      </c>
      <c r="S93" s="23">
        <v>0.99870000000000003</v>
      </c>
      <c r="T93" s="23">
        <v>2.6480000000000001</v>
      </c>
      <c r="U93" s="23">
        <f t="shared" si="37"/>
        <v>0.99968958000000008</v>
      </c>
      <c r="V93" s="23">
        <f t="shared" si="38"/>
        <v>0.36660799848942599</v>
      </c>
      <c r="W93" s="23">
        <f t="shared" si="39"/>
        <v>4.1500000000000004</v>
      </c>
      <c r="X93" s="23">
        <f t="shared" si="40"/>
        <v>0.25327163487037585</v>
      </c>
      <c r="Y93" s="23">
        <f t="shared" si="11"/>
        <v>1.9870405187777485</v>
      </c>
      <c r="AA93" s="13">
        <f t="shared" si="12"/>
        <v>1.1836902932576191E-2</v>
      </c>
      <c r="AB93" s="14"/>
      <c r="AC93">
        <v>0.35</v>
      </c>
      <c r="AD93">
        <v>0.35</v>
      </c>
      <c r="AE93">
        <v>1</v>
      </c>
      <c r="AF93" s="20">
        <f t="shared" si="29"/>
        <v>4.5900000000000003E-2</v>
      </c>
      <c r="AG93" s="20">
        <f t="shared" si="30"/>
        <v>4.1500000000000002E-2</v>
      </c>
      <c r="AH93" s="20">
        <f t="shared" si="31"/>
        <v>0.12</v>
      </c>
      <c r="AI93" s="20">
        <f t="shared" si="32"/>
        <v>0.11900000000000001</v>
      </c>
      <c r="AJ93">
        <f t="shared" si="33"/>
        <v>1.9277999999999999E-3</v>
      </c>
      <c r="AK93">
        <f t="shared" si="34"/>
        <v>1.7284749999999999E-3</v>
      </c>
      <c r="AL93">
        <f t="shared" si="19"/>
        <v>1.303203661327231E-2</v>
      </c>
      <c r="AM93" s="13">
        <v>7.6338289784858709E-2</v>
      </c>
      <c r="AO93" s="13">
        <v>1.1836902932576191E-2</v>
      </c>
      <c r="AP93" s="13">
        <f t="shared" si="20"/>
        <v>1.2783855167182287E-2</v>
      </c>
      <c r="AR93" s="24">
        <v>0.25327163487037585</v>
      </c>
      <c r="AS93" s="13">
        <v>1.2783855167182287E-2</v>
      </c>
      <c r="AT93" s="24">
        <v>1.47838551671823E-2</v>
      </c>
      <c r="AU93" s="13">
        <f t="shared" si="21"/>
        <v>1.8926149920642812E-2</v>
      </c>
    </row>
    <row r="94" spans="6:47" x14ac:dyDescent="0.3">
      <c r="I94">
        <v>4.4400000000000002E-2</v>
      </c>
      <c r="J94">
        <v>12.6</v>
      </c>
      <c r="K94">
        <v>0.69999999999999951</v>
      </c>
      <c r="L94" s="22">
        <f t="shared" si="2"/>
        <v>6.9999999999999956E-4</v>
      </c>
      <c r="M94" s="22">
        <f t="shared" si="3"/>
        <v>4.4400000000000004</v>
      </c>
      <c r="N94" s="13">
        <f t="shared" si="4"/>
        <v>0.126</v>
      </c>
      <c r="P94" s="23">
        <f t="shared" si="35"/>
        <v>12.6</v>
      </c>
      <c r="Q94" s="23">
        <v>2</v>
      </c>
      <c r="R94" s="23">
        <f t="shared" si="36"/>
        <v>6.9999999999999956E-4</v>
      </c>
      <c r="S94" s="23">
        <v>0.99870000000000003</v>
      </c>
      <c r="T94" s="23">
        <v>2.6480000000000001</v>
      </c>
      <c r="U94" s="23">
        <f t="shared" si="37"/>
        <v>0.99985451000000003</v>
      </c>
      <c r="V94" s="23">
        <f t="shared" si="38"/>
        <v>0.42770933157099678</v>
      </c>
      <c r="W94" s="23">
        <f t="shared" si="39"/>
        <v>4.4400000000000004</v>
      </c>
      <c r="X94" s="23">
        <f t="shared" si="40"/>
        <v>0.27320502905566668</v>
      </c>
      <c r="Y94" s="23">
        <f t="shared" si="11"/>
        <v>1.913179220697721</v>
      </c>
      <c r="AA94" s="13">
        <f t="shared" si="12"/>
        <v>1.1031531510723761E-2</v>
      </c>
      <c r="AB94" s="14"/>
      <c r="AC94">
        <v>0.35</v>
      </c>
      <c r="AD94">
        <v>0.35</v>
      </c>
      <c r="AE94">
        <v>1</v>
      </c>
      <c r="AF94" s="20">
        <f t="shared" si="29"/>
        <v>4.1700000000000001E-2</v>
      </c>
      <c r="AG94" s="20">
        <f t="shared" si="30"/>
        <v>4.4400000000000002E-2</v>
      </c>
      <c r="AH94" s="20">
        <f t="shared" si="31"/>
        <v>0.128</v>
      </c>
      <c r="AI94" s="20">
        <f t="shared" si="32"/>
        <v>0.126</v>
      </c>
      <c r="AJ94">
        <f t="shared" si="33"/>
        <v>1.86816E-3</v>
      </c>
      <c r="AK94">
        <f t="shared" si="34"/>
        <v>1.9580399999999999E-3</v>
      </c>
      <c r="AL94">
        <f t="shared" si="19"/>
        <v>5.9651567944250779E-3</v>
      </c>
      <c r="AM94">
        <v>3.2878816977146098E-2</v>
      </c>
      <c r="AO94">
        <v>1.1031531510723761E-2</v>
      </c>
      <c r="AP94" s="13">
        <f t="shared" si="20"/>
        <v>1.1914054031581663E-2</v>
      </c>
      <c r="AQ94" s="13"/>
      <c r="AR94" s="24">
        <v>0.27320502905566668</v>
      </c>
      <c r="AS94">
        <v>1.1914054031581663E-2</v>
      </c>
      <c r="AT94" s="24">
        <v>1.8914054031581699E-2</v>
      </c>
      <c r="AU94" s="13">
        <f t="shared" si="21"/>
        <v>1.7750647695597789E-2</v>
      </c>
    </row>
    <row r="95" spans="6:47" x14ac:dyDescent="0.3">
      <c r="I95">
        <v>5.11E-2</v>
      </c>
      <c r="J95">
        <v>12.2</v>
      </c>
      <c r="K95">
        <v>1</v>
      </c>
      <c r="L95" s="22">
        <f t="shared" si="2"/>
        <v>1E-3</v>
      </c>
      <c r="M95" s="22">
        <f t="shared" si="3"/>
        <v>5.1100000000000003</v>
      </c>
      <c r="N95" s="13">
        <f t="shared" si="4"/>
        <v>0.122</v>
      </c>
      <c r="P95" s="23">
        <f t="shared" si="35"/>
        <v>12.2</v>
      </c>
      <c r="Q95" s="23">
        <v>3</v>
      </c>
      <c r="R95" s="23">
        <f t="shared" si="36"/>
        <v>1E-3</v>
      </c>
      <c r="S95" s="23">
        <v>0.99870000000000003</v>
      </c>
      <c r="T95" s="23">
        <v>2.6480000000000001</v>
      </c>
      <c r="U95" s="23">
        <f t="shared" si="37"/>
        <v>1.0003493000000001</v>
      </c>
      <c r="V95" s="23">
        <f t="shared" si="38"/>
        <v>0.61101333081571008</v>
      </c>
      <c r="W95" s="23">
        <f t="shared" si="39"/>
        <v>5.1100000000000003</v>
      </c>
      <c r="X95" s="23">
        <f t="shared" si="40"/>
        <v>0.2850841828513328</v>
      </c>
      <c r="Y95" s="23">
        <f t="shared" si="11"/>
        <v>1.8728950371924413</v>
      </c>
      <c r="AA95" s="13">
        <f t="shared" si="12"/>
        <v>1.0603358345417615E-2</v>
      </c>
      <c r="AB95" s="14"/>
      <c r="AC95">
        <v>0.35</v>
      </c>
      <c r="AD95">
        <v>0.35</v>
      </c>
      <c r="AE95">
        <v>1</v>
      </c>
      <c r="AF95" s="20">
        <f t="shared" si="29"/>
        <v>4.2599999999999999E-2</v>
      </c>
      <c r="AG95" s="20">
        <f t="shared" si="30"/>
        <v>5.11E-2</v>
      </c>
      <c r="AH95" s="20">
        <f t="shared" si="31"/>
        <v>0.13100000000000001</v>
      </c>
      <c r="AI95" s="20">
        <f t="shared" si="32"/>
        <v>0.122</v>
      </c>
      <c r="AJ95">
        <f t="shared" si="33"/>
        <v>1.9532099999999999E-3</v>
      </c>
      <c r="AK95">
        <f t="shared" si="34"/>
        <v>2.1819699999999997E-3</v>
      </c>
      <c r="AL95">
        <f t="shared" si="19"/>
        <v>1.395090715048024E-2</v>
      </c>
      <c r="AM95">
        <v>7.7198695694357056E-2</v>
      </c>
      <c r="AO95">
        <v>1.0603358345417615E-2</v>
      </c>
      <c r="AP95" s="13">
        <f t="shared" si="20"/>
        <v>1.1451627013051024E-2</v>
      </c>
      <c r="AQ95" s="13"/>
      <c r="AR95" s="24">
        <v>0.2850841828513328</v>
      </c>
      <c r="AS95">
        <v>1.1451627013051024E-2</v>
      </c>
      <c r="AT95" s="24">
        <v>1.9451627013051E-2</v>
      </c>
      <c r="AU95" s="13">
        <f t="shared" si="21"/>
        <v>1.7122577746483628E-2</v>
      </c>
    </row>
    <row r="96" spans="6:47" x14ac:dyDescent="0.3">
      <c r="I96">
        <v>5.8999999999999997E-2</v>
      </c>
      <c r="J96">
        <v>16.100000000000001</v>
      </c>
      <c r="K96">
        <v>2.9</v>
      </c>
      <c r="L96" s="22">
        <f t="shared" si="2"/>
        <v>2.8999999999999998E-3</v>
      </c>
      <c r="M96" s="22">
        <f t="shared" si="3"/>
        <v>5.8999999999999995</v>
      </c>
      <c r="N96" s="13">
        <f t="shared" si="4"/>
        <v>0.161</v>
      </c>
      <c r="P96" s="23">
        <f t="shared" si="35"/>
        <v>16.100000000000001</v>
      </c>
      <c r="Q96" s="23">
        <v>1</v>
      </c>
      <c r="R96" s="23">
        <f t="shared" si="36"/>
        <v>2.8999999999999998E-3</v>
      </c>
      <c r="S96" s="23">
        <v>0.99870000000000003</v>
      </c>
      <c r="T96" s="23">
        <v>2.6480000000000001</v>
      </c>
      <c r="U96" s="23">
        <f t="shared" si="37"/>
        <v>1.0034829700000001</v>
      </c>
      <c r="V96" s="23">
        <f t="shared" si="38"/>
        <v>1.7719386593655591</v>
      </c>
      <c r="W96" s="23">
        <f t="shared" si="39"/>
        <v>5.8999999999999995</v>
      </c>
      <c r="X96" s="23">
        <f t="shared" si="40"/>
        <v>0.81941589861692288</v>
      </c>
      <c r="Y96" s="23">
        <f t="shared" si="11"/>
        <v>1.1047087832345464</v>
      </c>
      <c r="AA96" s="13">
        <f t="shared" si="12"/>
        <v>3.9715817869127598E-3</v>
      </c>
      <c r="AB96" s="14"/>
      <c r="AC96">
        <v>0.35</v>
      </c>
      <c r="AD96">
        <v>0.35</v>
      </c>
      <c r="AE96">
        <v>1</v>
      </c>
      <c r="AF96" s="20">
        <f t="shared" si="29"/>
        <v>5.1999999999999998E-2</v>
      </c>
      <c r="AG96" s="20">
        <f t="shared" si="30"/>
        <v>5.8999999999999997E-2</v>
      </c>
      <c r="AH96" s="20">
        <f t="shared" si="31"/>
        <v>0.17300000000000001</v>
      </c>
      <c r="AI96" s="20">
        <f t="shared" si="32"/>
        <v>0.161</v>
      </c>
      <c r="AJ96">
        <f t="shared" si="33"/>
        <v>3.1486000000000001E-3</v>
      </c>
      <c r="AK96">
        <f t="shared" si="34"/>
        <v>3.3246500000000002E-3</v>
      </c>
      <c r="AL96">
        <f t="shared" si="19"/>
        <v>9.0630630630630683E-3</v>
      </c>
      <c r="AM96">
        <v>3.7988887090683508E-2</v>
      </c>
      <c r="AO96">
        <v>3.9715817869127598E-3</v>
      </c>
      <c r="AP96" s="13">
        <f t="shared" si="20"/>
        <v>4.2893083298657809E-3</v>
      </c>
      <c r="AQ96" s="13"/>
      <c r="AR96" s="24">
        <v>0.81941589861692288</v>
      </c>
      <c r="AS96">
        <v>4.2893083298657809E-3</v>
      </c>
      <c r="AT96" s="24">
        <v>8.2893083298657792E-3</v>
      </c>
      <c r="AU96" s="13">
        <f t="shared" si="21"/>
        <v>7.0060367645883269E-3</v>
      </c>
    </row>
    <row r="97" spans="6:47" x14ac:dyDescent="0.3">
      <c r="I97">
        <v>6.5699999999999995E-2</v>
      </c>
      <c r="J97">
        <v>16.5</v>
      </c>
      <c r="K97">
        <v>4.1999999999999993</v>
      </c>
      <c r="L97" s="22">
        <f t="shared" si="2"/>
        <v>4.1999999999999989E-3</v>
      </c>
      <c r="M97" s="22">
        <f t="shared" si="3"/>
        <v>6.5699999999999994</v>
      </c>
      <c r="N97" s="13">
        <f t="shared" si="4"/>
        <v>0.16500000000000001</v>
      </c>
      <c r="P97" s="23">
        <f t="shared" si="35"/>
        <v>16.5</v>
      </c>
      <c r="Q97" s="23">
        <v>2</v>
      </c>
      <c r="R97" s="23">
        <f t="shared" si="36"/>
        <v>4.1999999999999989E-3</v>
      </c>
      <c r="S97" s="23">
        <v>0.99870000000000003</v>
      </c>
      <c r="T97" s="23">
        <v>2.6480000000000001</v>
      </c>
      <c r="U97" s="23">
        <f t="shared" si="37"/>
        <v>1.0056270600000001</v>
      </c>
      <c r="V97" s="23">
        <f t="shared" si="38"/>
        <v>2.5662559894259815</v>
      </c>
      <c r="W97" s="23">
        <f t="shared" si="39"/>
        <v>6.5699999999999994</v>
      </c>
      <c r="X97" s="23">
        <f t="shared" si="40"/>
        <v>0.98036667472065997</v>
      </c>
      <c r="Y97" s="23">
        <f t="shared" si="11"/>
        <v>1.0099636193000854</v>
      </c>
      <c r="AA97" s="13">
        <f t="shared" si="12"/>
        <v>3.3614252560868023E-3</v>
      </c>
      <c r="AB97" s="14"/>
      <c r="AC97">
        <v>0.35</v>
      </c>
      <c r="AD97">
        <v>0.35</v>
      </c>
      <c r="AE97">
        <v>1</v>
      </c>
      <c r="AF97" s="20">
        <f t="shared" si="29"/>
        <v>5.1900000000000002E-2</v>
      </c>
      <c r="AG97" s="20">
        <f t="shared" si="30"/>
        <v>6.5699999999999995E-2</v>
      </c>
      <c r="AH97" s="20">
        <f t="shared" si="31"/>
        <v>0.16500000000000001</v>
      </c>
      <c r="AI97" s="20">
        <f t="shared" si="32"/>
        <v>0.16500000000000001</v>
      </c>
      <c r="AJ97">
        <f t="shared" si="33"/>
        <v>2.9972249999999996E-3</v>
      </c>
      <c r="AK97">
        <f t="shared" si="34"/>
        <v>3.7941749999999995E-3</v>
      </c>
      <c r="AL97">
        <f t="shared" si="19"/>
        <v>3.8724489795918367E-2</v>
      </c>
      <c r="AM97">
        <v>1.64285714285714E-2</v>
      </c>
      <c r="AO97">
        <v>3.3614252560868023E-3</v>
      </c>
      <c r="AP97" s="13">
        <f t="shared" si="20"/>
        <v>3.6303392765737468E-3</v>
      </c>
      <c r="AQ97" s="13"/>
      <c r="AR97" s="24">
        <v>0.98036667472065997</v>
      </c>
      <c r="AS97">
        <v>3.6303392765737468E-3</v>
      </c>
      <c r="AT97" s="24">
        <v>6.6303392765737499E-3</v>
      </c>
      <c r="AU97" s="13">
        <f t="shared" si="21"/>
        <v>6.0193828284296532E-3</v>
      </c>
    </row>
    <row r="98" spans="6:47" x14ac:dyDescent="0.3">
      <c r="I98">
        <v>7.5800000000000006E-2</v>
      </c>
      <c r="J98">
        <v>15.5</v>
      </c>
      <c r="K98">
        <v>4.2999999999999989</v>
      </c>
      <c r="L98" s="22">
        <f t="shared" ref="L98:L128" si="41">K98/1000</f>
        <v>4.2999999999999991E-3</v>
      </c>
      <c r="M98" s="22">
        <f t="shared" ref="M98:M128" si="42">I98*100</f>
        <v>7.580000000000001</v>
      </c>
      <c r="N98" s="13">
        <f t="shared" ref="N98:N128" si="43">J98/100</f>
        <v>0.155</v>
      </c>
      <c r="P98" s="23">
        <f t="shared" si="35"/>
        <v>15.5</v>
      </c>
      <c r="Q98" s="23">
        <v>3</v>
      </c>
      <c r="R98" s="23">
        <f t="shared" si="36"/>
        <v>4.2999999999999991E-3</v>
      </c>
      <c r="S98" s="23">
        <v>0.99870000000000003</v>
      </c>
      <c r="T98" s="23">
        <v>2.6480000000000001</v>
      </c>
      <c r="U98" s="23">
        <f t="shared" si="37"/>
        <v>1.0057919900000001</v>
      </c>
      <c r="V98" s="23">
        <f t="shared" si="38"/>
        <v>2.6273573225075526</v>
      </c>
      <c r="W98" s="23">
        <f t="shared" si="39"/>
        <v>7.580000000000001</v>
      </c>
      <c r="X98" s="23">
        <f t="shared" si="40"/>
        <v>0.70781022861597598</v>
      </c>
      <c r="Y98" s="23">
        <f t="shared" ref="Y98:Y128" si="44">1/(X98)^0.5</f>
        <v>1.1886160295643338</v>
      </c>
      <c r="AA98" s="13">
        <f t="shared" ref="AA98:AA128" si="45">0.0033*(X98^-0.9301)</f>
        <v>4.5509943070050161E-3</v>
      </c>
      <c r="AB98" s="14"/>
      <c r="AC98">
        <v>0.35</v>
      </c>
      <c r="AD98">
        <v>0.35</v>
      </c>
      <c r="AE98">
        <v>1</v>
      </c>
      <c r="AF98" s="20">
        <f t="shared" si="29"/>
        <v>6.54E-2</v>
      </c>
      <c r="AG98" s="20">
        <f t="shared" si="30"/>
        <v>7.5800000000000006E-2</v>
      </c>
      <c r="AH98" s="20">
        <f t="shared" si="31"/>
        <v>0.17100000000000001</v>
      </c>
      <c r="AI98" s="20">
        <f t="shared" si="32"/>
        <v>0.155</v>
      </c>
      <c r="AJ98">
        <f t="shared" si="33"/>
        <v>3.9141900000000006E-3</v>
      </c>
      <c r="AK98">
        <f t="shared" si="34"/>
        <v>4.1121500000000002E-3</v>
      </c>
      <c r="AL98">
        <f t="shared" ref="AL98:AL116" si="46">ABS((1/(AE98*(AC98+AD98)*0.5)*(2/(AF98+AG98)))*(AJ98-AK98))</f>
        <v>8.0113314447591913E-3</v>
      </c>
      <c r="AM98">
        <v>3.4404490867064014E-2</v>
      </c>
      <c r="AO98">
        <v>4.5509943070050161E-3</v>
      </c>
      <c r="AP98" s="13">
        <f t="shared" ref="AP98:AP122" si="47">AO98*1.08</f>
        <v>4.9150738515654178E-3</v>
      </c>
      <c r="AQ98" s="13"/>
      <c r="AR98" s="24">
        <v>0.70781022861597598</v>
      </c>
      <c r="AS98">
        <v>4.9150738515654178E-3</v>
      </c>
      <c r="AT98" s="24">
        <v>7.9150738515654205E-3</v>
      </c>
      <c r="AU98" s="13">
        <f t="shared" ref="AU98:AU128" si="48">AS98^0.91</f>
        <v>7.9303497886536838E-3</v>
      </c>
    </row>
    <row r="99" spans="6:47" x14ac:dyDescent="0.3">
      <c r="I99">
        <v>2.98E-2</v>
      </c>
      <c r="J99">
        <v>12.2</v>
      </c>
      <c r="K99">
        <v>0.60000000000000053</v>
      </c>
      <c r="L99" s="22">
        <f t="shared" si="41"/>
        <v>6.0000000000000049E-4</v>
      </c>
      <c r="M99" s="22">
        <f t="shared" si="42"/>
        <v>2.98</v>
      </c>
      <c r="N99" s="13">
        <f t="shared" si="43"/>
        <v>0.122</v>
      </c>
      <c r="P99" s="23">
        <f t="shared" si="35"/>
        <v>12.2</v>
      </c>
      <c r="Q99" s="23">
        <v>1</v>
      </c>
      <c r="R99" s="23">
        <f t="shared" si="36"/>
        <v>6.0000000000000049E-4</v>
      </c>
      <c r="S99" s="23">
        <v>0.99870000000000003</v>
      </c>
      <c r="T99" s="23">
        <v>2.6480000000000001</v>
      </c>
      <c r="U99" s="23">
        <f t="shared" si="37"/>
        <v>0.99968958000000008</v>
      </c>
      <c r="V99" s="23">
        <f t="shared" si="38"/>
        <v>0.36660799848942632</v>
      </c>
      <c r="W99" s="23">
        <f t="shared" si="39"/>
        <v>2.98</v>
      </c>
      <c r="X99" s="23">
        <f t="shared" si="40"/>
        <v>0.5035737557148009</v>
      </c>
      <c r="Y99" s="23">
        <f t="shared" si="44"/>
        <v>1.4091864411333541</v>
      </c>
      <c r="AA99" s="13">
        <f t="shared" si="45"/>
        <v>6.2463319664709622E-3</v>
      </c>
      <c r="AB99" s="14"/>
      <c r="AC99">
        <v>0.35</v>
      </c>
      <c r="AD99">
        <v>0.35</v>
      </c>
      <c r="AE99">
        <v>1</v>
      </c>
      <c r="AF99" s="20">
        <f t="shared" si="29"/>
        <v>3.1899999999999998E-2</v>
      </c>
      <c r="AG99" s="20">
        <f t="shared" si="30"/>
        <v>2.98E-2</v>
      </c>
      <c r="AH99" s="20">
        <f t="shared" si="31"/>
        <v>0.13100000000000001</v>
      </c>
      <c r="AI99" s="20">
        <f t="shared" si="32"/>
        <v>0.122</v>
      </c>
      <c r="AJ99">
        <f t="shared" si="33"/>
        <v>1.462615E-3</v>
      </c>
      <c r="AK99">
        <f t="shared" si="34"/>
        <v>1.27246E-3</v>
      </c>
      <c r="AL99">
        <f t="shared" si="46"/>
        <v>1.7611021069692059E-2</v>
      </c>
      <c r="AM99">
        <v>9.7452290504224812E-2</v>
      </c>
      <c r="AO99">
        <v>6.2463319664709622E-3</v>
      </c>
      <c r="AP99" s="13"/>
      <c r="AQ99" s="13">
        <f t="shared" ref="AQ99:AQ128" si="49">AO99/1.08</f>
        <v>5.7836407096953351E-3</v>
      </c>
      <c r="AR99" s="24">
        <v>0.5035737557148009</v>
      </c>
      <c r="AS99">
        <v>5.7836407096953351E-3</v>
      </c>
      <c r="AT99" s="24">
        <v>7.7836407096953403E-3</v>
      </c>
      <c r="AU99" s="13">
        <f t="shared" si="48"/>
        <v>9.1960894804921176E-3</v>
      </c>
    </row>
    <row r="100" spans="6:47" x14ac:dyDescent="0.3">
      <c r="I100">
        <v>3.6400000000000002E-2</v>
      </c>
      <c r="J100">
        <v>11.5</v>
      </c>
      <c r="K100">
        <v>0.8</v>
      </c>
      <c r="L100" s="22">
        <f t="shared" si="41"/>
        <v>8.0000000000000004E-4</v>
      </c>
      <c r="M100" s="22">
        <f t="shared" si="42"/>
        <v>3.64</v>
      </c>
      <c r="N100" s="13">
        <f t="shared" si="43"/>
        <v>0.115</v>
      </c>
      <c r="P100" s="23">
        <f t="shared" si="35"/>
        <v>11.5</v>
      </c>
      <c r="Q100" s="23">
        <v>2</v>
      </c>
      <c r="R100" s="23">
        <f t="shared" si="36"/>
        <v>8.0000000000000004E-4</v>
      </c>
      <c r="S100" s="23">
        <v>0.99870000000000003</v>
      </c>
      <c r="T100" s="23">
        <v>2.6480000000000001</v>
      </c>
      <c r="U100" s="23">
        <f t="shared" si="37"/>
        <v>1.00001944</v>
      </c>
      <c r="V100" s="23">
        <f t="shared" si="38"/>
        <v>0.48881066465256806</v>
      </c>
      <c r="W100" s="23">
        <f t="shared" si="39"/>
        <v>3.64</v>
      </c>
      <c r="X100" s="23">
        <f t="shared" si="40"/>
        <v>0.42400512359868708</v>
      </c>
      <c r="Y100" s="23">
        <f t="shared" si="44"/>
        <v>1.5357285132725855</v>
      </c>
      <c r="AA100" s="13">
        <f t="shared" si="45"/>
        <v>7.3298666803973088E-3</v>
      </c>
      <c r="AB100" s="14"/>
      <c r="AC100">
        <v>0.35</v>
      </c>
      <c r="AD100">
        <v>0.35</v>
      </c>
      <c r="AE100">
        <v>1</v>
      </c>
      <c r="AF100" s="20">
        <f t="shared" si="29"/>
        <v>2.93E-2</v>
      </c>
      <c r="AG100" s="20">
        <f t="shared" si="30"/>
        <v>3.6400000000000002E-2</v>
      </c>
      <c r="AH100" s="20">
        <f t="shared" si="31"/>
        <v>0.126</v>
      </c>
      <c r="AI100" s="20">
        <f t="shared" si="32"/>
        <v>0.115</v>
      </c>
      <c r="AJ100">
        <f t="shared" si="33"/>
        <v>1.2921299999999998E-3</v>
      </c>
      <c r="AK100">
        <f t="shared" si="34"/>
        <v>1.4651E-3</v>
      </c>
      <c r="AL100">
        <f t="shared" si="46"/>
        <v>1.5044140030441413E-2</v>
      </c>
      <c r="AM100">
        <v>8.7393344575178333E-2</v>
      </c>
      <c r="AO100">
        <v>7.3298666803973088E-3</v>
      </c>
      <c r="AP100" s="13"/>
      <c r="AQ100" s="13">
        <f t="shared" si="49"/>
        <v>6.786913592960471E-3</v>
      </c>
      <c r="AR100" s="24">
        <v>0.42400512359868708</v>
      </c>
      <c r="AS100">
        <v>6.786913592960471E-3</v>
      </c>
      <c r="AT100" s="24">
        <v>8.7869135929604693E-3</v>
      </c>
      <c r="AU100" s="13">
        <f t="shared" si="48"/>
        <v>1.0637064954487314E-2</v>
      </c>
    </row>
    <row r="101" spans="6:47" x14ac:dyDescent="0.3">
      <c r="I101">
        <v>6.5299999999999997E-2</v>
      </c>
      <c r="J101">
        <v>11.1</v>
      </c>
      <c r="K101">
        <v>2.6</v>
      </c>
      <c r="L101" s="22">
        <f t="shared" si="41"/>
        <v>2.5999999999999999E-3</v>
      </c>
      <c r="M101" s="22">
        <f t="shared" si="42"/>
        <v>6.5299999999999994</v>
      </c>
      <c r="N101" s="13">
        <f t="shared" si="43"/>
        <v>0.111</v>
      </c>
      <c r="P101" s="23">
        <f t="shared" si="35"/>
        <v>11.1</v>
      </c>
      <c r="Q101" s="23">
        <v>3</v>
      </c>
      <c r="R101" s="23">
        <f t="shared" si="36"/>
        <v>2.5999999999999999E-3</v>
      </c>
      <c r="S101" s="23">
        <v>0.99870000000000003</v>
      </c>
      <c r="T101" s="23">
        <v>2.6480000000000001</v>
      </c>
      <c r="U101" s="23">
        <f t="shared" si="37"/>
        <v>1.00298818</v>
      </c>
      <c r="V101" s="23">
        <f t="shared" si="38"/>
        <v>1.5886346601208461</v>
      </c>
      <c r="W101" s="23">
        <f t="shared" si="39"/>
        <v>6.5299999999999994</v>
      </c>
      <c r="X101" s="23">
        <f t="shared" si="40"/>
        <v>0.41297623070806028</v>
      </c>
      <c r="Y101" s="23">
        <f t="shared" si="44"/>
        <v>1.556099889793626</v>
      </c>
      <c r="AA101" s="13">
        <f t="shared" si="45"/>
        <v>7.5117659049520561E-3</v>
      </c>
      <c r="AB101" s="14"/>
      <c r="AC101">
        <v>0.35</v>
      </c>
      <c r="AD101">
        <v>0.35</v>
      </c>
      <c r="AE101">
        <v>1</v>
      </c>
      <c r="AF101" s="20">
        <f t="shared" si="29"/>
        <v>5.0200000000000002E-2</v>
      </c>
      <c r="AG101" s="20">
        <f t="shared" si="30"/>
        <v>6.5299999999999997E-2</v>
      </c>
      <c r="AH101" s="20">
        <f t="shared" si="31"/>
        <v>0.115</v>
      </c>
      <c r="AI101" s="20">
        <f t="shared" si="32"/>
        <v>0.111</v>
      </c>
      <c r="AJ101">
        <f t="shared" si="33"/>
        <v>2.0205499999999999E-3</v>
      </c>
      <c r="AK101">
        <f t="shared" si="34"/>
        <v>2.5369049999999999E-3</v>
      </c>
      <c r="AL101">
        <f t="shared" si="46"/>
        <v>2.5546320346320348E-2</v>
      </c>
      <c r="AM101">
        <v>1.5825154196835601E-2</v>
      </c>
      <c r="AO101">
        <v>7.5117659049520561E-3</v>
      </c>
      <c r="AP101" s="13"/>
      <c r="AQ101" s="13">
        <f t="shared" si="49"/>
        <v>6.9553388008815331E-3</v>
      </c>
      <c r="AR101" s="24">
        <v>0.41297623070806028</v>
      </c>
      <c r="AS101">
        <v>6.9553388008815331E-3</v>
      </c>
      <c r="AT101" s="24">
        <v>5.9553388008815296E-3</v>
      </c>
      <c r="AU101" s="13">
        <f t="shared" si="48"/>
        <v>1.0877012901173076E-2</v>
      </c>
    </row>
    <row r="102" spans="6:47" x14ac:dyDescent="0.3">
      <c r="I102">
        <v>6.3600000000000004E-2</v>
      </c>
      <c r="J102">
        <v>16.8</v>
      </c>
      <c r="K102">
        <v>3.8</v>
      </c>
      <c r="L102" s="22">
        <f t="shared" si="41"/>
        <v>3.8E-3</v>
      </c>
      <c r="M102" s="22">
        <f t="shared" si="42"/>
        <v>6.36</v>
      </c>
      <c r="N102" s="13">
        <f t="shared" si="43"/>
        <v>0.16800000000000001</v>
      </c>
      <c r="P102" s="23">
        <f t="shared" si="35"/>
        <v>16.8</v>
      </c>
      <c r="Q102" s="23">
        <v>1</v>
      </c>
      <c r="R102" s="23">
        <f t="shared" si="36"/>
        <v>3.8E-3</v>
      </c>
      <c r="S102" s="23">
        <v>0.99870000000000003</v>
      </c>
      <c r="T102" s="23">
        <v>2.6480000000000001</v>
      </c>
      <c r="U102" s="23">
        <f t="shared" si="37"/>
        <v>1.0049673400000001</v>
      </c>
      <c r="V102" s="23">
        <f t="shared" si="38"/>
        <v>2.3218506570996982</v>
      </c>
      <c r="W102" s="23">
        <f t="shared" si="39"/>
        <v>6.36</v>
      </c>
      <c r="X102" s="23">
        <f t="shared" si="40"/>
        <v>0.96419124219706898</v>
      </c>
      <c r="Y102" s="23">
        <f t="shared" si="44"/>
        <v>1.0184000425197917</v>
      </c>
      <c r="AA102" s="13">
        <f t="shared" si="45"/>
        <v>3.4138447255444375E-3</v>
      </c>
      <c r="AB102" s="14"/>
      <c r="AC102">
        <v>0.35</v>
      </c>
      <c r="AD102">
        <v>0.35</v>
      </c>
      <c r="AE102">
        <v>1</v>
      </c>
      <c r="AF102" s="20">
        <f t="shared" si="29"/>
        <v>6.2100000000000002E-2</v>
      </c>
      <c r="AG102" s="20">
        <f t="shared" si="30"/>
        <v>6.3600000000000004E-2</v>
      </c>
      <c r="AH102" s="20">
        <f t="shared" si="31"/>
        <v>0.17199999999999999</v>
      </c>
      <c r="AI102" s="20">
        <f t="shared" si="32"/>
        <v>0.16800000000000001</v>
      </c>
      <c r="AJ102">
        <f t="shared" si="33"/>
        <v>3.7384199999999997E-3</v>
      </c>
      <c r="AK102">
        <f t="shared" si="34"/>
        <v>3.73968E-3</v>
      </c>
      <c r="AL102">
        <f t="shared" si="46"/>
        <v>5.7279236276864344E-5</v>
      </c>
      <c r="AM102">
        <v>2.3585567878708848E-4</v>
      </c>
      <c r="AO102">
        <v>3.4138447255444375E-3</v>
      </c>
      <c r="AP102" s="13"/>
      <c r="AQ102" s="13">
        <f t="shared" si="49"/>
        <v>3.1609673384670714E-3</v>
      </c>
      <c r="AR102" s="24">
        <v>0.96419124219706898</v>
      </c>
      <c r="AS102">
        <v>3.1609673384670714E-3</v>
      </c>
      <c r="AT102" s="24">
        <v>5.1609673384670702E-3</v>
      </c>
      <c r="AU102" s="13">
        <f t="shared" si="48"/>
        <v>5.3068426112415652E-3</v>
      </c>
    </row>
    <row r="103" spans="6:47" x14ac:dyDescent="0.3">
      <c r="I103">
        <v>7.7200000000000005E-2</v>
      </c>
      <c r="J103">
        <v>16.100000000000001</v>
      </c>
      <c r="K103">
        <v>5.0999999999999996</v>
      </c>
      <c r="L103" s="22">
        <f t="shared" si="41"/>
        <v>5.0999999999999995E-3</v>
      </c>
      <c r="M103" s="22">
        <f t="shared" si="42"/>
        <v>7.7200000000000006</v>
      </c>
      <c r="N103" s="13">
        <f t="shared" si="43"/>
        <v>0.161</v>
      </c>
      <c r="P103" s="23">
        <f t="shared" si="35"/>
        <v>16.100000000000001</v>
      </c>
      <c r="Q103" s="23">
        <v>2</v>
      </c>
      <c r="R103" s="23">
        <f t="shared" si="36"/>
        <v>5.0999999999999995E-3</v>
      </c>
      <c r="S103" s="23">
        <v>0.99870000000000003</v>
      </c>
      <c r="T103" s="23">
        <v>2.6480000000000001</v>
      </c>
      <c r="U103" s="23">
        <f t="shared" si="37"/>
        <v>1.0071114300000001</v>
      </c>
      <c r="V103" s="23">
        <f t="shared" si="38"/>
        <v>3.1161679871601207</v>
      </c>
      <c r="W103" s="23">
        <f t="shared" si="39"/>
        <v>7.7200000000000006</v>
      </c>
      <c r="X103" s="23">
        <f t="shared" si="40"/>
        <v>0.84129342732818291</v>
      </c>
      <c r="Y103" s="23">
        <f t="shared" si="44"/>
        <v>1.0902503933038952</v>
      </c>
      <c r="AA103" s="13">
        <f t="shared" si="45"/>
        <v>3.8754333644387064E-3</v>
      </c>
      <c r="AB103" s="14"/>
      <c r="AC103">
        <v>0.35</v>
      </c>
      <c r="AD103">
        <v>0.35</v>
      </c>
      <c r="AE103">
        <v>1</v>
      </c>
      <c r="AF103" s="20">
        <f t="shared" si="29"/>
        <v>6.4100000000000004E-2</v>
      </c>
      <c r="AG103" s="20">
        <f t="shared" si="30"/>
        <v>7.7200000000000005E-2</v>
      </c>
      <c r="AH103" s="20">
        <f t="shared" si="31"/>
        <v>0.16300000000000001</v>
      </c>
      <c r="AI103" s="20">
        <f t="shared" si="32"/>
        <v>0.161</v>
      </c>
      <c r="AJ103">
        <f t="shared" si="33"/>
        <v>3.6569049999999998E-3</v>
      </c>
      <c r="AK103">
        <f t="shared" si="34"/>
        <v>4.3502200000000001E-3</v>
      </c>
      <c r="AL103">
        <f t="shared" si="46"/>
        <v>2.8038216560509567E-2</v>
      </c>
      <c r="AM103">
        <v>1.2115278760714001E-2</v>
      </c>
      <c r="AO103">
        <v>3.8754333644387064E-3</v>
      </c>
      <c r="AP103" s="13"/>
      <c r="AQ103" s="13">
        <f t="shared" si="49"/>
        <v>3.5883642263321355E-3</v>
      </c>
      <c r="AR103" s="24">
        <v>0.84129342732818291</v>
      </c>
      <c r="AS103">
        <v>3.5883642263321355E-3</v>
      </c>
      <c r="AT103" s="24">
        <v>5.5883642263321398E-3</v>
      </c>
      <c r="AU103" s="13">
        <f t="shared" si="48"/>
        <v>5.956015670618737E-3</v>
      </c>
    </row>
    <row r="104" spans="6:47" x14ac:dyDescent="0.3">
      <c r="I104">
        <v>8.2000000000000003E-2</v>
      </c>
      <c r="J104">
        <v>15</v>
      </c>
      <c r="K104">
        <v>6</v>
      </c>
      <c r="L104" s="22">
        <f t="shared" si="41"/>
        <v>6.0000000000000001E-3</v>
      </c>
      <c r="M104" s="22">
        <f t="shared" si="42"/>
        <v>8.2000000000000011</v>
      </c>
      <c r="N104" s="13">
        <f t="shared" si="43"/>
        <v>0.15</v>
      </c>
      <c r="P104" s="23">
        <f t="shared" si="35"/>
        <v>15</v>
      </c>
      <c r="Q104" s="23">
        <v>3</v>
      </c>
      <c r="R104" s="23">
        <f t="shared" si="36"/>
        <v>6.0000000000000001E-3</v>
      </c>
      <c r="S104" s="23">
        <v>0.99870000000000003</v>
      </c>
      <c r="T104" s="23">
        <v>2.6480000000000001</v>
      </c>
      <c r="U104" s="23">
        <f t="shared" si="37"/>
        <v>1.0085957999999999</v>
      </c>
      <c r="V104" s="23">
        <f t="shared" si="38"/>
        <v>3.6660799848942602</v>
      </c>
      <c r="W104" s="23">
        <f t="shared" si="39"/>
        <v>8.2000000000000011</v>
      </c>
      <c r="X104" s="23">
        <f t="shared" si="40"/>
        <v>0.81671380495717028</v>
      </c>
      <c r="Y104" s="23">
        <f t="shared" si="44"/>
        <v>1.1065347360164959</v>
      </c>
      <c r="AA104" s="13">
        <f t="shared" si="45"/>
        <v>3.9838018513119111E-3</v>
      </c>
      <c r="AB104" s="14"/>
      <c r="AC104">
        <v>0.35</v>
      </c>
      <c r="AD104">
        <v>0.35</v>
      </c>
      <c r="AE104">
        <v>1</v>
      </c>
      <c r="AF104" s="20">
        <f t="shared" si="29"/>
        <v>7.0000000000000007E-2</v>
      </c>
      <c r="AG104" s="20">
        <f t="shared" si="30"/>
        <v>8.2000000000000003E-2</v>
      </c>
      <c r="AH104" s="20">
        <f t="shared" si="31"/>
        <v>0.158</v>
      </c>
      <c r="AI104" s="20">
        <f t="shared" si="32"/>
        <v>0.15</v>
      </c>
      <c r="AJ104">
        <f t="shared" si="33"/>
        <v>3.8709999999999999E-3</v>
      </c>
      <c r="AK104">
        <f t="shared" si="34"/>
        <v>4.3049999999999998E-3</v>
      </c>
      <c r="AL104">
        <f t="shared" si="46"/>
        <v>1.6315789473684207E-2</v>
      </c>
      <c r="AM104">
        <v>7.4162679425837291E-2</v>
      </c>
      <c r="AO104">
        <v>3.9838018513119111E-3</v>
      </c>
      <c r="AP104" s="13"/>
      <c r="AQ104" s="13">
        <f t="shared" si="49"/>
        <v>3.6887054178813988E-3</v>
      </c>
      <c r="AR104" s="24">
        <v>0.81671380495717028</v>
      </c>
      <c r="AS104">
        <v>3.6887054178813988E-3</v>
      </c>
      <c r="AT104" s="24">
        <v>3.6887054178813988E-3</v>
      </c>
      <c r="AU104" s="13">
        <f t="shared" si="48"/>
        <v>6.10738525141681E-3</v>
      </c>
    </row>
    <row r="105" spans="6:47" s="13" customFormat="1" x14ac:dyDescent="0.3">
      <c r="F105" s="13">
        <v>550</v>
      </c>
      <c r="I105" s="13">
        <v>4.5900000000000003E-2</v>
      </c>
      <c r="J105" s="13">
        <v>12</v>
      </c>
      <c r="K105" s="13">
        <v>0.7</v>
      </c>
      <c r="L105" s="22">
        <f t="shared" si="41"/>
        <v>6.9999999999999999E-4</v>
      </c>
      <c r="M105" s="22">
        <f t="shared" si="42"/>
        <v>4.5900000000000007</v>
      </c>
      <c r="N105" s="13">
        <f t="shared" si="43"/>
        <v>0.12</v>
      </c>
      <c r="P105" s="23">
        <f t="shared" si="35"/>
        <v>12</v>
      </c>
      <c r="Q105" s="23">
        <v>1</v>
      </c>
      <c r="R105" s="23">
        <f t="shared" si="36"/>
        <v>6.9999999999999999E-4</v>
      </c>
      <c r="S105" s="23">
        <v>0.99870000000000003</v>
      </c>
      <c r="T105" s="23">
        <v>2.6480000000000001</v>
      </c>
      <c r="U105" s="23">
        <f t="shared" si="37"/>
        <v>0.99985451000000003</v>
      </c>
      <c r="V105" s="23">
        <f t="shared" si="38"/>
        <v>0.42770933157099705</v>
      </c>
      <c r="W105" s="23">
        <f t="shared" si="39"/>
        <v>4.5900000000000007</v>
      </c>
      <c r="X105" s="23">
        <f t="shared" si="40"/>
        <v>0.24357821884354566</v>
      </c>
      <c r="Y105" s="23">
        <f t="shared" si="44"/>
        <v>2.0261928328200054</v>
      </c>
      <c r="AA105" s="13">
        <f t="shared" si="45"/>
        <v>1.2274435191306863E-2</v>
      </c>
      <c r="AB105" s="14"/>
      <c r="AC105">
        <v>0.35</v>
      </c>
      <c r="AD105">
        <v>0.35</v>
      </c>
      <c r="AE105">
        <v>1</v>
      </c>
      <c r="AF105" s="20">
        <f t="shared" si="29"/>
        <v>3.9100000000000003E-2</v>
      </c>
      <c r="AG105" s="20">
        <f t="shared" si="30"/>
        <v>4.5900000000000003E-2</v>
      </c>
      <c r="AH105" s="20">
        <f t="shared" si="31"/>
        <v>0.13500000000000001</v>
      </c>
      <c r="AI105" s="20">
        <f t="shared" si="32"/>
        <v>0.12</v>
      </c>
      <c r="AJ105">
        <f t="shared" si="33"/>
        <v>1.8474750000000003E-3</v>
      </c>
      <c r="AK105">
        <f t="shared" si="34"/>
        <v>1.9277999999999999E-3</v>
      </c>
      <c r="AL105">
        <f t="shared" si="46"/>
        <v>5.3999999999999717E-3</v>
      </c>
      <c r="AM105" s="13">
        <v>2.9647058823529252E-2</v>
      </c>
      <c r="AO105" s="13">
        <v>1.2274435191306863E-2</v>
      </c>
      <c r="AP105" s="13">
        <f t="shared" si="47"/>
        <v>1.3256390006611413E-2</v>
      </c>
      <c r="AR105" s="24">
        <v>0.24357821884354566</v>
      </c>
      <c r="AS105" s="13">
        <v>1.3256390006611413E-2</v>
      </c>
      <c r="AT105" s="24">
        <v>1.3256390006611413E-2</v>
      </c>
      <c r="AU105" s="13">
        <f t="shared" si="48"/>
        <v>1.9561718191766421E-2</v>
      </c>
    </row>
    <row r="106" spans="6:47" x14ac:dyDescent="0.3">
      <c r="I106">
        <v>4.1700000000000001E-2</v>
      </c>
      <c r="J106">
        <v>12.8</v>
      </c>
      <c r="K106">
        <v>0.8</v>
      </c>
      <c r="L106" s="22">
        <f t="shared" si="41"/>
        <v>8.0000000000000004E-4</v>
      </c>
      <c r="M106" s="22">
        <f t="shared" si="42"/>
        <v>4.17</v>
      </c>
      <c r="N106" s="13">
        <f t="shared" si="43"/>
        <v>0.128</v>
      </c>
      <c r="P106" s="23">
        <f t="shared" si="35"/>
        <v>12.8</v>
      </c>
      <c r="Q106" s="23">
        <v>2</v>
      </c>
      <c r="R106" s="23">
        <f t="shared" si="36"/>
        <v>8.0000000000000004E-4</v>
      </c>
      <c r="S106" s="23">
        <v>0.99870000000000003</v>
      </c>
      <c r="T106" s="23">
        <v>2.6480000000000001</v>
      </c>
      <c r="U106" s="23">
        <f t="shared" si="37"/>
        <v>1.00001944</v>
      </c>
      <c r="V106" s="23">
        <f t="shared" si="38"/>
        <v>0.48881066465256806</v>
      </c>
      <c r="W106" s="23">
        <f t="shared" si="39"/>
        <v>4.17</v>
      </c>
      <c r="X106" s="23">
        <f t="shared" si="40"/>
        <v>0.35959520431751946</v>
      </c>
      <c r="Y106" s="23">
        <f t="shared" si="44"/>
        <v>1.6676044846683413</v>
      </c>
      <c r="AA106" s="13">
        <f t="shared" si="45"/>
        <v>8.5438072036831299E-3</v>
      </c>
      <c r="AB106" s="14"/>
      <c r="AC106">
        <v>0.35</v>
      </c>
      <c r="AD106">
        <v>0.35</v>
      </c>
      <c r="AE106">
        <v>1</v>
      </c>
      <c r="AF106" s="20">
        <f t="shared" si="29"/>
        <v>3.5999999999999997E-2</v>
      </c>
      <c r="AG106" s="20">
        <f t="shared" si="30"/>
        <v>4.1700000000000001E-2</v>
      </c>
      <c r="AH106" s="20">
        <f t="shared" si="31"/>
        <v>0.13200000000000001</v>
      </c>
      <c r="AI106" s="20">
        <f t="shared" si="32"/>
        <v>0.128</v>
      </c>
      <c r="AJ106">
        <f t="shared" si="33"/>
        <v>1.6631999999999999E-3</v>
      </c>
      <c r="AK106">
        <f t="shared" si="34"/>
        <v>1.86816E-3</v>
      </c>
      <c r="AL106">
        <f t="shared" si="46"/>
        <v>1.5073359073359084E-2</v>
      </c>
      <c r="AM106">
        <v>8.1164241164241216E-2</v>
      </c>
      <c r="AO106">
        <v>8.5438072036831299E-3</v>
      </c>
      <c r="AP106" s="13">
        <f t="shared" si="47"/>
        <v>9.2273117799777805E-3</v>
      </c>
      <c r="AQ106" s="13"/>
      <c r="AR106" s="24">
        <v>0.35959520431751946</v>
      </c>
      <c r="AS106">
        <v>9.2273117799777805E-3</v>
      </c>
      <c r="AT106" s="24">
        <v>1.1227311779977701E-2</v>
      </c>
      <c r="AU106" s="13">
        <f t="shared" si="48"/>
        <v>1.4067548709529084E-2</v>
      </c>
    </row>
    <row r="107" spans="6:47" x14ac:dyDescent="0.3">
      <c r="I107">
        <v>4.2599999999999999E-2</v>
      </c>
      <c r="J107">
        <v>13.1</v>
      </c>
      <c r="K107">
        <v>1.1000000000000001</v>
      </c>
      <c r="L107" s="22">
        <f t="shared" si="41"/>
        <v>1.1000000000000001E-3</v>
      </c>
      <c r="M107" s="22">
        <f t="shared" si="42"/>
        <v>4.26</v>
      </c>
      <c r="N107" s="13">
        <f t="shared" si="43"/>
        <v>0.13100000000000001</v>
      </c>
      <c r="P107" s="23">
        <f t="shared" si="35"/>
        <v>13.1</v>
      </c>
      <c r="Q107" s="23">
        <v>3</v>
      </c>
      <c r="R107" s="23">
        <f t="shared" si="36"/>
        <v>1.1000000000000001E-3</v>
      </c>
      <c r="S107" s="23">
        <v>0.99870000000000003</v>
      </c>
      <c r="T107" s="23">
        <v>2.6480000000000001</v>
      </c>
      <c r="U107" s="23">
        <f t="shared" si="37"/>
        <v>1.0005142300000001</v>
      </c>
      <c r="V107" s="23">
        <f t="shared" si="38"/>
        <v>0.67211466389728114</v>
      </c>
      <c r="W107" s="23">
        <f t="shared" si="39"/>
        <v>4.26</v>
      </c>
      <c r="X107" s="23">
        <f t="shared" si="40"/>
        <v>0.48450679752882148</v>
      </c>
      <c r="Y107" s="23">
        <f t="shared" si="44"/>
        <v>1.4366469750346975</v>
      </c>
      <c r="AA107" s="13">
        <f t="shared" si="45"/>
        <v>6.4746534270509583E-3</v>
      </c>
      <c r="AB107" s="14"/>
      <c r="AC107">
        <v>0.35</v>
      </c>
      <c r="AD107">
        <v>0.35</v>
      </c>
      <c r="AE107">
        <v>1</v>
      </c>
      <c r="AF107" s="20">
        <f t="shared" si="29"/>
        <v>4.19E-2</v>
      </c>
      <c r="AG107" s="20">
        <f t="shared" si="30"/>
        <v>4.2599999999999999E-2</v>
      </c>
      <c r="AH107" s="20">
        <f t="shared" si="31"/>
        <v>0.14000000000000001</v>
      </c>
      <c r="AI107" s="20">
        <f t="shared" si="32"/>
        <v>0.13100000000000001</v>
      </c>
      <c r="AJ107">
        <f t="shared" si="33"/>
        <v>2.0531E-3</v>
      </c>
      <c r="AK107">
        <f t="shared" si="34"/>
        <v>1.9532099999999999E-3</v>
      </c>
      <c r="AL107">
        <f t="shared" si="46"/>
        <v>6.755029585798821E-3</v>
      </c>
      <c r="AM107">
        <v>3.4896831808554796E-2</v>
      </c>
      <c r="AO107">
        <v>6.4746534270509583E-3</v>
      </c>
      <c r="AP107" s="13">
        <f t="shared" si="47"/>
        <v>6.9926257012150354E-3</v>
      </c>
      <c r="AQ107" s="13"/>
      <c r="AR107" s="24">
        <v>0.48450679752882148</v>
      </c>
      <c r="AS107">
        <v>6.9926257012150354E-3</v>
      </c>
      <c r="AT107" s="24">
        <v>1.2926257012150401E-2</v>
      </c>
      <c r="AU107" s="13">
        <f t="shared" si="48"/>
        <v>1.0930062786511111E-2</v>
      </c>
    </row>
    <row r="108" spans="6:47" x14ac:dyDescent="0.3">
      <c r="I108">
        <v>5.1999999999999998E-2</v>
      </c>
      <c r="J108">
        <v>17.3</v>
      </c>
      <c r="K108">
        <v>2.8</v>
      </c>
      <c r="L108" s="22">
        <f t="shared" si="41"/>
        <v>2.8E-3</v>
      </c>
      <c r="M108" s="22">
        <f t="shared" si="42"/>
        <v>5.2</v>
      </c>
      <c r="N108" s="13">
        <f t="shared" si="43"/>
        <v>0.17300000000000001</v>
      </c>
      <c r="P108" s="23">
        <f t="shared" si="35"/>
        <v>17.3</v>
      </c>
      <c r="Q108" s="23">
        <v>1</v>
      </c>
      <c r="R108" s="23">
        <f t="shared" si="36"/>
        <v>2.8E-3</v>
      </c>
      <c r="S108" s="23">
        <v>0.99870000000000003</v>
      </c>
      <c r="T108" s="23">
        <v>2.6480000000000001</v>
      </c>
      <c r="U108" s="23">
        <f t="shared" si="37"/>
        <v>1.0033180400000001</v>
      </c>
      <c r="V108" s="23">
        <f t="shared" si="38"/>
        <v>1.7108373262839882</v>
      </c>
      <c r="W108" s="23">
        <f t="shared" si="39"/>
        <v>5.2</v>
      </c>
      <c r="X108" s="23">
        <f t="shared" si="40"/>
        <v>1.0944148633237956</v>
      </c>
      <c r="Y108" s="23">
        <f t="shared" si="44"/>
        <v>0.95589240004089338</v>
      </c>
      <c r="AA108" s="13">
        <f t="shared" si="45"/>
        <v>3.0343856639531157E-3</v>
      </c>
      <c r="AB108" s="14"/>
      <c r="AC108">
        <v>0.35</v>
      </c>
      <c r="AD108">
        <v>0.35</v>
      </c>
      <c r="AE108">
        <v>1</v>
      </c>
      <c r="AF108" s="20">
        <f t="shared" si="29"/>
        <v>4.3499999999999997E-2</v>
      </c>
      <c r="AG108" s="20">
        <f t="shared" si="30"/>
        <v>5.1999999999999998E-2</v>
      </c>
      <c r="AH108" s="20">
        <f t="shared" si="31"/>
        <v>0.18</v>
      </c>
      <c r="AI108" s="20">
        <f t="shared" si="32"/>
        <v>0.17300000000000001</v>
      </c>
      <c r="AJ108">
        <f t="shared" si="33"/>
        <v>2.7404999999999994E-3</v>
      </c>
      <c r="AK108">
        <f t="shared" si="34"/>
        <v>3.1486000000000001E-3</v>
      </c>
      <c r="AL108">
        <f t="shared" si="46"/>
        <v>2.4418848167539305E-2</v>
      </c>
      <c r="AM108">
        <v>9.6845290182875438E-2</v>
      </c>
      <c r="AO108">
        <v>3.0343856639531157E-3</v>
      </c>
      <c r="AP108" s="13">
        <f t="shared" si="47"/>
        <v>3.2771365170693651E-3</v>
      </c>
      <c r="AQ108" s="13"/>
      <c r="AR108" s="24">
        <v>1.0944148633237956</v>
      </c>
      <c r="AS108">
        <v>3.2771365170693651E-3</v>
      </c>
      <c r="AT108" s="24">
        <v>5.2771365170693699E-3</v>
      </c>
      <c r="AU108" s="13">
        <f t="shared" si="48"/>
        <v>5.4840325690081061E-3</v>
      </c>
    </row>
    <row r="109" spans="6:47" x14ac:dyDescent="0.3">
      <c r="I109">
        <v>5.1900000000000002E-2</v>
      </c>
      <c r="J109">
        <v>16.5</v>
      </c>
      <c r="K109">
        <v>4.0999999999999996</v>
      </c>
      <c r="L109" s="22">
        <f t="shared" si="41"/>
        <v>4.0999999999999995E-3</v>
      </c>
      <c r="M109" s="22">
        <f t="shared" si="42"/>
        <v>5.19</v>
      </c>
      <c r="N109" s="13">
        <f t="shared" si="43"/>
        <v>0.16500000000000001</v>
      </c>
      <c r="P109" s="23">
        <f t="shared" si="35"/>
        <v>16.5</v>
      </c>
      <c r="Q109" s="23">
        <v>2</v>
      </c>
      <c r="R109" s="23">
        <f t="shared" si="36"/>
        <v>4.0999999999999995E-3</v>
      </c>
      <c r="S109" s="23">
        <v>0.99870000000000003</v>
      </c>
      <c r="T109" s="23">
        <v>2.6480000000000001</v>
      </c>
      <c r="U109" s="23">
        <f t="shared" si="37"/>
        <v>1.00546213</v>
      </c>
      <c r="V109" s="23">
        <f t="shared" si="38"/>
        <v>2.5051546563444109</v>
      </c>
      <c r="W109" s="23">
        <f t="shared" si="39"/>
        <v>5.19</v>
      </c>
      <c r="X109" s="23">
        <f t="shared" si="40"/>
        <v>1.5336248244157047</v>
      </c>
      <c r="Y109" s="23">
        <f t="shared" si="44"/>
        <v>0.80749610306736175</v>
      </c>
      <c r="AA109" s="13">
        <f t="shared" si="45"/>
        <v>2.2170555626260936E-3</v>
      </c>
      <c r="AB109" s="14"/>
      <c r="AC109">
        <v>0.35</v>
      </c>
      <c r="AD109">
        <v>0.35</v>
      </c>
      <c r="AE109">
        <v>1</v>
      </c>
      <c r="AF109" s="20">
        <f t="shared" ref="AF109:AF128" si="50">I121</f>
        <v>5.1400000000000001E-2</v>
      </c>
      <c r="AG109" s="20">
        <f t="shared" ref="AG109:AG128" si="51">I109</f>
        <v>5.1900000000000002E-2</v>
      </c>
      <c r="AH109" s="20">
        <f t="shared" ref="AH109:AH128" si="52">N121</f>
        <v>0.17499999999999999</v>
      </c>
      <c r="AI109" s="20">
        <f t="shared" ref="AI109:AI128" si="53">N109</f>
        <v>0.16500000000000001</v>
      </c>
      <c r="AJ109">
        <f t="shared" ref="AJ109:AJ128" si="54">AF109*AH109*AC109</f>
        <v>3.1482499999999996E-3</v>
      </c>
      <c r="AK109">
        <f t="shared" ref="AK109:AK128" si="55">AG109*AI109*AD109</f>
        <v>2.9972249999999996E-3</v>
      </c>
      <c r="AL109">
        <f t="shared" si="46"/>
        <v>8.3543078412391079E-3</v>
      </c>
      <c r="AM109">
        <v>3.4400091110984563E-2</v>
      </c>
      <c r="AO109">
        <v>2.2170555626260936E-3</v>
      </c>
      <c r="AP109" s="13">
        <f t="shared" si="47"/>
        <v>2.3944200076361812E-3</v>
      </c>
      <c r="AQ109" s="13"/>
      <c r="AR109" s="24">
        <v>1.5336248244157047</v>
      </c>
      <c r="AS109">
        <v>2.3944200076361812E-3</v>
      </c>
      <c r="AT109" s="24">
        <v>2.3944200076361812E-3</v>
      </c>
      <c r="AU109" s="13">
        <f t="shared" si="48"/>
        <v>4.1216613221830792E-3</v>
      </c>
    </row>
    <row r="110" spans="6:47" x14ac:dyDescent="0.3">
      <c r="I110">
        <v>6.54E-2</v>
      </c>
      <c r="J110">
        <v>17.100000000000001</v>
      </c>
      <c r="K110">
        <v>4.2</v>
      </c>
      <c r="L110" s="22">
        <f t="shared" si="41"/>
        <v>4.2000000000000006E-3</v>
      </c>
      <c r="M110" s="22">
        <f t="shared" si="42"/>
        <v>6.54</v>
      </c>
      <c r="N110" s="13">
        <f t="shared" si="43"/>
        <v>0.17100000000000001</v>
      </c>
      <c r="P110" s="23">
        <f t="shared" si="35"/>
        <v>17.100000000000001</v>
      </c>
      <c r="Q110" s="23">
        <v>3</v>
      </c>
      <c r="R110" s="23">
        <f t="shared" si="36"/>
        <v>4.2000000000000006E-3</v>
      </c>
      <c r="S110" s="23">
        <v>0.99870000000000003</v>
      </c>
      <c r="T110" s="23">
        <v>2.6480000000000001</v>
      </c>
      <c r="U110" s="23">
        <f t="shared" si="37"/>
        <v>1.0056270600000001</v>
      </c>
      <c r="V110" s="23">
        <f t="shared" si="38"/>
        <v>2.5662559894259824</v>
      </c>
      <c r="W110" s="23">
        <f t="shared" si="39"/>
        <v>6.54</v>
      </c>
      <c r="X110" s="23">
        <f t="shared" si="40"/>
        <v>1.0245779284330137</v>
      </c>
      <c r="Y110" s="23">
        <f t="shared" si="44"/>
        <v>0.98793302170955921</v>
      </c>
      <c r="AA110" s="13">
        <f t="shared" si="45"/>
        <v>3.2263095901740807E-3</v>
      </c>
      <c r="AB110" s="14"/>
      <c r="AC110">
        <v>0.35</v>
      </c>
      <c r="AD110">
        <v>0.35</v>
      </c>
      <c r="AE110">
        <v>1</v>
      </c>
      <c r="AF110" s="20">
        <f t="shared" si="50"/>
        <v>6.4600000000000005E-2</v>
      </c>
      <c r="AG110" s="20">
        <f t="shared" si="51"/>
        <v>6.54E-2</v>
      </c>
      <c r="AH110" s="20">
        <f t="shared" si="52"/>
        <v>0.17499999999999999</v>
      </c>
      <c r="AI110" s="20">
        <f t="shared" si="53"/>
        <v>0.17100000000000001</v>
      </c>
      <c r="AJ110">
        <f t="shared" si="54"/>
        <v>3.9567500000000002E-3</v>
      </c>
      <c r="AK110">
        <f t="shared" si="55"/>
        <v>3.9141900000000006E-3</v>
      </c>
      <c r="AL110">
        <f t="shared" si="46"/>
        <v>1.8707692307692151E-3</v>
      </c>
      <c r="AM110">
        <v>7.5695864828812173E-3</v>
      </c>
      <c r="AO110">
        <v>3.2263095901740807E-3</v>
      </c>
      <c r="AP110" s="13">
        <f t="shared" si="47"/>
        <v>3.4844143573880076E-3</v>
      </c>
      <c r="AQ110" s="13"/>
      <c r="AR110" s="24">
        <v>1.0245779284330137</v>
      </c>
      <c r="AS110">
        <v>3.4844143573880076E-3</v>
      </c>
      <c r="AT110" s="24">
        <v>3.4844143573880076E-3</v>
      </c>
      <c r="AU110" s="13">
        <f t="shared" si="48"/>
        <v>5.7987997705737423E-3</v>
      </c>
    </row>
    <row r="111" spans="6:47" x14ac:dyDescent="0.3">
      <c r="I111">
        <v>3.1899999999999998E-2</v>
      </c>
      <c r="J111">
        <v>13.1</v>
      </c>
      <c r="K111">
        <v>0.50000000000000044</v>
      </c>
      <c r="L111" s="22">
        <f t="shared" si="41"/>
        <v>5.0000000000000044E-4</v>
      </c>
      <c r="M111" s="22">
        <f t="shared" si="42"/>
        <v>3.19</v>
      </c>
      <c r="N111" s="13">
        <f t="shared" si="43"/>
        <v>0.13100000000000001</v>
      </c>
      <c r="P111" s="23">
        <f t="shared" si="35"/>
        <v>13.1</v>
      </c>
      <c r="Q111" s="23">
        <v>1</v>
      </c>
      <c r="R111" s="23">
        <f t="shared" si="36"/>
        <v>5.0000000000000044E-4</v>
      </c>
      <c r="S111" s="23">
        <v>0.99870000000000003</v>
      </c>
      <c r="T111" s="23">
        <v>2.6480000000000001</v>
      </c>
      <c r="U111" s="23">
        <f t="shared" si="37"/>
        <v>0.99952465000000001</v>
      </c>
      <c r="V111" s="23">
        <f t="shared" si="38"/>
        <v>0.30550666540785532</v>
      </c>
      <c r="W111" s="23">
        <f t="shared" si="39"/>
        <v>3.19</v>
      </c>
      <c r="X111" s="23">
        <f t="shared" si="40"/>
        <v>0.39322803155872699</v>
      </c>
      <c r="Y111" s="23">
        <f t="shared" si="44"/>
        <v>1.5946954876954913</v>
      </c>
      <c r="AA111" s="13">
        <f t="shared" si="45"/>
        <v>7.8620376454960061E-3</v>
      </c>
      <c r="AB111" s="14"/>
      <c r="AC111">
        <v>0.35</v>
      </c>
      <c r="AD111">
        <v>0.35</v>
      </c>
      <c r="AE111">
        <v>1</v>
      </c>
      <c r="AF111" s="20">
        <f t="shared" si="50"/>
        <v>3.9300000000000002E-2</v>
      </c>
      <c r="AG111" s="20">
        <f t="shared" si="51"/>
        <v>3.1899999999999998E-2</v>
      </c>
      <c r="AH111" s="20">
        <f t="shared" si="52"/>
        <v>0.14199999999999999</v>
      </c>
      <c r="AI111" s="20">
        <f t="shared" si="53"/>
        <v>0.13100000000000001</v>
      </c>
      <c r="AJ111">
        <f t="shared" si="54"/>
        <v>1.9532099999999999E-3</v>
      </c>
      <c r="AK111">
        <f t="shared" si="55"/>
        <v>1.462615E-3</v>
      </c>
      <c r="AL111">
        <f t="shared" si="46"/>
        <v>3.9373595505617968E-2</v>
      </c>
      <c r="AM111">
        <v>2.0191587438778399E-2</v>
      </c>
      <c r="AO111">
        <v>7.8620376454960061E-3</v>
      </c>
      <c r="AP111" s="13"/>
      <c r="AQ111" s="13">
        <f t="shared" si="49"/>
        <v>7.2796644865703759E-3</v>
      </c>
      <c r="AR111" s="24">
        <v>0.39322803155872699</v>
      </c>
      <c r="AS111">
        <v>7.2796644865703759E-3</v>
      </c>
      <c r="AT111" s="24">
        <v>7.2796644865703803E-3</v>
      </c>
      <c r="AU111" s="13">
        <f t="shared" si="48"/>
        <v>1.1337605486085004E-2</v>
      </c>
    </row>
    <row r="112" spans="6:47" x14ac:dyDescent="0.3">
      <c r="I112">
        <v>2.93E-2</v>
      </c>
      <c r="J112">
        <v>12.6</v>
      </c>
      <c r="K112">
        <v>0.7</v>
      </c>
      <c r="L112" s="22">
        <f t="shared" si="41"/>
        <v>6.9999999999999999E-4</v>
      </c>
      <c r="M112" s="22">
        <f t="shared" si="42"/>
        <v>2.93</v>
      </c>
      <c r="N112" s="13">
        <f t="shared" si="43"/>
        <v>0.126</v>
      </c>
      <c r="P112" s="23">
        <f t="shared" ref="P112:P128" si="56">J112</f>
        <v>12.6</v>
      </c>
      <c r="Q112" s="23">
        <v>2</v>
      </c>
      <c r="R112" s="23">
        <f t="shared" ref="R112:R128" si="57">L112</f>
        <v>6.9999999999999999E-4</v>
      </c>
      <c r="S112" s="23">
        <v>0.99870000000000003</v>
      </c>
      <c r="T112" s="23">
        <v>2.6480000000000001</v>
      </c>
      <c r="U112" s="23">
        <f t="shared" ref="U112:U128" si="58">S112+(T112-S112)*R112</f>
        <v>0.99985451000000003</v>
      </c>
      <c r="V112" s="23">
        <f t="shared" ref="V112:V128" si="59">((T112-S112)/T112)*R112*981</f>
        <v>0.42770933157099705</v>
      </c>
      <c r="W112" s="23">
        <f t="shared" ref="W112:W128" si="60">M112</f>
        <v>2.93</v>
      </c>
      <c r="X112" s="23">
        <f t="shared" ref="X112:X128" si="61">(V112*P112*COS(RADIANS(Q112)))/(W112^2)</f>
        <v>0.62736370380456319</v>
      </c>
      <c r="Y112" s="23">
        <f t="shared" si="44"/>
        <v>1.2625259271721443</v>
      </c>
      <c r="AA112" s="13">
        <f t="shared" si="45"/>
        <v>5.091446166944835E-3</v>
      </c>
      <c r="AB112" s="14"/>
      <c r="AC112">
        <v>0.35</v>
      </c>
      <c r="AD112">
        <v>0.35</v>
      </c>
      <c r="AE112">
        <v>1</v>
      </c>
      <c r="AF112" s="20">
        <f t="shared" si="50"/>
        <v>3.1E-2</v>
      </c>
      <c r="AG112" s="20">
        <f t="shared" si="51"/>
        <v>2.93E-2</v>
      </c>
      <c r="AH112" s="20">
        <f t="shared" si="52"/>
        <v>0.13300000000000001</v>
      </c>
      <c r="AI112" s="20">
        <f t="shared" si="53"/>
        <v>0.126</v>
      </c>
      <c r="AJ112">
        <f t="shared" si="54"/>
        <v>1.44305E-3</v>
      </c>
      <c r="AK112">
        <f t="shared" si="55"/>
        <v>1.2921299999999998E-3</v>
      </c>
      <c r="AL112">
        <f t="shared" si="46"/>
        <v>1.4301824212271988E-2</v>
      </c>
      <c r="AM112">
        <v>7.7307157904172891E-2</v>
      </c>
      <c r="AO112">
        <v>5.091446166944835E-3</v>
      </c>
      <c r="AP112" s="13"/>
      <c r="AQ112" s="13">
        <f t="shared" si="49"/>
        <v>4.7143020064304023E-3</v>
      </c>
      <c r="AR112" s="24">
        <v>0.62736370380456319</v>
      </c>
      <c r="AS112">
        <v>4.7143020064304023E-3</v>
      </c>
      <c r="AT112" s="24">
        <v>4.7143020064304023E-3</v>
      </c>
      <c r="AU112" s="13">
        <f t="shared" si="48"/>
        <v>7.6350139461354256E-3</v>
      </c>
    </row>
    <row r="113" spans="6:47" x14ac:dyDescent="0.3">
      <c r="I113">
        <v>5.0200000000000002E-2</v>
      </c>
      <c r="J113">
        <v>11.5</v>
      </c>
      <c r="K113">
        <v>1.7000000000000004</v>
      </c>
      <c r="L113" s="22">
        <f t="shared" si="41"/>
        <v>1.7000000000000003E-3</v>
      </c>
      <c r="M113" s="22">
        <f t="shared" si="42"/>
        <v>5.0200000000000005</v>
      </c>
      <c r="N113" s="13">
        <f t="shared" si="43"/>
        <v>0.115</v>
      </c>
      <c r="P113" s="23">
        <f t="shared" si="56"/>
        <v>11.5</v>
      </c>
      <c r="Q113" s="23">
        <v>3</v>
      </c>
      <c r="R113" s="23">
        <f t="shared" si="57"/>
        <v>1.7000000000000003E-3</v>
      </c>
      <c r="S113" s="23">
        <v>0.99870000000000003</v>
      </c>
      <c r="T113" s="23">
        <v>2.6480000000000001</v>
      </c>
      <c r="U113" s="23">
        <f t="shared" si="58"/>
        <v>1.00150381</v>
      </c>
      <c r="V113" s="23">
        <f t="shared" si="59"/>
        <v>1.0387226623867072</v>
      </c>
      <c r="W113" s="23">
        <f t="shared" si="60"/>
        <v>5.0200000000000005</v>
      </c>
      <c r="X113" s="23">
        <f t="shared" si="61"/>
        <v>0.47336312060126418</v>
      </c>
      <c r="Y113" s="23">
        <f t="shared" si="44"/>
        <v>1.4534590163499921</v>
      </c>
      <c r="AA113" s="13">
        <f t="shared" si="45"/>
        <v>6.6163064206124647E-3</v>
      </c>
      <c r="AB113" s="14"/>
      <c r="AC113">
        <v>0.35</v>
      </c>
      <c r="AD113">
        <v>0.35</v>
      </c>
      <c r="AE113">
        <v>1</v>
      </c>
      <c r="AF113" s="20">
        <f t="shared" si="50"/>
        <v>4.1300000000000003E-2</v>
      </c>
      <c r="AG113" s="20">
        <f t="shared" si="51"/>
        <v>5.0200000000000002E-2</v>
      </c>
      <c r="AH113" s="20">
        <f t="shared" si="52"/>
        <v>0.12300000000000001</v>
      </c>
      <c r="AI113" s="20">
        <f t="shared" si="53"/>
        <v>0.115</v>
      </c>
      <c r="AJ113">
        <f t="shared" si="54"/>
        <v>1.7779650000000003E-3</v>
      </c>
      <c r="AK113">
        <f t="shared" si="55"/>
        <v>2.0205499999999999E-3</v>
      </c>
      <c r="AL113">
        <f t="shared" si="46"/>
        <v>1.5149726775956258E-2</v>
      </c>
      <c r="AM113">
        <v>8.9116039858566198E-2</v>
      </c>
      <c r="AO113">
        <v>6.6163064206124647E-3</v>
      </c>
      <c r="AP113" s="13"/>
      <c r="AQ113" s="13">
        <f t="shared" si="49"/>
        <v>6.1262096487152444E-3</v>
      </c>
      <c r="AR113" s="24">
        <v>0.47336312060126418</v>
      </c>
      <c r="AS113">
        <v>6.1262096487152444E-3</v>
      </c>
      <c r="AT113" s="24">
        <v>6.1262096487152444E-3</v>
      </c>
      <c r="AU113" s="13">
        <f t="shared" si="48"/>
        <v>9.690464346730215E-3</v>
      </c>
    </row>
    <row r="114" spans="6:47" x14ac:dyDescent="0.3">
      <c r="I114">
        <v>6.2100000000000002E-2</v>
      </c>
      <c r="J114">
        <v>17.2</v>
      </c>
      <c r="K114">
        <v>3.5</v>
      </c>
      <c r="L114" s="22">
        <f t="shared" si="41"/>
        <v>3.5000000000000001E-3</v>
      </c>
      <c r="M114" s="22">
        <f t="shared" si="42"/>
        <v>6.21</v>
      </c>
      <c r="N114" s="13">
        <f t="shared" si="43"/>
        <v>0.17199999999999999</v>
      </c>
      <c r="P114" s="23">
        <f t="shared" si="56"/>
        <v>17.2</v>
      </c>
      <c r="Q114" s="23">
        <v>1</v>
      </c>
      <c r="R114" s="23">
        <f t="shared" si="57"/>
        <v>3.5000000000000001E-3</v>
      </c>
      <c r="S114" s="23">
        <v>0.99870000000000003</v>
      </c>
      <c r="T114" s="23">
        <v>2.6480000000000001</v>
      </c>
      <c r="U114" s="23">
        <f t="shared" si="58"/>
        <v>1.00447255</v>
      </c>
      <c r="V114" s="23">
        <f t="shared" si="59"/>
        <v>2.1385466578549854</v>
      </c>
      <c r="W114" s="23">
        <f t="shared" si="60"/>
        <v>6.21</v>
      </c>
      <c r="X114" s="23">
        <f t="shared" si="61"/>
        <v>0.95366935273117304</v>
      </c>
      <c r="Y114" s="23">
        <f t="shared" si="44"/>
        <v>1.0240026648631679</v>
      </c>
      <c r="AA114" s="13">
        <f t="shared" si="45"/>
        <v>3.4488636234404515E-3</v>
      </c>
      <c r="AB114" s="14"/>
      <c r="AC114">
        <v>0.35</v>
      </c>
      <c r="AD114">
        <v>0.35</v>
      </c>
      <c r="AE114">
        <v>1</v>
      </c>
      <c r="AF114" s="20">
        <f t="shared" si="50"/>
        <v>5.9700000000000003E-2</v>
      </c>
      <c r="AG114" s="20">
        <f t="shared" si="51"/>
        <v>6.2100000000000002E-2</v>
      </c>
      <c r="AH114" s="20">
        <f t="shared" si="52"/>
        <v>0.17499999999999999</v>
      </c>
      <c r="AI114" s="20">
        <f t="shared" si="53"/>
        <v>0.17199999999999999</v>
      </c>
      <c r="AJ114">
        <f t="shared" si="54"/>
        <v>3.6566249999999997E-3</v>
      </c>
      <c r="AK114">
        <f t="shared" si="55"/>
        <v>3.7384199999999997E-3</v>
      </c>
      <c r="AL114">
        <f t="shared" si="46"/>
        <v>3.8374384236453184E-3</v>
      </c>
      <c r="AM114">
        <v>1.5482460498857193E-2</v>
      </c>
      <c r="AO114">
        <v>3.4488636234404515E-3</v>
      </c>
      <c r="AP114" s="13"/>
      <c r="AQ114" s="13">
        <f t="shared" si="49"/>
        <v>3.1933922439263437E-3</v>
      </c>
      <c r="AR114" s="24">
        <v>0.95366935273117304</v>
      </c>
      <c r="AS114">
        <v>3.1933922439263437E-3</v>
      </c>
      <c r="AT114" s="24">
        <v>3.1933922439263437E-3</v>
      </c>
      <c r="AU114" s="13">
        <f t="shared" si="48"/>
        <v>5.3563575828621639E-3</v>
      </c>
    </row>
    <row r="115" spans="6:47" x14ac:dyDescent="0.3">
      <c r="I115">
        <v>6.4100000000000004E-2</v>
      </c>
      <c r="J115">
        <v>16.3</v>
      </c>
      <c r="K115">
        <v>4.8</v>
      </c>
      <c r="L115" s="22">
        <f t="shared" si="41"/>
        <v>4.7999999999999996E-3</v>
      </c>
      <c r="M115" s="22">
        <f t="shared" si="42"/>
        <v>6.41</v>
      </c>
      <c r="N115" s="13">
        <f t="shared" si="43"/>
        <v>0.16300000000000001</v>
      </c>
      <c r="P115" s="23">
        <f t="shared" si="56"/>
        <v>16.3</v>
      </c>
      <c r="Q115" s="23">
        <v>2</v>
      </c>
      <c r="R115" s="23">
        <f t="shared" si="57"/>
        <v>4.7999999999999996E-3</v>
      </c>
      <c r="S115" s="23">
        <v>0.99870000000000003</v>
      </c>
      <c r="T115" s="23">
        <v>2.6480000000000001</v>
      </c>
      <c r="U115" s="23">
        <f t="shared" si="58"/>
        <v>1.0066166400000001</v>
      </c>
      <c r="V115" s="23">
        <f t="shared" si="59"/>
        <v>2.9328639879154079</v>
      </c>
      <c r="W115" s="23">
        <f t="shared" si="60"/>
        <v>6.41</v>
      </c>
      <c r="X115" s="23">
        <f t="shared" si="61"/>
        <v>1.1627834110752755</v>
      </c>
      <c r="Y115" s="23">
        <f t="shared" si="44"/>
        <v>0.92736475520827166</v>
      </c>
      <c r="AA115" s="13">
        <f t="shared" si="45"/>
        <v>2.8680946583528534E-3</v>
      </c>
      <c r="AB115" s="14"/>
      <c r="AC115">
        <v>0.35</v>
      </c>
      <c r="AD115">
        <v>0.35</v>
      </c>
      <c r="AE115">
        <v>1</v>
      </c>
      <c r="AF115" s="20">
        <f t="shared" si="50"/>
        <v>0.05</v>
      </c>
      <c r="AG115" s="20">
        <f t="shared" si="51"/>
        <v>6.4100000000000004E-2</v>
      </c>
      <c r="AH115" s="20">
        <f t="shared" si="52"/>
        <v>0.16300000000000001</v>
      </c>
      <c r="AI115" s="20">
        <f t="shared" si="53"/>
        <v>0.16300000000000001</v>
      </c>
      <c r="AJ115">
        <f t="shared" si="54"/>
        <v>2.8525E-3</v>
      </c>
      <c r="AK115">
        <f t="shared" si="55"/>
        <v>3.6569049999999998E-3</v>
      </c>
      <c r="AL115">
        <f t="shared" si="46"/>
        <v>4.0285714285714272E-2</v>
      </c>
      <c r="AM115">
        <v>1.7300613496932502E-2</v>
      </c>
      <c r="AO115">
        <v>2.8680946583528534E-3</v>
      </c>
      <c r="AP115" s="13"/>
      <c r="AQ115" s="13">
        <f t="shared" si="49"/>
        <v>2.6556432021785678E-3</v>
      </c>
      <c r="AR115" s="24">
        <v>1.1627834110752755</v>
      </c>
      <c r="AS115">
        <v>2.6556432021785678E-3</v>
      </c>
      <c r="AT115" s="24">
        <v>2.6556432021785678E-3</v>
      </c>
      <c r="AU115" s="13">
        <f t="shared" si="48"/>
        <v>4.5289179209969301E-3</v>
      </c>
    </row>
    <row r="116" spans="6:47" x14ac:dyDescent="0.3">
      <c r="I116">
        <v>7.0000000000000007E-2</v>
      </c>
      <c r="J116">
        <v>15.8</v>
      </c>
      <c r="K116">
        <v>5.7</v>
      </c>
      <c r="L116" s="22">
        <f t="shared" si="41"/>
        <v>5.7000000000000002E-3</v>
      </c>
      <c r="M116" s="22">
        <f t="shared" si="42"/>
        <v>7.0000000000000009</v>
      </c>
      <c r="N116" s="13">
        <f t="shared" si="43"/>
        <v>0.158</v>
      </c>
      <c r="P116" s="23">
        <f t="shared" si="56"/>
        <v>15.8</v>
      </c>
      <c r="Q116" s="23">
        <v>3</v>
      </c>
      <c r="R116" s="23">
        <f t="shared" si="57"/>
        <v>5.7000000000000002E-3</v>
      </c>
      <c r="S116" s="23">
        <v>0.99870000000000003</v>
      </c>
      <c r="T116" s="23">
        <v>2.6480000000000001</v>
      </c>
      <c r="U116" s="23">
        <f t="shared" si="58"/>
        <v>1.0081010100000001</v>
      </c>
      <c r="V116" s="23">
        <f t="shared" si="59"/>
        <v>3.482775985649547</v>
      </c>
      <c r="W116" s="23">
        <f t="shared" si="60"/>
        <v>7.0000000000000009</v>
      </c>
      <c r="X116" s="23">
        <f t="shared" si="61"/>
        <v>1.1214785061799393</v>
      </c>
      <c r="Y116" s="23">
        <f t="shared" si="44"/>
        <v>0.94428811316729799</v>
      </c>
      <c r="AA116" s="13">
        <f t="shared" si="45"/>
        <v>2.9662200974758506E-3</v>
      </c>
      <c r="AB116" s="14"/>
      <c r="AC116">
        <v>0.35</v>
      </c>
      <c r="AD116">
        <v>0.35</v>
      </c>
      <c r="AE116">
        <v>1</v>
      </c>
      <c r="AF116" s="20">
        <f t="shared" si="50"/>
        <v>6.5000000000000002E-2</v>
      </c>
      <c r="AG116" s="20">
        <f t="shared" si="51"/>
        <v>7.0000000000000007E-2</v>
      </c>
      <c r="AH116" s="20">
        <f t="shared" si="52"/>
        <v>0.159</v>
      </c>
      <c r="AI116" s="20">
        <f t="shared" si="53"/>
        <v>0.158</v>
      </c>
      <c r="AJ116">
        <f t="shared" si="54"/>
        <v>3.6172499999999998E-3</v>
      </c>
      <c r="AK116">
        <f t="shared" si="55"/>
        <v>3.8709999999999999E-3</v>
      </c>
      <c r="AL116">
        <f t="shared" si="46"/>
        <v>1.0740740740740742E-2</v>
      </c>
      <c r="AM116">
        <v>4.7435448066362899E-2</v>
      </c>
      <c r="AO116">
        <v>2.9662200974758506E-3</v>
      </c>
      <c r="AP116" s="13"/>
      <c r="AQ116" s="13">
        <f t="shared" si="49"/>
        <v>2.7465000902554171E-3</v>
      </c>
      <c r="AR116" s="24">
        <v>1.1214785061799393</v>
      </c>
      <c r="AS116">
        <v>2.7465000902554171E-3</v>
      </c>
      <c r="AT116" s="24">
        <v>2.7465000902554171E-3</v>
      </c>
      <c r="AU116" s="13">
        <f t="shared" si="48"/>
        <v>4.6697050684140354E-3</v>
      </c>
    </row>
    <row r="117" spans="6:47" s="13" customFormat="1" x14ac:dyDescent="0.3">
      <c r="F117" s="13">
        <v>600</v>
      </c>
      <c r="I117" s="13">
        <v>3.9100000000000003E-2</v>
      </c>
      <c r="J117" s="13">
        <v>13.5</v>
      </c>
      <c r="K117" s="13">
        <v>0.6</v>
      </c>
      <c r="L117" s="22">
        <f t="shared" si="41"/>
        <v>5.9999999999999995E-4</v>
      </c>
      <c r="M117" s="22">
        <f t="shared" si="42"/>
        <v>3.91</v>
      </c>
      <c r="N117" s="13">
        <f t="shared" si="43"/>
        <v>0.13500000000000001</v>
      </c>
      <c r="P117" s="23">
        <f t="shared" si="56"/>
        <v>13.5</v>
      </c>
      <c r="Q117" s="23">
        <v>1</v>
      </c>
      <c r="R117" s="23">
        <f t="shared" si="57"/>
        <v>5.9999999999999995E-4</v>
      </c>
      <c r="S117" s="23">
        <v>0.99870000000000003</v>
      </c>
      <c r="T117" s="23">
        <v>2.6480000000000001</v>
      </c>
      <c r="U117" s="23">
        <f t="shared" si="58"/>
        <v>0.99968958000000008</v>
      </c>
      <c r="V117" s="23">
        <f t="shared" si="59"/>
        <v>0.36660799848942599</v>
      </c>
      <c r="W117" s="23">
        <f t="shared" si="60"/>
        <v>3.91</v>
      </c>
      <c r="X117" s="23">
        <f t="shared" si="61"/>
        <v>0.32368012972572974</v>
      </c>
      <c r="Y117" s="23">
        <f t="shared" si="44"/>
        <v>1.75768877914747</v>
      </c>
      <c r="AA117" s="13">
        <f t="shared" si="45"/>
        <v>9.4222584262916159E-3</v>
      </c>
      <c r="AB117" s="14"/>
      <c r="AC117">
        <v>0.35</v>
      </c>
      <c r="AD117">
        <v>0.35</v>
      </c>
      <c r="AE117">
        <v>1</v>
      </c>
      <c r="AF117" s="20">
        <f t="shared" si="50"/>
        <v>0</v>
      </c>
      <c r="AG117" s="20">
        <f t="shared" si="51"/>
        <v>3.9100000000000003E-2</v>
      </c>
      <c r="AH117" s="20">
        <f t="shared" si="52"/>
        <v>0</v>
      </c>
      <c r="AI117" s="20">
        <f t="shared" si="53"/>
        <v>0.13500000000000001</v>
      </c>
      <c r="AJ117">
        <f t="shared" si="54"/>
        <v>0</v>
      </c>
      <c r="AK117">
        <f t="shared" si="55"/>
        <v>1.8474750000000003E-3</v>
      </c>
      <c r="AL117">
        <f t="shared" ref="AL117:AL127" si="62">ABS((1/(((AH117+AI117)/2)*0.5)*(2/(AF117+AG117)))*(AJ117-AK117))</f>
        <v>2.8000000000000003</v>
      </c>
      <c r="AO117" s="13">
        <v>9.4222584262916159E-3</v>
      </c>
      <c r="AP117" s="13">
        <f t="shared" si="47"/>
        <v>1.0176039100394945E-2</v>
      </c>
      <c r="AR117" s="24">
        <v>0.32368012972572974</v>
      </c>
      <c r="AS117" s="13">
        <v>1.0176039100394945E-2</v>
      </c>
      <c r="AT117" s="24">
        <v>1.0176039100394945E-2</v>
      </c>
      <c r="AU117" s="13">
        <f t="shared" si="48"/>
        <v>1.5377887450237054E-2</v>
      </c>
    </row>
    <row r="118" spans="6:47" x14ac:dyDescent="0.3">
      <c r="I118">
        <v>3.5999999999999997E-2</v>
      </c>
      <c r="J118">
        <v>13.2</v>
      </c>
      <c r="K118">
        <v>0.7</v>
      </c>
      <c r="L118" s="22">
        <f t="shared" si="41"/>
        <v>6.9999999999999999E-4</v>
      </c>
      <c r="M118" s="22">
        <f t="shared" si="42"/>
        <v>3.5999999999999996</v>
      </c>
      <c r="N118" s="13">
        <f t="shared" si="43"/>
        <v>0.13200000000000001</v>
      </c>
      <c r="P118" s="23">
        <f t="shared" si="56"/>
        <v>13.2</v>
      </c>
      <c r="Q118" s="23">
        <v>2</v>
      </c>
      <c r="R118" s="23">
        <f t="shared" si="57"/>
        <v>6.9999999999999999E-4</v>
      </c>
      <c r="S118" s="23">
        <v>0.99870000000000003</v>
      </c>
      <c r="T118" s="23">
        <v>2.6480000000000001</v>
      </c>
      <c r="U118" s="23">
        <f t="shared" si="58"/>
        <v>0.99985451000000003</v>
      </c>
      <c r="V118" s="23">
        <f t="shared" si="59"/>
        <v>0.42770933157099705</v>
      </c>
      <c r="W118" s="23">
        <f t="shared" si="60"/>
        <v>3.5999999999999996</v>
      </c>
      <c r="X118" s="23">
        <f t="shared" si="61"/>
        <v>0.43536450079886646</v>
      </c>
      <c r="Y118" s="23">
        <f t="shared" si="44"/>
        <v>1.5155612508225114</v>
      </c>
      <c r="AA118" s="13">
        <f t="shared" si="45"/>
        <v>7.1518228975572841E-3</v>
      </c>
      <c r="AB118" s="14"/>
      <c r="AC118">
        <v>0.35</v>
      </c>
      <c r="AD118">
        <v>0.35</v>
      </c>
      <c r="AE118">
        <v>1</v>
      </c>
      <c r="AF118" s="20">
        <f t="shared" si="50"/>
        <v>0</v>
      </c>
      <c r="AG118" s="20">
        <f t="shared" si="51"/>
        <v>3.5999999999999997E-2</v>
      </c>
      <c r="AH118" s="20">
        <f t="shared" si="52"/>
        <v>0</v>
      </c>
      <c r="AI118" s="20">
        <f t="shared" si="53"/>
        <v>0.13200000000000001</v>
      </c>
      <c r="AJ118">
        <f t="shared" si="54"/>
        <v>0</v>
      </c>
      <c r="AK118">
        <f t="shared" si="55"/>
        <v>1.6631999999999999E-3</v>
      </c>
      <c r="AL118">
        <f t="shared" si="62"/>
        <v>2.7999999999999994</v>
      </c>
      <c r="AO118">
        <v>7.1518228975572841E-3</v>
      </c>
      <c r="AP118" s="13">
        <f t="shared" si="47"/>
        <v>7.7239687293618672E-3</v>
      </c>
      <c r="AQ118" s="13"/>
      <c r="AR118" s="24">
        <v>0.43536450079886646</v>
      </c>
      <c r="AS118">
        <v>7.7239687293618672E-3</v>
      </c>
      <c r="AT118" s="24">
        <v>7.7239687293618672E-3</v>
      </c>
      <c r="AU118" s="13">
        <f t="shared" si="48"/>
        <v>1.1965610486122956E-2</v>
      </c>
    </row>
    <row r="119" spans="6:47" x14ac:dyDescent="0.3">
      <c r="I119">
        <v>4.19E-2</v>
      </c>
      <c r="J119">
        <v>14</v>
      </c>
      <c r="K119">
        <v>0.9</v>
      </c>
      <c r="L119" s="22">
        <f t="shared" si="41"/>
        <v>8.9999999999999998E-4</v>
      </c>
      <c r="M119" s="22">
        <f t="shared" si="42"/>
        <v>4.1900000000000004</v>
      </c>
      <c r="N119" s="13">
        <f t="shared" si="43"/>
        <v>0.14000000000000001</v>
      </c>
      <c r="P119" s="23">
        <f t="shared" si="56"/>
        <v>14</v>
      </c>
      <c r="Q119" s="23">
        <v>3</v>
      </c>
      <c r="R119" s="23">
        <f t="shared" si="57"/>
        <v>8.9999999999999998E-4</v>
      </c>
      <c r="S119" s="23">
        <v>0.99870000000000003</v>
      </c>
      <c r="T119" s="23">
        <v>2.6480000000000001</v>
      </c>
      <c r="U119" s="23">
        <f t="shared" si="58"/>
        <v>1.0001843699999999</v>
      </c>
      <c r="V119" s="23">
        <f t="shared" si="59"/>
        <v>0.54991199773413912</v>
      </c>
      <c r="W119" s="23">
        <f t="shared" si="60"/>
        <v>4.1900000000000004</v>
      </c>
      <c r="X119" s="23">
        <f t="shared" si="61"/>
        <v>0.43792283447604086</v>
      </c>
      <c r="Y119" s="23">
        <f t="shared" si="44"/>
        <v>1.5111278318826247</v>
      </c>
      <c r="AA119" s="13">
        <f t="shared" si="45"/>
        <v>7.1129546606067736E-3</v>
      </c>
      <c r="AB119" s="14"/>
      <c r="AC119">
        <v>0.35</v>
      </c>
      <c r="AD119">
        <v>0.35</v>
      </c>
      <c r="AE119">
        <v>1</v>
      </c>
      <c r="AF119" s="20">
        <f t="shared" si="50"/>
        <v>0</v>
      </c>
      <c r="AG119" s="20">
        <f t="shared" si="51"/>
        <v>4.19E-2</v>
      </c>
      <c r="AH119" s="20">
        <f t="shared" si="52"/>
        <v>0</v>
      </c>
      <c r="AI119" s="20">
        <f t="shared" si="53"/>
        <v>0.14000000000000001</v>
      </c>
      <c r="AJ119">
        <f t="shared" si="54"/>
        <v>0</v>
      </c>
      <c r="AK119">
        <f t="shared" si="55"/>
        <v>2.0531E-3</v>
      </c>
      <c r="AL119">
        <f t="shared" si="62"/>
        <v>2.8</v>
      </c>
      <c r="AO119">
        <v>7.1129546606067736E-3</v>
      </c>
      <c r="AP119" s="13">
        <f t="shared" si="47"/>
        <v>7.6819910334553158E-3</v>
      </c>
      <c r="AQ119" s="13"/>
      <c r="AR119" s="24">
        <v>0.43792283447604086</v>
      </c>
      <c r="AS119">
        <v>7.6819910334553158E-3</v>
      </c>
      <c r="AT119" s="24">
        <v>7.6819910334553158E-3</v>
      </c>
      <c r="AU119" s="13">
        <f t="shared" si="48"/>
        <v>1.1906418794267248E-2</v>
      </c>
    </row>
    <row r="120" spans="6:47" x14ac:dyDescent="0.3">
      <c r="I120">
        <v>4.3499999999999997E-2</v>
      </c>
      <c r="J120">
        <v>18</v>
      </c>
      <c r="K120">
        <v>2.5</v>
      </c>
      <c r="L120" s="22">
        <f t="shared" si="41"/>
        <v>2.5000000000000001E-3</v>
      </c>
      <c r="M120" s="22">
        <f t="shared" si="42"/>
        <v>4.3499999999999996</v>
      </c>
      <c r="N120" s="13">
        <f t="shared" si="43"/>
        <v>0.18</v>
      </c>
      <c r="P120" s="23">
        <f t="shared" si="56"/>
        <v>18</v>
      </c>
      <c r="Q120" s="23">
        <v>1</v>
      </c>
      <c r="R120" s="23">
        <f t="shared" si="57"/>
        <v>2.5000000000000001E-3</v>
      </c>
      <c r="S120" s="23">
        <v>0.99870000000000003</v>
      </c>
      <c r="T120" s="23">
        <v>2.6480000000000001</v>
      </c>
      <c r="U120" s="23">
        <f t="shared" si="58"/>
        <v>1.0028232500000001</v>
      </c>
      <c r="V120" s="23">
        <f t="shared" si="59"/>
        <v>1.5275333270392752</v>
      </c>
      <c r="W120" s="23">
        <f t="shared" si="60"/>
        <v>4.3499999999999996</v>
      </c>
      <c r="X120" s="23">
        <f t="shared" si="61"/>
        <v>1.4528424982780441</v>
      </c>
      <c r="Y120" s="23">
        <f t="shared" si="44"/>
        <v>0.82964200496707763</v>
      </c>
      <c r="AA120" s="13">
        <f t="shared" si="45"/>
        <v>2.331494955989707E-3</v>
      </c>
      <c r="AB120" s="14"/>
      <c r="AC120">
        <v>0.35</v>
      </c>
      <c r="AD120">
        <v>0.35</v>
      </c>
      <c r="AE120">
        <v>1</v>
      </c>
      <c r="AF120" s="20">
        <f t="shared" si="50"/>
        <v>0</v>
      </c>
      <c r="AG120" s="20">
        <f t="shared" si="51"/>
        <v>4.3499999999999997E-2</v>
      </c>
      <c r="AH120" s="20">
        <f t="shared" si="52"/>
        <v>0</v>
      </c>
      <c r="AI120" s="20">
        <f t="shared" si="53"/>
        <v>0.18</v>
      </c>
      <c r="AJ120">
        <f t="shared" si="54"/>
        <v>0</v>
      </c>
      <c r="AK120">
        <f t="shared" si="55"/>
        <v>2.7404999999999994E-3</v>
      </c>
      <c r="AL120">
        <f t="shared" si="62"/>
        <v>2.7999999999999994</v>
      </c>
      <c r="AO120">
        <v>2.331494955989707E-3</v>
      </c>
      <c r="AP120" s="13">
        <f t="shared" si="47"/>
        <v>2.5180145524688839E-3</v>
      </c>
      <c r="AQ120" s="13"/>
      <c r="AR120" s="24">
        <v>1.4528424982780441</v>
      </c>
      <c r="AS120">
        <v>2.5180145524688839E-3</v>
      </c>
      <c r="AT120" s="24">
        <v>2.5180145524688839E-3</v>
      </c>
      <c r="AU120" s="13">
        <f t="shared" si="48"/>
        <v>4.3148230938311041E-3</v>
      </c>
    </row>
    <row r="121" spans="6:47" x14ac:dyDescent="0.3">
      <c r="I121">
        <v>5.1400000000000001E-2</v>
      </c>
      <c r="J121">
        <v>17.5</v>
      </c>
      <c r="K121">
        <v>3.5000000000000009</v>
      </c>
      <c r="L121" s="22">
        <f t="shared" si="41"/>
        <v>3.5000000000000009E-3</v>
      </c>
      <c r="M121" s="22">
        <f t="shared" si="42"/>
        <v>5.1400000000000006</v>
      </c>
      <c r="N121" s="13">
        <f t="shared" si="43"/>
        <v>0.17499999999999999</v>
      </c>
      <c r="P121" s="23">
        <f t="shared" si="56"/>
        <v>17.5</v>
      </c>
      <c r="Q121" s="23">
        <v>2</v>
      </c>
      <c r="R121" s="23">
        <f t="shared" si="57"/>
        <v>3.5000000000000009E-3</v>
      </c>
      <c r="S121" s="23">
        <v>0.99870000000000003</v>
      </c>
      <c r="T121" s="23">
        <v>2.6480000000000001</v>
      </c>
      <c r="U121" s="23">
        <f t="shared" si="58"/>
        <v>1.00447255</v>
      </c>
      <c r="V121" s="23">
        <f t="shared" si="59"/>
        <v>2.1385466578549859</v>
      </c>
      <c r="W121" s="23">
        <f t="shared" si="60"/>
        <v>5.1400000000000006</v>
      </c>
      <c r="X121" s="23">
        <f t="shared" si="61"/>
        <v>1.4156826173644113</v>
      </c>
      <c r="Y121" s="23">
        <f t="shared" si="44"/>
        <v>0.8404600025644664</v>
      </c>
      <c r="AA121" s="13">
        <f t="shared" si="45"/>
        <v>2.3883642216075158E-3</v>
      </c>
      <c r="AB121" s="14"/>
      <c r="AC121">
        <v>0.35</v>
      </c>
      <c r="AD121">
        <v>0.35</v>
      </c>
      <c r="AE121">
        <v>1</v>
      </c>
      <c r="AF121" s="20">
        <f t="shared" si="50"/>
        <v>0</v>
      </c>
      <c r="AG121" s="20">
        <f t="shared" si="51"/>
        <v>5.1400000000000001E-2</v>
      </c>
      <c r="AH121" s="20">
        <f t="shared" si="52"/>
        <v>0</v>
      </c>
      <c r="AI121" s="20">
        <f t="shared" si="53"/>
        <v>0.17499999999999999</v>
      </c>
      <c r="AJ121">
        <f t="shared" si="54"/>
        <v>0</v>
      </c>
      <c r="AK121">
        <f t="shared" si="55"/>
        <v>3.1482499999999996E-3</v>
      </c>
      <c r="AL121">
        <f t="shared" si="62"/>
        <v>2.7999999999999994</v>
      </c>
      <c r="AO121">
        <v>2.3883642216075158E-3</v>
      </c>
      <c r="AP121" s="13">
        <f t="shared" si="47"/>
        <v>2.5794333593361172E-3</v>
      </c>
      <c r="AQ121" s="13"/>
      <c r="AR121" s="24">
        <v>1.4156826173644113</v>
      </c>
      <c r="AS121">
        <v>2.5794333593361172E-3</v>
      </c>
      <c r="AT121" s="24">
        <v>2.5794333593361172E-3</v>
      </c>
      <c r="AU121" s="13">
        <f t="shared" si="48"/>
        <v>4.4104928675254354E-3</v>
      </c>
    </row>
    <row r="122" spans="6:47" x14ac:dyDescent="0.3">
      <c r="I122">
        <v>6.4600000000000005E-2</v>
      </c>
      <c r="J122">
        <v>17.5</v>
      </c>
      <c r="K122">
        <v>4</v>
      </c>
      <c r="L122" s="22">
        <f t="shared" si="41"/>
        <v>4.0000000000000001E-3</v>
      </c>
      <c r="M122" s="22">
        <f t="shared" si="42"/>
        <v>6.4600000000000009</v>
      </c>
      <c r="N122" s="13">
        <f t="shared" si="43"/>
        <v>0.17499999999999999</v>
      </c>
      <c r="P122" s="23">
        <f t="shared" si="56"/>
        <v>17.5</v>
      </c>
      <c r="Q122" s="23">
        <v>3</v>
      </c>
      <c r="R122" s="23">
        <f t="shared" si="57"/>
        <v>4.0000000000000001E-3</v>
      </c>
      <c r="S122" s="23">
        <v>0.99870000000000003</v>
      </c>
      <c r="T122" s="23">
        <v>2.6480000000000001</v>
      </c>
      <c r="U122" s="23">
        <f t="shared" si="58"/>
        <v>1.0052972</v>
      </c>
      <c r="V122" s="23">
        <f t="shared" si="59"/>
        <v>2.4440533232628403</v>
      </c>
      <c r="W122" s="23">
        <f t="shared" si="60"/>
        <v>6.4600000000000009</v>
      </c>
      <c r="X122" s="23">
        <f t="shared" si="61"/>
        <v>1.0235005865984874</v>
      </c>
      <c r="Y122" s="23">
        <f t="shared" si="44"/>
        <v>0.98845283657455585</v>
      </c>
      <c r="AA122" s="13">
        <f t="shared" si="45"/>
        <v>3.2294681211510797E-3</v>
      </c>
      <c r="AB122" s="14"/>
      <c r="AC122">
        <v>0.35</v>
      </c>
      <c r="AD122">
        <v>0.35</v>
      </c>
      <c r="AE122">
        <v>1</v>
      </c>
      <c r="AF122" s="20">
        <f t="shared" si="50"/>
        <v>0</v>
      </c>
      <c r="AG122" s="20">
        <f t="shared" si="51"/>
        <v>6.4600000000000005E-2</v>
      </c>
      <c r="AH122" s="20">
        <f t="shared" si="52"/>
        <v>0</v>
      </c>
      <c r="AI122" s="20">
        <f t="shared" si="53"/>
        <v>0.17499999999999999</v>
      </c>
      <c r="AJ122">
        <f t="shared" si="54"/>
        <v>0</v>
      </c>
      <c r="AK122">
        <f t="shared" si="55"/>
        <v>3.9567500000000002E-3</v>
      </c>
      <c r="AL122">
        <f t="shared" si="62"/>
        <v>2.8</v>
      </c>
      <c r="AO122">
        <v>3.2294681211510797E-3</v>
      </c>
      <c r="AP122" s="13">
        <f t="shared" si="47"/>
        <v>3.4878255708431665E-3</v>
      </c>
      <c r="AQ122" s="13"/>
      <c r="AR122" s="24">
        <v>1.0235005865984874</v>
      </c>
      <c r="AS122">
        <v>3.4878255708431665E-3</v>
      </c>
      <c r="AT122" s="24">
        <v>3.4878255708431665E-3</v>
      </c>
      <c r="AU122" s="13">
        <f t="shared" si="48"/>
        <v>5.8039655930857354E-3</v>
      </c>
    </row>
    <row r="123" spans="6:47" x14ac:dyDescent="0.3">
      <c r="I123">
        <v>3.9300000000000002E-2</v>
      </c>
      <c r="J123">
        <v>14.2</v>
      </c>
      <c r="K123">
        <v>0.50000000000000044</v>
      </c>
      <c r="L123" s="22">
        <f t="shared" si="41"/>
        <v>5.0000000000000044E-4</v>
      </c>
      <c r="M123" s="22">
        <f t="shared" si="42"/>
        <v>3.93</v>
      </c>
      <c r="N123" s="13">
        <f t="shared" si="43"/>
        <v>0.14199999999999999</v>
      </c>
      <c r="P123" s="23">
        <f t="shared" si="56"/>
        <v>14.2</v>
      </c>
      <c r="Q123" s="23">
        <v>1</v>
      </c>
      <c r="R123" s="23">
        <f t="shared" si="57"/>
        <v>5.0000000000000044E-4</v>
      </c>
      <c r="S123" s="23">
        <v>0.99870000000000003</v>
      </c>
      <c r="T123" s="23">
        <v>2.6480000000000001</v>
      </c>
      <c r="U123" s="23">
        <f t="shared" si="58"/>
        <v>0.99952465000000001</v>
      </c>
      <c r="V123" s="23">
        <f t="shared" si="59"/>
        <v>0.30550666540785532</v>
      </c>
      <c r="W123" s="23">
        <f t="shared" si="60"/>
        <v>3.93</v>
      </c>
      <c r="X123" s="23">
        <f t="shared" si="61"/>
        <v>0.28083923630026847</v>
      </c>
      <c r="Y123" s="23">
        <f t="shared" si="44"/>
        <v>1.8869965594407336</v>
      </c>
      <c r="AA123" s="13">
        <f t="shared" si="45"/>
        <v>1.0752349081449264E-2</v>
      </c>
      <c r="AB123" s="14"/>
      <c r="AC123">
        <v>0.35</v>
      </c>
      <c r="AD123">
        <v>0.35</v>
      </c>
      <c r="AE123">
        <v>1</v>
      </c>
      <c r="AF123" s="20">
        <f t="shared" si="50"/>
        <v>0</v>
      </c>
      <c r="AG123" s="20">
        <f t="shared" si="51"/>
        <v>3.9300000000000002E-2</v>
      </c>
      <c r="AH123" s="20">
        <f t="shared" si="52"/>
        <v>0</v>
      </c>
      <c r="AI123" s="20">
        <f t="shared" si="53"/>
        <v>0.14199999999999999</v>
      </c>
      <c r="AJ123">
        <f t="shared" si="54"/>
        <v>0</v>
      </c>
      <c r="AK123">
        <f t="shared" si="55"/>
        <v>1.9532099999999999E-3</v>
      </c>
      <c r="AL123">
        <f t="shared" si="62"/>
        <v>2.8000000000000003</v>
      </c>
      <c r="AO123">
        <v>1.0752349081449264E-2</v>
      </c>
      <c r="AP123" s="13"/>
      <c r="AQ123" s="13">
        <f t="shared" si="49"/>
        <v>9.9558787791196885E-3</v>
      </c>
      <c r="AR123" s="24">
        <v>0.28083923630026847</v>
      </c>
      <c r="AS123">
        <v>9.9558787791196885E-3</v>
      </c>
      <c r="AT123" s="24">
        <v>9.9558787791196885E-3</v>
      </c>
      <c r="AU123" s="13">
        <f t="shared" si="48"/>
        <v>1.5074830444530741E-2</v>
      </c>
    </row>
    <row r="124" spans="6:47" x14ac:dyDescent="0.3">
      <c r="I124">
        <v>3.1E-2</v>
      </c>
      <c r="J124">
        <v>13.3</v>
      </c>
      <c r="K124">
        <v>0.6</v>
      </c>
      <c r="L124" s="22">
        <f t="shared" si="41"/>
        <v>5.9999999999999995E-4</v>
      </c>
      <c r="M124" s="22">
        <f t="shared" si="42"/>
        <v>3.1</v>
      </c>
      <c r="N124" s="13">
        <f t="shared" si="43"/>
        <v>0.13300000000000001</v>
      </c>
      <c r="P124" s="23">
        <f t="shared" si="56"/>
        <v>13.3</v>
      </c>
      <c r="Q124" s="23">
        <v>2</v>
      </c>
      <c r="R124" s="23">
        <f t="shared" si="57"/>
        <v>5.9999999999999995E-4</v>
      </c>
      <c r="S124" s="23">
        <v>0.99870000000000003</v>
      </c>
      <c r="T124" s="23">
        <v>2.6480000000000001</v>
      </c>
      <c r="U124" s="23">
        <f t="shared" si="58"/>
        <v>0.99968958000000008</v>
      </c>
      <c r="V124" s="23">
        <f t="shared" si="59"/>
        <v>0.36660799848942599</v>
      </c>
      <c r="W124" s="23">
        <f t="shared" si="60"/>
        <v>3.1</v>
      </c>
      <c r="X124" s="23">
        <f t="shared" si="61"/>
        <v>0.50706723430476219</v>
      </c>
      <c r="Y124" s="23">
        <f t="shared" si="44"/>
        <v>1.4043237020865074</v>
      </c>
      <c r="AA124" s="13">
        <f t="shared" si="45"/>
        <v>6.2062958390387028E-3</v>
      </c>
      <c r="AB124" s="14"/>
      <c r="AC124">
        <v>0.35</v>
      </c>
      <c r="AD124">
        <v>0.35</v>
      </c>
      <c r="AE124">
        <v>1</v>
      </c>
      <c r="AF124" s="20">
        <f t="shared" si="50"/>
        <v>0</v>
      </c>
      <c r="AG124" s="20">
        <f t="shared" si="51"/>
        <v>3.1E-2</v>
      </c>
      <c r="AH124" s="20">
        <f t="shared" si="52"/>
        <v>0</v>
      </c>
      <c r="AI124" s="20">
        <f t="shared" si="53"/>
        <v>0.13300000000000001</v>
      </c>
      <c r="AJ124">
        <f t="shared" si="54"/>
        <v>0</v>
      </c>
      <c r="AK124">
        <f t="shared" si="55"/>
        <v>1.44305E-3</v>
      </c>
      <c r="AL124">
        <f t="shared" si="62"/>
        <v>2.8000000000000003</v>
      </c>
      <c r="AO124">
        <v>6.2062958390387028E-3</v>
      </c>
      <c r="AP124" s="13"/>
      <c r="AQ124" s="13">
        <f t="shared" si="49"/>
        <v>5.7465702213321318E-3</v>
      </c>
      <c r="AR124" s="24">
        <v>0.50706723430476219</v>
      </c>
      <c r="AS124">
        <v>5.7465702213321318E-3</v>
      </c>
      <c r="AT124" s="24">
        <v>5.74657022133213E-3</v>
      </c>
      <c r="AU124" s="13">
        <f t="shared" si="48"/>
        <v>9.1424360963346957E-3</v>
      </c>
    </row>
    <row r="125" spans="6:47" x14ac:dyDescent="0.3">
      <c r="I125">
        <v>4.1300000000000003E-2</v>
      </c>
      <c r="J125">
        <v>12.3</v>
      </c>
      <c r="K125">
        <v>0.9000000000000008</v>
      </c>
      <c r="L125" s="22">
        <f t="shared" si="41"/>
        <v>9.0000000000000084E-4</v>
      </c>
      <c r="M125" s="22">
        <f t="shared" si="42"/>
        <v>4.1300000000000008</v>
      </c>
      <c r="N125" s="13">
        <f t="shared" si="43"/>
        <v>0.12300000000000001</v>
      </c>
      <c r="P125" s="23">
        <f t="shared" si="56"/>
        <v>12.3</v>
      </c>
      <c r="Q125" s="23">
        <v>3</v>
      </c>
      <c r="R125" s="23">
        <f t="shared" si="57"/>
        <v>9.0000000000000084E-4</v>
      </c>
      <c r="S125" s="23">
        <v>0.99870000000000003</v>
      </c>
      <c r="T125" s="23">
        <v>2.6480000000000001</v>
      </c>
      <c r="U125" s="23">
        <f t="shared" si="58"/>
        <v>1.0001843699999999</v>
      </c>
      <c r="V125" s="23">
        <f t="shared" si="59"/>
        <v>0.54991199773413957</v>
      </c>
      <c r="W125" s="23">
        <f t="shared" si="60"/>
        <v>4.1300000000000008</v>
      </c>
      <c r="X125" s="23">
        <f t="shared" si="61"/>
        <v>0.39600676900107185</v>
      </c>
      <c r="Y125" s="23">
        <f t="shared" si="44"/>
        <v>1.5890907339561446</v>
      </c>
      <c r="AA125" s="13">
        <f t="shared" si="45"/>
        <v>7.8107141262858037E-3</v>
      </c>
      <c r="AB125" s="14"/>
      <c r="AC125">
        <v>0.35</v>
      </c>
      <c r="AD125">
        <v>0.35</v>
      </c>
      <c r="AE125">
        <v>1</v>
      </c>
      <c r="AF125" s="20">
        <f t="shared" si="50"/>
        <v>0</v>
      </c>
      <c r="AG125" s="20">
        <f t="shared" si="51"/>
        <v>4.1300000000000003E-2</v>
      </c>
      <c r="AH125" s="20">
        <f t="shared" si="52"/>
        <v>0</v>
      </c>
      <c r="AI125" s="20">
        <f t="shared" si="53"/>
        <v>0.12300000000000001</v>
      </c>
      <c r="AJ125">
        <f t="shared" si="54"/>
        <v>0</v>
      </c>
      <c r="AK125">
        <f t="shared" si="55"/>
        <v>1.7779650000000003E-3</v>
      </c>
      <c r="AL125">
        <f t="shared" si="62"/>
        <v>2.8</v>
      </c>
      <c r="AO125">
        <v>7.8107141262858037E-3</v>
      </c>
      <c r="AP125" s="13"/>
      <c r="AQ125" s="13">
        <f t="shared" si="49"/>
        <v>7.2321427095238915E-3</v>
      </c>
      <c r="AR125" s="24">
        <v>0.39600676900107185</v>
      </c>
      <c r="AS125">
        <v>7.2321427095238915E-3</v>
      </c>
      <c r="AT125" s="24">
        <v>6.2321427095238897E-3</v>
      </c>
      <c r="AU125" s="13">
        <f t="shared" si="48"/>
        <v>1.1270234654889683E-2</v>
      </c>
    </row>
    <row r="126" spans="6:47" x14ac:dyDescent="0.3">
      <c r="I126">
        <v>5.9700000000000003E-2</v>
      </c>
      <c r="J126">
        <v>17.5</v>
      </c>
      <c r="K126">
        <v>3</v>
      </c>
      <c r="L126" s="22">
        <f t="shared" si="41"/>
        <v>3.0000000000000001E-3</v>
      </c>
      <c r="M126" s="22">
        <f t="shared" si="42"/>
        <v>5.9700000000000006</v>
      </c>
      <c r="N126" s="13">
        <f t="shared" si="43"/>
        <v>0.17499999999999999</v>
      </c>
      <c r="P126" s="23">
        <f t="shared" si="56"/>
        <v>17.5</v>
      </c>
      <c r="Q126" s="23">
        <v>1</v>
      </c>
      <c r="R126" s="23">
        <f t="shared" si="57"/>
        <v>3.0000000000000001E-3</v>
      </c>
      <c r="S126" s="23">
        <v>0.99870000000000003</v>
      </c>
      <c r="T126" s="23">
        <v>2.6480000000000001</v>
      </c>
      <c r="U126" s="23">
        <f t="shared" si="58"/>
        <v>1.0036479</v>
      </c>
      <c r="V126" s="23">
        <f t="shared" si="59"/>
        <v>1.8330399924471301</v>
      </c>
      <c r="W126" s="23">
        <f t="shared" si="60"/>
        <v>5.9700000000000006</v>
      </c>
      <c r="X126" s="23">
        <f t="shared" si="61"/>
        <v>0.89990191613036297</v>
      </c>
      <c r="Y126" s="23">
        <f t="shared" si="44"/>
        <v>1.0541499966828263</v>
      </c>
      <c r="AA126" s="13">
        <f t="shared" si="45"/>
        <v>3.6401309411308513E-3</v>
      </c>
      <c r="AB126" s="14"/>
      <c r="AC126">
        <v>0.35</v>
      </c>
      <c r="AD126">
        <v>0.35</v>
      </c>
      <c r="AE126">
        <v>1</v>
      </c>
      <c r="AF126" s="20">
        <f t="shared" si="50"/>
        <v>0</v>
      </c>
      <c r="AG126" s="20">
        <f t="shared" si="51"/>
        <v>5.9700000000000003E-2</v>
      </c>
      <c r="AH126" s="20">
        <f t="shared" si="52"/>
        <v>0</v>
      </c>
      <c r="AI126" s="20">
        <f t="shared" si="53"/>
        <v>0.17499999999999999</v>
      </c>
      <c r="AJ126">
        <f t="shared" si="54"/>
        <v>0</v>
      </c>
      <c r="AK126">
        <f t="shared" si="55"/>
        <v>3.6566249999999997E-3</v>
      </c>
      <c r="AL126">
        <f t="shared" si="62"/>
        <v>2.7999999999999994</v>
      </c>
      <c r="AO126">
        <v>3.6401309411308513E-3</v>
      </c>
      <c r="AP126" s="13"/>
      <c r="AQ126" s="13">
        <f t="shared" si="49"/>
        <v>3.3704916121581954E-3</v>
      </c>
      <c r="AR126" s="24">
        <v>0.89990191613036297</v>
      </c>
      <c r="AS126">
        <v>3.3704916121581954E-3</v>
      </c>
      <c r="AT126" s="24">
        <v>3.3704916121581954E-3</v>
      </c>
      <c r="AU126" s="13">
        <f t="shared" si="48"/>
        <v>5.6260146422526039E-3</v>
      </c>
    </row>
    <row r="127" spans="6:47" x14ac:dyDescent="0.3">
      <c r="I127">
        <v>0.05</v>
      </c>
      <c r="J127">
        <v>16.3</v>
      </c>
      <c r="K127">
        <v>4.7</v>
      </c>
      <c r="L127" s="22">
        <f t="shared" si="41"/>
        <v>4.7000000000000002E-3</v>
      </c>
      <c r="M127" s="22">
        <f t="shared" si="42"/>
        <v>5</v>
      </c>
      <c r="N127" s="13">
        <f t="shared" si="43"/>
        <v>0.16300000000000001</v>
      </c>
      <c r="P127" s="23">
        <f t="shared" si="56"/>
        <v>16.3</v>
      </c>
      <c r="Q127" s="23">
        <v>2</v>
      </c>
      <c r="R127" s="23">
        <f t="shared" si="57"/>
        <v>4.7000000000000002E-3</v>
      </c>
      <c r="S127" s="23">
        <v>0.99870000000000003</v>
      </c>
      <c r="T127" s="23">
        <v>2.6480000000000001</v>
      </c>
      <c r="U127" s="23">
        <f t="shared" si="58"/>
        <v>1.0064517100000001</v>
      </c>
      <c r="V127" s="23">
        <f t="shared" si="59"/>
        <v>2.8717626548338373</v>
      </c>
      <c r="W127" s="23">
        <f t="shared" si="60"/>
        <v>5</v>
      </c>
      <c r="X127" s="23">
        <f t="shared" si="61"/>
        <v>1.8712486420102468</v>
      </c>
      <c r="Y127" s="23">
        <f t="shared" si="44"/>
        <v>0.73102840261593882</v>
      </c>
      <c r="AA127" s="13">
        <f t="shared" si="45"/>
        <v>1.8424870047678208E-3</v>
      </c>
      <c r="AB127" s="14"/>
      <c r="AC127">
        <v>0.35</v>
      </c>
      <c r="AD127">
        <v>0.35</v>
      </c>
      <c r="AE127">
        <v>1</v>
      </c>
      <c r="AF127" s="20">
        <f t="shared" si="50"/>
        <v>0</v>
      </c>
      <c r="AG127" s="20">
        <f t="shared" si="51"/>
        <v>0.05</v>
      </c>
      <c r="AH127" s="20">
        <f t="shared" si="52"/>
        <v>0</v>
      </c>
      <c r="AI127" s="20">
        <f t="shared" si="53"/>
        <v>0.16300000000000001</v>
      </c>
      <c r="AJ127">
        <f t="shared" si="54"/>
        <v>0</v>
      </c>
      <c r="AK127">
        <f t="shared" si="55"/>
        <v>2.8525E-3</v>
      </c>
      <c r="AL127">
        <f t="shared" si="62"/>
        <v>2.8000000000000003</v>
      </c>
      <c r="AO127">
        <v>1.8424870047678208E-3</v>
      </c>
      <c r="AP127" s="13"/>
      <c r="AQ127" s="13">
        <f t="shared" si="49"/>
        <v>1.7060064858961301E-3</v>
      </c>
      <c r="AR127" s="24">
        <v>1.8712486420102468</v>
      </c>
      <c r="AS127">
        <v>1.7060064858961301E-3</v>
      </c>
      <c r="AT127" s="24">
        <v>1.7060064858961301E-3</v>
      </c>
      <c r="AU127" s="13">
        <f t="shared" si="48"/>
        <v>3.0276273301283315E-3</v>
      </c>
    </row>
    <row r="128" spans="6:47" x14ac:dyDescent="0.3">
      <c r="I128">
        <v>6.5000000000000002E-2</v>
      </c>
      <c r="J128">
        <v>15.9</v>
      </c>
      <c r="K128">
        <v>5.4</v>
      </c>
      <c r="L128" s="22">
        <f t="shared" si="41"/>
        <v>5.4000000000000003E-3</v>
      </c>
      <c r="M128" s="22">
        <f t="shared" si="42"/>
        <v>6.5</v>
      </c>
      <c r="N128" s="13">
        <f t="shared" si="43"/>
        <v>0.159</v>
      </c>
      <c r="P128" s="23">
        <f t="shared" si="56"/>
        <v>15.9</v>
      </c>
      <c r="Q128" s="23">
        <v>3</v>
      </c>
      <c r="R128" s="23">
        <f t="shared" si="57"/>
        <v>5.4000000000000003E-3</v>
      </c>
      <c r="S128" s="23">
        <v>0.99870000000000003</v>
      </c>
      <c r="T128" s="23">
        <v>2.6480000000000001</v>
      </c>
      <c r="U128" s="23">
        <f t="shared" si="58"/>
        <v>1.00760622</v>
      </c>
      <c r="V128" s="23">
        <f t="shared" si="59"/>
        <v>3.2994719864048343</v>
      </c>
      <c r="W128" s="23">
        <f t="shared" si="60"/>
        <v>6.5</v>
      </c>
      <c r="X128" s="23">
        <f t="shared" si="61"/>
        <v>1.2399930835037971</v>
      </c>
      <c r="Y128" s="23">
        <f t="shared" si="44"/>
        <v>0.89802901465925011</v>
      </c>
      <c r="AA128" s="13">
        <f t="shared" si="45"/>
        <v>2.7016226182840328E-3</v>
      </c>
      <c r="AB128" s="14"/>
      <c r="AC128">
        <v>0.35</v>
      </c>
      <c r="AD128">
        <v>0.35</v>
      </c>
      <c r="AE128">
        <v>1</v>
      </c>
      <c r="AF128" s="20">
        <f t="shared" si="50"/>
        <v>0</v>
      </c>
      <c r="AG128" s="20">
        <f t="shared" si="51"/>
        <v>6.5000000000000002E-2</v>
      </c>
      <c r="AH128" s="20">
        <f t="shared" si="52"/>
        <v>0</v>
      </c>
      <c r="AI128" s="20">
        <f t="shared" si="53"/>
        <v>0.159</v>
      </c>
      <c r="AJ128">
        <f t="shared" si="54"/>
        <v>0</v>
      </c>
      <c r="AK128">
        <f t="shared" si="55"/>
        <v>3.6172499999999998E-3</v>
      </c>
      <c r="AL128">
        <f t="shared" ref="AL128" si="63">(1/(((AH128+AI128)/2)*0.5)*(2/(AF128+AG128)))*ABS(AJ128-AK128)</f>
        <v>2.7999999999999994</v>
      </c>
      <c r="AO128">
        <v>2.7016226182840328E-3</v>
      </c>
      <c r="AP128" s="13"/>
      <c r="AQ128" s="13">
        <f t="shared" si="49"/>
        <v>2.5015024243370673E-3</v>
      </c>
      <c r="AR128" s="24">
        <v>1.2399930835037971</v>
      </c>
      <c r="AS128">
        <v>2.5015024243370673E-3</v>
      </c>
      <c r="AT128" s="24">
        <v>2.5015024243370673E-3</v>
      </c>
      <c r="AU128" s="13">
        <f t="shared" si="48"/>
        <v>4.2890671395610109E-3</v>
      </c>
    </row>
  </sheetData>
  <sortState ref="F2:G13">
    <sortCondition ref="G1"/>
  </sortState>
  <mergeCells count="9">
    <mergeCell ref="P2:R2"/>
    <mergeCell ref="A3:A14"/>
    <mergeCell ref="N4:N9"/>
    <mergeCell ref="A15:A22"/>
    <mergeCell ref="A23:A30"/>
    <mergeCell ref="A1:A2"/>
    <mergeCell ref="B1:D1"/>
    <mergeCell ref="E1:J1"/>
    <mergeCell ref="N2:O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opLeftCell="N4" workbookViewId="0">
      <selection activeCell="E4" sqref="E4"/>
    </sheetView>
  </sheetViews>
  <sheetFormatPr defaultRowHeight="14.4" x14ac:dyDescent="0.3"/>
  <cols>
    <col min="3" max="4" width="9.109375" style="31"/>
    <col min="5" max="6" width="9.109375"/>
    <col min="7" max="8" width="9.109375" style="31"/>
    <col min="9" max="10" width="9.109375"/>
    <col min="11" max="12" width="9.109375" style="31"/>
    <col min="13" max="14" width="9.109375"/>
    <col min="15" max="16" width="9.109375" style="31"/>
    <col min="17" max="18" width="9.109375"/>
    <col min="19" max="20" width="9.109375" style="31"/>
    <col min="21" max="22" width="9.109375"/>
    <col min="23" max="24" width="9.109375" style="31"/>
    <col min="35" max="35" width="12.77734375" customWidth="1"/>
  </cols>
  <sheetData>
    <row r="1" spans="1:36" x14ac:dyDescent="0.3">
      <c r="A1" s="51" t="s">
        <v>78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36" x14ac:dyDescent="0.3">
      <c r="A2" s="52" t="s">
        <v>66</v>
      </c>
      <c r="B2" s="52"/>
      <c r="C2" s="53" t="s">
        <v>67</v>
      </c>
      <c r="D2" s="53"/>
      <c r="E2" s="52" t="s">
        <v>68</v>
      </c>
      <c r="F2" s="52"/>
      <c r="G2" s="53" t="s">
        <v>69</v>
      </c>
      <c r="H2" s="53"/>
      <c r="I2" s="52" t="s">
        <v>70</v>
      </c>
      <c r="J2" s="52"/>
      <c r="K2" s="53" t="s">
        <v>71</v>
      </c>
      <c r="L2" s="53"/>
      <c r="M2" s="52" t="s">
        <v>72</v>
      </c>
      <c r="N2" s="52"/>
      <c r="O2" s="53" t="s">
        <v>73</v>
      </c>
      <c r="P2" s="53"/>
      <c r="Q2" s="52" t="s">
        <v>74</v>
      </c>
      <c r="R2" s="52"/>
      <c r="S2" s="53" t="s">
        <v>75</v>
      </c>
      <c r="T2" s="53"/>
      <c r="U2" s="52" t="s">
        <v>76</v>
      </c>
      <c r="V2" s="52"/>
      <c r="W2" s="53" t="s">
        <v>77</v>
      </c>
      <c r="X2" s="53"/>
    </row>
    <row r="3" spans="1:36" x14ac:dyDescent="0.3">
      <c r="A3" s="33" t="s">
        <v>31</v>
      </c>
      <c r="B3" s="33" t="s">
        <v>65</v>
      </c>
      <c r="C3" s="33" t="s">
        <v>31</v>
      </c>
      <c r="D3" s="33" t="s">
        <v>65</v>
      </c>
      <c r="E3" s="33" t="s">
        <v>31</v>
      </c>
      <c r="F3" s="33" t="s">
        <v>65</v>
      </c>
      <c r="G3" s="33" t="s">
        <v>31</v>
      </c>
      <c r="H3" s="33" t="s">
        <v>65</v>
      </c>
      <c r="I3" s="33" t="s">
        <v>31</v>
      </c>
      <c r="J3" s="33" t="s">
        <v>65</v>
      </c>
      <c r="K3" s="33" t="s">
        <v>31</v>
      </c>
      <c r="L3" s="33" t="s">
        <v>65</v>
      </c>
      <c r="M3" s="33" t="s">
        <v>31</v>
      </c>
      <c r="N3" s="33" t="s">
        <v>65</v>
      </c>
      <c r="O3" s="33" t="s">
        <v>31</v>
      </c>
      <c r="P3" s="33" t="s">
        <v>65</v>
      </c>
      <c r="Q3" s="33" t="s">
        <v>31</v>
      </c>
      <c r="R3" s="33" t="s">
        <v>65</v>
      </c>
      <c r="S3" s="33" t="s">
        <v>31</v>
      </c>
      <c r="T3" s="33" t="s">
        <v>65</v>
      </c>
      <c r="U3" s="33" t="s">
        <v>31</v>
      </c>
      <c r="V3" s="33" t="s">
        <v>65</v>
      </c>
      <c r="W3" s="33" t="s">
        <v>31</v>
      </c>
      <c r="X3" s="33" t="s">
        <v>65</v>
      </c>
      <c r="AI3">
        <v>-0.157162</v>
      </c>
      <c r="AJ3">
        <f>AI3+0.157162</f>
        <v>0</v>
      </c>
    </row>
    <row r="4" spans="1:36" x14ac:dyDescent="0.3">
      <c r="A4">
        <v>8.8717899999999998E-4</v>
      </c>
      <c r="B4">
        <v>0.5</v>
      </c>
      <c r="C4" s="31">
        <v>0</v>
      </c>
      <c r="D4" s="31">
        <v>0</v>
      </c>
      <c r="E4">
        <v>-8.3941200000000002E-5</v>
      </c>
      <c r="F4">
        <v>0.5</v>
      </c>
      <c r="G4" s="31">
        <v>-3.3282299999999998E-5</v>
      </c>
      <c r="H4" s="31">
        <v>0.5</v>
      </c>
      <c r="I4">
        <v>0</v>
      </c>
      <c r="J4">
        <v>0</v>
      </c>
      <c r="K4" s="31">
        <v>0</v>
      </c>
      <c r="L4" s="31">
        <v>0</v>
      </c>
      <c r="M4">
        <v>-3.7779099999999999E-5</v>
      </c>
      <c r="N4">
        <v>0.5</v>
      </c>
      <c r="O4" s="31">
        <v>0</v>
      </c>
      <c r="P4" s="31">
        <v>0</v>
      </c>
      <c r="Q4">
        <v>3.5786799999999999E-3</v>
      </c>
      <c r="R4">
        <v>0.5</v>
      </c>
      <c r="S4" s="31">
        <v>-3.7779099999999999E-5</v>
      </c>
      <c r="T4" s="31">
        <v>0.5</v>
      </c>
      <c r="U4">
        <v>0</v>
      </c>
      <c r="V4">
        <v>0</v>
      </c>
      <c r="W4" s="31">
        <v>4.4927400000000003E-3</v>
      </c>
      <c r="X4" s="31">
        <v>0.5</v>
      </c>
      <c r="AI4">
        <v>-0.15321100000000001</v>
      </c>
      <c r="AJ4">
        <f t="shared" ref="AJ4:AJ53" si="0">AI4+0.157162</f>
        <v>3.9509999999999823E-3</v>
      </c>
    </row>
    <row r="5" spans="1:36" x14ac:dyDescent="0.3">
      <c r="A5" s="29">
        <v>9.2726199999999999E-4</v>
      </c>
      <c r="B5">
        <v>0.48107</v>
      </c>
      <c r="C5" s="32">
        <v>6.0052000000000001E-2</v>
      </c>
      <c r="D5" s="31">
        <v>3.9509999999999823E-3</v>
      </c>
      <c r="E5" s="29">
        <v>2.00053E-4</v>
      </c>
      <c r="F5">
        <v>0.48107</v>
      </c>
      <c r="G5" s="32">
        <v>2.0822700000000001E-4</v>
      </c>
      <c r="H5" s="31">
        <v>0.48107</v>
      </c>
      <c r="I5">
        <v>6.9682599999999997E-2</v>
      </c>
      <c r="J5">
        <v>3.9509999999999823E-3</v>
      </c>
      <c r="K5" s="31">
        <v>6.9682599999999997E-2</v>
      </c>
      <c r="L5" s="31">
        <v>3.9509999999999823E-3</v>
      </c>
      <c r="M5">
        <v>6.7579800000000002E-4</v>
      </c>
      <c r="N5">
        <v>0.48107</v>
      </c>
      <c r="O5" s="31">
        <v>7.1132399999999998E-2</v>
      </c>
      <c r="P5" s="31">
        <v>3.9509999999999823E-3</v>
      </c>
      <c r="Q5">
        <v>3.6743700000000002E-3</v>
      </c>
      <c r="R5">
        <v>0.48107</v>
      </c>
      <c r="S5" s="31">
        <v>6.7579800000000002E-4</v>
      </c>
      <c r="T5" s="31">
        <v>0.48107</v>
      </c>
      <c r="U5">
        <v>8.2372799999999996E-2</v>
      </c>
      <c r="V5">
        <v>3.9509999999999823E-3</v>
      </c>
      <c r="W5" s="31">
        <v>4.6567700000000002E-3</v>
      </c>
      <c r="X5" s="31">
        <v>0.48107</v>
      </c>
      <c r="AI5">
        <v>-0.14918400000000001</v>
      </c>
      <c r="AJ5">
        <f t="shared" si="0"/>
        <v>7.9779999999999851E-3</v>
      </c>
    </row>
    <row r="6" spans="1:36" x14ac:dyDescent="0.3">
      <c r="A6" s="29">
        <v>1.04722E-3</v>
      </c>
      <c r="B6">
        <v>0.46269199999999999</v>
      </c>
      <c r="C6" s="32">
        <v>6.6941299999999995E-2</v>
      </c>
      <c r="D6" s="31">
        <v>7.9779999999999851E-3</v>
      </c>
      <c r="E6" s="29">
        <v>5.0902399999999996E-4</v>
      </c>
      <c r="F6">
        <v>0.46269199999999999</v>
      </c>
      <c r="G6" s="32">
        <v>4.6784799999999998E-4</v>
      </c>
      <c r="H6" s="31">
        <v>0.46269199999999999</v>
      </c>
      <c r="I6">
        <v>7.7361299999999994E-2</v>
      </c>
      <c r="J6">
        <v>7.9779999999999851E-3</v>
      </c>
      <c r="K6" s="31">
        <v>7.7361299999999994E-2</v>
      </c>
      <c r="L6" s="31">
        <v>7.9779999999999851E-3</v>
      </c>
      <c r="M6">
        <v>1.4532E-3</v>
      </c>
      <c r="N6">
        <v>0.46269199999999999</v>
      </c>
      <c r="O6" s="31">
        <v>7.9792799999999997E-2</v>
      </c>
      <c r="P6" s="31">
        <v>7.9779999999999851E-3</v>
      </c>
      <c r="Q6">
        <v>3.9604100000000001E-3</v>
      </c>
      <c r="R6">
        <v>0.46269199999999999</v>
      </c>
      <c r="S6" s="31">
        <v>1.4532E-3</v>
      </c>
      <c r="T6" s="31">
        <v>0.46269199999999999</v>
      </c>
      <c r="U6">
        <v>9.1916100000000001E-2</v>
      </c>
      <c r="V6">
        <v>7.9779999999999851E-3</v>
      </c>
      <c r="W6" s="31">
        <v>5.1283600000000002E-3</v>
      </c>
      <c r="X6" s="31">
        <v>0.46269199999999999</v>
      </c>
      <c r="AI6">
        <v>-0.14508099999999999</v>
      </c>
      <c r="AJ6">
        <f t="shared" si="0"/>
        <v>1.2081000000000008E-2</v>
      </c>
    </row>
    <row r="7" spans="1:36" x14ac:dyDescent="0.3">
      <c r="A7" s="29">
        <v>1.25183E-3</v>
      </c>
      <c r="B7">
        <v>0.44484899999999999</v>
      </c>
      <c r="C7" s="32">
        <v>6.8865800000000005E-2</v>
      </c>
      <c r="D7" s="31">
        <v>1.2081000000000008E-2</v>
      </c>
      <c r="E7" s="29">
        <v>8.6079500000000003E-4</v>
      </c>
      <c r="F7">
        <v>0.44484900000000005</v>
      </c>
      <c r="G7" s="32">
        <v>7.5746199999999998E-4</v>
      </c>
      <c r="H7" s="31">
        <v>0.44484899999999999</v>
      </c>
      <c r="I7">
        <v>7.9136399999999996E-2</v>
      </c>
      <c r="J7">
        <v>1.2081000000000008E-2</v>
      </c>
      <c r="K7" s="31">
        <v>7.9136399999999996E-2</v>
      </c>
      <c r="L7" s="31">
        <v>1.2081000000000008E-2</v>
      </c>
      <c r="M7">
        <v>2.3300600000000001E-3</v>
      </c>
      <c r="N7">
        <v>0.44484899999999999</v>
      </c>
      <c r="O7" s="31">
        <v>8.2629499999999995E-2</v>
      </c>
      <c r="P7" s="31">
        <v>1.2081000000000008E-2</v>
      </c>
      <c r="Q7">
        <v>4.4262199999999998E-3</v>
      </c>
      <c r="R7">
        <v>0.44484900000000005</v>
      </c>
      <c r="S7" s="31">
        <v>2.3300600000000001E-3</v>
      </c>
      <c r="T7" s="31">
        <v>0.44484899999999999</v>
      </c>
      <c r="U7">
        <v>9.4665600000000003E-2</v>
      </c>
      <c r="V7">
        <v>1.2081000000000008E-2</v>
      </c>
      <c r="W7" s="31">
        <v>5.8699900000000003E-3</v>
      </c>
      <c r="X7" s="31">
        <v>0.44484900000000005</v>
      </c>
      <c r="AI7">
        <v>-0.14022100000000001</v>
      </c>
      <c r="AJ7">
        <f t="shared" si="0"/>
        <v>1.6940999999999984E-2</v>
      </c>
    </row>
    <row r="8" spans="1:36" x14ac:dyDescent="0.3">
      <c r="A8" s="29">
        <v>1.5518999999999999E-3</v>
      </c>
      <c r="B8">
        <v>0.42752600000000002</v>
      </c>
      <c r="C8" s="32">
        <v>6.85722E-2</v>
      </c>
      <c r="D8" s="31">
        <v>1.6940999999999984E-2</v>
      </c>
      <c r="E8" s="29">
        <v>1.26746E-3</v>
      </c>
      <c r="F8">
        <v>0.42752600000000002</v>
      </c>
      <c r="G8" s="32">
        <v>1.0831E-3</v>
      </c>
      <c r="H8" s="31">
        <v>0.42752600000000002</v>
      </c>
      <c r="I8">
        <v>7.81829E-2</v>
      </c>
      <c r="J8">
        <v>1.6940999999999984E-2</v>
      </c>
      <c r="K8" s="31">
        <v>7.81829E-2</v>
      </c>
      <c r="L8" s="31">
        <v>1.6940999999999984E-2</v>
      </c>
      <c r="M8">
        <v>3.3184299999999998E-3</v>
      </c>
      <c r="N8">
        <v>0.42752600000000002</v>
      </c>
      <c r="O8" s="31">
        <v>8.3226400000000006E-2</v>
      </c>
      <c r="P8" s="31">
        <v>1.6940999999999984E-2</v>
      </c>
      <c r="Q8">
        <v>5.0632799999999999E-3</v>
      </c>
      <c r="R8">
        <v>0.42752600000000002</v>
      </c>
      <c r="S8" s="31">
        <v>3.3184299999999998E-3</v>
      </c>
      <c r="T8" s="31">
        <v>0.42752600000000002</v>
      </c>
      <c r="U8">
        <v>9.4745800000000005E-2</v>
      </c>
      <c r="V8">
        <v>1.6940999999999984E-2</v>
      </c>
      <c r="W8" s="31">
        <v>6.8562900000000001E-3</v>
      </c>
      <c r="X8" s="31">
        <v>0.42752600000000002</v>
      </c>
      <c r="AI8">
        <v>-0.135215</v>
      </c>
      <c r="AJ8">
        <f t="shared" si="0"/>
        <v>2.1946999999999994E-2</v>
      </c>
    </row>
    <row r="9" spans="1:36" x14ac:dyDescent="0.3">
      <c r="A9">
        <v>1.9633099999999998E-3</v>
      </c>
      <c r="B9">
        <v>0.41070699999999999</v>
      </c>
      <c r="C9" s="31">
        <v>6.67291E-2</v>
      </c>
      <c r="D9" s="31">
        <v>2.1946999999999994E-2</v>
      </c>
      <c r="E9">
        <v>1.7434799999999999E-3</v>
      </c>
      <c r="F9">
        <v>0.41070700000000004</v>
      </c>
      <c r="G9" s="31">
        <v>1.4514300000000001E-3</v>
      </c>
      <c r="H9" s="31">
        <v>0.41070699999999999</v>
      </c>
      <c r="I9">
        <v>7.5522099999999995E-2</v>
      </c>
      <c r="J9">
        <v>2.1946999999999994E-2</v>
      </c>
      <c r="K9" s="31">
        <v>7.5522099999999995E-2</v>
      </c>
      <c r="L9" s="31">
        <v>2.1946999999999994E-2</v>
      </c>
      <c r="M9">
        <v>4.4308300000000002E-3</v>
      </c>
      <c r="N9">
        <v>0.41070699999999999</v>
      </c>
      <c r="O9" s="31">
        <v>8.2277799999999998E-2</v>
      </c>
      <c r="P9" s="31">
        <v>2.1946999999999994E-2</v>
      </c>
      <c r="Q9">
        <v>5.8715199999999999E-3</v>
      </c>
      <c r="R9">
        <v>0.41070700000000004</v>
      </c>
      <c r="S9" s="31">
        <v>4.4308300000000002E-3</v>
      </c>
      <c r="T9" s="31">
        <v>0.41070699999999999</v>
      </c>
      <c r="U9">
        <v>9.3114199999999994E-2</v>
      </c>
      <c r="V9">
        <v>2.1946999999999994E-2</v>
      </c>
      <c r="W9" s="31">
        <v>8.0710599999999997E-3</v>
      </c>
      <c r="X9" s="31">
        <v>0.41070700000000004</v>
      </c>
      <c r="AI9">
        <v>-0.13005900000000001</v>
      </c>
      <c r="AJ9">
        <f t="shared" si="0"/>
        <v>2.7102999999999988E-2</v>
      </c>
    </row>
    <row r="10" spans="1:36" x14ac:dyDescent="0.3">
      <c r="A10">
        <v>2.5048800000000001E-3</v>
      </c>
      <c r="B10">
        <v>0.39437900000000004</v>
      </c>
      <c r="C10" s="31">
        <v>6.4529000000000003E-2</v>
      </c>
      <c r="D10" s="31">
        <v>2.7102999999999988E-2</v>
      </c>
      <c r="E10">
        <v>2.3061900000000001E-3</v>
      </c>
      <c r="F10">
        <v>0.39437800000000001</v>
      </c>
      <c r="G10" s="31">
        <v>1.86995E-3</v>
      </c>
      <c r="H10" s="31">
        <v>0.39437900000000004</v>
      </c>
      <c r="I10">
        <v>7.2580800000000001E-2</v>
      </c>
      <c r="J10">
        <v>2.7102999999999988E-2</v>
      </c>
      <c r="K10" s="31">
        <v>7.2580800000000001E-2</v>
      </c>
      <c r="L10" s="31">
        <v>2.7102999999999988E-2</v>
      </c>
      <c r="M10">
        <v>5.6805099999999997E-3</v>
      </c>
      <c r="N10">
        <v>0.39437900000000004</v>
      </c>
      <c r="O10" s="31">
        <v>8.0806500000000003E-2</v>
      </c>
      <c r="P10" s="31">
        <v>2.7102999999999988E-2</v>
      </c>
      <c r="Q10">
        <v>6.8554799999999997E-3</v>
      </c>
      <c r="R10">
        <v>0.39437800000000001</v>
      </c>
      <c r="S10" s="31">
        <v>5.6805099999999997E-3</v>
      </c>
      <c r="T10" s="31">
        <v>0.39437900000000004</v>
      </c>
      <c r="U10">
        <v>9.0987299999999993E-2</v>
      </c>
      <c r="V10">
        <v>2.7102999999999988E-2</v>
      </c>
      <c r="W10" s="31">
        <v>9.4961300000000002E-3</v>
      </c>
      <c r="X10" s="31">
        <v>0.39437800000000001</v>
      </c>
      <c r="AI10">
        <v>-0.124749</v>
      </c>
      <c r="AJ10">
        <f t="shared" si="0"/>
        <v>3.2412999999999997E-2</v>
      </c>
    </row>
    <row r="11" spans="1:36" x14ac:dyDescent="0.3">
      <c r="A11">
        <v>3.19433E-3</v>
      </c>
      <c r="B11">
        <v>0.378525</v>
      </c>
      <c r="C11" s="31">
        <v>6.2293399999999999E-2</v>
      </c>
      <c r="D11" s="31">
        <v>3.2412999999999997E-2</v>
      </c>
      <c r="E11">
        <v>2.9763599999999999E-3</v>
      </c>
      <c r="F11">
        <v>0.378525</v>
      </c>
      <c r="G11" s="31">
        <v>2.3470800000000001E-3</v>
      </c>
      <c r="H11" s="31">
        <v>0.378525</v>
      </c>
      <c r="I11">
        <v>6.9683800000000004E-2</v>
      </c>
      <c r="J11">
        <v>3.2412999999999997E-2</v>
      </c>
      <c r="K11" s="31">
        <v>6.9683800000000004E-2</v>
      </c>
      <c r="L11" s="31">
        <v>3.2412999999999997E-2</v>
      </c>
      <c r="M11">
        <v>7.0814199999999997E-3</v>
      </c>
      <c r="N11">
        <v>0.378525</v>
      </c>
      <c r="O11" s="31">
        <v>7.9134200000000002E-2</v>
      </c>
      <c r="P11" s="31">
        <v>3.2412999999999997E-2</v>
      </c>
      <c r="Q11">
        <v>8.0214099999999997E-3</v>
      </c>
      <c r="R11">
        <v>0.378525</v>
      </c>
      <c r="S11" s="31">
        <v>7.0814199999999997E-3</v>
      </c>
      <c r="T11" s="31">
        <v>0.378525</v>
      </c>
      <c r="U11">
        <v>8.8693900000000006E-2</v>
      </c>
      <c r="V11">
        <v>3.2412999999999997E-2</v>
      </c>
      <c r="W11" s="31">
        <v>1.11076E-2</v>
      </c>
      <c r="X11" s="31">
        <v>0.378525</v>
      </c>
      <c r="AI11">
        <v>-0.119279</v>
      </c>
      <c r="AJ11">
        <f t="shared" si="0"/>
        <v>3.7883E-2</v>
      </c>
    </row>
    <row r="12" spans="1:36" x14ac:dyDescent="0.3">
      <c r="A12">
        <v>4.0415499999999997E-3</v>
      </c>
      <c r="B12">
        <v>0.36313400000000001</v>
      </c>
      <c r="C12" s="31">
        <v>6.0072300000000002E-2</v>
      </c>
      <c r="D12" s="31">
        <v>3.7883E-2</v>
      </c>
      <c r="E12">
        <v>3.7785700000000002E-3</v>
      </c>
      <c r="F12">
        <v>0.36313400000000001</v>
      </c>
      <c r="G12" s="31">
        <v>2.8923299999999998E-3</v>
      </c>
      <c r="H12" s="31">
        <v>0.36313400000000001</v>
      </c>
      <c r="I12">
        <v>6.6876000000000005E-2</v>
      </c>
      <c r="J12">
        <v>3.7883E-2</v>
      </c>
      <c r="K12" s="31">
        <v>6.6876000000000005E-2</v>
      </c>
      <c r="L12" s="31">
        <v>3.7883E-2</v>
      </c>
      <c r="M12">
        <v>8.6478900000000001E-3</v>
      </c>
      <c r="N12">
        <v>0.36313400000000001</v>
      </c>
      <c r="O12" s="31">
        <v>7.7349600000000004E-2</v>
      </c>
      <c r="P12" s="31">
        <v>3.7883E-2</v>
      </c>
      <c r="Q12">
        <v>9.3742600000000006E-3</v>
      </c>
      <c r="R12">
        <v>0.36313400000000001</v>
      </c>
      <c r="S12" s="31">
        <v>8.6478900000000001E-3</v>
      </c>
      <c r="T12" s="31">
        <v>0.36313400000000001</v>
      </c>
      <c r="U12">
        <v>8.6314600000000005E-2</v>
      </c>
      <c r="V12">
        <v>3.7883E-2</v>
      </c>
      <c r="W12" s="31">
        <v>1.28764E-2</v>
      </c>
      <c r="X12" s="31">
        <v>0.36313400000000001</v>
      </c>
      <c r="AI12">
        <v>-0.113645</v>
      </c>
      <c r="AJ12">
        <f t="shared" si="0"/>
        <v>4.3517E-2</v>
      </c>
    </row>
    <row r="13" spans="1:36" x14ac:dyDescent="0.3">
      <c r="A13">
        <v>5.0416899999999997E-3</v>
      </c>
      <c r="B13">
        <v>0.34819100000000003</v>
      </c>
      <c r="C13" s="31">
        <v>5.7878899999999997E-2</v>
      </c>
      <c r="D13" s="31">
        <v>4.3517E-2</v>
      </c>
      <c r="E13">
        <v>4.7412599999999997E-3</v>
      </c>
      <c r="F13">
        <v>0.34819</v>
      </c>
      <c r="G13" s="31">
        <v>3.51637E-3</v>
      </c>
      <c r="H13" s="31">
        <v>0.34819100000000003</v>
      </c>
      <c r="I13">
        <v>6.4164399999999996E-2</v>
      </c>
      <c r="J13">
        <v>4.3517E-2</v>
      </c>
      <c r="K13" s="31">
        <v>6.4164399999999996E-2</v>
      </c>
      <c r="L13" s="31">
        <v>4.3517E-2</v>
      </c>
      <c r="M13">
        <v>1.0393700000000001E-2</v>
      </c>
      <c r="N13">
        <v>0.34819100000000003</v>
      </c>
      <c r="O13" s="31">
        <v>7.5485200000000002E-2</v>
      </c>
      <c r="P13" s="31">
        <v>4.3517E-2</v>
      </c>
      <c r="Q13">
        <v>1.09146E-2</v>
      </c>
      <c r="R13">
        <v>0.34819</v>
      </c>
      <c r="S13" s="31">
        <v>1.0393700000000001E-2</v>
      </c>
      <c r="T13" s="31">
        <v>0.34819100000000003</v>
      </c>
      <c r="U13">
        <v>8.3879599999999999E-2</v>
      </c>
      <c r="V13">
        <v>4.3517E-2</v>
      </c>
      <c r="W13" s="31">
        <v>1.47723E-2</v>
      </c>
      <c r="X13" s="31">
        <v>0.34819</v>
      </c>
      <c r="AI13">
        <v>-0.10784199999999999</v>
      </c>
      <c r="AJ13">
        <f t="shared" si="0"/>
        <v>4.9320000000000003E-2</v>
      </c>
    </row>
    <row r="14" spans="1:36" x14ac:dyDescent="0.3">
      <c r="A14">
        <v>6.1726300000000001E-3</v>
      </c>
      <c r="B14">
        <v>0.33368300000000001</v>
      </c>
      <c r="C14" s="31">
        <v>5.5719999999999999E-2</v>
      </c>
      <c r="D14" s="31">
        <v>4.9320000000000003E-2</v>
      </c>
      <c r="E14">
        <v>5.89574E-3</v>
      </c>
      <c r="F14">
        <v>0.33368249999999999</v>
      </c>
      <c r="G14" s="31">
        <v>4.2310999999999998E-3</v>
      </c>
      <c r="H14" s="31">
        <v>0.33368300000000001</v>
      </c>
      <c r="I14">
        <v>6.1549800000000002E-2</v>
      </c>
      <c r="J14">
        <v>4.9320000000000003E-2</v>
      </c>
      <c r="K14" s="31">
        <v>6.1549800000000002E-2</v>
      </c>
      <c r="L14" s="31">
        <v>4.9320000000000003E-2</v>
      </c>
      <c r="M14">
        <v>1.2330499999999999E-2</v>
      </c>
      <c r="N14">
        <v>0.33368300000000001</v>
      </c>
      <c r="O14" s="31">
        <v>7.3557399999999995E-2</v>
      </c>
      <c r="P14" s="31">
        <v>4.9320000000000003E-2</v>
      </c>
      <c r="Q14">
        <v>1.26357E-2</v>
      </c>
      <c r="R14">
        <v>0.33368249999999999</v>
      </c>
      <c r="S14" s="31">
        <v>1.2330499999999999E-2</v>
      </c>
      <c r="T14" s="31">
        <v>0.33368300000000001</v>
      </c>
      <c r="U14">
        <v>8.1406699999999999E-2</v>
      </c>
      <c r="V14">
        <v>4.9320000000000003E-2</v>
      </c>
      <c r="W14" s="31">
        <v>1.6767000000000001E-2</v>
      </c>
      <c r="X14" s="31">
        <v>0.33368249999999999</v>
      </c>
      <c r="AI14">
        <v>-0.101865</v>
      </c>
      <c r="AJ14">
        <f t="shared" si="0"/>
        <v>5.5296999999999999E-2</v>
      </c>
    </row>
    <row r="15" spans="1:36" x14ac:dyDescent="0.3">
      <c r="A15">
        <v>7.4001900000000001E-3</v>
      </c>
      <c r="B15">
        <v>0.31959700000000002</v>
      </c>
      <c r="C15" s="31">
        <v>5.3601099999999999E-2</v>
      </c>
      <c r="D15" s="31">
        <v>5.5296999999999999E-2</v>
      </c>
      <c r="E15">
        <v>7.2725899999999998E-3</v>
      </c>
      <c r="F15">
        <v>0.31959710000000002</v>
      </c>
      <c r="G15" s="31">
        <v>5.0496999999999998E-3</v>
      </c>
      <c r="H15" s="31">
        <v>0.31959700000000002</v>
      </c>
      <c r="I15">
        <v>5.9031800000000002E-2</v>
      </c>
      <c r="J15">
        <v>5.5296999999999999E-2</v>
      </c>
      <c r="K15" s="31">
        <v>5.9031800000000002E-2</v>
      </c>
      <c r="L15" s="31">
        <v>5.5296999999999999E-2</v>
      </c>
      <c r="M15">
        <v>1.44642E-2</v>
      </c>
      <c r="N15">
        <v>0.31959700000000002</v>
      </c>
      <c r="O15" s="31">
        <v>7.1576899999999999E-2</v>
      </c>
      <c r="P15" s="31">
        <v>5.5296999999999999E-2</v>
      </c>
      <c r="Q15">
        <v>1.4522E-2</v>
      </c>
      <c r="R15">
        <v>0.31959710000000002</v>
      </c>
      <c r="S15" s="31">
        <v>1.44642E-2</v>
      </c>
      <c r="T15" s="31">
        <v>0.31959700000000002</v>
      </c>
      <c r="U15">
        <v>7.89102E-2</v>
      </c>
      <c r="V15">
        <v>5.5296999999999999E-2</v>
      </c>
      <c r="W15" s="31">
        <v>1.8837E-2</v>
      </c>
      <c r="X15" s="31">
        <v>0.31959710000000002</v>
      </c>
      <c r="AI15">
        <v>-9.5708199999999993E-2</v>
      </c>
      <c r="AJ15">
        <f t="shared" si="0"/>
        <v>6.1453800000000003E-2</v>
      </c>
    </row>
    <row r="16" spans="1:36" x14ac:dyDescent="0.3">
      <c r="A16">
        <v>8.6879999999999995E-3</v>
      </c>
      <c r="B16">
        <v>0.30592199999999997</v>
      </c>
      <c r="C16" s="31">
        <v>5.15269E-2</v>
      </c>
      <c r="D16" s="31">
        <v>6.1453800000000003E-2</v>
      </c>
      <c r="E16">
        <v>8.8923300000000004E-3</v>
      </c>
      <c r="F16">
        <v>0.30592200000000003</v>
      </c>
      <c r="G16" s="31">
        <v>5.9864799999999998E-3</v>
      </c>
      <c r="H16" s="31">
        <v>0.30592199999999997</v>
      </c>
      <c r="I16">
        <v>5.6609600000000003E-2</v>
      </c>
      <c r="J16">
        <v>6.1453800000000003E-2</v>
      </c>
      <c r="K16" s="31">
        <v>5.6609600000000003E-2</v>
      </c>
      <c r="L16" s="31">
        <v>6.1453800000000003E-2</v>
      </c>
      <c r="M16">
        <v>1.6791400000000001E-2</v>
      </c>
      <c r="N16">
        <v>0.30592199999999997</v>
      </c>
      <c r="O16" s="31">
        <v>6.9552100000000006E-2</v>
      </c>
      <c r="P16" s="31">
        <v>6.1453800000000003E-2</v>
      </c>
      <c r="Q16">
        <v>1.6550100000000002E-2</v>
      </c>
      <c r="R16">
        <v>0.30592200000000003</v>
      </c>
      <c r="S16" s="31">
        <v>1.6791400000000001E-2</v>
      </c>
      <c r="T16" s="31">
        <v>0.30592199999999997</v>
      </c>
      <c r="U16">
        <v>7.6401700000000003E-2</v>
      </c>
      <c r="V16">
        <v>6.1453800000000003E-2</v>
      </c>
      <c r="W16" s="31">
        <v>2.0964199999999999E-2</v>
      </c>
      <c r="X16" s="31">
        <v>0.30592200000000003</v>
      </c>
      <c r="AI16">
        <v>-8.9367199999999994E-2</v>
      </c>
      <c r="AJ16">
        <f t="shared" si="0"/>
        <v>6.7794800000000002E-2</v>
      </c>
    </row>
    <row r="17" spans="1:36" x14ac:dyDescent="0.3">
      <c r="A17">
        <v>1.00059E-2</v>
      </c>
      <c r="B17">
        <v>0.29264499999999999</v>
      </c>
      <c r="C17" s="31">
        <v>4.9501400000000001E-2</v>
      </c>
      <c r="D17" s="31">
        <v>6.7794800000000002E-2</v>
      </c>
      <c r="E17">
        <v>1.0747899999999999E-2</v>
      </c>
      <c r="F17">
        <v>0.29264519999999999</v>
      </c>
      <c r="G17" s="31">
        <v>7.0566500000000002E-3</v>
      </c>
      <c r="H17" s="31">
        <v>0.29264499999999999</v>
      </c>
      <c r="I17">
        <v>5.42809E-2</v>
      </c>
      <c r="J17">
        <v>6.7794800000000002E-2</v>
      </c>
      <c r="K17" s="31">
        <v>5.42809E-2</v>
      </c>
      <c r="L17" s="31">
        <v>6.7794800000000002E-2</v>
      </c>
      <c r="M17">
        <v>1.92926E-2</v>
      </c>
      <c r="N17">
        <v>0.29264499999999999</v>
      </c>
      <c r="O17" s="31">
        <v>6.7489099999999996E-2</v>
      </c>
      <c r="P17" s="31">
        <v>6.7794800000000002E-2</v>
      </c>
      <c r="Q17">
        <v>1.86909E-2</v>
      </c>
      <c r="R17">
        <v>0.29264519999999999</v>
      </c>
      <c r="S17" s="31">
        <v>1.92926E-2</v>
      </c>
      <c r="T17" s="31">
        <v>0.29264499999999999</v>
      </c>
      <c r="U17">
        <v>7.3890399999999995E-2</v>
      </c>
      <c r="V17">
        <v>6.7794800000000002E-2</v>
      </c>
      <c r="W17" s="31">
        <v>2.3135099999999999E-2</v>
      </c>
      <c r="X17" s="31">
        <v>0.29264519999999999</v>
      </c>
      <c r="AI17">
        <v>-8.2835800000000001E-2</v>
      </c>
      <c r="AJ17">
        <f t="shared" si="0"/>
        <v>7.4326199999999995E-2</v>
      </c>
    </row>
    <row r="18" spans="1:36" x14ac:dyDescent="0.3">
      <c r="A18">
        <v>1.13332E-2</v>
      </c>
      <c r="B18">
        <v>0.27975499999999998</v>
      </c>
      <c r="C18" s="31">
        <v>4.7527600000000003E-2</v>
      </c>
      <c r="D18" s="31">
        <v>7.4326199999999995E-2</v>
      </c>
      <c r="E18">
        <v>1.27898E-2</v>
      </c>
      <c r="F18">
        <v>0.27975510000000003</v>
      </c>
      <c r="G18" s="31">
        <v>8.2755199999999998E-3</v>
      </c>
      <c r="H18" s="31">
        <v>0.27975499999999998</v>
      </c>
      <c r="I18">
        <v>5.2041700000000003E-2</v>
      </c>
      <c r="J18">
        <v>7.4326199999999995E-2</v>
      </c>
      <c r="K18" s="31">
        <v>5.2041700000000003E-2</v>
      </c>
      <c r="L18" s="31">
        <v>7.4326199999999995E-2</v>
      </c>
      <c r="M18">
        <v>2.1928E-2</v>
      </c>
      <c r="N18">
        <v>0.27975499999999998</v>
      </c>
      <c r="O18" s="31">
        <v>6.53923E-2</v>
      </c>
      <c r="P18" s="31">
        <v>7.4326199999999995E-2</v>
      </c>
      <c r="Q18">
        <v>2.0914100000000001E-2</v>
      </c>
      <c r="R18">
        <v>0.27975510000000003</v>
      </c>
      <c r="S18" s="31">
        <v>2.1928E-2</v>
      </c>
      <c r="T18" s="31">
        <v>0.27975499999999998</v>
      </c>
      <c r="U18">
        <v>7.1382799999999996E-2</v>
      </c>
      <c r="V18">
        <v>7.4326199999999995E-2</v>
      </c>
      <c r="W18" s="31">
        <v>2.5340399999999999E-2</v>
      </c>
      <c r="X18" s="31">
        <v>0.27975510000000003</v>
      </c>
      <c r="AI18">
        <v>-7.6108599999999998E-2</v>
      </c>
      <c r="AJ18">
        <f t="shared" si="0"/>
        <v>8.1053399999999998E-2</v>
      </c>
    </row>
    <row r="19" spans="1:36" x14ac:dyDescent="0.3">
      <c r="A19">
        <v>1.26579E-2</v>
      </c>
      <c r="B19">
        <v>0.26724100000000001</v>
      </c>
      <c r="C19" s="31">
        <v>4.5607000000000002E-2</v>
      </c>
      <c r="D19" s="31">
        <v>8.1053399999999998E-2</v>
      </c>
      <c r="E19">
        <v>1.4932300000000001E-2</v>
      </c>
      <c r="F19">
        <v>0.26724039999999999</v>
      </c>
      <c r="G19" s="31">
        <v>9.65681E-3</v>
      </c>
      <c r="H19" s="31">
        <v>0.26724100000000001</v>
      </c>
      <c r="I19">
        <v>4.98853E-2</v>
      </c>
      <c r="J19">
        <v>8.1053399999999998E-2</v>
      </c>
      <c r="K19" s="31">
        <v>4.98853E-2</v>
      </c>
      <c r="L19" s="31">
        <v>8.1053399999999998E-2</v>
      </c>
      <c r="M19">
        <v>2.46416E-2</v>
      </c>
      <c r="N19">
        <v>0.26724100000000001</v>
      </c>
      <c r="O19" s="31">
        <v>6.3263700000000006E-2</v>
      </c>
      <c r="P19" s="31">
        <v>8.1053399999999998E-2</v>
      </c>
      <c r="Q19">
        <v>2.31916E-2</v>
      </c>
      <c r="R19">
        <v>0.26724039999999999</v>
      </c>
      <c r="S19" s="31">
        <v>2.46416E-2</v>
      </c>
      <c r="T19" s="31">
        <v>0.26724100000000001</v>
      </c>
      <c r="U19">
        <v>6.8882299999999994E-2</v>
      </c>
      <c r="V19">
        <v>8.1053399999999998E-2</v>
      </c>
      <c r="W19" s="31">
        <v>2.75736E-2</v>
      </c>
      <c r="X19" s="31">
        <v>0.26724039999999999</v>
      </c>
      <c r="AI19">
        <v>-6.9179500000000005E-2</v>
      </c>
      <c r="AJ19">
        <f t="shared" si="0"/>
        <v>8.7982499999999991E-2</v>
      </c>
    </row>
    <row r="20" spans="1:36" x14ac:dyDescent="0.3">
      <c r="A20">
        <v>1.3974200000000001E-2</v>
      </c>
      <c r="B20">
        <v>0.25508999999999998</v>
      </c>
      <c r="C20" s="31">
        <v>4.3739399999999998E-2</v>
      </c>
      <c r="D20" s="31">
        <v>8.7982499999999991E-2</v>
      </c>
      <c r="E20">
        <v>1.7083899999999999E-2</v>
      </c>
      <c r="F20">
        <v>0.25509019999999999</v>
      </c>
      <c r="G20" s="31">
        <v>1.12096E-2</v>
      </c>
      <c r="H20" s="31">
        <v>0.25508999999999998</v>
      </c>
      <c r="I20">
        <v>4.7803100000000001E-2</v>
      </c>
      <c r="J20">
        <v>8.7982499999999991E-2</v>
      </c>
      <c r="K20" s="31">
        <v>4.7803100000000001E-2</v>
      </c>
      <c r="L20" s="31">
        <v>8.7982499999999991E-2</v>
      </c>
      <c r="M20">
        <v>2.7370999999999999E-2</v>
      </c>
      <c r="N20">
        <v>0.25508999999999998</v>
      </c>
      <c r="O20" s="31">
        <v>6.1103299999999999E-2</v>
      </c>
      <c r="P20" s="31">
        <v>8.7982499999999991E-2</v>
      </c>
      <c r="Q20">
        <v>2.54997E-2</v>
      </c>
      <c r="R20">
        <v>0.25509019999999999</v>
      </c>
      <c r="S20" s="31">
        <v>2.7370999999999999E-2</v>
      </c>
      <c r="T20" s="31">
        <v>0.25508999999999998</v>
      </c>
      <c r="U20">
        <v>6.6389699999999996E-2</v>
      </c>
      <c r="V20">
        <v>8.7982499999999991E-2</v>
      </c>
      <c r="W20" s="31">
        <v>2.9830200000000001E-2</v>
      </c>
      <c r="X20" s="31">
        <v>0.25509019999999999</v>
      </c>
      <c r="AI20">
        <v>-6.2042600000000003E-2</v>
      </c>
      <c r="AJ20">
        <f t="shared" si="0"/>
        <v>9.5119399999999993E-2</v>
      </c>
    </row>
    <row r="21" spans="1:36" x14ac:dyDescent="0.3">
      <c r="A21">
        <v>1.5280699999999999E-2</v>
      </c>
      <c r="B21">
        <v>0.24329400000000001</v>
      </c>
      <c r="C21" s="31">
        <v>4.1922500000000001E-2</v>
      </c>
      <c r="D21" s="31">
        <v>9.5119399999999993E-2</v>
      </c>
      <c r="E21">
        <v>1.9182100000000001E-2</v>
      </c>
      <c r="F21">
        <v>0.24329396</v>
      </c>
      <c r="G21" s="31">
        <v>1.2933699999999999E-2</v>
      </c>
      <c r="H21" s="31">
        <v>0.24329400000000001</v>
      </c>
      <c r="I21">
        <v>4.5785800000000001E-2</v>
      </c>
      <c r="J21">
        <v>9.5119399999999993E-2</v>
      </c>
      <c r="K21" s="31">
        <v>4.5785800000000001E-2</v>
      </c>
      <c r="L21" s="31">
        <v>9.5119399999999993E-2</v>
      </c>
      <c r="M21">
        <v>3.00611E-2</v>
      </c>
      <c r="N21">
        <v>0.24329400000000001</v>
      </c>
      <c r="O21" s="31">
        <v>5.8908500000000003E-2</v>
      </c>
      <c r="P21" s="31">
        <v>9.5119399999999993E-2</v>
      </c>
      <c r="Q21">
        <v>2.78208E-2</v>
      </c>
      <c r="R21">
        <v>0.24329396</v>
      </c>
      <c r="S21" s="31">
        <v>3.00611E-2</v>
      </c>
      <c r="T21" s="31">
        <v>0.24329400000000001</v>
      </c>
      <c r="U21">
        <v>6.3902399999999998E-2</v>
      </c>
      <c r="V21">
        <v>9.5119399999999993E-2</v>
      </c>
      <c r="W21" s="31">
        <v>3.2107499999999997E-2</v>
      </c>
      <c r="X21" s="31">
        <v>0.24329396</v>
      </c>
      <c r="AI21">
        <v>-5.4691499999999997E-2</v>
      </c>
      <c r="AJ21">
        <f t="shared" si="0"/>
        <v>0.10247049999999999</v>
      </c>
    </row>
    <row r="22" spans="1:36" x14ac:dyDescent="0.3">
      <c r="A22">
        <v>1.6577999999999999E-2</v>
      </c>
      <c r="B22">
        <v>0.23184199999999999</v>
      </c>
      <c r="C22" s="31">
        <v>4.0152300000000002E-2</v>
      </c>
      <c r="D22" s="31">
        <v>0.10247049999999999</v>
      </c>
      <c r="E22">
        <v>2.1201500000000002E-2</v>
      </c>
      <c r="F22">
        <v>0.23184126000000002</v>
      </c>
      <c r="G22" s="31">
        <v>1.4813700000000001E-2</v>
      </c>
      <c r="H22" s="31">
        <v>0.23184199999999999</v>
      </c>
      <c r="I22">
        <v>4.38249E-2</v>
      </c>
      <c r="J22">
        <v>0.10247049999999999</v>
      </c>
      <c r="K22" s="31">
        <v>4.38249E-2</v>
      </c>
      <c r="L22" s="31">
        <v>0.10247049999999999</v>
      </c>
      <c r="M22">
        <v>3.2673500000000001E-2</v>
      </c>
      <c r="N22">
        <v>0.23184199999999999</v>
      </c>
      <c r="O22" s="31">
        <v>5.6674500000000003E-2</v>
      </c>
      <c r="P22" s="31">
        <v>0.10247049999999999</v>
      </c>
      <c r="Q22">
        <v>3.01424E-2</v>
      </c>
      <c r="R22">
        <v>0.23184126000000002</v>
      </c>
      <c r="S22" s="31">
        <v>3.2673500000000001E-2</v>
      </c>
      <c r="T22" s="31">
        <v>0.23184199999999999</v>
      </c>
      <c r="U22">
        <v>6.14158E-2</v>
      </c>
      <c r="V22">
        <v>0.10247049999999999</v>
      </c>
      <c r="W22" s="31">
        <v>3.4403799999999998E-2</v>
      </c>
      <c r="X22" s="31">
        <v>0.23184126000000002</v>
      </c>
      <c r="AI22">
        <v>-4.7119899999999999E-2</v>
      </c>
      <c r="AJ22">
        <f t="shared" si="0"/>
        <v>0.1100421</v>
      </c>
    </row>
    <row r="23" spans="1:36" x14ac:dyDescent="0.3">
      <c r="A23">
        <v>1.7868100000000001E-2</v>
      </c>
      <c r="B23">
        <v>0.22072199999999997</v>
      </c>
      <c r="C23" s="31">
        <v>3.8424100000000003E-2</v>
      </c>
      <c r="D23" s="31">
        <v>0.1100421</v>
      </c>
      <c r="E23">
        <v>2.3144000000000001E-2</v>
      </c>
      <c r="F23">
        <v>0.2207221</v>
      </c>
      <c r="G23" s="31">
        <v>1.6816899999999999E-2</v>
      </c>
      <c r="H23" s="31">
        <v>0.22072199999999997</v>
      </c>
      <c r="I23">
        <v>4.1913100000000002E-2</v>
      </c>
      <c r="J23">
        <v>0.1100421</v>
      </c>
      <c r="K23" s="31">
        <v>4.1913100000000002E-2</v>
      </c>
      <c r="L23" s="31">
        <v>0.1100421</v>
      </c>
      <c r="M23">
        <v>3.5184300000000002E-2</v>
      </c>
      <c r="N23">
        <v>0.22072199999999997</v>
      </c>
      <c r="O23" s="31">
        <v>5.4394600000000001E-2</v>
      </c>
      <c r="P23" s="31">
        <v>0.1100421</v>
      </c>
      <c r="Q23">
        <v>3.2457199999999999E-2</v>
      </c>
      <c r="R23">
        <v>0.2207221</v>
      </c>
      <c r="S23" s="31">
        <v>3.5184300000000002E-2</v>
      </c>
      <c r="T23" s="31">
        <v>0.22072199999999997</v>
      </c>
      <c r="U23">
        <v>5.8923200000000002E-2</v>
      </c>
      <c r="V23">
        <v>0.1100421</v>
      </c>
      <c r="W23" s="31">
        <v>3.6718300000000002E-2</v>
      </c>
      <c r="X23" s="31">
        <v>0.2207221</v>
      </c>
      <c r="AI23">
        <v>-3.9321200000000001E-2</v>
      </c>
      <c r="AJ23">
        <f t="shared" si="0"/>
        <v>0.1178408</v>
      </c>
    </row>
    <row r="24" spans="1:36" x14ac:dyDescent="0.3">
      <c r="A24">
        <v>1.91536E-2</v>
      </c>
      <c r="B24">
        <v>0.20992699999999997</v>
      </c>
      <c r="C24" s="31">
        <v>3.67327E-2</v>
      </c>
      <c r="D24" s="31">
        <v>0.1178408</v>
      </c>
      <c r="E24">
        <v>2.5024399999999999E-2</v>
      </c>
      <c r="F24">
        <v>0.2099269</v>
      </c>
      <c r="G24" s="31">
        <v>1.88959E-2</v>
      </c>
      <c r="H24" s="31">
        <v>0.20992699999999997</v>
      </c>
      <c r="I24">
        <v>4.0044999999999997E-2</v>
      </c>
      <c r="J24">
        <v>0.1178408</v>
      </c>
      <c r="K24" s="31">
        <v>4.0044999999999997E-2</v>
      </c>
      <c r="L24" s="31">
        <v>0.1178408</v>
      </c>
      <c r="M24">
        <v>3.7582200000000003E-2</v>
      </c>
      <c r="N24">
        <v>0.20992699999999997</v>
      </c>
      <c r="O24" s="31">
        <v>5.2061299999999998E-2</v>
      </c>
      <c r="P24" s="31">
        <v>0.1178408</v>
      </c>
      <c r="Q24">
        <v>3.4761800000000002E-2</v>
      </c>
      <c r="R24">
        <v>0.2099269</v>
      </c>
      <c r="S24" s="31">
        <v>3.7582200000000003E-2</v>
      </c>
      <c r="T24" s="31">
        <v>0.20992699999999997</v>
      </c>
      <c r="U24">
        <v>5.6417200000000001E-2</v>
      </c>
      <c r="V24">
        <v>0.1178408</v>
      </c>
      <c r="W24" s="31">
        <v>3.9051000000000002E-2</v>
      </c>
      <c r="X24" s="31">
        <v>0.2099269</v>
      </c>
      <c r="AI24">
        <v>-3.1288499999999997E-2</v>
      </c>
      <c r="AJ24">
        <f t="shared" si="0"/>
        <v>0.1258735</v>
      </c>
    </row>
    <row r="25" spans="1:36" x14ac:dyDescent="0.3">
      <c r="A25">
        <v>2.0436900000000001E-2</v>
      </c>
      <c r="B25">
        <v>0.19944600000000001</v>
      </c>
      <c r="C25" s="31">
        <v>3.5073600000000003E-2</v>
      </c>
      <c r="D25" s="31">
        <v>0.1258735</v>
      </c>
      <c r="E25">
        <v>2.68592E-2</v>
      </c>
      <c r="F25">
        <v>0.19944600000000001</v>
      </c>
      <c r="G25" s="31">
        <v>2.0997600000000002E-2</v>
      </c>
      <c r="H25" s="31">
        <v>0.19944600000000001</v>
      </c>
      <c r="I25">
        <v>3.8215899999999997E-2</v>
      </c>
      <c r="J25">
        <v>0.1258735</v>
      </c>
      <c r="K25" s="31">
        <v>3.8215899999999997E-2</v>
      </c>
      <c r="L25" s="31">
        <v>0.1258735</v>
      </c>
      <c r="M25">
        <v>3.9864700000000003E-2</v>
      </c>
      <c r="N25">
        <v>0.19944600000000001</v>
      </c>
      <c r="O25" s="31">
        <v>4.9667599999999999E-2</v>
      </c>
      <c r="P25" s="31">
        <v>0.1258735</v>
      </c>
      <c r="Q25">
        <v>3.7056100000000002E-2</v>
      </c>
      <c r="R25">
        <v>0.19944600000000001</v>
      </c>
      <c r="S25" s="31">
        <v>3.9864700000000003E-2</v>
      </c>
      <c r="T25" s="31">
        <v>0.19944600000000001</v>
      </c>
      <c r="U25">
        <v>5.3890899999999999E-2</v>
      </c>
      <c r="V25">
        <v>0.1258735</v>
      </c>
      <c r="W25" s="31">
        <v>4.1402500000000002E-2</v>
      </c>
      <c r="X25" s="31">
        <v>0.19944600000000001</v>
      </c>
      <c r="AI25">
        <v>-2.3014799999999998E-2</v>
      </c>
      <c r="AJ25">
        <f t="shared" si="0"/>
        <v>0.13414719999999999</v>
      </c>
    </row>
    <row r="26" spans="1:36" x14ac:dyDescent="0.3">
      <c r="A26">
        <v>2.17206E-2</v>
      </c>
      <c r="B26">
        <v>0.18927099999999999</v>
      </c>
      <c r="C26" s="31">
        <v>3.3442100000000002E-2</v>
      </c>
      <c r="D26" s="31">
        <v>0.13414719999999999</v>
      </c>
      <c r="E26">
        <v>2.8662400000000001E-2</v>
      </c>
      <c r="F26">
        <v>0.18927050000000001</v>
      </c>
      <c r="G26" s="31">
        <v>2.3073699999999999E-2</v>
      </c>
      <c r="H26" s="31">
        <v>0.18927099999999999</v>
      </c>
      <c r="I26">
        <v>3.6422499999999997E-2</v>
      </c>
      <c r="J26">
        <v>0.13414719999999999</v>
      </c>
      <c r="K26" s="31">
        <v>3.6422499999999997E-2</v>
      </c>
      <c r="L26" s="31">
        <v>0.13414719999999999</v>
      </c>
      <c r="M26">
        <v>4.2033800000000003E-2</v>
      </c>
      <c r="N26">
        <v>0.18927099999999999</v>
      </c>
      <c r="O26" s="31">
        <v>4.7208199999999999E-2</v>
      </c>
      <c r="P26" s="31">
        <v>0.13414719999999999</v>
      </c>
      <c r="Q26">
        <v>3.9342000000000002E-2</v>
      </c>
      <c r="R26">
        <v>0.18927050000000001</v>
      </c>
      <c r="S26" s="31">
        <v>4.2033800000000003E-2</v>
      </c>
      <c r="T26" s="31">
        <v>0.18927099999999999</v>
      </c>
      <c r="U26">
        <v>5.1338399999999999E-2</v>
      </c>
      <c r="V26">
        <v>0.13414719999999999</v>
      </c>
      <c r="W26" s="31">
        <v>4.3774E-2</v>
      </c>
      <c r="X26" s="31">
        <v>0.18927050000000001</v>
      </c>
      <c r="AI26">
        <v>-1.4493000000000001E-2</v>
      </c>
      <c r="AJ26">
        <f t="shared" si="0"/>
        <v>0.14266899999999999</v>
      </c>
    </row>
    <row r="27" spans="1:36" x14ac:dyDescent="0.3">
      <c r="A27">
        <v>2.3007199999999998E-2</v>
      </c>
      <c r="B27">
        <v>0.179392</v>
      </c>
      <c r="C27" s="31">
        <v>3.1834099999999997E-2</v>
      </c>
      <c r="D27" s="31">
        <v>0.14266899999999999</v>
      </c>
      <c r="E27">
        <v>3.04449E-2</v>
      </c>
      <c r="F27">
        <v>0.1793913</v>
      </c>
      <c r="G27" s="31">
        <v>2.50902E-2</v>
      </c>
      <c r="H27" s="31">
        <v>0.179392</v>
      </c>
      <c r="I27">
        <v>3.4661900000000002E-2</v>
      </c>
      <c r="J27">
        <v>0.14266899999999999</v>
      </c>
      <c r="K27" s="31">
        <v>3.4661900000000002E-2</v>
      </c>
      <c r="L27" s="31">
        <v>0.14266899999999999</v>
      </c>
      <c r="M27">
        <v>4.4095200000000001E-2</v>
      </c>
      <c r="N27">
        <v>0.179392</v>
      </c>
      <c r="O27" s="31">
        <v>4.4681699999999998E-2</v>
      </c>
      <c r="P27" s="31">
        <v>0.14266899999999999</v>
      </c>
      <c r="Q27">
        <v>4.1622800000000001E-2</v>
      </c>
      <c r="R27">
        <v>0.1793913</v>
      </c>
      <c r="S27" s="31">
        <v>4.4095200000000001E-2</v>
      </c>
      <c r="T27" s="31">
        <v>0.179392</v>
      </c>
      <c r="U27">
        <v>4.8755899999999998E-2</v>
      </c>
      <c r="V27">
        <v>0.14266899999999999</v>
      </c>
      <c r="W27" s="31">
        <v>4.61675E-2</v>
      </c>
      <c r="X27" s="31">
        <v>0.1793913</v>
      </c>
      <c r="AI27">
        <v>-5.7154099999999998E-3</v>
      </c>
      <c r="AJ27">
        <f t="shared" si="0"/>
        <v>0.15144658999999999</v>
      </c>
    </row>
    <row r="28" spans="1:36" x14ac:dyDescent="0.3">
      <c r="A28">
        <v>2.42986E-2</v>
      </c>
      <c r="B28">
        <v>0.16980000000000001</v>
      </c>
      <c r="C28" s="31">
        <v>3.02451E-2</v>
      </c>
      <c r="D28" s="31">
        <v>0.15144658999999999</v>
      </c>
      <c r="E28">
        <v>3.2214399999999997E-2</v>
      </c>
      <c r="F28">
        <v>0.1697998</v>
      </c>
      <c r="G28" s="31">
        <v>2.7028300000000002E-2</v>
      </c>
      <c r="H28" s="31">
        <v>0.16980000000000001</v>
      </c>
      <c r="I28">
        <v>3.2931700000000001E-2</v>
      </c>
      <c r="J28">
        <v>0.15144658999999999</v>
      </c>
      <c r="K28" s="31">
        <v>3.2931700000000001E-2</v>
      </c>
      <c r="L28" s="31">
        <v>0.15144658999999999</v>
      </c>
      <c r="M28">
        <v>4.6056399999999997E-2</v>
      </c>
      <c r="N28">
        <v>0.16980000000000001</v>
      </c>
      <c r="O28" s="31">
        <v>4.2091200000000002E-2</v>
      </c>
      <c r="P28" s="31">
        <v>0.15144658999999999</v>
      </c>
      <c r="Q28">
        <v>4.3902099999999999E-2</v>
      </c>
      <c r="R28">
        <v>0.1697998</v>
      </c>
      <c r="S28" s="31">
        <v>4.6056399999999997E-2</v>
      </c>
      <c r="T28" s="31">
        <v>0.16980000000000001</v>
      </c>
      <c r="U28">
        <v>4.61412E-2</v>
      </c>
      <c r="V28">
        <v>0.15144658999999999</v>
      </c>
      <c r="W28" s="31">
        <v>4.8585200000000002E-2</v>
      </c>
      <c r="X28" s="31">
        <v>0.1697998</v>
      </c>
      <c r="AI28">
        <v>3.3254600000000001E-3</v>
      </c>
      <c r="AJ28">
        <f t="shared" si="0"/>
        <v>0.16048746</v>
      </c>
    </row>
    <row r="29" spans="1:36" x14ac:dyDescent="0.3">
      <c r="A29">
        <v>2.5596600000000001E-2</v>
      </c>
      <c r="B29">
        <v>0.16048799999999999</v>
      </c>
      <c r="C29" s="31">
        <v>2.8670600000000001E-2</v>
      </c>
      <c r="D29" s="31">
        <v>0.16048746</v>
      </c>
      <c r="E29">
        <v>3.3976300000000001E-2</v>
      </c>
      <c r="F29">
        <v>0.16048770000000001</v>
      </c>
      <c r="G29" s="31">
        <v>2.8880699999999999E-2</v>
      </c>
      <c r="H29" s="31">
        <v>0.16048799999999999</v>
      </c>
      <c r="I29">
        <v>3.1230299999999999E-2</v>
      </c>
      <c r="J29">
        <v>0.16048746</v>
      </c>
      <c r="K29" s="31">
        <v>3.1230299999999999E-2</v>
      </c>
      <c r="L29" s="31">
        <v>0.16048746</v>
      </c>
      <c r="M29">
        <v>4.7925599999999999E-2</v>
      </c>
      <c r="N29">
        <v>0.16048799999999999</v>
      </c>
      <c r="O29" s="31">
        <v>3.94457E-2</v>
      </c>
      <c r="P29" s="31">
        <v>0.16048746</v>
      </c>
      <c r="Q29">
        <v>4.6183799999999997E-2</v>
      </c>
      <c r="R29">
        <v>0.16048770000000001</v>
      </c>
      <c r="S29" s="31">
        <v>4.7925599999999999E-2</v>
      </c>
      <c r="T29" s="31">
        <v>0.16048799999999999</v>
      </c>
      <c r="U29">
        <v>4.3493700000000003E-2</v>
      </c>
      <c r="V29">
        <v>0.16048746</v>
      </c>
      <c r="W29" s="31">
        <v>5.1029600000000001E-2</v>
      </c>
      <c r="X29" s="31">
        <v>0.16048770000000001</v>
      </c>
      <c r="AI29">
        <v>1.2637499999999999E-2</v>
      </c>
      <c r="AJ29">
        <f t="shared" si="0"/>
        <v>0.16979949999999999</v>
      </c>
    </row>
    <row r="30" spans="1:36" x14ac:dyDescent="0.3">
      <c r="A30">
        <v>2.6902800000000001E-2</v>
      </c>
      <c r="B30">
        <v>0.1514471</v>
      </c>
      <c r="C30" s="31">
        <v>2.7105799999999999E-2</v>
      </c>
      <c r="D30" s="31">
        <v>0.16979949999999999</v>
      </c>
      <c r="E30">
        <v>3.5734700000000001E-2</v>
      </c>
      <c r="F30">
        <v>0.15144679999999999</v>
      </c>
      <c r="G30" s="31">
        <v>3.065E-2</v>
      </c>
      <c r="H30" s="31">
        <v>0.1514471</v>
      </c>
      <c r="I30">
        <v>2.9555999999999999E-2</v>
      </c>
      <c r="J30">
        <v>0.16979949999999999</v>
      </c>
      <c r="K30" s="31">
        <v>2.9555999999999999E-2</v>
      </c>
      <c r="L30" s="31">
        <v>0.16979949999999999</v>
      </c>
      <c r="M30">
        <v>4.9711100000000001E-2</v>
      </c>
      <c r="N30">
        <v>0.1514471</v>
      </c>
      <c r="O30" s="31">
        <v>3.6760399999999999E-2</v>
      </c>
      <c r="P30" s="31">
        <v>0.16979949999999999</v>
      </c>
      <c r="Q30">
        <v>4.84717E-2</v>
      </c>
      <c r="R30">
        <v>0.15144679999999999</v>
      </c>
      <c r="S30" s="31">
        <v>4.9711100000000001E-2</v>
      </c>
      <c r="T30" s="31">
        <v>0.1514471</v>
      </c>
      <c r="U30">
        <v>4.0814000000000003E-2</v>
      </c>
      <c r="V30">
        <v>0.16979949999999999</v>
      </c>
      <c r="W30" s="31">
        <v>5.35034E-2</v>
      </c>
      <c r="X30" s="31">
        <v>0.15144679999999999</v>
      </c>
      <c r="AI30">
        <v>2.2228999999999999E-2</v>
      </c>
      <c r="AJ30">
        <f t="shared" si="0"/>
        <v>0.17939099999999999</v>
      </c>
    </row>
    <row r="31" spans="1:36" x14ac:dyDescent="0.3">
      <c r="A31">
        <v>2.82186E-2</v>
      </c>
      <c r="B31">
        <v>0.1426695</v>
      </c>
      <c r="C31" s="31">
        <v>2.5545100000000001E-2</v>
      </c>
      <c r="D31" s="31">
        <v>0.17939099999999999</v>
      </c>
      <c r="E31">
        <v>3.74928E-2</v>
      </c>
      <c r="F31">
        <v>0.1426693</v>
      </c>
      <c r="G31" s="31">
        <v>3.2343799999999999E-2</v>
      </c>
      <c r="H31" s="31">
        <v>0.1426695</v>
      </c>
      <c r="I31">
        <v>2.7907499999999998E-2</v>
      </c>
      <c r="J31">
        <v>0.17939099999999999</v>
      </c>
      <c r="K31" s="31">
        <v>2.7907499999999998E-2</v>
      </c>
      <c r="L31" s="31">
        <v>0.17939099999999999</v>
      </c>
      <c r="M31">
        <v>5.1421000000000001E-2</v>
      </c>
      <c r="N31">
        <v>0.1426695</v>
      </c>
      <c r="O31" s="31">
        <v>3.4056999999999997E-2</v>
      </c>
      <c r="P31" s="31">
        <v>0.17939099999999999</v>
      </c>
      <c r="Q31">
        <v>5.0769300000000003E-2</v>
      </c>
      <c r="R31">
        <v>0.1426693</v>
      </c>
      <c r="S31" s="31">
        <v>5.1421000000000001E-2</v>
      </c>
      <c r="T31" s="31">
        <v>0.1426695</v>
      </c>
      <c r="U31">
        <v>3.8104100000000002E-2</v>
      </c>
      <c r="V31">
        <v>0.17939099999999999</v>
      </c>
      <c r="W31" s="31">
        <v>5.6009400000000001E-2</v>
      </c>
      <c r="X31" s="31">
        <v>0.1426693</v>
      </c>
      <c r="AI31">
        <v>3.2108200000000003E-2</v>
      </c>
      <c r="AJ31">
        <f t="shared" si="0"/>
        <v>0.1892702</v>
      </c>
    </row>
    <row r="32" spans="1:36" x14ac:dyDescent="0.3">
      <c r="A32">
        <v>2.9545200000000001E-2</v>
      </c>
      <c r="B32">
        <v>0.13414770000000001</v>
      </c>
      <c r="C32" s="31">
        <v>2.3982E-2</v>
      </c>
      <c r="D32" s="31">
        <v>0.1892702</v>
      </c>
      <c r="E32">
        <v>3.9253499999999997E-2</v>
      </c>
      <c r="F32">
        <v>0.13414700000000002</v>
      </c>
      <c r="G32" s="31">
        <v>3.3970800000000002E-2</v>
      </c>
      <c r="H32" s="31">
        <v>0.13414770000000001</v>
      </c>
      <c r="I32">
        <v>2.62837E-2</v>
      </c>
      <c r="J32">
        <v>0.1892702</v>
      </c>
      <c r="K32" s="31">
        <v>2.62837E-2</v>
      </c>
      <c r="L32" s="31">
        <v>0.1892702</v>
      </c>
      <c r="M32">
        <v>5.3063199999999998E-2</v>
      </c>
      <c r="N32">
        <v>0.13414770000000001</v>
      </c>
      <c r="O32" s="31">
        <v>3.13634E-2</v>
      </c>
      <c r="P32" s="31">
        <v>0.1892702</v>
      </c>
      <c r="Q32">
        <v>5.3080299999999997E-2</v>
      </c>
      <c r="R32">
        <v>0.13414700000000002</v>
      </c>
      <c r="S32" s="31">
        <v>5.3063199999999998E-2</v>
      </c>
      <c r="T32" s="31">
        <v>0.13414770000000001</v>
      </c>
      <c r="U32">
        <v>3.5368799999999999E-2</v>
      </c>
      <c r="V32">
        <v>0.1892702</v>
      </c>
      <c r="W32" s="31">
        <v>5.8550699999999997E-2</v>
      </c>
      <c r="X32" s="31">
        <v>0.13414700000000002</v>
      </c>
      <c r="AI32">
        <v>4.2283800000000003E-2</v>
      </c>
      <c r="AJ32">
        <f t="shared" si="0"/>
        <v>0.19944580000000001</v>
      </c>
    </row>
    <row r="33" spans="1:36" x14ac:dyDescent="0.3">
      <c r="A33">
        <v>3.08837E-2</v>
      </c>
      <c r="B33">
        <v>0.12587399999999999</v>
      </c>
      <c r="C33" s="31">
        <v>2.2408899999999999E-2</v>
      </c>
      <c r="D33" s="31">
        <v>0.19944580000000001</v>
      </c>
      <c r="E33">
        <v>4.1019399999999998E-2</v>
      </c>
      <c r="F33">
        <v>0.12587400000000001</v>
      </c>
      <c r="G33" s="31">
        <v>3.55404E-2</v>
      </c>
      <c r="H33" s="31">
        <v>0.12587399999999999</v>
      </c>
      <c r="I33">
        <v>2.4683699999999999E-2</v>
      </c>
      <c r="J33">
        <v>0.19944580000000001</v>
      </c>
      <c r="K33" s="31">
        <v>2.4683699999999999E-2</v>
      </c>
      <c r="L33" s="31">
        <v>0.19944580000000001</v>
      </c>
      <c r="M33">
        <v>5.4645100000000002E-2</v>
      </c>
      <c r="N33">
        <v>0.12587399999999999</v>
      </c>
      <c r="O33" s="31">
        <v>2.87122E-2</v>
      </c>
      <c r="P33" s="31">
        <v>0.19944580000000001</v>
      </c>
      <c r="Q33">
        <v>5.5408300000000001E-2</v>
      </c>
      <c r="R33">
        <v>0.12587400000000001</v>
      </c>
      <c r="S33" s="31">
        <v>5.4645100000000002E-2</v>
      </c>
      <c r="T33" s="31">
        <v>0.12587399999999999</v>
      </c>
      <c r="U33">
        <v>3.2617399999999998E-2</v>
      </c>
      <c r="V33">
        <v>0.19944580000000001</v>
      </c>
      <c r="W33" s="31">
        <v>6.11306E-2</v>
      </c>
      <c r="X33" s="31">
        <v>0.12587400000000001</v>
      </c>
      <c r="AI33">
        <v>5.2764600000000002E-2</v>
      </c>
      <c r="AJ33">
        <f t="shared" si="0"/>
        <v>0.20992659999999999</v>
      </c>
    </row>
    <row r="34" spans="1:36" x14ac:dyDescent="0.3">
      <c r="A34">
        <v>3.2235300000000001E-2</v>
      </c>
      <c r="B34">
        <v>0.1178413</v>
      </c>
      <c r="C34" s="31">
        <v>2.0816600000000001E-2</v>
      </c>
      <c r="D34" s="31">
        <v>0.20992659999999999</v>
      </c>
      <c r="E34">
        <v>4.2793999999999999E-2</v>
      </c>
      <c r="F34">
        <v>0.11784100000000002</v>
      </c>
      <c r="G34" s="31">
        <v>3.7062499999999998E-2</v>
      </c>
      <c r="H34" s="31">
        <v>0.1178413</v>
      </c>
      <c r="I34">
        <v>2.31063E-2</v>
      </c>
      <c r="J34">
        <v>0.20992659999999999</v>
      </c>
      <c r="K34" s="31">
        <v>2.31063E-2</v>
      </c>
      <c r="L34" s="31">
        <v>0.20992659999999999</v>
      </c>
      <c r="M34">
        <v>5.6173800000000003E-2</v>
      </c>
      <c r="N34">
        <v>0.1178413</v>
      </c>
      <c r="O34" s="31">
        <v>2.61376E-2</v>
      </c>
      <c r="P34" s="31">
        <v>0.20992659999999999</v>
      </c>
      <c r="Q34">
        <v>5.7756399999999999E-2</v>
      </c>
      <c r="R34">
        <v>0.11784100000000002</v>
      </c>
      <c r="S34" s="31">
        <v>5.6173800000000003E-2</v>
      </c>
      <c r="T34" s="31">
        <v>0.1178413</v>
      </c>
      <c r="U34">
        <v>2.9866E-2</v>
      </c>
      <c r="V34">
        <v>0.20992659999999999</v>
      </c>
      <c r="W34" s="31">
        <v>6.3752699999999995E-2</v>
      </c>
      <c r="X34" s="31">
        <v>0.11784100000000002</v>
      </c>
      <c r="AI34">
        <v>6.3559900000000003E-2</v>
      </c>
      <c r="AJ34">
        <f t="shared" si="0"/>
        <v>0.2207219</v>
      </c>
    </row>
    <row r="35" spans="1:36" x14ac:dyDescent="0.3">
      <c r="A35">
        <v>3.36008E-2</v>
      </c>
      <c r="B35">
        <v>0.11004259999999999</v>
      </c>
      <c r="C35" s="31">
        <v>1.9194099999999999E-2</v>
      </c>
      <c r="D35" s="31">
        <v>0.2207219</v>
      </c>
      <c r="E35">
        <v>4.4580599999999998E-2</v>
      </c>
      <c r="F35">
        <v>0.110042</v>
      </c>
      <c r="G35" s="31">
        <v>3.8546799999999999E-2</v>
      </c>
      <c r="H35" s="31">
        <v>0.11004259999999999</v>
      </c>
      <c r="I35">
        <v>2.1550699999999999E-2</v>
      </c>
      <c r="J35">
        <v>0.2207219</v>
      </c>
      <c r="K35" s="31">
        <v>2.1550699999999999E-2</v>
      </c>
      <c r="L35" s="31">
        <v>0.2207219</v>
      </c>
      <c r="M35">
        <v>5.7655900000000003E-2</v>
      </c>
      <c r="N35">
        <v>0.11004259999999999</v>
      </c>
      <c r="O35" s="31">
        <v>2.36712E-2</v>
      </c>
      <c r="P35" s="31">
        <v>0.2207219</v>
      </c>
      <c r="Q35">
        <v>6.01275E-2</v>
      </c>
      <c r="R35">
        <v>0.110042</v>
      </c>
      <c r="S35" s="31">
        <v>5.7655900000000003E-2</v>
      </c>
      <c r="T35" s="31">
        <v>0.11004259999999999</v>
      </c>
      <c r="U35">
        <v>2.7139099999999999E-2</v>
      </c>
      <c r="V35">
        <v>0.2207219</v>
      </c>
      <c r="W35" s="31">
        <v>6.6420800000000002E-2</v>
      </c>
      <c r="X35" s="31">
        <v>0.110042</v>
      </c>
      <c r="AI35">
        <v>7.4678999999999995E-2</v>
      </c>
      <c r="AJ35">
        <f t="shared" si="0"/>
        <v>0.23184099999999999</v>
      </c>
    </row>
    <row r="36" spans="1:36" x14ac:dyDescent="0.3">
      <c r="A36">
        <v>3.4980900000000002E-2</v>
      </c>
      <c r="B36">
        <v>0.10247100000000001</v>
      </c>
      <c r="C36" s="31">
        <v>1.7528599999999998E-2</v>
      </c>
      <c r="D36" s="31">
        <v>0.23184099999999999</v>
      </c>
      <c r="E36">
        <v>4.6383899999999999E-2</v>
      </c>
      <c r="F36">
        <v>0.10247100000000001</v>
      </c>
      <c r="G36" s="31">
        <v>4.0003299999999999E-2</v>
      </c>
      <c r="H36" s="31">
        <v>0.10247100000000001</v>
      </c>
      <c r="I36">
        <v>2.0015600000000001E-2</v>
      </c>
      <c r="J36">
        <v>0.23184099999999999</v>
      </c>
      <c r="K36" s="31">
        <v>2.0015600000000001E-2</v>
      </c>
      <c r="L36" s="31">
        <v>0.23184099999999999</v>
      </c>
      <c r="M36">
        <v>5.9097200000000003E-2</v>
      </c>
      <c r="N36">
        <v>0.10247100000000001</v>
      </c>
      <c r="O36" s="31">
        <v>2.1338200000000002E-2</v>
      </c>
      <c r="P36" s="31">
        <v>0.23184099999999999</v>
      </c>
      <c r="Q36">
        <v>6.2524099999999999E-2</v>
      </c>
      <c r="R36">
        <v>0.10247100000000001</v>
      </c>
      <c r="S36" s="31">
        <v>5.9097200000000003E-2</v>
      </c>
      <c r="T36" s="31">
        <v>0.10247100000000001</v>
      </c>
      <c r="U36">
        <v>2.44686E-2</v>
      </c>
      <c r="V36">
        <v>0.23184099999999999</v>
      </c>
      <c r="W36" s="31">
        <v>6.9138699999999997E-2</v>
      </c>
      <c r="X36" s="31">
        <v>0.10247100000000001</v>
      </c>
      <c r="AI36">
        <v>8.6131700000000005E-2</v>
      </c>
      <c r="AJ36">
        <f t="shared" si="0"/>
        <v>0.2432937</v>
      </c>
    </row>
    <row r="37" spans="1:36" x14ac:dyDescent="0.3">
      <c r="A37">
        <v>3.6375900000000003E-2</v>
      </c>
      <c r="B37">
        <v>9.5119900000000007E-2</v>
      </c>
      <c r="C37" s="31">
        <v>1.5806600000000001E-2</v>
      </c>
      <c r="D37" s="31">
        <v>0.2432937</v>
      </c>
      <c r="E37">
        <v>4.8208899999999999E-2</v>
      </c>
      <c r="F37">
        <v>9.512000000000001E-2</v>
      </c>
      <c r="G37" s="31">
        <v>4.1442300000000001E-2</v>
      </c>
      <c r="H37" s="31">
        <v>9.5119900000000007E-2</v>
      </c>
      <c r="I37">
        <v>1.84999E-2</v>
      </c>
      <c r="J37">
        <v>0.2432937</v>
      </c>
      <c r="K37" s="31">
        <v>1.84999E-2</v>
      </c>
      <c r="L37" s="31">
        <v>0.2432937</v>
      </c>
      <c r="M37">
        <v>6.0502300000000002E-2</v>
      </c>
      <c r="N37">
        <v>9.5119900000000007E-2</v>
      </c>
      <c r="O37" s="31">
        <v>1.9154999999999998E-2</v>
      </c>
      <c r="P37" s="31">
        <v>0.2432937</v>
      </c>
      <c r="Q37">
        <v>6.4947199999999997E-2</v>
      </c>
      <c r="R37">
        <v>9.512000000000001E-2</v>
      </c>
      <c r="S37" s="31">
        <v>6.0502300000000002E-2</v>
      </c>
      <c r="T37" s="31">
        <v>9.5119900000000007E-2</v>
      </c>
      <c r="U37">
        <v>2.18917E-2</v>
      </c>
      <c r="V37">
        <v>0.2432937</v>
      </c>
      <c r="W37" s="31">
        <v>7.1909299999999995E-2</v>
      </c>
      <c r="X37" s="31">
        <v>9.512000000000001E-2</v>
      </c>
      <c r="AI37">
        <v>9.7928000000000001E-2</v>
      </c>
      <c r="AJ37">
        <f t="shared" si="0"/>
        <v>0.25508999999999998</v>
      </c>
    </row>
    <row r="38" spans="1:36" x14ac:dyDescent="0.3">
      <c r="A38">
        <v>3.7786399999999998E-2</v>
      </c>
      <c r="B38">
        <v>8.7983000000000006E-2</v>
      </c>
      <c r="C38" s="31">
        <v>1.40173E-2</v>
      </c>
      <c r="D38" s="31">
        <v>0.25508999999999998</v>
      </c>
      <c r="E38">
        <v>5.00624E-2</v>
      </c>
      <c r="F38">
        <v>8.7983000000000006E-2</v>
      </c>
      <c r="G38" s="31">
        <v>4.2874599999999999E-2</v>
      </c>
      <c r="H38" s="31">
        <v>8.7983000000000006E-2</v>
      </c>
      <c r="I38">
        <v>1.7002300000000001E-2</v>
      </c>
      <c r="J38">
        <v>0.25508999999999998</v>
      </c>
      <c r="K38" s="31">
        <v>1.7002300000000001E-2</v>
      </c>
      <c r="L38" s="31">
        <v>0.25508999999999998</v>
      </c>
      <c r="M38">
        <v>6.1874800000000001E-2</v>
      </c>
      <c r="N38">
        <v>8.7983000000000006E-2</v>
      </c>
      <c r="O38" s="31">
        <v>1.71287E-2</v>
      </c>
      <c r="P38" s="31">
        <v>0.25508999999999998</v>
      </c>
      <c r="Q38">
        <v>6.7396800000000007E-2</v>
      </c>
      <c r="R38">
        <v>8.7983000000000006E-2</v>
      </c>
      <c r="S38" s="31">
        <v>6.1874800000000001E-2</v>
      </c>
      <c r="T38" s="31">
        <v>8.7983000000000006E-2</v>
      </c>
      <c r="U38">
        <v>1.9445E-2</v>
      </c>
      <c r="V38">
        <v>0.25508999999999998</v>
      </c>
      <c r="W38" s="31">
        <v>7.4734900000000007E-2</v>
      </c>
      <c r="X38" s="31">
        <v>8.7983000000000006E-2</v>
      </c>
      <c r="AI38">
        <v>0.110078</v>
      </c>
      <c r="AJ38">
        <f t="shared" si="0"/>
        <v>0.26723999999999998</v>
      </c>
    </row>
    <row r="39" spans="1:36" x14ac:dyDescent="0.3">
      <c r="A39">
        <v>3.9211799999999998E-2</v>
      </c>
      <c r="B39">
        <v>8.1053920000000002E-2</v>
      </c>
      <c r="C39" s="31">
        <v>1.21628E-2</v>
      </c>
      <c r="D39" s="31">
        <v>0.26723999999999998</v>
      </c>
      <c r="E39">
        <v>5.1951999999999998E-2</v>
      </c>
      <c r="F39">
        <v>8.1054000000000015E-2</v>
      </c>
      <c r="G39" s="31">
        <v>4.4310200000000001E-2</v>
      </c>
      <c r="H39" s="31">
        <v>8.1053920000000002E-2</v>
      </c>
      <c r="I39">
        <v>1.5521200000000001E-2</v>
      </c>
      <c r="J39">
        <v>0.26723999999999998</v>
      </c>
      <c r="K39" s="31">
        <v>1.5521200000000001E-2</v>
      </c>
      <c r="L39" s="31">
        <v>0.26723999999999998</v>
      </c>
      <c r="M39">
        <v>6.3216800000000004E-2</v>
      </c>
      <c r="N39">
        <v>8.1053920000000002E-2</v>
      </c>
      <c r="O39" s="31">
        <v>1.5258499999999999E-2</v>
      </c>
      <c r="P39" s="31">
        <v>0.26723999999999998</v>
      </c>
      <c r="Q39">
        <v>6.9871000000000003E-2</v>
      </c>
      <c r="R39">
        <v>8.1054000000000015E-2</v>
      </c>
      <c r="S39" s="31">
        <v>6.3216800000000004E-2</v>
      </c>
      <c r="T39" s="31">
        <v>8.1053920000000002E-2</v>
      </c>
      <c r="U39">
        <v>1.7159199999999999E-2</v>
      </c>
      <c r="V39">
        <v>0.26723999999999998</v>
      </c>
      <c r="W39" s="31">
        <v>7.7615799999999999E-2</v>
      </c>
      <c r="X39" s="31">
        <v>8.1054000000000015E-2</v>
      </c>
      <c r="AI39">
        <v>0.12259299999999999</v>
      </c>
      <c r="AJ39">
        <f t="shared" si="0"/>
        <v>0.27975499999999998</v>
      </c>
    </row>
    <row r="40" spans="1:36" x14ac:dyDescent="0.3">
      <c r="A40">
        <v>4.0651300000000001E-2</v>
      </c>
      <c r="B40">
        <v>7.4326660000000003E-2</v>
      </c>
      <c r="C40" s="31">
        <v>1.02764E-2</v>
      </c>
      <c r="D40" s="31">
        <v>0.27975499999999998</v>
      </c>
      <c r="E40">
        <v>5.38871E-2</v>
      </c>
      <c r="F40">
        <v>7.4326000000000003E-2</v>
      </c>
      <c r="G40" s="31">
        <v>4.5758E-2</v>
      </c>
      <c r="H40" s="31">
        <v>7.4326660000000003E-2</v>
      </c>
      <c r="I40">
        <v>1.40544E-2</v>
      </c>
      <c r="J40">
        <v>0.27975499999999998</v>
      </c>
      <c r="K40" s="31">
        <v>1.40544E-2</v>
      </c>
      <c r="L40" s="31">
        <v>0.27975499999999998</v>
      </c>
      <c r="M40">
        <v>6.4528799999999997E-2</v>
      </c>
      <c r="N40">
        <v>7.4326660000000003E-2</v>
      </c>
      <c r="O40" s="31">
        <v>1.35382E-2</v>
      </c>
      <c r="P40" s="31">
        <v>0.27975499999999998</v>
      </c>
      <c r="Q40">
        <v>7.2365700000000005E-2</v>
      </c>
      <c r="R40">
        <v>7.4326000000000003E-2</v>
      </c>
      <c r="S40" s="31">
        <v>6.4528799999999997E-2</v>
      </c>
      <c r="T40" s="31">
        <v>7.4326660000000003E-2</v>
      </c>
      <c r="U40">
        <v>1.5054100000000001E-2</v>
      </c>
      <c r="V40">
        <v>0.27975499999999998</v>
      </c>
      <c r="W40" s="31">
        <v>8.0549700000000002E-2</v>
      </c>
      <c r="X40" s="31">
        <v>7.4326000000000003E-2</v>
      </c>
      <c r="AI40">
        <v>0.13548299999999999</v>
      </c>
      <c r="AJ40">
        <f t="shared" si="0"/>
        <v>0.29264499999999999</v>
      </c>
    </row>
    <row r="41" spans="1:36" x14ac:dyDescent="0.3">
      <c r="A41">
        <v>4.2103099999999997E-2</v>
      </c>
      <c r="B41">
        <v>6.7795350000000004E-2</v>
      </c>
      <c r="C41" s="31">
        <v>8.4370999999999995E-3</v>
      </c>
      <c r="D41" s="31">
        <v>0.29264499999999999</v>
      </c>
      <c r="E41">
        <v>5.5877700000000002E-2</v>
      </c>
      <c r="F41">
        <v>6.7795000000000022E-2</v>
      </c>
      <c r="G41" s="31">
        <v>4.72249E-2</v>
      </c>
      <c r="H41" s="31">
        <v>6.7795350000000004E-2</v>
      </c>
      <c r="I41">
        <v>1.2599000000000001E-2</v>
      </c>
      <c r="J41">
        <v>0.29264499999999999</v>
      </c>
      <c r="K41" s="31">
        <v>1.2599000000000001E-2</v>
      </c>
      <c r="L41" s="31">
        <v>0.29264499999999999</v>
      </c>
      <c r="M41">
        <v>6.5809500000000007E-2</v>
      </c>
      <c r="N41">
        <v>6.7795350000000004E-2</v>
      </c>
      <c r="O41" s="31">
        <v>1.19582E-2</v>
      </c>
      <c r="P41" s="31">
        <v>0.29264499999999999</v>
      </c>
      <c r="Q41">
        <v>7.4874399999999994E-2</v>
      </c>
      <c r="R41">
        <v>6.7795000000000022E-2</v>
      </c>
      <c r="S41" s="31">
        <v>6.5809500000000007E-2</v>
      </c>
      <c r="T41" s="31">
        <v>6.7795350000000004E-2</v>
      </c>
      <c r="U41">
        <v>1.31378E-2</v>
      </c>
      <c r="V41">
        <v>0.29264499999999999</v>
      </c>
      <c r="W41" s="31">
        <v>8.35312E-2</v>
      </c>
      <c r="X41" s="31">
        <v>6.7795000000000022E-2</v>
      </c>
      <c r="AI41">
        <v>0.14876</v>
      </c>
      <c r="AJ41">
        <f t="shared" si="0"/>
        <v>0.30592200000000003</v>
      </c>
    </row>
    <row r="42" spans="1:36" x14ac:dyDescent="0.3">
      <c r="A42">
        <v>4.3564899999999997E-2</v>
      </c>
      <c r="B42">
        <v>6.1454299999999996E-2</v>
      </c>
      <c r="C42" s="31">
        <v>6.7520100000000001E-3</v>
      </c>
      <c r="D42" s="31">
        <v>0.30592200000000003</v>
      </c>
      <c r="E42">
        <v>5.7933699999999998E-2</v>
      </c>
      <c r="F42">
        <v>6.1454000000000009E-2</v>
      </c>
      <c r="G42" s="31">
        <v>4.8716000000000002E-2</v>
      </c>
      <c r="H42" s="31">
        <v>6.1454299999999996E-2</v>
      </c>
      <c r="I42">
        <v>1.1151299999999999E-2</v>
      </c>
      <c r="J42">
        <v>0.30592200000000003</v>
      </c>
      <c r="K42" s="31">
        <v>1.1151299999999999E-2</v>
      </c>
      <c r="L42" s="31">
        <v>0.30592200000000003</v>
      </c>
      <c r="M42">
        <v>6.7056099999999993E-2</v>
      </c>
      <c r="N42">
        <v>6.1454299999999996E-2</v>
      </c>
      <c r="O42" s="31">
        <v>1.0507600000000001E-2</v>
      </c>
      <c r="P42" s="31">
        <v>0.30592200000000003</v>
      </c>
      <c r="Q42">
        <v>7.7387700000000004E-2</v>
      </c>
      <c r="R42">
        <v>6.1454000000000009E-2</v>
      </c>
      <c r="S42" s="31">
        <v>6.7056099999999993E-2</v>
      </c>
      <c r="T42" s="31">
        <v>6.1454299999999996E-2</v>
      </c>
      <c r="U42">
        <v>1.1407199999999999E-2</v>
      </c>
      <c r="V42">
        <v>0.30592200000000003</v>
      </c>
      <c r="W42" s="31">
        <v>8.6551000000000003E-2</v>
      </c>
      <c r="X42" s="31">
        <v>6.1454000000000009E-2</v>
      </c>
      <c r="AI42">
        <v>0.162435</v>
      </c>
      <c r="AJ42">
        <f t="shared" si="0"/>
        <v>0.31959700000000002</v>
      </c>
    </row>
    <row r="43" spans="1:36" x14ac:dyDescent="0.3">
      <c r="A43">
        <v>4.5034200000000003E-2</v>
      </c>
      <c r="B43">
        <v>5.5297899999999997E-2</v>
      </c>
      <c r="C43" s="31">
        <v>5.30526E-3</v>
      </c>
      <c r="D43" s="31">
        <v>0.31959700000000002</v>
      </c>
      <c r="E43">
        <v>6.0063999999999999E-2</v>
      </c>
      <c r="F43">
        <v>5.5298000000000014E-2</v>
      </c>
      <c r="G43" s="31">
        <v>5.0235099999999998E-2</v>
      </c>
      <c r="H43" s="31">
        <v>5.5297899999999997E-2</v>
      </c>
      <c r="I43">
        <v>9.7066900000000005E-3</v>
      </c>
      <c r="J43">
        <v>0.31959700000000002</v>
      </c>
      <c r="K43" s="31">
        <v>9.7066900000000005E-3</v>
      </c>
      <c r="L43" s="31">
        <v>0.31959700000000002</v>
      </c>
      <c r="M43">
        <v>6.8263599999999994E-2</v>
      </c>
      <c r="N43">
        <v>5.5297899999999997E-2</v>
      </c>
      <c r="O43" s="31">
        <v>9.1755799999999992E-3</v>
      </c>
      <c r="P43" s="31">
        <v>0.31959700000000002</v>
      </c>
      <c r="Q43">
        <v>7.9893400000000003E-2</v>
      </c>
      <c r="R43">
        <v>5.5298000000000014E-2</v>
      </c>
      <c r="S43" s="31">
        <v>6.8263599999999994E-2</v>
      </c>
      <c r="T43" s="31">
        <v>5.5297899999999997E-2</v>
      </c>
      <c r="U43">
        <v>9.85253E-3</v>
      </c>
      <c r="V43">
        <v>0.31959700000000002</v>
      </c>
      <c r="W43" s="31">
        <v>8.9596099999999998E-2</v>
      </c>
      <c r="X43" s="31">
        <v>5.5298000000000014E-2</v>
      </c>
      <c r="AI43">
        <v>0.17652000000000001</v>
      </c>
      <c r="AJ43">
        <f t="shared" si="0"/>
        <v>0.33368200000000003</v>
      </c>
    </row>
    <row r="44" spans="1:36" x14ac:dyDescent="0.3">
      <c r="A44">
        <v>4.6508899999999999E-2</v>
      </c>
      <c r="B44">
        <v>4.9320799999999998E-2</v>
      </c>
      <c r="C44" s="31">
        <v>4.1230599999999996E-3</v>
      </c>
      <c r="D44" s="31">
        <v>0.33368200000000003</v>
      </c>
      <c r="E44">
        <v>6.2275200000000003E-2</v>
      </c>
      <c r="F44">
        <v>4.9321000000000004E-2</v>
      </c>
      <c r="G44" s="31">
        <v>5.1785100000000001E-2</v>
      </c>
      <c r="H44" s="31">
        <v>4.9320799999999998E-2</v>
      </c>
      <c r="I44">
        <v>8.2609999999999992E-3</v>
      </c>
      <c r="J44">
        <v>0.33368200000000003</v>
      </c>
      <c r="K44" s="31">
        <v>8.2609999999999992E-3</v>
      </c>
      <c r="L44" s="31">
        <v>0.33368200000000003</v>
      </c>
      <c r="M44">
        <v>6.9424600000000003E-2</v>
      </c>
      <c r="N44">
        <v>4.9320799999999998E-2</v>
      </c>
      <c r="O44" s="31">
        <v>7.9518599999999998E-3</v>
      </c>
      <c r="P44" s="31">
        <v>0.33368200000000003</v>
      </c>
      <c r="Q44">
        <v>8.2376099999999994E-2</v>
      </c>
      <c r="R44">
        <v>4.9321000000000004E-2</v>
      </c>
      <c r="S44" s="31">
        <v>6.9424600000000003E-2</v>
      </c>
      <c r="T44" s="31">
        <v>4.9320799999999998E-2</v>
      </c>
      <c r="U44">
        <v>8.4596199999999993E-3</v>
      </c>
      <c r="V44">
        <v>0.33368200000000003</v>
      </c>
      <c r="W44" s="31">
        <v>9.2649200000000001E-2</v>
      </c>
      <c r="X44" s="31">
        <v>4.9321000000000004E-2</v>
      </c>
      <c r="AI44">
        <v>0.191028</v>
      </c>
      <c r="AJ44">
        <f t="shared" si="0"/>
        <v>0.34819</v>
      </c>
    </row>
    <row r="45" spans="1:36" x14ac:dyDescent="0.3">
      <c r="A45">
        <v>4.7987700000000001E-2</v>
      </c>
      <c r="B45">
        <v>4.3517799999999995E-2</v>
      </c>
      <c r="C45" s="31">
        <v>3.1825400000000002E-3</v>
      </c>
      <c r="D45" s="31">
        <v>0.34819</v>
      </c>
      <c r="E45">
        <v>6.4570100000000005E-2</v>
      </c>
      <c r="F45">
        <v>4.3518000000000001E-2</v>
      </c>
      <c r="G45" s="31">
        <v>5.3368499999999999E-2</v>
      </c>
      <c r="H45" s="31">
        <v>4.3517799999999995E-2</v>
      </c>
      <c r="I45">
        <v>6.8166800000000003E-3</v>
      </c>
      <c r="J45">
        <v>0.34819</v>
      </c>
      <c r="K45" s="31">
        <v>6.8166800000000003E-3</v>
      </c>
      <c r="L45" s="31">
        <v>0.34819</v>
      </c>
      <c r="M45">
        <v>7.0526199999999997E-2</v>
      </c>
      <c r="N45">
        <v>4.3517799999999995E-2</v>
      </c>
      <c r="O45" s="31">
        <v>6.82724E-3</v>
      </c>
      <c r="P45" s="31">
        <v>0.34819</v>
      </c>
      <c r="Q45">
        <v>8.4817299999999998E-2</v>
      </c>
      <c r="R45">
        <v>4.3518000000000001E-2</v>
      </c>
      <c r="S45" s="31">
        <v>7.0526199999999997E-2</v>
      </c>
      <c r="T45" s="31">
        <v>4.3517799999999995E-2</v>
      </c>
      <c r="U45">
        <v>7.21355E-3</v>
      </c>
      <c r="V45">
        <v>0.34819</v>
      </c>
      <c r="W45" s="31">
        <v>9.5688899999999993E-2</v>
      </c>
      <c r="X45" s="31">
        <v>4.3518000000000001E-2</v>
      </c>
      <c r="AI45">
        <v>0.20597099999999999</v>
      </c>
      <c r="AJ45">
        <f t="shared" si="0"/>
        <v>0.36313299999999998</v>
      </c>
    </row>
    <row r="46" spans="1:36" x14ac:dyDescent="0.3">
      <c r="A46">
        <v>4.9471399999999999E-2</v>
      </c>
      <c r="B46">
        <v>3.7883799999999995E-2</v>
      </c>
      <c r="C46" s="31">
        <v>2.4404499999999998E-3</v>
      </c>
      <c r="D46" s="31">
        <v>0.36313299999999998</v>
      </c>
      <c r="E46">
        <v>6.6946400000000003E-2</v>
      </c>
      <c r="F46">
        <v>3.7884000000000001E-2</v>
      </c>
      <c r="G46" s="31">
        <v>5.4988200000000001E-2</v>
      </c>
      <c r="H46" s="31">
        <v>3.7883799999999995E-2</v>
      </c>
      <c r="I46">
        <v>5.3974799999999996E-3</v>
      </c>
      <c r="J46">
        <v>0.36313299999999998</v>
      </c>
      <c r="K46" s="31">
        <v>5.3974799999999996E-3</v>
      </c>
      <c r="L46" s="31">
        <v>0.36313299999999998</v>
      </c>
      <c r="M46">
        <v>7.1543200000000001E-2</v>
      </c>
      <c r="N46">
        <v>3.7883799999999995E-2</v>
      </c>
      <c r="O46" s="31">
        <v>5.7936799999999998E-3</v>
      </c>
      <c r="P46" s="31">
        <v>0.36313299999999998</v>
      </c>
      <c r="Q46">
        <v>8.7194900000000006E-2</v>
      </c>
      <c r="R46">
        <v>3.7884000000000001E-2</v>
      </c>
      <c r="S46" s="31">
        <v>7.1543200000000001E-2</v>
      </c>
      <c r="T46" s="31">
        <v>3.7883799999999995E-2</v>
      </c>
      <c r="U46">
        <v>6.1004099999999997E-3</v>
      </c>
      <c r="V46">
        <v>0.36313299999999998</v>
      </c>
      <c r="W46" s="31">
        <v>9.8689499999999999E-2</v>
      </c>
      <c r="X46" s="31">
        <v>3.7884000000000001E-2</v>
      </c>
      <c r="AI46">
        <v>0.221363</v>
      </c>
      <c r="AJ46">
        <f t="shared" si="0"/>
        <v>0.378525</v>
      </c>
    </row>
    <row r="47" spans="1:36" x14ac:dyDescent="0.3">
      <c r="A47">
        <v>5.0958799999999999E-2</v>
      </c>
      <c r="B47">
        <v>3.2413999999999998E-2</v>
      </c>
      <c r="C47" s="31">
        <v>1.8538300000000001E-3</v>
      </c>
      <c r="D47" s="31">
        <v>0.378525</v>
      </c>
      <c r="E47">
        <v>6.9393200000000002E-2</v>
      </c>
      <c r="F47">
        <v>3.2413999999999998E-2</v>
      </c>
      <c r="G47" s="31">
        <v>5.6643699999999998E-2</v>
      </c>
      <c r="H47" s="31">
        <v>3.2413999999999998E-2</v>
      </c>
      <c r="I47">
        <v>4.0687099999999997E-3</v>
      </c>
      <c r="J47">
        <v>0.378525</v>
      </c>
      <c r="K47" s="31">
        <v>4.0687099999999997E-3</v>
      </c>
      <c r="L47" s="31">
        <v>0.378525</v>
      </c>
      <c r="M47">
        <v>7.2413500000000006E-2</v>
      </c>
      <c r="N47">
        <v>3.2413999999999998E-2</v>
      </c>
      <c r="O47" s="31">
        <v>4.8443699999999998E-3</v>
      </c>
      <c r="P47" s="31">
        <v>0.378525</v>
      </c>
      <c r="Q47">
        <v>8.9480799999999999E-2</v>
      </c>
      <c r="R47">
        <v>3.2413999999999998E-2</v>
      </c>
      <c r="S47" s="31">
        <v>7.2413500000000006E-2</v>
      </c>
      <c r="T47" s="31">
        <v>3.2413999999999998E-2</v>
      </c>
      <c r="U47">
        <v>5.1087199999999998E-3</v>
      </c>
      <c r="V47">
        <v>0.378525</v>
      </c>
      <c r="W47" s="31">
        <v>0.101619</v>
      </c>
      <c r="X47" s="31">
        <v>3.2413999999999998E-2</v>
      </c>
      <c r="AI47">
        <v>0.23721600000000001</v>
      </c>
      <c r="AJ47">
        <f t="shared" si="0"/>
        <v>0.39437800000000001</v>
      </c>
    </row>
    <row r="48" spans="1:36" x14ac:dyDescent="0.3">
      <c r="A48">
        <v>5.2410100000000001E-2</v>
      </c>
      <c r="B48">
        <v>2.71034E-2</v>
      </c>
      <c r="C48" s="31">
        <v>1.38748E-3</v>
      </c>
      <c r="D48" s="31">
        <v>0.39437800000000001</v>
      </c>
      <c r="E48">
        <v>7.1884199999999995E-2</v>
      </c>
      <c r="F48">
        <v>2.7103000000000016E-2</v>
      </c>
      <c r="G48" s="31">
        <v>5.8305700000000002E-2</v>
      </c>
      <c r="H48" s="31">
        <v>2.71034E-2</v>
      </c>
      <c r="I48">
        <v>2.9255700000000002E-3</v>
      </c>
      <c r="J48">
        <v>0.39437800000000001</v>
      </c>
      <c r="K48" s="31">
        <v>2.9255700000000002E-3</v>
      </c>
      <c r="L48" s="31">
        <v>0.39437800000000001</v>
      </c>
      <c r="M48">
        <v>7.2941699999999998E-2</v>
      </c>
      <c r="N48">
        <v>2.71034E-2</v>
      </c>
      <c r="O48" s="31">
        <v>3.9738200000000003E-3</v>
      </c>
      <c r="P48" s="31">
        <v>0.39437800000000001</v>
      </c>
      <c r="Q48">
        <v>9.1632500000000006E-2</v>
      </c>
      <c r="R48">
        <v>2.7103000000000016E-2</v>
      </c>
      <c r="S48" s="31">
        <v>7.2941699999999998E-2</v>
      </c>
      <c r="T48" s="31">
        <v>2.71034E-2</v>
      </c>
      <c r="U48">
        <v>4.2304100000000004E-3</v>
      </c>
      <c r="V48">
        <v>0.39437800000000001</v>
      </c>
      <c r="W48" s="31">
        <v>0.104433</v>
      </c>
      <c r="X48" s="31">
        <v>2.7103000000000016E-2</v>
      </c>
      <c r="AI48">
        <v>0.25354500000000002</v>
      </c>
      <c r="AJ48">
        <f t="shared" si="0"/>
        <v>0.41070700000000004</v>
      </c>
    </row>
    <row r="49" spans="1:36" x14ac:dyDescent="0.3">
      <c r="A49">
        <v>5.3493300000000001E-2</v>
      </c>
      <c r="B49">
        <v>2.1947500000000002E-2</v>
      </c>
      <c r="C49" s="31">
        <v>1.01454E-3</v>
      </c>
      <c r="D49" s="31">
        <v>0.41070700000000004</v>
      </c>
      <c r="E49">
        <v>7.4354699999999996E-2</v>
      </c>
      <c r="F49">
        <v>2.1947000000000022E-2</v>
      </c>
      <c r="G49" s="31">
        <v>5.9782200000000001E-2</v>
      </c>
      <c r="H49" s="31">
        <v>2.1947500000000002E-2</v>
      </c>
      <c r="I49">
        <v>2.0406999999999999E-3</v>
      </c>
      <c r="J49">
        <v>0.41070700000000004</v>
      </c>
      <c r="K49" s="31">
        <v>2.0406999999999999E-3</v>
      </c>
      <c r="L49" s="31">
        <v>0.41070700000000004</v>
      </c>
      <c r="M49">
        <v>7.2508400000000001E-2</v>
      </c>
      <c r="N49">
        <v>2.1947500000000002E-2</v>
      </c>
      <c r="O49" s="31">
        <v>3.1783200000000001E-3</v>
      </c>
      <c r="P49" s="31">
        <v>0.41070700000000004</v>
      </c>
      <c r="Q49">
        <v>9.3562099999999995E-2</v>
      </c>
      <c r="R49">
        <v>2.1947000000000022E-2</v>
      </c>
      <c r="S49" s="31">
        <v>7.2508400000000001E-2</v>
      </c>
      <c r="T49" s="31">
        <v>2.1947500000000002E-2</v>
      </c>
      <c r="U49">
        <v>3.4618100000000001E-3</v>
      </c>
      <c r="V49">
        <v>0.41070700000000004</v>
      </c>
      <c r="W49" s="31">
        <v>0.107044</v>
      </c>
      <c r="X49" s="31">
        <v>2.1947000000000022E-2</v>
      </c>
      <c r="AI49">
        <v>0.27036399999999999</v>
      </c>
      <c r="AJ49">
        <f t="shared" si="0"/>
        <v>0.42752599999999996</v>
      </c>
    </row>
    <row r="50" spans="1:36" x14ac:dyDescent="0.3">
      <c r="A50">
        <v>5.3136599999999999E-2</v>
      </c>
      <c r="B50">
        <v>1.69418E-2</v>
      </c>
      <c r="C50" s="31">
        <v>7.1485099999999996E-4</v>
      </c>
      <c r="D50" s="31">
        <v>0.42752599999999996</v>
      </c>
      <c r="E50">
        <v>7.6607300000000003E-2</v>
      </c>
      <c r="F50">
        <v>1.6942000000000013E-2</v>
      </c>
      <c r="G50" s="31">
        <v>6.0129599999999998E-2</v>
      </c>
      <c r="H50" s="31">
        <v>1.69418E-2</v>
      </c>
      <c r="I50">
        <v>1.4090699999999999E-3</v>
      </c>
      <c r="J50">
        <v>0.42752599999999996</v>
      </c>
      <c r="K50" s="31">
        <v>1.4090699999999999E-3</v>
      </c>
      <c r="L50" s="31">
        <v>0.42752599999999996</v>
      </c>
      <c r="M50">
        <v>7.0180800000000002E-2</v>
      </c>
      <c r="N50">
        <v>1.69418E-2</v>
      </c>
      <c r="O50" s="31">
        <v>2.45699E-3</v>
      </c>
      <c r="P50" s="31">
        <v>0.42752599999999996</v>
      </c>
      <c r="Q50">
        <v>9.5015199999999994E-2</v>
      </c>
      <c r="R50">
        <v>1.6942000000000013E-2</v>
      </c>
      <c r="S50" s="31">
        <v>7.0180800000000002E-2</v>
      </c>
      <c r="T50" s="31">
        <v>1.69418E-2</v>
      </c>
      <c r="U50">
        <v>2.8045800000000001E-3</v>
      </c>
      <c r="V50">
        <v>0.42752599999999996</v>
      </c>
      <c r="W50" s="31">
        <v>0.109192</v>
      </c>
      <c r="X50" s="31">
        <v>1.6942000000000013E-2</v>
      </c>
      <c r="AI50">
        <v>0.28768700000000003</v>
      </c>
      <c r="AJ50">
        <f t="shared" si="0"/>
        <v>0.44484900000000005</v>
      </c>
    </row>
    <row r="51" spans="1:36" x14ac:dyDescent="0.3">
      <c r="A51">
        <v>5.0812999999999997E-2</v>
      </c>
      <c r="B51">
        <v>1.2081899999999993E-2</v>
      </c>
      <c r="C51" s="31">
        <v>4.7327099999999999E-4</v>
      </c>
      <c r="D51" s="31">
        <v>0.44484900000000005</v>
      </c>
      <c r="E51">
        <v>7.7743599999999996E-2</v>
      </c>
      <c r="F51">
        <v>1.2082000000000009E-2</v>
      </c>
      <c r="G51" s="31">
        <v>5.8353099999999998E-2</v>
      </c>
      <c r="H51" s="31">
        <v>1.2081899999999993E-2</v>
      </c>
      <c r="I51">
        <v>9.5431499999999996E-4</v>
      </c>
      <c r="J51">
        <v>0.44484900000000005</v>
      </c>
      <c r="K51" s="31">
        <v>9.5431499999999996E-4</v>
      </c>
      <c r="L51" s="31">
        <v>0.44484900000000005</v>
      </c>
      <c r="M51">
        <v>6.5922700000000001E-2</v>
      </c>
      <c r="N51">
        <v>1.2081899999999993E-2</v>
      </c>
      <c r="O51" s="31">
        <v>1.81475E-3</v>
      </c>
      <c r="P51" s="31">
        <v>0.44484900000000005</v>
      </c>
      <c r="Q51">
        <v>9.5084100000000005E-2</v>
      </c>
      <c r="R51">
        <v>1.2082000000000009E-2</v>
      </c>
      <c r="S51" s="31">
        <v>6.5922700000000001E-2</v>
      </c>
      <c r="T51" s="31">
        <v>1.2081899999999993E-2</v>
      </c>
      <c r="U51">
        <v>2.2666600000000002E-3</v>
      </c>
      <c r="V51">
        <v>0.44484900000000005</v>
      </c>
      <c r="W51" s="31">
        <v>0.109848</v>
      </c>
      <c r="X51" s="31">
        <v>1.2082000000000009E-2</v>
      </c>
      <c r="AI51">
        <v>0.30553000000000002</v>
      </c>
      <c r="AJ51">
        <f t="shared" si="0"/>
        <v>0.46269199999999999</v>
      </c>
    </row>
    <row r="52" spans="1:36" x14ac:dyDescent="0.3">
      <c r="A52">
        <v>4.7969100000000001E-2</v>
      </c>
      <c r="B52">
        <v>7.9782999999999937E-3</v>
      </c>
      <c r="C52" s="31">
        <v>2.78263E-4</v>
      </c>
      <c r="D52" s="31">
        <v>0.46269199999999999</v>
      </c>
      <c r="E52">
        <v>7.6512800000000006E-2</v>
      </c>
      <c r="F52">
        <v>7.9780000000000129E-3</v>
      </c>
      <c r="G52" s="31">
        <v>5.5481000000000003E-2</v>
      </c>
      <c r="H52" s="31">
        <v>7.9782999999999937E-3</v>
      </c>
      <c r="I52">
        <v>5.9365700000000004E-4</v>
      </c>
      <c r="J52">
        <v>0.46269199999999999</v>
      </c>
      <c r="K52" s="31">
        <v>5.9365700000000004E-4</v>
      </c>
      <c r="L52" s="31">
        <v>0.46269199999999999</v>
      </c>
      <c r="M52">
        <v>6.1524599999999999E-2</v>
      </c>
      <c r="N52">
        <v>7.9782999999999937E-3</v>
      </c>
      <c r="O52" s="31">
        <v>1.2707899999999999E-3</v>
      </c>
      <c r="P52" s="31">
        <v>0.46269199999999999</v>
      </c>
      <c r="Q52">
        <v>9.2624899999999996E-2</v>
      </c>
      <c r="R52">
        <v>7.9780000000000129E-3</v>
      </c>
      <c r="S52" s="31">
        <v>6.1524599999999999E-2</v>
      </c>
      <c r="T52" s="31">
        <v>7.9782999999999937E-3</v>
      </c>
      <c r="U52">
        <v>1.86264E-3</v>
      </c>
      <c r="V52">
        <v>0.46269199999999999</v>
      </c>
      <c r="W52" s="31">
        <v>0.107573</v>
      </c>
      <c r="X52" s="31">
        <v>7.9780000000000129E-3</v>
      </c>
      <c r="AI52">
        <v>0.32390799999999997</v>
      </c>
      <c r="AJ52">
        <f t="shared" si="0"/>
        <v>0.48107</v>
      </c>
    </row>
    <row r="53" spans="1:36" x14ac:dyDescent="0.3">
      <c r="A53">
        <v>4.25764E-2</v>
      </c>
      <c r="B53">
        <v>3.9518000000000053E-3</v>
      </c>
      <c r="C53" s="31">
        <v>1.2089199999999999E-4</v>
      </c>
      <c r="D53" s="31">
        <v>0.48107</v>
      </c>
      <c r="E53">
        <v>6.9072800000000004E-2</v>
      </c>
      <c r="F53">
        <v>3.9520000000000111E-3</v>
      </c>
      <c r="G53" s="31">
        <v>4.9348099999999999E-2</v>
      </c>
      <c r="H53" s="31">
        <v>3.9518000000000053E-3</v>
      </c>
      <c r="I53">
        <v>2.80105E-4</v>
      </c>
      <c r="J53">
        <v>0.48107</v>
      </c>
      <c r="K53" s="31">
        <v>2.80105E-4</v>
      </c>
      <c r="L53" s="31">
        <v>0.48107</v>
      </c>
      <c r="M53">
        <v>5.4087000000000003E-2</v>
      </c>
      <c r="N53">
        <v>3.9518000000000053E-3</v>
      </c>
      <c r="O53" s="31">
        <v>8.6922900000000001E-4</v>
      </c>
      <c r="P53" s="31">
        <v>0.48107</v>
      </c>
      <c r="Q53">
        <v>8.2932699999999998E-2</v>
      </c>
      <c r="R53">
        <v>3.9520000000000111E-3</v>
      </c>
      <c r="S53" s="31">
        <v>5.4087000000000003E-2</v>
      </c>
      <c r="T53" s="31">
        <v>3.9518000000000053E-3</v>
      </c>
      <c r="U53">
        <v>1.6128E-3</v>
      </c>
      <c r="V53">
        <v>0.48107</v>
      </c>
      <c r="W53" s="31">
        <v>9.6889799999999998E-2</v>
      </c>
      <c r="X53" s="31">
        <v>3.9520000000000111E-3</v>
      </c>
      <c r="AI53">
        <v>0.34283799999999998</v>
      </c>
      <c r="AJ53">
        <f t="shared" si="0"/>
        <v>0.5</v>
      </c>
    </row>
    <row r="54" spans="1:36" x14ac:dyDescent="0.3">
      <c r="A54">
        <v>0</v>
      </c>
      <c r="B54">
        <v>0</v>
      </c>
      <c r="C54" s="31">
        <v>-1.2928100000000001E-5</v>
      </c>
      <c r="D54" s="31">
        <v>0.5</v>
      </c>
      <c r="E54">
        <v>0</v>
      </c>
      <c r="F54">
        <v>0</v>
      </c>
      <c r="G54" s="31">
        <v>0</v>
      </c>
      <c r="H54" s="31">
        <v>0</v>
      </c>
      <c r="I54" s="29">
        <v>-1.60219E-5</v>
      </c>
      <c r="J54">
        <v>0.5</v>
      </c>
      <c r="K54" s="32">
        <v>-1.60219E-5</v>
      </c>
      <c r="L54" s="31">
        <v>0.5</v>
      </c>
      <c r="M54" s="29">
        <v>0</v>
      </c>
      <c r="N54">
        <v>0</v>
      </c>
      <c r="O54" s="32">
        <v>6.7235500000000002E-4</v>
      </c>
      <c r="P54" s="31">
        <v>0.5</v>
      </c>
      <c r="Q54" s="29">
        <v>0</v>
      </c>
      <c r="R54">
        <v>0</v>
      </c>
      <c r="S54" s="32">
        <v>0</v>
      </c>
      <c r="T54" s="31">
        <v>0</v>
      </c>
      <c r="U54" s="29">
        <v>1.5291300000000001E-3</v>
      </c>
      <c r="V54">
        <v>0.5</v>
      </c>
      <c r="W54" s="32">
        <v>0</v>
      </c>
      <c r="X54" s="31">
        <v>0</v>
      </c>
    </row>
  </sheetData>
  <mergeCells count="13">
    <mergeCell ref="A1:X1"/>
    <mergeCell ref="M2:N2"/>
    <mergeCell ref="O2:P2"/>
    <mergeCell ref="Q2:R2"/>
    <mergeCell ref="S2:T2"/>
    <mergeCell ref="U2:V2"/>
    <mergeCell ref="W2:X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H4" workbookViewId="0">
      <selection activeCell="W33" sqref="W33"/>
    </sheetView>
  </sheetViews>
  <sheetFormatPr defaultRowHeight="14.4" x14ac:dyDescent="0.3"/>
  <cols>
    <col min="1" max="2" width="9.109375"/>
    <col min="3" max="4" width="9.109375" style="31"/>
    <col min="5" max="6" width="9.109375"/>
    <col min="7" max="8" width="9.109375" style="31"/>
    <col min="9" max="9" width="9.21875" customWidth="1"/>
    <col min="10" max="10" width="9.109375"/>
    <col min="11" max="12" width="9.109375" style="31"/>
    <col min="13" max="14" width="9.109375"/>
    <col min="15" max="16" width="9.109375" style="31"/>
    <col min="28" max="28" width="10.5546875" customWidth="1"/>
  </cols>
  <sheetData>
    <row r="1" spans="1:29" x14ac:dyDescent="0.3">
      <c r="A1" s="51" t="s">
        <v>79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9" x14ac:dyDescent="0.3">
      <c r="A2" s="52" t="s">
        <v>66</v>
      </c>
      <c r="B2" s="52"/>
      <c r="C2" s="53" t="s">
        <v>68</v>
      </c>
      <c r="D2" s="53"/>
      <c r="E2" s="52" t="s">
        <v>69</v>
      </c>
      <c r="F2" s="52"/>
      <c r="G2" s="53" t="s">
        <v>71</v>
      </c>
      <c r="H2" s="53"/>
      <c r="I2" s="52" t="s">
        <v>72</v>
      </c>
      <c r="J2" s="52"/>
      <c r="K2" s="53" t="s">
        <v>74</v>
      </c>
      <c r="L2" s="53"/>
      <c r="M2" s="52" t="s">
        <v>75</v>
      </c>
      <c r="N2" s="52"/>
      <c r="O2" s="53" t="s">
        <v>77</v>
      </c>
      <c r="P2" s="53"/>
    </row>
    <row r="3" spans="1:29" x14ac:dyDescent="0.3">
      <c r="A3" s="28" t="s">
        <v>31</v>
      </c>
      <c r="B3" s="28" t="s">
        <v>65</v>
      </c>
      <c r="C3" s="30" t="s">
        <v>31</v>
      </c>
      <c r="D3" s="30" t="s">
        <v>65</v>
      </c>
      <c r="E3" s="28" t="s">
        <v>31</v>
      </c>
      <c r="F3" s="28" t="s">
        <v>65</v>
      </c>
      <c r="G3" s="30" t="s">
        <v>31</v>
      </c>
      <c r="H3" s="30" t="s">
        <v>65</v>
      </c>
      <c r="I3" s="28" t="s">
        <v>31</v>
      </c>
      <c r="J3" s="28" t="s">
        <v>65</v>
      </c>
      <c r="K3" s="30" t="s">
        <v>31</v>
      </c>
      <c r="L3" s="30" t="s">
        <v>65</v>
      </c>
      <c r="M3" s="28" t="s">
        <v>31</v>
      </c>
      <c r="N3" s="28" t="s">
        <v>65</v>
      </c>
      <c r="O3" s="30" t="s">
        <v>31</v>
      </c>
      <c r="P3" s="30" t="s">
        <v>65</v>
      </c>
      <c r="AB3">
        <v>0.23799999999999999</v>
      </c>
      <c r="AC3">
        <f>AB3+0.262</f>
        <v>0.5</v>
      </c>
    </row>
    <row r="4" spans="1:29" x14ac:dyDescent="0.3">
      <c r="A4">
        <v>0</v>
      </c>
      <c r="B4">
        <v>0</v>
      </c>
      <c r="C4" s="31">
        <v>-1.36219E-4</v>
      </c>
      <c r="D4" s="31">
        <v>0.5</v>
      </c>
      <c r="E4">
        <v>0</v>
      </c>
      <c r="F4">
        <v>0</v>
      </c>
      <c r="G4" s="31">
        <v>-1.6628899999999999E-4</v>
      </c>
      <c r="H4" s="31">
        <v>0.5</v>
      </c>
      <c r="I4">
        <v>0</v>
      </c>
      <c r="J4">
        <v>0</v>
      </c>
      <c r="K4" s="31">
        <v>-1.8113100000000001E-4</v>
      </c>
      <c r="L4" s="31">
        <v>0.5</v>
      </c>
      <c r="M4">
        <v>0</v>
      </c>
      <c r="N4">
        <v>0</v>
      </c>
      <c r="O4" s="31">
        <v>-1.7390600000000001E-4</v>
      </c>
      <c r="P4" s="31">
        <v>0.5</v>
      </c>
      <c r="AB4">
        <v>0.21910499999999999</v>
      </c>
      <c r="AC4">
        <f t="shared" ref="AC4:AC53" si="0">AB4+0.262</f>
        <v>0.481105</v>
      </c>
    </row>
    <row r="5" spans="1:29" x14ac:dyDescent="0.3">
      <c r="A5">
        <v>5.9957999999999997E-2</v>
      </c>
      <c r="B5">
        <v>4.2253000000000013E-3</v>
      </c>
      <c r="C5" s="31">
        <v>3.96105E-4</v>
      </c>
      <c r="D5" s="31">
        <v>0.481105</v>
      </c>
      <c r="E5">
        <v>7.6561100000000007E-2</v>
      </c>
      <c r="F5">
        <v>4.2253000000000013E-3</v>
      </c>
      <c r="G5" s="31">
        <v>3.7424300000000001E-4</v>
      </c>
      <c r="H5" s="31">
        <v>0.481105</v>
      </c>
      <c r="I5">
        <v>7.9236000000000001E-2</v>
      </c>
      <c r="J5">
        <v>4.2253000000000013E-3</v>
      </c>
      <c r="K5" s="31">
        <v>5.0310800000000005E-4</v>
      </c>
      <c r="L5" s="31">
        <v>0.481105</v>
      </c>
      <c r="M5">
        <v>8.2432099999999994E-2</v>
      </c>
      <c r="N5">
        <v>4.2253000000000013E-3</v>
      </c>
      <c r="O5" s="31">
        <v>4.5736600000000001E-4</v>
      </c>
      <c r="P5" s="31">
        <v>0.481105</v>
      </c>
      <c r="AB5">
        <v>0.200761</v>
      </c>
      <c r="AC5">
        <f t="shared" si="0"/>
        <v>0.46276099999999998</v>
      </c>
    </row>
    <row r="6" spans="1:29" x14ac:dyDescent="0.3">
      <c r="A6">
        <v>6.6569799999999998E-2</v>
      </c>
      <c r="B6">
        <v>8.5586000000000134E-3</v>
      </c>
      <c r="C6" s="31">
        <v>9.7650000000000005E-4</v>
      </c>
      <c r="D6" s="31">
        <v>0.46276099999999998</v>
      </c>
      <c r="E6">
        <v>8.5316900000000001E-2</v>
      </c>
      <c r="F6">
        <v>8.5586000000000134E-3</v>
      </c>
      <c r="G6" s="31">
        <v>9.6730000000000004E-4</v>
      </c>
      <c r="H6" s="31">
        <v>0.46276099999999998</v>
      </c>
      <c r="I6">
        <v>8.6001999999999995E-2</v>
      </c>
      <c r="J6">
        <v>8.5586000000000134E-3</v>
      </c>
      <c r="K6" s="31">
        <v>1.2621500000000001E-3</v>
      </c>
      <c r="L6" s="31">
        <v>0.46276099999999998</v>
      </c>
      <c r="M6">
        <v>9.0628799999999995E-2</v>
      </c>
      <c r="N6">
        <v>8.5586000000000134E-3</v>
      </c>
      <c r="O6" s="31">
        <v>1.15806E-3</v>
      </c>
      <c r="P6" s="31">
        <v>0.46276099999999998</v>
      </c>
      <c r="AB6">
        <v>0.182951</v>
      </c>
      <c r="AC6">
        <f t="shared" si="0"/>
        <v>0.44495099999999999</v>
      </c>
    </row>
    <row r="7" spans="1:29" x14ac:dyDescent="0.3">
      <c r="A7">
        <v>6.9046499999999997E-2</v>
      </c>
      <c r="B7">
        <v>1.3003100000000004E-2</v>
      </c>
      <c r="C7" s="31">
        <v>1.6315699999999999E-3</v>
      </c>
      <c r="D7" s="31">
        <v>0.44495099999999999</v>
      </c>
      <c r="E7">
        <v>8.9142200000000005E-2</v>
      </c>
      <c r="F7">
        <v>1.3003100000000004E-2</v>
      </c>
      <c r="G7" s="31">
        <v>1.6411799999999999E-3</v>
      </c>
      <c r="H7" s="31">
        <v>0.44495099999999999</v>
      </c>
      <c r="I7">
        <v>8.6429300000000001E-2</v>
      </c>
      <c r="J7">
        <v>1.3003100000000004E-2</v>
      </c>
      <c r="K7" s="31">
        <v>2.1298799999999998E-3</v>
      </c>
      <c r="L7" s="31">
        <v>0.44495099999999999</v>
      </c>
      <c r="M7">
        <v>9.3214099999999994E-2</v>
      </c>
      <c r="N7">
        <v>1.3003100000000004E-2</v>
      </c>
      <c r="O7" s="31">
        <v>1.9590200000000001E-3</v>
      </c>
      <c r="P7" s="31">
        <v>0.44495099999999999</v>
      </c>
      <c r="AB7">
        <v>0.16566</v>
      </c>
      <c r="AC7">
        <f t="shared" si="0"/>
        <v>0.42766000000000004</v>
      </c>
    </row>
    <row r="8" spans="1:29" x14ac:dyDescent="0.3">
      <c r="A8">
        <v>6.9396600000000003E-2</v>
      </c>
      <c r="B8">
        <v>1.7853000000000008E-2</v>
      </c>
      <c r="C8" s="31">
        <v>2.36951E-3</v>
      </c>
      <c r="D8" s="31">
        <v>0.42766000000000004</v>
      </c>
      <c r="E8">
        <v>9.0610800000000005E-2</v>
      </c>
      <c r="F8">
        <v>1.7853000000000008E-2</v>
      </c>
      <c r="G8" s="31">
        <v>2.4039500000000002E-3</v>
      </c>
      <c r="H8" s="31">
        <v>0.42766000000000004</v>
      </c>
      <c r="I8">
        <v>8.4763599999999995E-2</v>
      </c>
      <c r="J8">
        <v>1.7853000000000008E-2</v>
      </c>
      <c r="K8" s="31">
        <v>3.1089300000000002E-3</v>
      </c>
      <c r="L8" s="31">
        <v>0.42766000000000004</v>
      </c>
      <c r="M8">
        <v>9.3361100000000002E-2</v>
      </c>
      <c r="N8">
        <v>1.7853000000000008E-2</v>
      </c>
      <c r="O8" s="31">
        <v>2.8624399999999999E-3</v>
      </c>
      <c r="P8" s="31">
        <v>0.42766000000000004</v>
      </c>
      <c r="AB8">
        <v>0.14887300000000001</v>
      </c>
      <c r="AC8">
        <f t="shared" si="0"/>
        <v>0.41087300000000004</v>
      </c>
    </row>
    <row r="9" spans="1:29" x14ac:dyDescent="0.3">
      <c r="A9">
        <v>6.7855200000000004E-2</v>
      </c>
      <c r="B9">
        <v>2.2848400000000005E-2</v>
      </c>
      <c r="C9" s="31">
        <v>3.1990299999999998E-3</v>
      </c>
      <c r="D9" s="31">
        <v>0.41087300000000004</v>
      </c>
      <c r="E9">
        <v>8.9376899999999995E-2</v>
      </c>
      <c r="F9">
        <v>2.2848400000000005E-2</v>
      </c>
      <c r="G9" s="31">
        <v>3.2637999999999999E-3</v>
      </c>
      <c r="H9" s="31">
        <v>0.41087300000000004</v>
      </c>
      <c r="I9">
        <v>8.2408200000000001E-2</v>
      </c>
      <c r="J9">
        <v>2.2848400000000005E-2</v>
      </c>
      <c r="K9" s="31">
        <v>4.2013199999999997E-3</v>
      </c>
      <c r="L9" s="31">
        <v>0.41087300000000004</v>
      </c>
      <c r="M9">
        <v>9.2113799999999996E-2</v>
      </c>
      <c r="N9">
        <v>2.2848400000000005E-2</v>
      </c>
      <c r="O9" s="31">
        <v>3.8703000000000001E-3</v>
      </c>
      <c r="P9" s="31">
        <v>0.41087300000000004</v>
      </c>
      <c r="AB9">
        <v>0.132574</v>
      </c>
      <c r="AC9">
        <f t="shared" si="0"/>
        <v>0.39457399999999998</v>
      </c>
    </row>
    <row r="10" spans="1:29" x14ac:dyDescent="0.3">
      <c r="A10">
        <v>6.5762399999999999E-2</v>
      </c>
      <c r="B10">
        <v>2.7993700000000003E-2</v>
      </c>
      <c r="C10" s="31">
        <v>4.1293299999999996E-3</v>
      </c>
      <c r="D10" s="31">
        <v>0.39457399999999998</v>
      </c>
      <c r="E10">
        <v>8.6992899999999998E-2</v>
      </c>
      <c r="F10">
        <v>2.7993700000000003E-2</v>
      </c>
      <c r="G10" s="31">
        <v>4.2292099999999997E-3</v>
      </c>
      <c r="H10" s="31">
        <v>0.39457399999999998</v>
      </c>
      <c r="I10">
        <v>7.9694799999999996E-2</v>
      </c>
      <c r="J10">
        <v>2.7993700000000003E-2</v>
      </c>
      <c r="K10" s="31">
        <v>5.4100800000000003E-3</v>
      </c>
      <c r="L10" s="31">
        <v>0.39457399999999998</v>
      </c>
      <c r="M10">
        <v>9.0419200000000005E-2</v>
      </c>
      <c r="N10">
        <v>2.7993700000000003E-2</v>
      </c>
      <c r="O10" s="31">
        <v>4.9858100000000002E-3</v>
      </c>
      <c r="P10" s="31">
        <v>0.39457399999999998</v>
      </c>
      <c r="AB10">
        <v>0.11675000000000001</v>
      </c>
      <c r="AC10">
        <f t="shared" si="0"/>
        <v>0.37875000000000003</v>
      </c>
    </row>
    <row r="11" spans="1:29" x14ac:dyDescent="0.3">
      <c r="A11">
        <v>6.3668199999999994E-2</v>
      </c>
      <c r="B11">
        <v>3.3293400000000008E-2</v>
      </c>
      <c r="C11" s="31">
        <v>5.1695500000000002E-3</v>
      </c>
      <c r="D11" s="31">
        <v>0.37875000000000003</v>
      </c>
      <c r="E11">
        <v>8.4425799999999995E-2</v>
      </c>
      <c r="F11">
        <v>3.3293400000000008E-2</v>
      </c>
      <c r="G11" s="31">
        <v>5.3082900000000002E-3</v>
      </c>
      <c r="H11" s="31">
        <v>0.37875000000000003</v>
      </c>
      <c r="I11">
        <v>7.6739000000000002E-2</v>
      </c>
      <c r="J11">
        <v>3.3293400000000008E-2</v>
      </c>
      <c r="K11" s="31">
        <v>6.7390799999999997E-3</v>
      </c>
      <c r="L11" s="31">
        <v>0.37875000000000003</v>
      </c>
      <c r="M11">
        <v>8.8521699999999995E-2</v>
      </c>
      <c r="N11">
        <v>3.3293400000000008E-2</v>
      </c>
      <c r="O11" s="31">
        <v>6.21325E-3</v>
      </c>
      <c r="P11" s="31">
        <v>0.37875000000000003</v>
      </c>
      <c r="AB11">
        <v>0.101387</v>
      </c>
      <c r="AC11">
        <f t="shared" si="0"/>
        <v>0.36338700000000002</v>
      </c>
    </row>
    <row r="12" spans="1:29" x14ac:dyDescent="0.3">
      <c r="A12">
        <v>6.1526200000000003E-2</v>
      </c>
      <c r="B12">
        <v>3.8752100000000005E-2</v>
      </c>
      <c r="C12" s="31">
        <v>6.3272700000000003E-3</v>
      </c>
      <c r="D12" s="31">
        <v>0.36338700000000002</v>
      </c>
      <c r="E12">
        <v>8.1678000000000001E-2</v>
      </c>
      <c r="F12">
        <v>3.8752100000000005E-2</v>
      </c>
      <c r="G12" s="31">
        <v>6.5074199999999999E-3</v>
      </c>
      <c r="H12" s="31">
        <v>0.36338700000000002</v>
      </c>
      <c r="I12">
        <v>7.3627399999999996E-2</v>
      </c>
      <c r="J12">
        <v>3.8752100000000005E-2</v>
      </c>
      <c r="K12" s="31">
        <v>8.1925599999999998E-3</v>
      </c>
      <c r="L12" s="31">
        <v>0.36338700000000002</v>
      </c>
      <c r="M12">
        <v>8.6429099999999995E-2</v>
      </c>
      <c r="N12">
        <v>3.8752100000000005E-2</v>
      </c>
      <c r="O12" s="31">
        <v>7.5577400000000003E-3</v>
      </c>
      <c r="P12" s="31">
        <v>0.36338700000000002</v>
      </c>
      <c r="AB12">
        <v>8.6471800000000001E-2</v>
      </c>
      <c r="AC12">
        <f t="shared" si="0"/>
        <v>0.3484718</v>
      </c>
    </row>
    <row r="13" spans="1:29" x14ac:dyDescent="0.3">
      <c r="A13">
        <v>5.92887E-2</v>
      </c>
      <c r="B13">
        <v>4.4374500000000004E-2</v>
      </c>
      <c r="C13" s="31">
        <v>7.60657E-3</v>
      </c>
      <c r="D13" s="31">
        <v>0.3484718</v>
      </c>
      <c r="E13">
        <v>7.8698000000000004E-2</v>
      </c>
      <c r="F13">
        <v>4.4374500000000004E-2</v>
      </c>
      <c r="G13" s="31">
        <v>7.8297499999999999E-3</v>
      </c>
      <c r="H13" s="31">
        <v>0.3484718</v>
      </c>
      <c r="I13">
        <v>7.0439799999999997E-2</v>
      </c>
      <c r="J13">
        <v>4.4374500000000004E-2</v>
      </c>
      <c r="K13" s="31">
        <v>9.7746099999999995E-3</v>
      </c>
      <c r="L13" s="31">
        <v>0.3484718</v>
      </c>
      <c r="M13">
        <v>8.4134399999999998E-2</v>
      </c>
      <c r="N13">
        <v>4.4374500000000004E-2</v>
      </c>
      <c r="O13" s="31">
        <v>9.0246700000000003E-3</v>
      </c>
      <c r="P13" s="31">
        <v>0.3484718</v>
      </c>
      <c r="AB13">
        <v>7.1990700000000005E-2</v>
      </c>
      <c r="AC13">
        <f t="shared" si="0"/>
        <v>0.33399070000000003</v>
      </c>
    </row>
    <row r="14" spans="1:29" x14ac:dyDescent="0.3">
      <c r="A14">
        <v>5.6936899999999999E-2</v>
      </c>
      <c r="B14">
        <v>5.0165600000000005E-2</v>
      </c>
      <c r="C14" s="31">
        <v>9.0057799999999997E-3</v>
      </c>
      <c r="D14" s="31">
        <v>0.33399070000000003</v>
      </c>
      <c r="E14">
        <v>7.5474799999999995E-2</v>
      </c>
      <c r="F14">
        <v>5.0165600000000005E-2</v>
      </c>
      <c r="G14" s="31">
        <v>9.2734700000000007E-3</v>
      </c>
      <c r="H14" s="31">
        <v>0.33399070000000003</v>
      </c>
      <c r="I14">
        <v>6.7253800000000002E-2</v>
      </c>
      <c r="J14">
        <v>5.0165600000000005E-2</v>
      </c>
      <c r="K14" s="31">
        <v>1.14885E-2</v>
      </c>
      <c r="L14" s="31">
        <v>0.33399070000000003</v>
      </c>
      <c r="M14">
        <v>8.1639000000000003E-2</v>
      </c>
      <c r="N14">
        <v>5.0165600000000005E-2</v>
      </c>
      <c r="O14" s="31">
        <v>1.0619099999999999E-2</v>
      </c>
      <c r="P14" s="31">
        <v>0.33399070000000003</v>
      </c>
      <c r="AB14">
        <v>5.7931400000000001E-2</v>
      </c>
      <c r="AC14">
        <f t="shared" si="0"/>
        <v>0.31993140000000003</v>
      </c>
    </row>
    <row r="15" spans="1:29" x14ac:dyDescent="0.3">
      <c r="A15">
        <v>5.4469999999999998E-2</v>
      </c>
      <c r="B15">
        <v>5.6130400000000011E-2</v>
      </c>
      <c r="C15" s="31">
        <v>1.05158E-2</v>
      </c>
      <c r="D15" s="31">
        <v>0.31993140000000003</v>
      </c>
      <c r="E15">
        <v>7.2026199999999999E-2</v>
      </c>
      <c r="F15">
        <v>5.6130400000000011E-2</v>
      </c>
      <c r="G15" s="31">
        <v>1.08305E-2</v>
      </c>
      <c r="H15" s="31">
        <v>0.31993140000000003</v>
      </c>
      <c r="I15">
        <v>6.41428E-2</v>
      </c>
      <c r="J15">
        <v>5.6130400000000011E-2</v>
      </c>
      <c r="K15" s="31">
        <v>1.33358E-2</v>
      </c>
      <c r="L15" s="31">
        <v>0.31993140000000003</v>
      </c>
      <c r="M15">
        <v>7.8949199999999997E-2</v>
      </c>
      <c r="N15">
        <v>5.6130400000000011E-2</v>
      </c>
      <c r="O15" s="31">
        <v>1.2344600000000001E-2</v>
      </c>
      <c r="P15" s="31">
        <v>0.31993140000000003</v>
      </c>
      <c r="AB15">
        <v>4.4281599999999997E-2</v>
      </c>
      <c r="AC15">
        <f t="shared" si="0"/>
        <v>0.30628159999999999</v>
      </c>
    </row>
    <row r="16" spans="1:29" x14ac:dyDescent="0.3">
      <c r="A16">
        <v>5.1898100000000003E-2</v>
      </c>
      <c r="B16">
        <v>6.2274200000000002E-2</v>
      </c>
      <c r="C16" s="31">
        <v>1.2119700000000001E-2</v>
      </c>
      <c r="D16" s="31">
        <v>0.30628159999999999</v>
      </c>
      <c r="E16">
        <v>6.8384100000000003E-2</v>
      </c>
      <c r="F16">
        <v>6.2274200000000002E-2</v>
      </c>
      <c r="G16" s="31">
        <v>1.2486000000000001E-2</v>
      </c>
      <c r="H16" s="31">
        <v>0.30628159999999999</v>
      </c>
      <c r="I16">
        <v>6.1171099999999999E-2</v>
      </c>
      <c r="J16">
        <v>6.2274200000000002E-2</v>
      </c>
      <c r="K16" s="31">
        <v>1.53151E-2</v>
      </c>
      <c r="L16" s="31">
        <v>0.30628159999999999</v>
      </c>
      <c r="M16">
        <v>7.60768E-2</v>
      </c>
      <c r="N16">
        <v>6.2274200000000002E-2</v>
      </c>
      <c r="O16" s="31">
        <v>1.42022E-2</v>
      </c>
      <c r="P16" s="31">
        <v>0.30628159999999999</v>
      </c>
      <c r="AB16">
        <v>3.1029399999999999E-2</v>
      </c>
      <c r="AC16">
        <f t="shared" si="0"/>
        <v>0.2930294</v>
      </c>
    </row>
    <row r="17" spans="1:29" x14ac:dyDescent="0.3">
      <c r="A17">
        <v>4.9237599999999999E-2</v>
      </c>
      <c r="B17">
        <v>6.8602200000000002E-2</v>
      </c>
      <c r="C17" s="31">
        <v>1.37941E-2</v>
      </c>
      <c r="D17" s="31">
        <v>0.2930294</v>
      </c>
      <c r="E17">
        <v>6.4585600000000007E-2</v>
      </c>
      <c r="F17">
        <v>6.8602200000000002E-2</v>
      </c>
      <c r="G17" s="31">
        <v>1.4218700000000001E-2</v>
      </c>
      <c r="H17" s="31">
        <v>0.2930294</v>
      </c>
      <c r="I17">
        <v>5.84053E-2</v>
      </c>
      <c r="J17">
        <v>6.8602200000000002E-2</v>
      </c>
      <c r="K17" s="31">
        <v>1.74209E-2</v>
      </c>
      <c r="L17" s="31">
        <v>0.2930294</v>
      </c>
      <c r="M17">
        <v>7.3035900000000001E-2</v>
      </c>
      <c r="N17">
        <v>6.8602200000000002E-2</v>
      </c>
      <c r="O17" s="31">
        <v>1.61888E-2</v>
      </c>
      <c r="P17" s="31">
        <v>0.2930294</v>
      </c>
      <c r="AB17">
        <v>1.8163200000000001E-2</v>
      </c>
      <c r="AC17">
        <f t="shared" si="0"/>
        <v>0.2801632</v>
      </c>
    </row>
    <row r="18" spans="1:29" x14ac:dyDescent="0.3">
      <c r="A18">
        <v>4.6509000000000002E-2</v>
      </c>
      <c r="B18">
        <v>7.5120100000000009E-2</v>
      </c>
      <c r="C18" s="31">
        <v>1.55123E-2</v>
      </c>
      <c r="D18" s="31">
        <v>0.2801632</v>
      </c>
      <c r="E18">
        <v>6.0668699999999999E-2</v>
      </c>
      <c r="F18">
        <v>7.5120100000000009E-2</v>
      </c>
      <c r="G18" s="31">
        <v>1.60029E-2</v>
      </c>
      <c r="H18" s="31">
        <v>0.2801632</v>
      </c>
      <c r="I18">
        <v>5.5914899999999997E-2</v>
      </c>
      <c r="J18">
        <v>7.5120100000000009E-2</v>
      </c>
      <c r="K18" s="31">
        <v>1.9642199999999999E-2</v>
      </c>
      <c r="L18" s="31">
        <v>0.2801632</v>
      </c>
      <c r="M18">
        <v>6.9844600000000007E-2</v>
      </c>
      <c r="N18">
        <v>7.5120100000000009E-2</v>
      </c>
      <c r="O18" s="31">
        <v>1.8295800000000001E-2</v>
      </c>
      <c r="P18" s="31">
        <v>0.2801632</v>
      </c>
      <c r="AB18">
        <v>5.6716600000000002E-3</v>
      </c>
      <c r="AC18">
        <f t="shared" si="0"/>
        <v>0.26767166000000003</v>
      </c>
    </row>
    <row r="19" spans="1:29" x14ac:dyDescent="0.3">
      <c r="A19">
        <v>4.37378E-2</v>
      </c>
      <c r="B19">
        <v>8.1833610000000001E-2</v>
      </c>
      <c r="C19" s="31">
        <v>1.7247499999999999E-2</v>
      </c>
      <c r="D19" s="31">
        <v>0.26767166000000003</v>
      </c>
      <c r="E19">
        <v>5.6673800000000003E-2</v>
      </c>
      <c r="F19">
        <v>8.1833610000000001E-2</v>
      </c>
      <c r="G19" s="31">
        <v>1.7810800000000002E-2</v>
      </c>
      <c r="H19" s="31">
        <v>0.26767166000000003</v>
      </c>
      <c r="I19">
        <v>5.3754999999999997E-2</v>
      </c>
      <c r="J19">
        <v>8.1833610000000001E-2</v>
      </c>
      <c r="K19" s="31">
        <v>2.19624E-2</v>
      </c>
      <c r="L19" s="31">
        <v>0.26767166000000003</v>
      </c>
      <c r="M19">
        <v>6.6532099999999997E-2</v>
      </c>
      <c r="N19">
        <v>8.1833610000000001E-2</v>
      </c>
      <c r="O19" s="31">
        <v>2.0509599999999999E-2</v>
      </c>
      <c r="P19" s="31">
        <v>0.26767166000000003</v>
      </c>
      <c r="AB19">
        <v>-6.4560099999999999E-3</v>
      </c>
      <c r="AC19">
        <f t="shared" si="0"/>
        <v>0.25554399</v>
      </c>
    </row>
    <row r="20" spans="1:29" x14ac:dyDescent="0.3">
      <c r="A20">
        <v>4.0955199999999997E-2</v>
      </c>
      <c r="B20">
        <v>8.874847000000001E-2</v>
      </c>
      <c r="C20" s="31">
        <v>1.8976099999999999E-2</v>
      </c>
      <c r="D20" s="31">
        <v>0.25554399</v>
      </c>
      <c r="E20">
        <v>5.2642899999999999E-2</v>
      </c>
      <c r="F20">
        <v>8.874847000000001E-2</v>
      </c>
      <c r="G20" s="31">
        <v>1.9615500000000001E-2</v>
      </c>
      <c r="H20" s="31">
        <v>0.25554399</v>
      </c>
      <c r="I20">
        <v>5.1964200000000002E-2</v>
      </c>
      <c r="J20">
        <v>8.874847000000001E-2</v>
      </c>
      <c r="K20" s="31">
        <v>2.4362399999999999E-2</v>
      </c>
      <c r="L20" s="31">
        <v>0.25554399</v>
      </c>
      <c r="M20">
        <v>6.3140299999999996E-2</v>
      </c>
      <c r="N20">
        <v>8.874847000000001E-2</v>
      </c>
      <c r="O20" s="31">
        <v>2.2813E-2</v>
      </c>
      <c r="P20" s="31">
        <v>0.25554399</v>
      </c>
      <c r="AB20">
        <v>-1.8230400000000001E-2</v>
      </c>
      <c r="AC20">
        <f t="shared" si="0"/>
        <v>0.2437696</v>
      </c>
    </row>
    <row r="21" spans="1:29" x14ac:dyDescent="0.3">
      <c r="A21">
        <v>3.8196500000000001E-2</v>
      </c>
      <c r="B21">
        <v>9.5870780000000003E-2</v>
      </c>
      <c r="C21" s="31">
        <v>2.0679400000000001E-2</v>
      </c>
      <c r="D21" s="31">
        <v>0.2437696</v>
      </c>
      <c r="E21">
        <v>4.8616300000000001E-2</v>
      </c>
      <c r="F21">
        <v>9.5870780000000003E-2</v>
      </c>
      <c r="G21" s="31">
        <v>2.13928E-2</v>
      </c>
      <c r="H21" s="31">
        <v>0.2437696</v>
      </c>
      <c r="I21">
        <v>5.0561399999999999E-2</v>
      </c>
      <c r="J21">
        <v>9.5870780000000003E-2</v>
      </c>
      <c r="K21" s="31">
        <v>2.6824299999999999E-2</v>
      </c>
      <c r="L21" s="31">
        <v>0.2437696</v>
      </c>
      <c r="M21">
        <v>5.9722799999999999E-2</v>
      </c>
      <c r="N21">
        <v>9.5870780000000003E-2</v>
      </c>
      <c r="O21" s="31">
        <v>2.5190199999999999E-2</v>
      </c>
      <c r="P21" s="31">
        <v>0.2437696</v>
      </c>
      <c r="AB21">
        <v>-2.9661900000000001E-2</v>
      </c>
      <c r="AC21">
        <f t="shared" si="0"/>
        <v>0.23233810000000002</v>
      </c>
    </row>
    <row r="22" spans="1:29" x14ac:dyDescent="0.3">
      <c r="A22">
        <v>3.5498000000000002E-2</v>
      </c>
      <c r="B22">
        <v>0.10320680000000002</v>
      </c>
      <c r="C22" s="31">
        <v>2.2343999999999999E-2</v>
      </c>
      <c r="D22" s="31">
        <v>0.23233810000000002</v>
      </c>
      <c r="E22">
        <v>4.4634800000000002E-2</v>
      </c>
      <c r="F22">
        <v>0.10320680000000002</v>
      </c>
      <c r="G22" s="31">
        <v>2.3123299999999999E-2</v>
      </c>
      <c r="H22" s="31">
        <v>0.23233810000000002</v>
      </c>
      <c r="I22">
        <v>4.95477E-2</v>
      </c>
      <c r="J22">
        <v>0.10320680000000002</v>
      </c>
      <c r="K22" s="31">
        <v>2.9333100000000001E-2</v>
      </c>
      <c r="L22" s="31">
        <v>0.23233810000000002</v>
      </c>
      <c r="M22">
        <v>5.6353500000000001E-2</v>
      </c>
      <c r="N22">
        <v>0.10320680000000002</v>
      </c>
      <c r="O22" s="31">
        <v>2.7630100000000001E-2</v>
      </c>
      <c r="P22" s="31">
        <v>0.23233810000000002</v>
      </c>
      <c r="AB22">
        <v>-4.0760499999999998E-2</v>
      </c>
      <c r="AC22">
        <f t="shared" si="0"/>
        <v>0.22123950000000001</v>
      </c>
    </row>
    <row r="23" spans="1:29" x14ac:dyDescent="0.3">
      <c r="A23">
        <v>3.2893499999999999E-2</v>
      </c>
      <c r="B23">
        <v>0.11076280000000001</v>
      </c>
      <c r="C23" s="31">
        <v>2.39621E-2</v>
      </c>
      <c r="D23" s="31">
        <v>0.22123950000000001</v>
      </c>
      <c r="E23">
        <v>4.0742100000000003E-2</v>
      </c>
      <c r="F23">
        <v>0.11076280000000001</v>
      </c>
      <c r="G23" s="31">
        <v>2.4793099999999998E-2</v>
      </c>
      <c r="H23" s="31">
        <v>0.22123950000000001</v>
      </c>
      <c r="I23">
        <v>4.8910200000000001E-2</v>
      </c>
      <c r="J23">
        <v>0.11076280000000001</v>
      </c>
      <c r="K23" s="31">
        <v>3.18791E-2</v>
      </c>
      <c r="L23" s="31">
        <v>0.22123950000000001</v>
      </c>
      <c r="M23">
        <v>5.31376E-2</v>
      </c>
      <c r="N23">
        <v>0.11076280000000001</v>
      </c>
      <c r="O23" s="31">
        <v>3.0128599999999998E-2</v>
      </c>
      <c r="P23" s="31">
        <v>0.22123950000000001</v>
      </c>
      <c r="AB23">
        <v>-5.15358E-2</v>
      </c>
      <c r="AC23">
        <f t="shared" si="0"/>
        <v>0.21046420000000002</v>
      </c>
    </row>
    <row r="24" spans="1:29" x14ac:dyDescent="0.3">
      <c r="A24">
        <v>3.04064E-2</v>
      </c>
      <c r="B24">
        <v>0.1185455</v>
      </c>
      <c r="C24" s="31">
        <v>2.55312E-2</v>
      </c>
      <c r="D24" s="31">
        <v>0.21046420000000002</v>
      </c>
      <c r="E24">
        <v>3.69815E-2</v>
      </c>
      <c r="F24">
        <v>0.1185455</v>
      </c>
      <c r="G24" s="31">
        <v>2.6394299999999999E-2</v>
      </c>
      <c r="H24" s="31">
        <v>0.21046420000000002</v>
      </c>
      <c r="I24">
        <v>4.86141E-2</v>
      </c>
      <c r="J24">
        <v>0.1185455</v>
      </c>
      <c r="K24" s="31">
        <v>3.4459799999999999E-2</v>
      </c>
      <c r="L24" s="31">
        <v>0.21046420000000002</v>
      </c>
      <c r="M24">
        <v>5.0197499999999999E-2</v>
      </c>
      <c r="N24">
        <v>0.1185455</v>
      </c>
      <c r="O24" s="31">
        <v>3.26901E-2</v>
      </c>
      <c r="P24" s="31">
        <v>0.21046420000000002</v>
      </c>
      <c r="AB24">
        <v>-6.1997200000000002E-2</v>
      </c>
      <c r="AC24">
        <f t="shared" si="0"/>
        <v>0.20000280000000001</v>
      </c>
    </row>
    <row r="25" spans="1:29" x14ac:dyDescent="0.3">
      <c r="A25">
        <v>2.8042999999999998E-2</v>
      </c>
      <c r="B25">
        <v>0.1265618</v>
      </c>
      <c r="C25" s="31">
        <v>2.7053799999999999E-2</v>
      </c>
      <c r="D25" s="31">
        <v>0.20000280000000001</v>
      </c>
      <c r="E25">
        <v>3.3391900000000002E-2</v>
      </c>
      <c r="F25">
        <v>0.1265618</v>
      </c>
      <c r="G25" s="31">
        <v>2.7926800000000002E-2</v>
      </c>
      <c r="H25" s="31">
        <v>0.20000280000000001</v>
      </c>
      <c r="I25">
        <v>4.8596399999999998E-2</v>
      </c>
      <c r="J25">
        <v>0.1265618</v>
      </c>
      <c r="K25" s="31">
        <v>3.7078399999999997E-2</v>
      </c>
      <c r="L25" s="31">
        <v>0.20000280000000001</v>
      </c>
      <c r="M25">
        <v>4.7642999999999998E-2</v>
      </c>
      <c r="N25">
        <v>0.1265618</v>
      </c>
      <c r="O25" s="31">
        <v>3.5327699999999997E-2</v>
      </c>
      <c r="P25" s="31">
        <v>0.20000280000000001</v>
      </c>
      <c r="AB25">
        <v>-7.2153900000000007E-2</v>
      </c>
      <c r="AC25">
        <f t="shared" si="0"/>
        <v>0.18984610000000002</v>
      </c>
    </row>
    <row r="26" spans="1:29" x14ac:dyDescent="0.3">
      <c r="A26">
        <v>2.58047E-2</v>
      </c>
      <c r="B26">
        <v>0.13481850000000001</v>
      </c>
      <c r="C26" s="31">
        <v>2.8538299999999999E-2</v>
      </c>
      <c r="D26" s="31">
        <v>0.18984610000000002</v>
      </c>
      <c r="E26">
        <v>3.0005899999999999E-2</v>
      </c>
      <c r="F26">
        <v>0.13481850000000001</v>
      </c>
      <c r="G26" s="31">
        <v>2.9398500000000001E-2</v>
      </c>
      <c r="H26" s="31">
        <v>0.18984610000000002</v>
      </c>
      <c r="I26">
        <v>4.8771399999999999E-2</v>
      </c>
      <c r="J26">
        <v>0.13481850000000001</v>
      </c>
      <c r="K26" s="31">
        <v>3.9740900000000003E-2</v>
      </c>
      <c r="L26" s="31">
        <v>0.18984610000000002</v>
      </c>
      <c r="M26">
        <v>4.5553000000000003E-2</v>
      </c>
      <c r="N26">
        <v>0.13481850000000001</v>
      </c>
      <c r="O26" s="31">
        <v>3.8059599999999999E-2</v>
      </c>
      <c r="P26" s="31">
        <v>0.18984610000000002</v>
      </c>
      <c r="AB26">
        <v>-8.2014799999999999E-2</v>
      </c>
      <c r="AC26">
        <f t="shared" si="0"/>
        <v>0.17998520000000001</v>
      </c>
    </row>
    <row r="27" spans="1:29" x14ac:dyDescent="0.3">
      <c r="A27">
        <v>2.3706600000000001E-2</v>
      </c>
      <c r="B27">
        <v>0.1433229</v>
      </c>
      <c r="C27" s="31">
        <v>2.9998799999999999E-2</v>
      </c>
      <c r="D27" s="31">
        <v>0.17998520000000001</v>
      </c>
      <c r="E27">
        <v>2.6846800000000001E-2</v>
      </c>
      <c r="F27">
        <v>0.1433229</v>
      </c>
      <c r="G27" s="31">
        <v>3.0827799999999999E-2</v>
      </c>
      <c r="H27" s="31">
        <v>0.17998520000000001</v>
      </c>
      <c r="I27">
        <v>4.90424E-2</v>
      </c>
      <c r="J27">
        <v>0.1433229</v>
      </c>
      <c r="K27" s="31">
        <v>4.2450799999999997E-2</v>
      </c>
      <c r="L27" s="31">
        <v>0.17998520000000001</v>
      </c>
      <c r="M27">
        <v>4.3972600000000001E-2</v>
      </c>
      <c r="N27">
        <v>0.1433229</v>
      </c>
      <c r="O27" s="31">
        <v>4.0904900000000001E-2</v>
      </c>
      <c r="P27" s="31">
        <v>0.17998520000000001</v>
      </c>
      <c r="AB27">
        <v>-9.1588500000000003E-2</v>
      </c>
      <c r="AC27">
        <f t="shared" si="0"/>
        <v>0.17041149999999999</v>
      </c>
    </row>
    <row r="28" spans="1:29" x14ac:dyDescent="0.3">
      <c r="A28">
        <v>2.17726E-2</v>
      </c>
      <c r="B28">
        <v>0.15208240000000001</v>
      </c>
      <c r="C28" s="31">
        <v>3.1455799999999999E-2</v>
      </c>
      <c r="D28" s="31">
        <v>0.17041149999999999</v>
      </c>
      <c r="E28">
        <v>2.3924500000000001E-2</v>
      </c>
      <c r="F28">
        <v>0.15208240000000001</v>
      </c>
      <c r="G28" s="31">
        <v>3.2245099999999999E-2</v>
      </c>
      <c r="H28" s="31">
        <v>0.17041149999999999</v>
      </c>
      <c r="I28">
        <v>4.9313299999999997E-2</v>
      </c>
      <c r="J28">
        <v>0.15208240000000001</v>
      </c>
      <c r="K28" s="31">
        <v>4.52088E-2</v>
      </c>
      <c r="L28" s="31">
        <v>0.17041149999999999</v>
      </c>
      <c r="M28">
        <v>4.2923200000000002E-2</v>
      </c>
      <c r="N28">
        <v>0.15208240000000001</v>
      </c>
      <c r="O28" s="31">
        <v>4.3878399999999998E-2</v>
      </c>
      <c r="P28" s="31">
        <v>0.17041149999999999</v>
      </c>
      <c r="AB28">
        <v>-0.100883</v>
      </c>
      <c r="AC28">
        <f t="shared" si="0"/>
        <v>0.16111700000000001</v>
      </c>
    </row>
    <row r="29" spans="1:29" x14ac:dyDescent="0.3">
      <c r="A29">
        <v>2.0022000000000002E-2</v>
      </c>
      <c r="B29">
        <v>0.16110469999999999</v>
      </c>
      <c r="C29" s="31">
        <v>3.2937000000000001E-2</v>
      </c>
      <c r="D29" s="31">
        <v>0.16111700000000001</v>
      </c>
      <c r="E29">
        <v>2.1236499999999998E-2</v>
      </c>
      <c r="F29">
        <v>0.16110469999999999</v>
      </c>
      <c r="G29" s="31">
        <v>3.3692199999999999E-2</v>
      </c>
      <c r="H29" s="31">
        <v>0.16111700000000001</v>
      </c>
      <c r="I29">
        <v>4.94992E-2</v>
      </c>
      <c r="J29">
        <v>0.16110469999999999</v>
      </c>
      <c r="K29" s="31">
        <v>4.8008500000000003E-2</v>
      </c>
      <c r="L29" s="31">
        <v>0.16111700000000001</v>
      </c>
      <c r="M29">
        <v>4.23988E-2</v>
      </c>
      <c r="N29">
        <v>0.16110469999999999</v>
      </c>
      <c r="O29" s="31">
        <v>4.6982900000000001E-2</v>
      </c>
      <c r="P29" s="31">
        <v>0.16111700000000001</v>
      </c>
      <c r="AB29">
        <v>-0.109907</v>
      </c>
      <c r="AC29">
        <f t="shared" si="0"/>
        <v>0.15209300000000001</v>
      </c>
    </row>
    <row r="30" spans="1:29" x14ac:dyDescent="0.3">
      <c r="A30">
        <v>1.8466E-2</v>
      </c>
      <c r="B30">
        <v>0.17039770000000001</v>
      </c>
      <c r="C30" s="31">
        <v>3.4475899999999997E-2</v>
      </c>
      <c r="D30" s="31">
        <v>0.15209300000000001</v>
      </c>
      <c r="E30">
        <v>1.87697E-2</v>
      </c>
      <c r="F30">
        <v>0.17039770000000001</v>
      </c>
      <c r="G30" s="31">
        <v>3.5219300000000002E-2</v>
      </c>
      <c r="H30" s="31">
        <v>0.15209300000000001</v>
      </c>
      <c r="I30">
        <v>4.9526000000000001E-2</v>
      </c>
      <c r="J30">
        <v>0.17039770000000001</v>
      </c>
      <c r="K30" s="31">
        <v>5.0834200000000003E-2</v>
      </c>
      <c r="L30" s="31">
        <v>0.15209300000000001</v>
      </c>
      <c r="M30">
        <v>4.2358899999999998E-2</v>
      </c>
      <c r="N30">
        <v>0.17039770000000001</v>
      </c>
      <c r="O30" s="31">
        <v>5.0205600000000003E-2</v>
      </c>
      <c r="P30" s="31">
        <v>0.15209300000000001</v>
      </c>
      <c r="AB30">
        <v>-0.118669</v>
      </c>
      <c r="AC30">
        <f t="shared" si="0"/>
        <v>0.14333100000000001</v>
      </c>
    </row>
    <row r="31" spans="1:29" x14ac:dyDescent="0.3">
      <c r="A31">
        <v>1.71053E-2</v>
      </c>
      <c r="B31">
        <v>0.1799695</v>
      </c>
      <c r="C31" s="31">
        <v>3.6106399999999997E-2</v>
      </c>
      <c r="D31" s="31">
        <v>0.14333100000000001</v>
      </c>
      <c r="E31">
        <v>1.6502599999999999E-2</v>
      </c>
      <c r="F31">
        <v>0.1799695</v>
      </c>
      <c r="G31" s="31">
        <v>3.68753E-2</v>
      </c>
      <c r="H31" s="31">
        <v>0.14333100000000001</v>
      </c>
      <c r="I31">
        <v>4.9344800000000001E-2</v>
      </c>
      <c r="J31">
        <v>0.1799695</v>
      </c>
      <c r="K31" s="31">
        <v>5.3664299999999998E-2</v>
      </c>
      <c r="L31" s="31">
        <v>0.14333100000000001</v>
      </c>
      <c r="M31">
        <v>4.2726199999999999E-2</v>
      </c>
      <c r="N31">
        <v>0.1799695</v>
      </c>
      <c r="O31" s="31">
        <v>5.3521899999999997E-2</v>
      </c>
      <c r="P31" s="31">
        <v>0.14333100000000001</v>
      </c>
      <c r="AB31">
        <v>-0.12717500000000001</v>
      </c>
      <c r="AC31">
        <f t="shared" si="0"/>
        <v>0.134825</v>
      </c>
    </row>
    <row r="32" spans="1:29" x14ac:dyDescent="0.3">
      <c r="A32">
        <v>1.5930400000000001E-2</v>
      </c>
      <c r="B32">
        <v>0.18982830000000001</v>
      </c>
      <c r="C32" s="31">
        <v>3.7854800000000001E-2</v>
      </c>
      <c r="D32" s="31">
        <v>0.134825</v>
      </c>
      <c r="E32">
        <v>1.44102E-2</v>
      </c>
      <c r="F32">
        <v>0.18982830000000001</v>
      </c>
      <c r="G32" s="31">
        <v>3.8695800000000002E-2</v>
      </c>
      <c r="H32" s="31">
        <v>0.134825</v>
      </c>
      <c r="I32">
        <v>4.8928899999999997E-2</v>
      </c>
      <c r="J32">
        <v>0.18982830000000001</v>
      </c>
      <c r="K32" s="31">
        <v>5.6477300000000001E-2</v>
      </c>
      <c r="L32" s="31">
        <v>0.134825</v>
      </c>
      <c r="M32">
        <v>4.33686E-2</v>
      </c>
      <c r="N32">
        <v>0.18982830000000001</v>
      </c>
      <c r="O32" s="31">
        <v>5.6902700000000001E-2</v>
      </c>
      <c r="P32" s="31">
        <v>0.134825</v>
      </c>
      <c r="AB32">
        <v>-0.135433</v>
      </c>
      <c r="AC32">
        <f t="shared" si="0"/>
        <v>0.12656700000000001</v>
      </c>
    </row>
    <row r="33" spans="1:29" x14ac:dyDescent="0.3">
      <c r="A33">
        <v>1.4920299999999999E-2</v>
      </c>
      <c r="B33">
        <v>0.1999833</v>
      </c>
      <c r="C33" s="31">
        <v>3.9732200000000002E-2</v>
      </c>
      <c r="D33" s="31">
        <v>0.12656700000000001</v>
      </c>
      <c r="E33">
        <v>1.24717E-2</v>
      </c>
      <c r="F33">
        <v>0.1999833</v>
      </c>
      <c r="G33" s="31">
        <v>4.0696999999999997E-2</v>
      </c>
      <c r="H33" s="31">
        <v>0.12656700000000001</v>
      </c>
      <c r="I33">
        <v>4.8242500000000001E-2</v>
      </c>
      <c r="J33">
        <v>0.1999833</v>
      </c>
      <c r="K33" s="31">
        <v>5.9255799999999997E-2</v>
      </c>
      <c r="L33" s="31">
        <v>0.12656700000000001</v>
      </c>
      <c r="M33">
        <v>4.4083200000000003E-2</v>
      </c>
      <c r="N33">
        <v>0.1999833</v>
      </c>
      <c r="O33" s="31">
        <v>6.03215E-2</v>
      </c>
      <c r="P33" s="31">
        <v>0.12656700000000001</v>
      </c>
      <c r="AB33">
        <v>-0.143451</v>
      </c>
      <c r="AC33">
        <f t="shared" si="0"/>
        <v>0.11854900000000002</v>
      </c>
    </row>
    <row r="34" spans="1:29" x14ac:dyDescent="0.3">
      <c r="A34">
        <v>1.4038500000000001E-2</v>
      </c>
      <c r="B34">
        <v>0.21044230000000003</v>
      </c>
      <c r="C34" s="31">
        <v>4.1736099999999998E-2</v>
      </c>
      <c r="D34" s="31">
        <v>0.11854900000000002</v>
      </c>
      <c r="E34">
        <v>1.06766E-2</v>
      </c>
      <c r="F34">
        <v>0.21044230000000003</v>
      </c>
      <c r="G34" s="31">
        <v>4.2881799999999998E-2</v>
      </c>
      <c r="H34" s="31">
        <v>0.11854900000000002</v>
      </c>
      <c r="I34">
        <v>4.72261E-2</v>
      </c>
      <c r="J34">
        <v>0.21044230000000003</v>
      </c>
      <c r="K34" s="31">
        <v>6.1989599999999999E-2</v>
      </c>
      <c r="L34" s="31">
        <v>0.11854900000000002</v>
      </c>
      <c r="M34">
        <v>4.4624700000000003E-2</v>
      </c>
      <c r="N34">
        <v>0.21044230000000003</v>
      </c>
      <c r="O34" s="31">
        <v>6.37572E-2</v>
      </c>
      <c r="P34" s="31">
        <v>0.11854900000000002</v>
      </c>
      <c r="AB34">
        <v>-0.15123500000000001</v>
      </c>
      <c r="AC34">
        <f t="shared" si="0"/>
        <v>0.110765</v>
      </c>
    </row>
    <row r="35" spans="1:29" x14ac:dyDescent="0.3">
      <c r="A35">
        <v>1.32345E-2</v>
      </c>
      <c r="B35">
        <v>0.2212153</v>
      </c>
      <c r="C35" s="31">
        <v>4.3857300000000002E-2</v>
      </c>
      <c r="D35" s="31">
        <v>0.110765</v>
      </c>
      <c r="E35">
        <v>9.0275300000000006E-3</v>
      </c>
      <c r="F35">
        <v>0.2212153</v>
      </c>
      <c r="G35" s="31">
        <v>4.5249499999999998E-2</v>
      </c>
      <c r="H35" s="31">
        <v>0.110765</v>
      </c>
      <c r="I35">
        <v>4.5796700000000003E-2</v>
      </c>
      <c r="J35">
        <v>0.2212153</v>
      </c>
      <c r="K35" s="31">
        <v>6.4673900000000006E-2</v>
      </c>
      <c r="L35" s="31">
        <v>0.110765</v>
      </c>
      <c r="M35">
        <v>4.4773199999999999E-2</v>
      </c>
      <c r="N35">
        <v>0.2212153</v>
      </c>
      <c r="O35" s="31">
        <v>6.71934E-2</v>
      </c>
      <c r="P35" s="31">
        <v>0.110765</v>
      </c>
      <c r="AB35">
        <v>-0.15879299999999999</v>
      </c>
      <c r="AC35">
        <f t="shared" si="0"/>
        <v>0.10320700000000002</v>
      </c>
    </row>
    <row r="36" spans="1:29" x14ac:dyDescent="0.3">
      <c r="A36">
        <v>1.2455900000000001E-2</v>
      </c>
      <c r="B36">
        <v>0.23231230000000003</v>
      </c>
      <c r="C36" s="31">
        <v>4.6087400000000001E-2</v>
      </c>
      <c r="D36" s="31">
        <v>0.10320700000000002</v>
      </c>
      <c r="E36">
        <v>7.5369599999999997E-3</v>
      </c>
      <c r="F36">
        <v>0.23231230000000003</v>
      </c>
      <c r="G36" s="31">
        <v>4.7800099999999998E-2</v>
      </c>
      <c r="H36" s="31">
        <v>0.10320700000000002</v>
      </c>
      <c r="I36">
        <v>4.38787E-2</v>
      </c>
      <c r="J36">
        <v>0.23231230000000003</v>
      </c>
      <c r="K36" s="31">
        <v>6.7308099999999996E-2</v>
      </c>
      <c r="L36" s="31">
        <v>0.10320700000000002</v>
      </c>
      <c r="M36">
        <v>4.4399300000000003E-2</v>
      </c>
      <c r="N36">
        <v>0.23231230000000003</v>
      </c>
      <c r="O36" s="31">
        <v>7.0615800000000006E-2</v>
      </c>
      <c r="P36" s="31">
        <v>0.10320700000000002</v>
      </c>
      <c r="AB36">
        <v>-0.16613</v>
      </c>
      <c r="AC36">
        <f t="shared" si="0"/>
        <v>9.5870000000000011E-2</v>
      </c>
    </row>
    <row r="37" spans="1:29" x14ac:dyDescent="0.3">
      <c r="A37">
        <v>1.16621E-2</v>
      </c>
      <c r="B37">
        <v>0.24374129999999999</v>
      </c>
      <c r="C37" s="31">
        <v>4.8422699999999999E-2</v>
      </c>
      <c r="D37" s="31">
        <v>9.5870000000000011E-2</v>
      </c>
      <c r="E37">
        <v>6.2185900000000004E-3</v>
      </c>
      <c r="F37">
        <v>0.24374129999999999</v>
      </c>
      <c r="G37" s="31">
        <v>5.0532599999999997E-2</v>
      </c>
      <c r="H37" s="31">
        <v>9.5870000000000011E-2</v>
      </c>
      <c r="I37">
        <v>4.1460299999999999E-2</v>
      </c>
      <c r="J37">
        <v>0.24374129999999999</v>
      </c>
      <c r="K37" s="31">
        <v>6.9893800000000006E-2</v>
      </c>
      <c r="L37" s="31">
        <v>9.5870000000000011E-2</v>
      </c>
      <c r="M37">
        <v>4.3485500000000003E-2</v>
      </c>
      <c r="N37">
        <v>0.24374129999999999</v>
      </c>
      <c r="O37" s="31">
        <v>7.4010500000000007E-2</v>
      </c>
      <c r="P37" s="31">
        <v>9.5870000000000011E-2</v>
      </c>
      <c r="AB37">
        <v>-0.17325399999999999</v>
      </c>
      <c r="AC37">
        <f t="shared" si="0"/>
        <v>8.8746000000000019E-2</v>
      </c>
    </row>
    <row r="38" spans="1:29" x14ac:dyDescent="0.3">
      <c r="A38">
        <v>1.08301E-2</v>
      </c>
      <c r="B38">
        <v>0.2555133</v>
      </c>
      <c r="C38" s="31">
        <v>5.0867700000000002E-2</v>
      </c>
      <c r="D38" s="31">
        <v>8.8746000000000019E-2</v>
      </c>
      <c r="E38">
        <v>5.0787000000000002E-3</v>
      </c>
      <c r="F38">
        <v>0.2555133</v>
      </c>
      <c r="G38" s="31">
        <v>5.3448200000000001E-2</v>
      </c>
      <c r="H38" s="31">
        <v>8.8746000000000019E-2</v>
      </c>
      <c r="I38">
        <v>3.8628099999999999E-2</v>
      </c>
      <c r="J38">
        <v>0.2555133</v>
      </c>
      <c r="K38" s="31">
        <v>7.2432200000000002E-2</v>
      </c>
      <c r="L38" s="31">
        <v>8.8746000000000019E-2</v>
      </c>
      <c r="M38">
        <v>4.2092499999999998E-2</v>
      </c>
      <c r="N38">
        <v>0.2555133</v>
      </c>
      <c r="O38" s="31">
        <v>7.73673E-2</v>
      </c>
      <c r="P38" s="31">
        <v>8.8746000000000019E-2</v>
      </c>
      <c r="AB38">
        <v>-0.18017</v>
      </c>
      <c r="AC38">
        <f t="shared" si="0"/>
        <v>8.1830000000000014E-2</v>
      </c>
    </row>
    <row r="39" spans="1:29" x14ac:dyDescent="0.3">
      <c r="A39">
        <v>9.9513699999999993E-3</v>
      </c>
      <c r="B39">
        <v>0.2676383</v>
      </c>
      <c r="C39" s="31">
        <v>5.3431199999999998E-2</v>
      </c>
      <c r="D39" s="31">
        <v>8.1830000000000014E-2</v>
      </c>
      <c r="E39">
        <v>4.1128600000000003E-3</v>
      </c>
      <c r="F39">
        <v>0.2676383</v>
      </c>
      <c r="G39" s="31">
        <v>5.6555800000000003E-2</v>
      </c>
      <c r="H39" s="31">
        <v>8.1830000000000014E-2</v>
      </c>
      <c r="I39">
        <v>3.5537399999999997E-2</v>
      </c>
      <c r="J39">
        <v>0.2676383</v>
      </c>
      <c r="K39" s="31">
        <v>7.4922500000000003E-2</v>
      </c>
      <c r="L39" s="31">
        <v>8.1830000000000014E-2</v>
      </c>
      <c r="M39">
        <v>4.0307599999999999E-2</v>
      </c>
      <c r="N39">
        <v>0.2676383</v>
      </c>
      <c r="O39" s="31">
        <v>8.0684400000000003E-2</v>
      </c>
      <c r="P39" s="31">
        <v>8.1830000000000014E-2</v>
      </c>
      <c r="AB39">
        <v>-0.186885</v>
      </c>
      <c r="AC39">
        <f t="shared" si="0"/>
        <v>7.5115000000000015E-2</v>
      </c>
    </row>
    <row r="40" spans="1:29" x14ac:dyDescent="0.3">
      <c r="A40">
        <v>9.0280199999999994E-3</v>
      </c>
      <c r="B40">
        <v>0.28012730000000002</v>
      </c>
      <c r="C40" s="31">
        <v>5.6113499999999997E-2</v>
      </c>
      <c r="D40" s="31">
        <v>7.5115000000000015E-2</v>
      </c>
      <c r="E40">
        <v>3.3077900000000001E-3</v>
      </c>
      <c r="F40">
        <v>0.28012730000000002</v>
      </c>
      <c r="G40" s="31">
        <v>5.9862499999999999E-2</v>
      </c>
      <c r="H40" s="31">
        <v>7.5115000000000015E-2</v>
      </c>
      <c r="I40">
        <v>3.2345600000000002E-2</v>
      </c>
      <c r="J40">
        <v>0.28012730000000002</v>
      </c>
      <c r="K40" s="31">
        <v>7.7361100000000002E-2</v>
      </c>
      <c r="L40" s="31">
        <v>7.5115000000000015E-2</v>
      </c>
      <c r="M40">
        <v>3.8212999999999997E-2</v>
      </c>
      <c r="N40">
        <v>0.28012730000000002</v>
      </c>
      <c r="O40" s="31">
        <v>8.3962400000000006E-2</v>
      </c>
      <c r="P40" s="31">
        <v>7.5115000000000015E-2</v>
      </c>
      <c r="AB40">
        <v>-0.19340399999999999</v>
      </c>
      <c r="AC40">
        <f t="shared" si="0"/>
        <v>6.8596000000000018E-2</v>
      </c>
    </row>
    <row r="41" spans="1:29" x14ac:dyDescent="0.3">
      <c r="A41">
        <v>8.0709000000000006E-3</v>
      </c>
      <c r="B41">
        <v>0.29299130000000001</v>
      </c>
      <c r="C41" s="31">
        <v>5.8898600000000002E-2</v>
      </c>
      <c r="D41" s="31">
        <v>6.8596000000000018E-2</v>
      </c>
      <c r="E41">
        <v>2.6451700000000001E-3</v>
      </c>
      <c r="F41">
        <v>0.29299130000000001</v>
      </c>
      <c r="G41" s="31">
        <v>6.3356599999999999E-2</v>
      </c>
      <c r="H41" s="31">
        <v>6.8596000000000018E-2</v>
      </c>
      <c r="I41">
        <v>2.91673E-2</v>
      </c>
      <c r="J41">
        <v>0.29299130000000001</v>
      </c>
      <c r="K41" s="31">
        <v>7.9741599999999996E-2</v>
      </c>
      <c r="L41" s="31">
        <v>6.8596000000000018E-2</v>
      </c>
      <c r="M41">
        <v>3.5873599999999999E-2</v>
      </c>
      <c r="N41">
        <v>0.29299130000000001</v>
      </c>
      <c r="O41" s="31">
        <v>8.71952E-2</v>
      </c>
      <c r="P41" s="31">
        <v>6.8596000000000018E-2</v>
      </c>
      <c r="AB41">
        <v>-0.19973399999999999</v>
      </c>
      <c r="AC41">
        <f t="shared" si="0"/>
        <v>6.2266000000000016E-2</v>
      </c>
    </row>
    <row r="42" spans="1:29" x14ac:dyDescent="0.3">
      <c r="A42">
        <v>7.0974100000000002E-3</v>
      </c>
      <c r="B42">
        <v>0.30624129999999999</v>
      </c>
      <c r="C42" s="31">
        <v>6.17592E-2</v>
      </c>
      <c r="D42" s="31">
        <v>6.2266000000000016E-2</v>
      </c>
      <c r="E42">
        <v>2.1050000000000001E-3</v>
      </c>
      <c r="F42">
        <v>0.30624129999999999</v>
      </c>
      <c r="G42" s="31">
        <v>6.7005999999999996E-2</v>
      </c>
      <c r="H42" s="31">
        <v>6.2266000000000016E-2</v>
      </c>
      <c r="I42">
        <v>2.60694E-2</v>
      </c>
      <c r="J42">
        <v>0.30624129999999999</v>
      </c>
      <c r="K42" s="31">
        <v>8.2056199999999996E-2</v>
      </c>
      <c r="L42" s="31">
        <v>6.2266000000000016E-2</v>
      </c>
      <c r="M42">
        <v>3.3337899999999997E-2</v>
      </c>
      <c r="N42">
        <v>0.30624129999999999</v>
      </c>
      <c r="O42" s="31">
        <v>9.0366299999999997E-2</v>
      </c>
      <c r="P42" s="31">
        <v>6.2266000000000016E-2</v>
      </c>
      <c r="AB42">
        <v>-0.20587900000000001</v>
      </c>
      <c r="AC42">
        <f t="shared" si="0"/>
        <v>5.6121000000000004E-2</v>
      </c>
    </row>
    <row r="43" spans="1:29" x14ac:dyDescent="0.3">
      <c r="A43">
        <v>6.1298699999999999E-3</v>
      </c>
      <c r="B43">
        <v>0.31988830000000001</v>
      </c>
      <c r="C43" s="31">
        <v>6.4660200000000001E-2</v>
      </c>
      <c r="D43" s="31">
        <v>5.6121000000000004E-2</v>
      </c>
      <c r="E43">
        <v>1.6677E-3</v>
      </c>
      <c r="F43">
        <v>0.31988830000000001</v>
      </c>
      <c r="G43" s="31">
        <v>7.0765700000000001E-2</v>
      </c>
      <c r="H43" s="31">
        <v>5.6121000000000004E-2</v>
      </c>
      <c r="I43">
        <v>2.3084199999999999E-2</v>
      </c>
      <c r="J43">
        <v>0.31988830000000001</v>
      </c>
      <c r="K43" s="31">
        <v>8.4294599999999997E-2</v>
      </c>
      <c r="L43" s="31">
        <v>5.6121000000000004E-2</v>
      </c>
      <c r="M43">
        <v>3.06431E-2</v>
      </c>
      <c r="N43">
        <v>0.31988830000000001</v>
      </c>
      <c r="O43" s="31">
        <v>9.3453700000000001E-2</v>
      </c>
      <c r="P43" s="31">
        <v>5.6121000000000004E-2</v>
      </c>
      <c r="AB43">
        <v>-0.21184500000000001</v>
      </c>
      <c r="AC43">
        <f t="shared" si="0"/>
        <v>5.0155000000000005E-2</v>
      </c>
    </row>
    <row r="44" spans="1:29" x14ac:dyDescent="0.3">
      <c r="A44">
        <v>5.1934099999999999E-3</v>
      </c>
      <c r="B44">
        <v>0.33394430000000003</v>
      </c>
      <c r="C44" s="31">
        <v>6.7562800000000006E-2</v>
      </c>
      <c r="D44" s="31">
        <v>5.0155000000000005E-2</v>
      </c>
      <c r="E44">
        <v>1.31533E-3</v>
      </c>
      <c r="F44">
        <v>0.33394430000000003</v>
      </c>
      <c r="G44" s="31">
        <v>7.4582399999999993E-2</v>
      </c>
      <c r="H44" s="31">
        <v>5.0155000000000005E-2</v>
      </c>
      <c r="I44">
        <v>2.0225E-2</v>
      </c>
      <c r="J44">
        <v>0.33394430000000003</v>
      </c>
      <c r="K44" s="31">
        <v>8.6443500000000006E-2</v>
      </c>
      <c r="L44" s="31">
        <v>5.0155000000000005E-2</v>
      </c>
      <c r="M44">
        <v>2.7819900000000002E-2</v>
      </c>
      <c r="N44">
        <v>0.33394430000000003</v>
      </c>
      <c r="O44" s="31">
        <v>9.6432500000000004E-2</v>
      </c>
      <c r="P44" s="31">
        <v>5.0155000000000005E-2</v>
      </c>
      <c r="AB44">
        <v>-0.217637</v>
      </c>
      <c r="AC44">
        <f t="shared" si="0"/>
        <v>4.4363000000000014E-2</v>
      </c>
    </row>
    <row r="45" spans="1:29" x14ac:dyDescent="0.3">
      <c r="A45">
        <v>4.3127599999999997E-3</v>
      </c>
      <c r="B45">
        <v>0.34842230000000002</v>
      </c>
      <c r="C45" s="31">
        <v>7.0428000000000004E-2</v>
      </c>
      <c r="D45" s="31">
        <v>4.4363000000000014E-2</v>
      </c>
      <c r="E45">
        <v>1.03206E-3</v>
      </c>
      <c r="F45">
        <v>0.34842230000000002</v>
      </c>
      <c r="G45" s="31">
        <v>7.8400300000000006E-2</v>
      </c>
      <c r="H45" s="31">
        <v>4.4363000000000014E-2</v>
      </c>
      <c r="I45">
        <v>1.7497200000000001E-2</v>
      </c>
      <c r="J45">
        <v>0.34842230000000002</v>
      </c>
      <c r="K45" s="31">
        <v>8.8487399999999994E-2</v>
      </c>
      <c r="L45" s="31">
        <v>4.4363000000000014E-2</v>
      </c>
      <c r="M45">
        <v>2.48957E-2</v>
      </c>
      <c r="N45">
        <v>0.34842230000000002</v>
      </c>
      <c r="O45" s="31">
        <v>9.9278400000000003E-2</v>
      </c>
      <c r="P45" s="31">
        <v>4.4363000000000014E-2</v>
      </c>
      <c r="AB45">
        <v>-0.22325999999999999</v>
      </c>
      <c r="AC45">
        <f t="shared" si="0"/>
        <v>3.8740000000000024E-2</v>
      </c>
    </row>
    <row r="46" spans="1:29" x14ac:dyDescent="0.3">
      <c r="A46">
        <v>3.50812E-3</v>
      </c>
      <c r="B46">
        <v>0.36333529999999997</v>
      </c>
      <c r="C46" s="31">
        <v>7.3223200000000002E-2</v>
      </c>
      <c r="D46" s="31">
        <v>3.8740000000000024E-2</v>
      </c>
      <c r="E46">
        <v>8.04329E-4</v>
      </c>
      <c r="F46">
        <v>0.36333529999999997</v>
      </c>
      <c r="G46" s="31">
        <v>8.2169000000000006E-2</v>
      </c>
      <c r="H46" s="31">
        <v>3.8740000000000024E-2</v>
      </c>
      <c r="I46">
        <v>1.4904499999999999E-2</v>
      </c>
      <c r="J46">
        <v>0.36333529999999997</v>
      </c>
      <c r="K46" s="31">
        <v>9.04118E-2</v>
      </c>
      <c r="L46" s="31">
        <v>3.8740000000000024E-2</v>
      </c>
      <c r="M46">
        <v>2.18969E-2</v>
      </c>
      <c r="N46">
        <v>0.36333529999999997</v>
      </c>
      <c r="O46" s="31">
        <v>0.10197299999999999</v>
      </c>
      <c r="P46" s="31">
        <v>3.8740000000000024E-2</v>
      </c>
      <c r="AB46">
        <v>-0.22872000000000001</v>
      </c>
      <c r="AC46">
        <f t="shared" si="0"/>
        <v>3.3280000000000004E-2</v>
      </c>
    </row>
    <row r="47" spans="1:29" x14ac:dyDescent="0.3">
      <c r="A47">
        <v>2.7944100000000002E-3</v>
      </c>
      <c r="B47">
        <v>0.37869530000000001</v>
      </c>
      <c r="C47" s="31">
        <v>7.5928899999999994E-2</v>
      </c>
      <c r="D47" s="31">
        <v>3.3280000000000004E-2</v>
      </c>
      <c r="E47">
        <v>6.2078600000000002E-4</v>
      </c>
      <c r="F47">
        <v>0.37869530000000001</v>
      </c>
      <c r="G47" s="31">
        <v>8.5854799999999995E-2</v>
      </c>
      <c r="H47" s="31">
        <v>3.3280000000000004E-2</v>
      </c>
      <c r="I47">
        <v>1.24519E-2</v>
      </c>
      <c r="J47">
        <v>0.37869530000000001</v>
      </c>
      <c r="K47" s="31">
        <v>9.2204400000000006E-2</v>
      </c>
      <c r="L47" s="31">
        <v>3.3280000000000004E-2</v>
      </c>
      <c r="M47">
        <v>1.8851900000000001E-2</v>
      </c>
      <c r="N47">
        <v>0.37869530000000001</v>
      </c>
      <c r="O47" s="31">
        <v>0.104508</v>
      </c>
      <c r="P47" s="31">
        <v>3.3280000000000004E-2</v>
      </c>
      <c r="AB47">
        <v>-0.23402100000000001</v>
      </c>
      <c r="AC47">
        <f t="shared" si="0"/>
        <v>2.7979000000000004E-2</v>
      </c>
    </row>
    <row r="48" spans="1:29" x14ac:dyDescent="0.3">
      <c r="A48">
        <v>2.1848499999999999E-3</v>
      </c>
      <c r="B48">
        <v>0.39451530000000001</v>
      </c>
      <c r="C48" s="31">
        <v>7.8545799999999999E-2</v>
      </c>
      <c r="D48" s="31">
        <v>2.7979000000000004E-2</v>
      </c>
      <c r="E48">
        <v>4.7209999999999998E-4</v>
      </c>
      <c r="F48">
        <v>0.39451530000000001</v>
      </c>
      <c r="G48" s="31">
        <v>8.9452400000000001E-2</v>
      </c>
      <c r="H48" s="31">
        <v>2.7979000000000004E-2</v>
      </c>
      <c r="I48">
        <v>1.01469E-2</v>
      </c>
      <c r="J48">
        <v>0.39451530000000001</v>
      </c>
      <c r="K48" s="31">
        <v>9.3852199999999997E-2</v>
      </c>
      <c r="L48" s="31">
        <v>2.7979000000000004E-2</v>
      </c>
      <c r="M48">
        <v>1.5793000000000001E-2</v>
      </c>
      <c r="N48">
        <v>0.39451530000000001</v>
      </c>
      <c r="O48" s="31">
        <v>0.106887</v>
      </c>
      <c r="P48" s="31">
        <v>2.7979000000000004E-2</v>
      </c>
      <c r="AB48">
        <v>-0.23916699999999999</v>
      </c>
      <c r="AC48">
        <f t="shared" si="0"/>
        <v>2.283300000000002E-2</v>
      </c>
    </row>
    <row r="49" spans="1:29" x14ac:dyDescent="0.3">
      <c r="A49">
        <v>1.68161E-3</v>
      </c>
      <c r="B49">
        <v>0.41081129999999999</v>
      </c>
      <c r="C49" s="31">
        <v>8.1089999999999995E-2</v>
      </c>
      <c r="D49" s="31">
        <v>2.283300000000002E-2</v>
      </c>
      <c r="E49">
        <v>3.5071400000000002E-4</v>
      </c>
      <c r="F49">
        <v>0.41081129999999999</v>
      </c>
      <c r="G49" s="31">
        <v>9.2990799999999998E-2</v>
      </c>
      <c r="H49" s="31">
        <v>2.283300000000002E-2</v>
      </c>
      <c r="I49">
        <v>7.9991000000000003E-3</v>
      </c>
      <c r="J49">
        <v>0.41081129999999999</v>
      </c>
      <c r="K49" s="31">
        <v>9.5319299999999996E-2</v>
      </c>
      <c r="L49" s="31">
        <v>2.283300000000002E-2</v>
      </c>
      <c r="M49">
        <v>1.27603E-2</v>
      </c>
      <c r="N49">
        <v>0.41081129999999999</v>
      </c>
      <c r="O49" s="31">
        <v>0.109107</v>
      </c>
      <c r="P49" s="31">
        <v>2.283300000000002E-2</v>
      </c>
      <c r="AB49">
        <v>-0.24416399999999999</v>
      </c>
      <c r="AC49">
        <f t="shared" si="0"/>
        <v>1.7836000000000019E-2</v>
      </c>
    </row>
    <row r="50" spans="1:29" x14ac:dyDescent="0.3">
      <c r="A50">
        <v>1.27513E-3</v>
      </c>
      <c r="B50">
        <v>0.42759530000000001</v>
      </c>
      <c r="C50" s="31">
        <v>8.3421499999999996E-2</v>
      </c>
      <c r="D50" s="31">
        <v>1.7836000000000019E-2</v>
      </c>
      <c r="E50">
        <v>2.5060799999999998E-4</v>
      </c>
      <c r="F50">
        <v>0.42759530000000001</v>
      </c>
      <c r="G50" s="31">
        <v>9.6373100000000003E-2</v>
      </c>
      <c r="H50" s="31">
        <v>1.7836000000000019E-2</v>
      </c>
      <c r="I50">
        <v>6.0195500000000002E-3</v>
      </c>
      <c r="J50">
        <v>0.42759530000000001</v>
      </c>
      <c r="K50" s="31">
        <v>9.6416000000000002E-2</v>
      </c>
      <c r="L50" s="31">
        <v>1.7836000000000019E-2</v>
      </c>
      <c r="M50">
        <v>9.80287E-3</v>
      </c>
      <c r="N50">
        <v>0.42759530000000001</v>
      </c>
      <c r="O50" s="31">
        <v>0.111015</v>
      </c>
      <c r="P50" s="31">
        <v>1.7836000000000019E-2</v>
      </c>
      <c r="AB50">
        <v>-0.24901499999999999</v>
      </c>
      <c r="AC50">
        <f t="shared" si="0"/>
        <v>1.2985000000000024E-2</v>
      </c>
    </row>
    <row r="51" spans="1:29" x14ac:dyDescent="0.3">
      <c r="A51">
        <v>9.5733899999999998E-4</v>
      </c>
      <c r="B51">
        <v>0.44488329999999998</v>
      </c>
      <c r="C51" s="31">
        <v>8.4478899999999996E-2</v>
      </c>
      <c r="D51" s="31">
        <v>1.2985000000000024E-2</v>
      </c>
      <c r="E51">
        <v>1.67071E-4</v>
      </c>
      <c r="F51">
        <v>0.44488329999999998</v>
      </c>
      <c r="G51" s="31">
        <v>9.83575E-2</v>
      </c>
      <c r="H51" s="31">
        <v>1.2985000000000024E-2</v>
      </c>
      <c r="I51">
        <v>4.2203900000000001E-3</v>
      </c>
      <c r="J51">
        <v>0.44488329999999998</v>
      </c>
      <c r="K51" s="31">
        <v>9.6350900000000003E-2</v>
      </c>
      <c r="L51" s="31">
        <v>1.2985000000000024E-2</v>
      </c>
      <c r="M51">
        <v>6.9804400000000001E-3</v>
      </c>
      <c r="N51">
        <v>0.44488329999999998</v>
      </c>
      <c r="O51" s="31">
        <v>0.111627</v>
      </c>
      <c r="P51" s="31">
        <v>1.2985000000000024E-2</v>
      </c>
      <c r="AB51">
        <v>-0.25345200000000001</v>
      </c>
      <c r="AC51">
        <f t="shared" si="0"/>
        <v>8.548E-3</v>
      </c>
    </row>
    <row r="52" spans="1:29" x14ac:dyDescent="0.3">
      <c r="A52">
        <v>7.2438199999999998E-4</v>
      </c>
      <c r="B52">
        <v>0.46268929999999997</v>
      </c>
      <c r="C52" s="31">
        <v>8.2915900000000001E-2</v>
      </c>
      <c r="D52" s="31">
        <v>8.548E-3</v>
      </c>
      <c r="E52">
        <v>9.6468500000000007E-5</v>
      </c>
      <c r="F52">
        <v>0.46268929999999997</v>
      </c>
      <c r="G52" s="31">
        <v>9.7189600000000001E-2</v>
      </c>
      <c r="H52" s="31">
        <v>8.548E-3</v>
      </c>
      <c r="I52">
        <v>2.6132199999999999E-3</v>
      </c>
      <c r="J52">
        <v>0.46268929999999997</v>
      </c>
      <c r="K52" s="31">
        <v>9.3908800000000001E-2</v>
      </c>
      <c r="L52" s="31">
        <v>8.548E-3</v>
      </c>
      <c r="M52">
        <v>4.3620999999999998E-3</v>
      </c>
      <c r="N52">
        <v>0.46268929999999997</v>
      </c>
      <c r="O52" s="31">
        <v>0.109378</v>
      </c>
      <c r="P52" s="31">
        <v>8.548E-3</v>
      </c>
      <c r="AB52">
        <v>-0.25778000000000001</v>
      </c>
      <c r="AC52">
        <f t="shared" si="0"/>
        <v>4.2200000000000015E-3</v>
      </c>
    </row>
    <row r="53" spans="1:29" x14ac:dyDescent="0.3">
      <c r="A53">
        <v>5.7845800000000001E-4</v>
      </c>
      <c r="B53">
        <v>0.48102929999999999</v>
      </c>
      <c r="C53" s="31">
        <v>7.5239500000000001E-2</v>
      </c>
      <c r="D53" s="31">
        <v>4.2200000000000015E-3</v>
      </c>
      <c r="E53">
        <v>3.5983399999999998E-5</v>
      </c>
      <c r="F53">
        <v>0.48102929999999999</v>
      </c>
      <c r="G53" s="31">
        <v>8.8659000000000002E-2</v>
      </c>
      <c r="H53" s="31">
        <v>4.2200000000000015E-3</v>
      </c>
      <c r="I53">
        <v>1.20707E-3</v>
      </c>
      <c r="J53">
        <v>0.48102929999999999</v>
      </c>
      <c r="K53" s="31">
        <v>8.5034999999999999E-2</v>
      </c>
      <c r="L53" s="31">
        <v>4.2200000000000015E-3</v>
      </c>
      <c r="M53">
        <v>2.0207200000000002E-3</v>
      </c>
      <c r="N53">
        <v>0.48102929999999999</v>
      </c>
      <c r="O53" s="31">
        <v>9.9421999999999996E-2</v>
      </c>
      <c r="P53" s="31">
        <v>4.2200000000000015E-3</v>
      </c>
      <c r="AB53">
        <v>-0.26200000000000001</v>
      </c>
      <c r="AC53">
        <f t="shared" si="0"/>
        <v>0</v>
      </c>
    </row>
    <row r="54" spans="1:29" x14ac:dyDescent="0.3">
      <c r="A54">
        <v>5.2791800000000005E-4</v>
      </c>
      <c r="B54">
        <v>0.49992029999999998</v>
      </c>
      <c r="C54" s="31">
        <v>0</v>
      </c>
      <c r="D54" s="31">
        <v>0</v>
      </c>
      <c r="E54">
        <v>-1.8397400000000001E-5</v>
      </c>
      <c r="F54">
        <v>0.49992029999999998</v>
      </c>
      <c r="G54" s="31">
        <v>0</v>
      </c>
      <c r="H54" s="31">
        <v>0</v>
      </c>
      <c r="I54">
        <v>-5.4555300000000003E-5</v>
      </c>
      <c r="J54">
        <v>0.49992029999999998</v>
      </c>
      <c r="K54" s="31">
        <v>0</v>
      </c>
      <c r="L54" s="31">
        <v>0</v>
      </c>
      <c r="M54">
        <v>-9.6650299999999999E-5</v>
      </c>
      <c r="N54">
        <v>0.49992029999999998</v>
      </c>
      <c r="O54" s="31">
        <v>0</v>
      </c>
      <c r="P54" s="31">
        <v>0</v>
      </c>
    </row>
  </sheetData>
  <mergeCells count="9">
    <mergeCell ref="O2:P2"/>
    <mergeCell ref="G2:H2"/>
    <mergeCell ref="A1:P1"/>
    <mergeCell ref="C2:D2"/>
    <mergeCell ref="A2:B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model1</vt:lpstr>
      <vt:lpstr>model1 new</vt:lpstr>
      <vt:lpstr>model 1-2-3</vt:lpstr>
      <vt:lpstr>Ew</vt:lpstr>
      <vt:lpstr>model2-8</vt:lpstr>
      <vt:lpstr>model3-momtad</vt:lpstr>
      <vt:lpstr>model1 total</vt:lpstr>
      <vt:lpstr>velocity model1</vt:lpstr>
      <vt:lpstr>velocity model2</vt:lpstr>
      <vt:lpstr>velocity model3</vt:lpstr>
      <vt:lpstr>Sheet1</vt:lpstr>
      <vt:lpstr>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mh1</dc:creator>
  <cp:lastModifiedBy>ASUS</cp:lastModifiedBy>
  <dcterms:created xsi:type="dcterms:W3CDTF">2018-07-22T03:56:40Z</dcterms:created>
  <dcterms:modified xsi:type="dcterms:W3CDTF">2019-12-19T05:05:49Z</dcterms:modified>
</cp:coreProperties>
</file>