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0" windowWidth="14450" windowHeight="12730" firstSheet="2" activeTab="2"/>
  </bookViews>
  <sheets>
    <sheet name="次九宮格" sheetId="8" r:id="rId1"/>
    <sheet name="九宮格" sheetId="9" r:id="rId2"/>
    <sheet name="期初成本" sheetId="56" r:id="rId3"/>
    <sheet name="標單成本" sheetId="11" r:id="rId4"/>
    <sheet name="圖算成本" sheetId="61" r:id="rId5"/>
    <sheet name="成本分析" sheetId="52" r:id="rId6"/>
    <sheet name="系統分析" sheetId="50" r:id="rId7"/>
    <sheet name="間接成本" sheetId="53" r:id="rId8"/>
    <sheet name="報價標單" sheetId="60" r:id="rId9"/>
    <sheet name="預算參考表" sheetId="62" r:id="rId10"/>
  </sheets>
  <externalReferences>
    <externalReference r:id="rId11"/>
    <externalReference r:id="rId12"/>
  </externalReferences>
  <definedNames>
    <definedName name="_1F">期初成本!#REF!</definedName>
    <definedName name="_2F">期初成本!#REF!</definedName>
    <definedName name="_Fill" localSheetId="5" hidden="1">#REF!</definedName>
    <definedName name="_Fill" localSheetId="6" hidden="1">#REF!</definedName>
    <definedName name="_Fill" localSheetId="2" hidden="1">#REF!</definedName>
    <definedName name="_Fill" hidden="1">#REF!</definedName>
    <definedName name="_xlnm._FilterDatabase" localSheetId="2" hidden="1">期初成本!$C$4:$M$4</definedName>
    <definedName name="_Key1" localSheetId="5" hidden="1">#REF!</definedName>
    <definedName name="_Key1" localSheetId="6" hidden="1">#REF!</definedName>
    <definedName name="_Key1" localSheetId="2" hidden="1">#REF!</definedName>
    <definedName name="_Key1" localSheetId="7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期初成本!#REF!</definedName>
    <definedName name="PK號碼">期初成本!#REF!</definedName>
    <definedName name="RF">期初成本!#REF!</definedName>
    <definedName name="RRF">期初成本!#REF!</definedName>
    <definedName name="工率">期初成本!#REF!</definedName>
    <definedName name="工資單價">期初成本!#REF!</definedName>
    <definedName name="工資複價">期初成本!#REF!</definedName>
    <definedName name="主系統">期初成本!$L$4:$L$4</definedName>
    <definedName name="次九宮格">期初成本!$K$4:$K$4</definedName>
    <definedName name="次系統">期初成本!$M$4:$M$4</definedName>
    <definedName name="直接成本">標單成本!#REF!</definedName>
    <definedName name="原報單價">期初成本!#REF!</definedName>
    <definedName name="備_註">期初成本!$I$4:$I$4</definedName>
    <definedName name="單_位">期初成本!$D$4:$D$4</definedName>
    <definedName name="單_價">期初成本!$G$4:$G$4</definedName>
    <definedName name="筏基">期初成本!#REF!</definedName>
    <definedName name="項__目__及__說__明">期初成本!$C$4:$C$4</definedName>
    <definedName name="項_次">[1]報價標單!$B$4:$B$4</definedName>
    <definedName name="圖算">期初成本!#REF!</definedName>
    <definedName name="數_量">期初成本!$E$4:$E$4</definedName>
    <definedName name="複_價">期初成本!$H$4:$H$4</definedName>
    <definedName name="隱藏欄模組.印數量表">[2]!隱藏欄模組.印數量表</definedName>
    <definedName name="類別">期初成本!#REF!</definedName>
    <definedName name="類別2">期初成本!#REF!</definedName>
  </definedNames>
  <calcPr calcId="162913" calcOnSave="0" concurrentCalc="0"/>
</workbook>
</file>

<file path=xl/calcChain.xml><?xml version="1.0" encoding="utf-8"?>
<calcChain xmlns="http://schemas.openxmlformats.org/spreadsheetml/2006/main">
  <c r="D5" i="52" l="1"/>
  <c r="D15" i="52"/>
  <c r="D17" i="52"/>
  <c r="D20" i="52"/>
  <c r="D21" i="52"/>
  <c r="D22" i="52"/>
  <c r="D23" i="52"/>
  <c r="E23" i="52"/>
  <c r="D14" i="52"/>
  <c r="D13" i="52"/>
  <c r="D12" i="52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<sst xmlns="http://schemas.openxmlformats.org/spreadsheetml/2006/main" count="662" uniqueCount="502">
  <si>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</si>
  <si>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</si>
  <si>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</si>
  <si>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</si>
  <si>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</si>
  <si>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</si>
  <si>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</si>
  <si>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</si>
  <si>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</si>
  <si>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</si>
  <si>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</si>
  <si>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</si>
  <si>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</si>
  <si>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</si>
  <si>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</si>
  <si>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</si>
  <si>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</si>
  <si>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</si>
  <si>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</si>
  <si>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</si>
  <si>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</si>
  <si>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</si>
  <si>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</si>
  <si>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</si>
  <si>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</si>
  <si>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</si>
  <si>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</si>
  <si>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</si>
  <si>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</si>
  <si>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</si>
  <si>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</si>
  <si>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</si>
  <si>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</si>
  <si>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</si>
  <si>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</si>
  <si>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</si>
  <si>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</si>
  <si>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</si>
  <si>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</si>
  <si>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</si>
  <si>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</si>
  <si>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</si>
  <si>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</si>
  <si>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</si>
  <si>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</si>
  <si>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</si>
  <si>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</si>
  <si>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</si>
  <si>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</si>
  <si>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</si>
  <si>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</si>
  <si>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</si>
  <si>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</si>
  <si>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</si>
  <si>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</si>
  <si>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</si>
  <si>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</si>
  <si>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</si>
  <si>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</si>
  <si>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</si>
  <si>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</si>
  <si>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</si>
  <si>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</si>
  <si>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</si>
  <si>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</si>
  <si>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</si>
  <si>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</si>
  <si>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</si>
  <si>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</si>
  <si>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</si>
  <si>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</si>
  <si>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</si>
  <si>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</si>
  <si>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</si>
  <si>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</si>
  <si>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</si>
  <si>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</si>
  <si>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</si>
  <si>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</si>
  <si>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</si>
  <si>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</si>
  <si>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</si>
  <si>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</si>
  <si>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</si>
  <si>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</si>
  <si>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</si>
  <si>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</si>
  <si>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</si>
  <si>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</si>
  <si>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</si>
  <si>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</si>
  <si>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</si>
  <si>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</si>
  <si>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</si>
  <si>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</si>
  <si>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</si>
  <si>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</si>
  <si>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</si>
  <si>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</si>
  <si>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</si>
  <si>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</si>
  <si>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</si>
  <si>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</si>
  <si>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</si>
  <si>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</si>
  <si>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</si>
  <si>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</si>
  <si>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</si>
  <si>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</si>
  <si>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</si>
  <si>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</si>
  <si>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</si>
  <si>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</si>
  <si>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</si>
  <si>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</si>
  <si>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</si>
  <si>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</si>
  <si>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</si>
  <si>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</si>
  <si>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</si>
  <si>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</si>
  <si>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</si>
  <si>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合約總價(含稅)*1.2%</t>
  </si>
  <si>
    <t>稅前毛利*17%</t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</si>
  <si>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</si>
  <si>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</si>
  <si>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</si>
  <si>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</si>
  <si>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</si>
  <si>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</si>
  <si>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</si>
  <si>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</si>
  <si>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</si>
  <si>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</si>
  <si>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</si>
  <si>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</si>
  <si>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</si>
  <si>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</si>
  <si>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</si>
  <si>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</si>
  <si>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</si>
  <si>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</si>
  <si>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</si>
  <si>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</si>
  <si>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</si>
  <si>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</si>
  <si>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</si>
  <si>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</si>
  <si>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</si>
  <si>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</si>
  <si>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</si>
  <si>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</si>
  <si>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</si>
  <si>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</si>
  <si>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</si>
  <si>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</si>
  <si>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</si>
  <si>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</si>
  <si>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</si>
  <si>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</si>
  <si>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</si>
  <si>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</si>
  <si>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</si>
  <si>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</si>
  <si>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</si>
  <si>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</si>
  <si>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</si>
  <si>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</si>
  <si>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</si>
  <si>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</si>
  <si>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</si>
  <si>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</si>
  <si>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</si>
  <si>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</si>
  <si>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</si>
  <si>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</si>
  <si>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</si>
  <si>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</si>
  <si>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</si>
  <si>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</si>
  <si>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</si>
  <si>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</si>
  <si>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</si>
  <si>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</si>
  <si>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</si>
  <si>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</si>
  <si>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</si>
  <si>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</si>
  <si>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</si>
  <si>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</si>
  <si>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</si>
  <si>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</si>
  <si>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</si>
  <si>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</si>
  <si>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</si>
  <si>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</si>
  <si>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</si>
  <si>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</si>
  <si>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</si>
  <si>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</si>
  <si>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</si>
  <si>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</si>
  <si>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</si>
  <si>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</si>
  <si>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</si>
  <si>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</si>
  <si>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</si>
  <si>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</si>
  <si>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</si>
  <si>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</si>
  <si>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</si>
  <si>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</si>
  <si>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</si>
  <si>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</si>
  <si>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</si>
  <si>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</si>
  <si>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</si>
  <si>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</si>
  <si>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</si>
  <si>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</si>
  <si>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</si>
  <si>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</si>
  <si>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</si>
  <si>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</si>
  <si>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</si>
  <si>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</si>
  <si>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</si>
  <si>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</si>
  <si>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</si>
  <si>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</si>
  <si>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</si>
  <si>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</si>
  <si>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</si>
  <si>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</si>
  <si>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</si>
  <si>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</si>
  <si>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</si>
  <si>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</si>
  <si>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</si>
  <si>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</si>
  <si>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</si>
  <si>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</si>
  <si>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</si>
  <si>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</si>
  <si>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</si>
  <si>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</si>
  <si>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</si>
  <si>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</si>
  <si>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</si>
  <si>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</si>
  <si>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</si>
  <si>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</si>
  <si>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</si>
  <si>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</si>
  <si>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</si>
  <si>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</si>
  <si>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</si>
  <si>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</si>
  <si>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</si>
  <si>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</si>
  <si>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</si>
  <si>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</si>
  <si>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</si>
  <si>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</si>
  <si>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</si>
  <si>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</si>
  <si>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</si>
  <si>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</si>
  <si>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</si>
  <si>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</si>
  <si>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</si>
  <si>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</si>
  <si>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</si>
  <si>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</si>
  <si>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</si>
  <si>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</si>
  <si>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</si>
  <si>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</si>
  <si>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</si>
  <si>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</si>
  <si>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</si>
  <si>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</si>
  <si>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</si>
  <si>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</si>
  <si>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</si>
  <si>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</si>
  <si>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</si>
  <si>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</si>
  <si>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</si>
  <si>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</si>
  <si>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</si>
  <si>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</si>
  <si>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</si>
  <si>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</si>
  <si>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</si>
  <si>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</si>
  <si>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</si>
  <si>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</si>
  <si>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</si>
  <si>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</si>
  <si>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</si>
  <si>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</si>
  <si>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</si>
  <si>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</si>
  <si>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</si>
  <si>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</si>
  <si>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</si>
  <si>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</si>
  <si>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</si>
  <si>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</si>
  <si>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</si>
  <si>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</si>
  <si>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</si>
  <si>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</si>
  <si>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</si>
  <si>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</si>
  <si>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</si>
  <si>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</si>
  <si>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</si>
  <si>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</si>
  <si>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</si>
  <si>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</si>
  <si>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</si>
  <si>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</si>
  <si>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</si>
  <si>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</si>
  <si>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</si>
  <si>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</si>
  <si>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</si>
  <si>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</si>
  <si>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</si>
  <si>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</si>
  <si>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</si>
  <si>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</si>
  <si>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</si>
  <si>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</si>
  <si>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</si>
  <si>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</si>
  <si>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</si>
  <si>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</si>
  <si>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</si>
  <si>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</si>
  <si>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</si>
  <si>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</si>
  <si>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</si>
  <si>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</si>
  <si>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</si>
  <si>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</si>
  <si>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</si>
  <si>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</si>
  <si>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</si>
  <si>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</si>
  <si>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</si>
  <si>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</si>
  <si>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</si>
  <si>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</si>
  <si>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</si>
  <si>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</si>
  <si>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</si>
  <si>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</si>
  <si>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</si>
  <si>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</si>
  <si>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</si>
  <si>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</si>
  <si>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</si>
  <si>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</si>
  <si>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</si>
  <si>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</si>
  <si>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</si>
  <si>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</si>
  <si>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</si>
  <si>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</si>
  <si>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</si>
  <si>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</si>
  <si>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</si>
  <si>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</si>
  <si>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</si>
  <si>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</si>
  <si>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</si>
  <si>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</si>
  <si>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</si>
  <si>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</si>
  <si>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</si>
  <si>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</si>
  <si>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</si>
  <si>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</si>
  <si>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</si>
  <si>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</si>
  <si>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</si>
  <si>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</si>
  <si>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</si>
  <si>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</si>
  <si>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</si>
  <si>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</si>
  <si>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</si>
  <si>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</si>
  <si>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</si>
  <si>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</si>
  <si>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</si>
  <si>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</si>
  <si>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</si>
  <si>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</si>
  <si>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</si>
  <si>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</si>
  <si>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</si>
  <si>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</si>
  <si>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</si>
  <si>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</si>
  <si>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</si>
  <si>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</si>
  <si>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</si>
  <si>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</si>
  <si>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</si>
  <si>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</si>
  <si>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</si>
  <si>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</si>
  <si>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</si>
  <si>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</si>
  <si>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</si>
  <si>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</si>
  <si>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</si>
  <si>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</si>
  <si>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 xml:space="preserve"> 名             稱</t>
    <phoneticPr fontId="4" type="noConversion"/>
  </si>
  <si>
    <t>單位</t>
    <phoneticPr fontId="4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</si>
  <si>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</si>
  <si>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</si>
  <si>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</si>
  <si>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</si>
  <si>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</si>
  <si>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</si>
  <si>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</si>
  <si>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</si>
  <si>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</si>
  <si>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</si>
  <si>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</si>
  <si>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</si>
  <si>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</si>
  <si>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工資試算</t>
    <phoneticPr fontId="3" type="noConversion"/>
  </si>
  <si>
    <t>工資單價</t>
    <phoneticPr fontId="3" type="noConversion"/>
  </si>
  <si>
    <t>分項名稱(成本價)-主系統</t>
    <phoneticPr fontId="131" type="noConversion"/>
  </si>
  <si>
    <t>分項名稱(成本價)-次系統</t>
    <phoneticPr fontId="131" type="noConversion"/>
  </si>
  <si>
    <t>標單材料成本</t>
    <phoneticPr fontId="131" type="noConversion"/>
  </si>
  <si>
    <t>圖算材料成本</t>
    <phoneticPr fontId="131" type="noConversion"/>
  </si>
  <si>
    <t>標單工資</t>
    <phoneticPr fontId="3" type="noConversion"/>
  </si>
  <si>
    <t>圖算工資</t>
    <phoneticPr fontId="3" type="noConversion"/>
  </si>
  <si>
    <t>標單成本</t>
    <phoneticPr fontId="3" type="noConversion"/>
  </si>
  <si>
    <t>圖算成本</t>
    <phoneticPr fontId="3" type="noConversion"/>
  </si>
  <si>
    <t>項數</t>
    <phoneticPr fontId="3" type="noConversion"/>
  </si>
  <si>
    <t>標單成本</t>
    <phoneticPr fontId="3" type="noConversion"/>
  </si>
  <si>
    <t>直接成本(未稅)</t>
    <phoneticPr fontId="3" type="noConversion"/>
  </si>
  <si>
    <t>直接成本(含稅)</t>
    <phoneticPr fontId="4" type="noConversion"/>
  </si>
  <si>
    <t>業務拓展費用(0.8%)</t>
    <phoneticPr fontId="4" type="noConversion"/>
  </si>
  <si>
    <t>合約總價(含稅)*0.8%</t>
    <phoneticPr fontId="3" type="noConversion"/>
  </si>
  <si>
    <t>界面、維保及其他各項費用(1.2%)</t>
    <phoneticPr fontId="4" type="noConversion"/>
  </si>
  <si>
    <t>公司管理費(12%)</t>
    <phoneticPr fontId="4" type="noConversion"/>
  </si>
  <si>
    <t>合約總價(含稅)*12%</t>
    <phoneticPr fontId="4" type="noConversion"/>
  </si>
  <si>
    <t>工地費用</t>
    <phoneticPr fontId="4" type="noConversion"/>
  </si>
  <si>
    <t>執行成本合計(含稅)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</si>
  <si>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</si>
  <si>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</si>
  <si>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</si>
  <si>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營業稅(5%)</t>
    <phoneticPr fontId="4" type="noConversion"/>
  </si>
  <si>
    <t>稅前毛利</t>
    <phoneticPr fontId="4" type="noConversion"/>
  </si>
  <si>
    <t>營所稅(17%)</t>
    <phoneticPr fontId="4" type="noConversion"/>
  </si>
  <si>
    <t>淨利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</si>
  <si>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</si>
  <si>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</si>
  <si>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</t>
    <phoneticPr fontId="131" type="noConversion"/>
  </si>
  <si>
    <t>材料報價</t>
    <phoneticPr fontId="3" type="noConversion"/>
  </si>
  <si>
    <t>折扣率</t>
    <phoneticPr fontId="4" type="noConversion"/>
  </si>
  <si>
    <t>折扣率</t>
    <phoneticPr fontId="4" type="noConversion"/>
  </si>
  <si>
    <t>材料成本</t>
    <phoneticPr fontId="138" type="noConversion"/>
  </si>
  <si>
    <t>圖算工資</t>
    <phoneticPr fontId="3" type="noConversion"/>
  </si>
  <si>
    <t>複價</t>
    <phoneticPr fontId="3" type="noConversion"/>
  </si>
  <si>
    <t>項數</t>
    <phoneticPr fontId="3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</si>
  <si>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</si>
  <si>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</si>
  <si>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</si>
  <si>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材料報價</t>
    <phoneticPr fontId="131" type="noConversion"/>
  </si>
  <si>
    <t>材料成本</t>
    <phoneticPr fontId="138" type="noConversion"/>
  </si>
  <si>
    <t>複價</t>
    <phoneticPr fontId="3" type="noConversion"/>
  </si>
  <si>
    <t>投標係數</t>
    <phoneticPr fontId="4" type="noConversion"/>
  </si>
  <si>
    <t>投標複價</t>
    <phoneticPr fontId="4" type="noConversion"/>
  </si>
  <si>
    <t>比例</t>
    <phoneticPr fontId="3" type="noConversion"/>
  </si>
  <si>
    <t>項數</t>
    <phoneticPr fontId="3" type="noConversion"/>
  </si>
  <si>
    <t>項次</t>
    <phoneticPr fontId="3" type="noConversion"/>
  </si>
  <si>
    <t>標單數量</t>
    <phoneticPr fontId="139" type="noConversion"/>
  </si>
  <si>
    <t>圖算數量</t>
    <phoneticPr fontId="3" type="noConversion"/>
  </si>
  <si>
    <t>工程編號/名稱</t>
    <phoneticPr fontId="10" type="noConversion"/>
  </si>
  <si>
    <t>PROJECT_ID</t>
    <phoneticPr fontId="3" type="noConversion"/>
  </si>
  <si>
    <t>標單工資
(材料數量*單價)</t>
    <phoneticPr fontId="3" type="noConversion"/>
  </si>
  <si>
    <t>專案編號 :</t>
    <phoneticPr fontId="4" type="noConversion"/>
  </si>
  <si>
    <t>專案名稱:</t>
    <phoneticPr fontId="4" type="noConversion"/>
  </si>
  <si>
    <t>合約金額</t>
    <phoneticPr fontId="4" type="noConversion"/>
  </si>
  <si>
    <t>預算折扣率</t>
    <phoneticPr fontId="3" type="noConversion"/>
  </si>
  <si>
    <t>專案編號</t>
    <phoneticPr fontId="4" type="noConversion"/>
  </si>
  <si>
    <t>專案名稱</t>
    <phoneticPr fontId="4" type="noConversion"/>
  </si>
  <si>
    <t>發包預算參考表</t>
    <phoneticPr fontId="3" type="noConversion"/>
  </si>
  <si>
    <t>材料成本</t>
    <phoneticPr fontId="131" type="noConversion"/>
  </si>
  <si>
    <t>工資預算折扣率</t>
    <phoneticPr fontId="3" type="noConversion"/>
  </si>
  <si>
    <t>預算總金額</t>
    <phoneticPr fontId="3" type="noConversion"/>
  </si>
  <si>
    <t>工資成本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</si>
</sst>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  <font>
      <sz val="18"/>
      <color rgb="FFFF0000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296">
    <xf numFmtId="0" fontId="0" fillId="0" borderId="0" xfId="0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4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5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2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62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48" fillId="0" borderId="70" xfId="229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50" fillId="0" borderId="75" xfId="229" applyFont="1" applyFill="1" applyBorder="1" applyAlignment="1">
      <alignment horizontal="center" vertical="center"/>
    </xf>
    <xf numFmtId="218" fontId="148" fillId="0" borderId="76" xfId="229" applyNumberFormat="1" applyFont="1" applyFill="1" applyBorder="1" applyAlignment="1">
      <alignment horizontal="center" vertical="center"/>
    </xf>
    <xf numFmtId="38" fontId="148" fillId="0" borderId="77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0" xfId="229" applyFont="1" applyFill="1" applyBorder="1" applyAlignment="1">
      <alignment horizontal="center" vertical="center"/>
    </xf>
    <xf numFmtId="38" fontId="150" fillId="0" borderId="81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218" fontId="148" fillId="0" borderId="85" xfId="229" applyNumberFormat="1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left" vertical="center"/>
    </xf>
    <xf numFmtId="38" fontId="148" fillId="0" borderId="87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48" fillId="0" borderId="89" xfId="229" applyFont="1" applyFill="1" applyBorder="1" applyAlignment="1">
      <alignment horizontal="center" vertical="center"/>
    </xf>
    <xf numFmtId="38" fontId="148" fillId="71" borderId="80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38" fontId="150" fillId="0" borderId="90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left" vertical="center"/>
    </xf>
    <xf numFmtId="218" fontId="147" fillId="0" borderId="76" xfId="229" quotePrefix="1" applyNumberFormat="1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/>
    </xf>
    <xf numFmtId="38" fontId="147" fillId="0" borderId="79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vertical="center"/>
    </xf>
    <xf numFmtId="38" fontId="147" fillId="0" borderId="83" xfId="229" applyFont="1" applyFill="1" applyBorder="1" applyAlignment="1">
      <alignment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vertical="center"/>
    </xf>
    <xf numFmtId="38" fontId="151" fillId="0" borderId="81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6" xfId="229" applyNumberFormat="1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right" vertical="center"/>
    </xf>
    <xf numFmtId="38" fontId="148" fillId="34" borderId="78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218" fontId="147" fillId="0" borderId="85" xfId="229" applyNumberFormat="1" applyFont="1" applyFill="1" applyBorder="1" applyAlignment="1">
      <alignment horizontal="center" vertical="center"/>
    </xf>
    <xf numFmtId="38" fontId="140" fillId="0" borderId="87" xfId="229" applyFont="1" applyFill="1" applyBorder="1" applyAlignment="1">
      <alignment horizontal="left" vertical="center" indent="2"/>
    </xf>
    <xf numFmtId="38" fontId="147" fillId="34" borderId="87" xfId="229" applyNumberFormat="1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7" xfId="229" applyFont="1" applyFill="1" applyBorder="1" applyAlignment="1">
      <alignment vertical="center"/>
    </xf>
    <xf numFmtId="38" fontId="151" fillId="0" borderId="9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2"/>
    </xf>
    <xf numFmtId="38" fontId="147" fillId="34" borderId="87" xfId="229" applyFont="1" applyFill="1" applyBorder="1" applyAlignment="1">
      <alignment horizontal="center" vertical="center"/>
    </xf>
    <xf numFmtId="38" fontId="147" fillId="0" borderId="77" xfId="229" applyFont="1" applyFill="1" applyBorder="1" applyAlignment="1">
      <alignment horizontal="left" vertical="center" indent="2"/>
    </xf>
    <xf numFmtId="38" fontId="147" fillId="0" borderId="78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horizontal="center" vertical="center"/>
    </xf>
    <xf numFmtId="38" fontId="147" fillId="0" borderId="83" xfId="229" applyFont="1" applyFill="1" applyBorder="1" applyAlignment="1">
      <alignment horizontal="center" vertical="center"/>
    </xf>
    <xf numFmtId="38" fontId="151" fillId="0" borderId="81" xfId="229" applyFont="1" applyFill="1" applyBorder="1" applyAlignment="1">
      <alignment horizontal="center" vertical="center"/>
    </xf>
    <xf numFmtId="38" fontId="147" fillId="34" borderId="78" xfId="229" applyFont="1" applyFill="1" applyBorder="1" applyAlignment="1">
      <alignment horizontal="left" vertical="center" indent="2"/>
    </xf>
    <xf numFmtId="38" fontId="147" fillId="34" borderId="78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 indent="2"/>
    </xf>
    <xf numFmtId="38" fontId="147" fillId="34" borderId="79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7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88" xfId="229" applyFont="1" applyFill="1" applyBorder="1" applyAlignment="1">
      <alignment horizontal="center" vertical="center"/>
    </xf>
    <xf numFmtId="38" fontId="147" fillId="34" borderId="84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78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79" xfId="229" applyFont="1" applyFill="1" applyBorder="1" applyAlignment="1">
      <alignment horizontal="center" vertical="center"/>
    </xf>
    <xf numFmtId="38" fontId="148" fillId="72" borderId="84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vertical="center"/>
    </xf>
    <xf numFmtId="38" fontId="148" fillId="0" borderId="87" xfId="229" applyFont="1" applyFill="1" applyBorder="1" applyAlignment="1">
      <alignment vertical="center"/>
    </xf>
    <xf numFmtId="38" fontId="148" fillId="0" borderId="90" xfId="229" applyFont="1" applyFill="1" applyBorder="1" applyAlignment="1">
      <alignment horizontal="center" vertical="center"/>
    </xf>
    <xf numFmtId="38" fontId="147" fillId="0" borderId="87" xfId="229" applyFont="1" applyFill="1" applyBorder="1" applyAlignment="1">
      <alignment horizontal="left" vertical="center"/>
    </xf>
    <xf numFmtId="38" fontId="147" fillId="0" borderId="87" xfId="229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center" vertical="center"/>
    </xf>
    <xf numFmtId="218" fontId="152" fillId="0" borderId="85" xfId="229" applyNumberFormat="1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5"/>
    </xf>
    <xf numFmtId="38" fontId="154" fillId="0" borderId="90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center" vertical="center"/>
    </xf>
    <xf numFmtId="38" fontId="140" fillId="0" borderId="90" xfId="229" applyFont="1" applyFill="1" applyBorder="1" applyAlignment="1">
      <alignment horizontal="center" vertical="center"/>
    </xf>
    <xf numFmtId="224" fontId="151" fillId="0" borderId="90" xfId="240" applyNumberFormat="1" applyFont="1" applyFill="1" applyBorder="1" applyAlignment="1">
      <alignment vertical="center"/>
    </xf>
    <xf numFmtId="222" fontId="147" fillId="0" borderId="80" xfId="229" applyNumberFormat="1" applyFont="1" applyFill="1" applyBorder="1" applyAlignment="1">
      <alignment horizontal="right" vertical="center"/>
    </xf>
    <xf numFmtId="38" fontId="147" fillId="0" borderId="87" xfId="229" quotePrefix="1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left" vertical="center"/>
    </xf>
    <xf numFmtId="38" fontId="147" fillId="0" borderId="80" xfId="229" applyFont="1" applyFill="1" applyBorder="1" applyAlignment="1">
      <alignment horizontal="right" vertical="center"/>
    </xf>
    <xf numFmtId="38" fontId="148" fillId="72" borderId="87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0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6" xfId="229" applyFont="1" applyFill="1" applyBorder="1" applyAlignment="1">
      <alignment horizontal="left" vertical="center" indent="1"/>
    </xf>
    <xf numFmtId="38" fontId="140" fillId="0" borderId="87" xfId="229" applyFont="1" applyFill="1" applyBorder="1" applyAlignment="1">
      <alignment horizontal="left" vertical="center"/>
    </xf>
    <xf numFmtId="10" fontId="151" fillId="0" borderId="90" xfId="240" quotePrefix="1" applyNumberFormat="1" applyFont="1" applyFill="1" applyBorder="1" applyAlignment="1">
      <alignment vertical="center"/>
    </xf>
    <xf numFmtId="218" fontId="147" fillId="0" borderId="85" xfId="229" quotePrefix="1" applyNumberFormat="1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71" borderId="80" xfId="229" applyFont="1" applyFill="1" applyBorder="1" applyAlignment="1">
      <alignment vertical="center"/>
    </xf>
    <xf numFmtId="38" fontId="2" fillId="0" borderId="87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center" vertical="center"/>
    </xf>
    <xf numFmtId="9" fontId="147" fillId="0" borderId="89" xfId="229" applyNumberFormat="1" applyFont="1" applyFill="1" applyBorder="1" applyAlignment="1">
      <alignment horizontal="center" vertical="center"/>
    </xf>
    <xf numFmtId="9" fontId="147" fillId="0" borderId="90" xfId="229" applyNumberFormat="1" applyFont="1" applyFill="1" applyBorder="1" applyAlignment="1">
      <alignment horizontal="center" vertical="center"/>
    </xf>
    <xf numFmtId="225" fontId="151" fillId="0" borderId="90" xfId="240" quotePrefix="1" applyNumberFormat="1" applyFont="1" applyFill="1" applyBorder="1" applyAlignment="1">
      <alignment vertical="center"/>
    </xf>
    <xf numFmtId="179" fontId="147" fillId="34" borderId="88" xfId="229" applyNumberFormat="1" applyFont="1" applyFill="1" applyBorder="1" applyAlignment="1">
      <alignment horizontal="center" vertical="center"/>
    </xf>
    <xf numFmtId="224" fontId="147" fillId="34" borderId="90" xfId="229" applyNumberFormat="1" applyFont="1" applyFill="1" applyBorder="1" applyAlignment="1">
      <alignment horizontal="center" vertical="center"/>
    </xf>
    <xf numFmtId="224" fontId="151" fillId="0" borderId="90" xfId="240" quotePrefix="1" applyNumberFormat="1" applyFont="1" applyFill="1" applyBorder="1" applyAlignment="1">
      <alignment vertical="center"/>
    </xf>
    <xf numFmtId="38" fontId="146" fillId="73" borderId="91" xfId="229" applyFont="1" applyFill="1" applyBorder="1" applyAlignment="1">
      <alignment horizontal="center" vertical="center"/>
    </xf>
    <xf numFmtId="38" fontId="146" fillId="73" borderId="87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8" xfId="229" applyFont="1" applyFill="1" applyBorder="1" applyAlignment="1">
      <alignment horizontal="center" vertical="center"/>
    </xf>
    <xf numFmtId="38" fontId="146" fillId="73" borderId="80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3" xfId="0" applyFont="1" applyBorder="1" applyAlignment="1"/>
    <xf numFmtId="10" fontId="6" fillId="0" borderId="92" xfId="1203" applyNumberFormat="1" applyFont="1" applyBorder="1" applyAlignment="1"/>
    <xf numFmtId="0" fontId="6" fillId="0" borderId="93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6" fillId="0" borderId="59" xfId="0" applyFont="1" applyBorder="1" applyAlignment="1"/>
    <xf numFmtId="177" fontId="81" fillId="0" borderId="47" xfId="1219" applyNumberFormat="1" applyFont="1" applyBorder="1" applyAlignment="1"/>
    <xf numFmtId="38" fontId="157" fillId="0" borderId="87" xfId="229" applyFont="1" applyFill="1" applyBorder="1" applyAlignment="1">
      <alignment horizontal="left" vertical="center" indent="2"/>
    </xf>
    <xf numFmtId="38" fontId="157" fillId="0" borderId="87" xfId="229" applyFont="1" applyFill="1" applyBorder="1" applyAlignment="1">
      <alignment horizontal="center" vertical="center"/>
    </xf>
    <xf numFmtId="38" fontId="157" fillId="0" borderId="90" xfId="229" applyFont="1" applyFill="1" applyBorder="1" applyAlignment="1">
      <alignment horizontal="center" vertical="center"/>
    </xf>
    <xf numFmtId="38" fontId="157" fillId="0" borderId="88" xfId="229" applyFont="1" applyFill="1" applyBorder="1" applyAlignment="1">
      <alignment horizontal="center" vertical="center"/>
    </xf>
    <xf numFmtId="38" fontId="157" fillId="0" borderId="80" xfId="229" applyFont="1" applyFill="1" applyBorder="1" applyAlignment="1">
      <alignment vertical="center"/>
    </xf>
    <xf numFmtId="38" fontId="157" fillId="0" borderId="19" xfId="229" applyFont="1" applyFill="1" applyBorder="1" applyAlignment="1">
      <alignment vertical="center"/>
    </xf>
    <xf numFmtId="38" fontId="157" fillId="0" borderId="87" xfId="229" applyFont="1" applyFill="1" applyBorder="1" applyAlignment="1">
      <alignment horizontal="left" vertical="center" indent="5"/>
    </xf>
    <xf numFmtId="38" fontId="157" fillId="34" borderId="87" xfId="229" applyFont="1" applyFill="1" applyBorder="1" applyAlignment="1">
      <alignment horizontal="center" vertical="center"/>
    </xf>
    <xf numFmtId="38" fontId="157" fillId="34" borderId="80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8" fillId="0" borderId="10" xfId="0" applyFont="1" applyBorder="1" applyAlignment="1">
      <alignment horizontal="center" vertical="center" shrinkToFit="1"/>
    </xf>
    <xf numFmtId="0" fontId="158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8" fillId="0" borderId="94" xfId="0" applyFont="1" applyBorder="1" applyAlignment="1">
      <alignment horizontal="center" vertical="center" shrinkToFit="1"/>
    </xf>
    <xf numFmtId="0" fontId="158" fillId="0" borderId="48" xfId="0" applyFont="1" applyBorder="1" applyAlignment="1">
      <alignment horizontal="center" vertical="center" shrinkToFit="1"/>
    </xf>
    <xf numFmtId="0" fontId="158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8" fillId="0" borderId="42" xfId="0" applyFont="1" applyBorder="1" applyAlignment="1">
      <alignment horizontal="center" vertical="center" shrinkToFit="1"/>
    </xf>
    <xf numFmtId="0" fontId="158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0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0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0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0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1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0" fillId="74" borderId="0" xfId="736" applyFont="1" applyFill="1" applyAlignment="1">
      <alignment vertical="center"/>
    </xf>
    <xf numFmtId="0" fontId="160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0" fillId="70" borderId="10" xfId="736" applyFont="1" applyFill="1" applyBorder="1" applyAlignment="1">
      <alignment horizontal="center" vertical="center"/>
    </xf>
    <xf numFmtId="0" fontId="160" fillId="70" borderId="10" xfId="736" applyFont="1" applyFill="1" applyBorder="1" applyAlignment="1">
      <alignment vertical="center" wrapText="1"/>
    </xf>
    <xf numFmtId="0" fontId="160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0" fillId="70" borderId="10" xfId="736" applyFont="1" applyFill="1" applyBorder="1" applyAlignment="1">
      <alignment horizontal="left" vertical="center"/>
    </xf>
    <xf numFmtId="0" fontId="160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59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59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3" fontId="159" fillId="0" borderId="10" xfId="188" applyNumberFormat="1" applyFont="1" applyBorder="1" applyAlignment="1">
      <alignment vertical="center"/>
    </xf>
    <xf numFmtId="176" fontId="81" fillId="0" borderId="10" xfId="1252" applyNumberFormat="1" applyFont="1" applyFill="1" applyBorder="1"/>
    <xf numFmtId="0" fontId="129" fillId="33" borderId="10" xfId="4" applyFont="1" applyFill="1" applyBorder="1" applyAlignment="1">
      <alignment vertical="center"/>
    </xf>
    <xf numFmtId="0" fontId="129" fillId="33" borderId="94" xfId="4" applyFont="1" applyFill="1" applyBorder="1" applyAlignment="1">
      <alignment vertical="center"/>
    </xf>
    <xf numFmtId="176" fontId="81" fillId="0" borderId="94" xfId="1252" applyNumberFormat="1" applyFont="1" applyFill="1" applyBorder="1"/>
    <xf numFmtId="176" fontId="81" fillId="0" borderId="60" xfId="1252" applyNumberFormat="1" applyFont="1" applyFill="1" applyBorder="1"/>
    <xf numFmtId="176" fontId="81" fillId="0" borderId="47" xfId="1252" applyNumberFormat="1" applyFont="1" applyFill="1" applyBorder="1"/>
    <xf numFmtId="176" fontId="81" fillId="0" borderId="93" xfId="1252" applyNumberFormat="1" applyFont="1" applyFill="1" applyBorder="1"/>
    <xf numFmtId="0" fontId="141" fillId="0" borderId="10" xfId="0" applyFont="1" applyBorder="1" applyAlignment="1">
      <alignment horizontal="center"/>
    </xf>
    <xf numFmtId="0" fontId="0" fillId="0" borderId="10" xfId="0" applyFill="1" applyBorder="1">
      <alignment vertical="center"/>
    </xf>
    <xf numFmtId="0" fontId="6" fillId="33" borderId="10" xfId="0" applyFont="1" applyFill="1" applyBorder="1" applyAlignment="1"/>
    <xf numFmtId="176" fontId="137" fillId="0" borderId="10" xfId="1252" applyNumberFormat="1" applyFont="1" applyFill="1" applyBorder="1"/>
    <xf numFmtId="0" fontId="137" fillId="0" borderId="10" xfId="0" applyFont="1" applyBorder="1" applyAlignment="1"/>
    <xf numFmtId="221" fontId="0" fillId="34" borderId="10" xfId="0" applyNumberFormat="1" applyFill="1" applyBorder="1" applyAlignment="1">
      <alignment horizontal="center" vertical="center" wrapText="1"/>
    </xf>
    <xf numFmtId="176" fontId="0" fillId="33" borderId="10" xfId="1252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0" fontId="164" fillId="33" borderId="10" xfId="0" applyFont="1" applyFill="1" applyBorder="1" applyAlignment="1">
      <alignment horizontal="center" vertical="center" wrapText="1"/>
    </xf>
    <xf numFmtId="221" fontId="164" fillId="33" borderId="10" xfId="0" applyNumberFormat="1" applyFont="1" applyFill="1" applyBorder="1" applyAlignment="1">
      <alignment horizontal="center" vertical="center" wrapText="1"/>
    </xf>
    <xf numFmtId="0" fontId="129" fillId="33" borderId="94" xfId="5" applyFont="1" applyFill="1" applyBorder="1" applyAlignment="1">
      <alignment horizontal="center" vertical="center"/>
    </xf>
    <xf numFmtId="0" fontId="165" fillId="33" borderId="10" xfId="5" applyFont="1" applyFill="1" applyBorder="1" applyAlignment="1">
      <alignment horizontal="center" vertical="center"/>
    </xf>
    <xf numFmtId="3" fontId="165" fillId="33" borderId="10" xfId="5" applyNumberFormat="1" applyFont="1" applyFill="1" applyBorder="1" applyAlignment="1">
      <alignment horizontal="center" vertical="center"/>
    </xf>
    <xf numFmtId="0" fontId="164" fillId="0" borderId="10" xfId="0" applyFont="1" applyBorder="1">
      <alignment vertical="center"/>
    </xf>
    <xf numFmtId="0" fontId="164" fillId="0" borderId="0" xfId="0" applyFont="1">
      <alignment vertical="center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7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0" fontId="163" fillId="0" borderId="0" xfId="0" applyFont="1" applyAlignment="1">
      <alignment horizontal="center" vertical="center"/>
    </xf>
  </cellXfs>
  <cellStyles count="1255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3"/>
    <cellStyle name="一般 133" xfId="1254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405" xfId="1252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0126_Cost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7"/>
  <cols>
    <col min="1" max="1" width="4.81640625" style="201" bestFit="1" customWidth="1"/>
    <col min="2" max="2" width="18.08984375" style="207" bestFit="1" customWidth="1"/>
    <col min="3" max="3" width="2.453125" style="207" bestFit="1" customWidth="1"/>
    <col min="4" max="4" width="19.81640625" style="207" bestFit="1" customWidth="1"/>
    <col min="5" max="5" width="21.08984375" style="207" bestFit="1" customWidth="1"/>
    <col min="6" max="6" width="18.08984375" style="207" bestFit="1" customWidth="1"/>
    <col min="7" max="7" width="23.1796875" style="207" customWidth="1"/>
    <col min="8" max="8" width="20.453125" style="207" customWidth="1"/>
    <col min="9" max="10" width="13.90625" style="207" bestFit="1" customWidth="1"/>
    <col min="11" max="12" width="15.90625" style="207" bestFit="1" customWidth="1"/>
    <col min="13" max="13" width="12" style="207" customWidth="1"/>
    <col min="14" max="14" width="15.1796875" style="207" customWidth="1"/>
    <col min="15" max="16" width="9.453125" style="207" bestFit="1" customWidth="1"/>
    <col min="17" max="17" width="10.36328125" style="207" customWidth="1"/>
    <col min="18" max="18" width="13.453125" style="207" customWidth="1"/>
    <col min="19" max="23" width="9.6328125" style="207" customWidth="1"/>
    <col min="24" max="16384" width="9" style="207"/>
  </cols>
  <sheetData>
    <row r="1" spans="1:23" s="201" customFormat="1">
      <c r="A1" s="199"/>
      <c r="B1" s="200" t="s">
        <v>267</v>
      </c>
      <c r="C1" s="200">
        <v>0</v>
      </c>
      <c r="D1" s="200">
        <v>1</v>
      </c>
      <c r="E1" s="200">
        <v>2</v>
      </c>
      <c r="F1" s="200">
        <v>3</v>
      </c>
      <c r="G1" s="200">
        <v>4</v>
      </c>
      <c r="H1" s="200">
        <v>5</v>
      </c>
      <c r="I1" s="200">
        <v>6</v>
      </c>
      <c r="J1" s="200">
        <v>7</v>
      </c>
      <c r="K1" s="200">
        <v>8</v>
      </c>
      <c r="L1" s="200">
        <v>9</v>
      </c>
      <c r="M1" s="200">
        <v>10</v>
      </c>
      <c r="N1" s="200">
        <v>11</v>
      </c>
      <c r="O1" s="200">
        <v>12</v>
      </c>
      <c r="P1" s="200">
        <v>13</v>
      </c>
      <c r="Q1" s="200">
        <v>14</v>
      </c>
      <c r="R1" s="200">
        <v>15</v>
      </c>
      <c r="S1" s="200">
        <v>16</v>
      </c>
      <c r="T1" s="200">
        <v>17</v>
      </c>
      <c r="U1" s="200">
        <v>18</v>
      </c>
      <c r="V1" s="200">
        <v>19</v>
      </c>
      <c r="W1" s="200">
        <v>20</v>
      </c>
    </row>
    <row r="2" spans="1:23">
      <c r="A2" s="202">
        <v>10</v>
      </c>
      <c r="B2" s="203" t="s">
        <v>357</v>
      </c>
      <c r="C2" s="204"/>
      <c r="D2" s="203" t="s">
        <v>358</v>
      </c>
      <c r="E2" s="205"/>
      <c r="F2" s="205"/>
      <c r="G2" s="203" t="s">
        <v>359</v>
      </c>
      <c r="H2" s="203" t="s">
        <v>360</v>
      </c>
      <c r="I2" s="203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 t="s">
        <v>2</v>
      </c>
    </row>
    <row r="3" spans="1:23">
      <c r="A3" s="202">
        <v>11</v>
      </c>
      <c r="B3" s="203" t="s">
        <v>3</v>
      </c>
      <c r="C3" s="204"/>
      <c r="D3" s="204" t="s">
        <v>361</v>
      </c>
      <c r="E3" s="204" t="s">
        <v>362</v>
      </c>
      <c r="F3" s="203" t="s">
        <v>363</v>
      </c>
      <c r="G3" s="203"/>
      <c r="H3" s="203"/>
      <c r="I3" s="203"/>
      <c r="J3" s="206"/>
      <c r="K3" s="205"/>
      <c r="L3" s="208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 t="s">
        <v>2</v>
      </c>
    </row>
    <row r="4" spans="1:23">
      <c r="A4" s="202">
        <v>111</v>
      </c>
      <c r="B4" s="203" t="s">
        <v>364</v>
      </c>
      <c r="C4" s="208"/>
      <c r="D4" s="208" t="s">
        <v>365</v>
      </c>
      <c r="F4" s="203"/>
      <c r="G4" s="203"/>
      <c r="I4" s="203"/>
      <c r="J4" s="203"/>
      <c r="K4" s="206"/>
      <c r="L4" s="20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</row>
    <row r="5" spans="1:23">
      <c r="A5" s="202">
        <v>12</v>
      </c>
      <c r="B5" s="203" t="s">
        <v>4</v>
      </c>
      <c r="C5" s="208"/>
      <c r="D5" s="208" t="s">
        <v>5</v>
      </c>
      <c r="E5" s="203" t="s">
        <v>6</v>
      </c>
      <c r="F5" s="203" t="s">
        <v>7</v>
      </c>
      <c r="G5" s="203" t="s">
        <v>366</v>
      </c>
      <c r="H5" s="203" t="s">
        <v>8</v>
      </c>
      <c r="I5" s="203" t="s">
        <v>367</v>
      </c>
      <c r="J5" s="206" t="s">
        <v>368</v>
      </c>
      <c r="K5" s="209" t="s">
        <v>369</v>
      </c>
      <c r="L5" s="210" t="s">
        <v>370</v>
      </c>
      <c r="M5" s="210" t="s">
        <v>371</v>
      </c>
      <c r="N5" s="206"/>
      <c r="O5" s="206"/>
      <c r="P5" s="206"/>
      <c r="Q5" s="206"/>
      <c r="R5" s="206"/>
      <c r="S5" s="206"/>
      <c r="T5" s="206"/>
      <c r="U5" s="206"/>
      <c r="V5" s="206"/>
      <c r="W5" s="206" t="s">
        <v>2</v>
      </c>
    </row>
    <row r="6" spans="1:23">
      <c r="A6" s="202">
        <v>13</v>
      </c>
      <c r="B6" s="203" t="s">
        <v>9</v>
      </c>
      <c r="C6" s="208"/>
      <c r="D6" s="208" t="s">
        <v>10</v>
      </c>
      <c r="E6" s="208" t="s">
        <v>11</v>
      </c>
      <c r="F6" s="208" t="s">
        <v>12</v>
      </c>
      <c r="G6" s="203" t="s">
        <v>13</v>
      </c>
      <c r="H6" s="206" t="s">
        <v>14</v>
      </c>
      <c r="I6" s="205" t="s">
        <v>15</v>
      </c>
      <c r="J6" s="206" t="s">
        <v>16</v>
      </c>
      <c r="K6" s="206" t="s">
        <v>372</v>
      </c>
      <c r="L6" s="206" t="s">
        <v>373</v>
      </c>
      <c r="M6" s="203" t="s">
        <v>374</v>
      </c>
      <c r="N6" s="206" t="s">
        <v>375</v>
      </c>
      <c r="O6" s="206" t="s">
        <v>376</v>
      </c>
      <c r="P6" s="208" t="s">
        <v>17</v>
      </c>
      <c r="Q6" s="206" t="s">
        <v>18</v>
      </c>
      <c r="R6" s="206" t="s">
        <v>377</v>
      </c>
      <c r="S6" s="206" t="s">
        <v>378</v>
      </c>
      <c r="T6" s="206"/>
      <c r="U6" s="206"/>
      <c r="V6" s="206"/>
      <c r="W6" s="206" t="s">
        <v>2</v>
      </c>
    </row>
    <row r="7" spans="1:23">
      <c r="A7" s="202">
        <v>14</v>
      </c>
      <c r="B7" s="203" t="s">
        <v>19</v>
      </c>
      <c r="C7" s="208"/>
      <c r="D7" s="208" t="s">
        <v>20</v>
      </c>
      <c r="E7" s="208" t="s">
        <v>21</v>
      </c>
      <c r="F7" s="208" t="s">
        <v>379</v>
      </c>
      <c r="G7" s="204" t="s">
        <v>22</v>
      </c>
      <c r="H7" s="203"/>
      <c r="I7" s="203"/>
      <c r="J7" s="206"/>
      <c r="K7" s="209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 t="s">
        <v>2</v>
      </c>
    </row>
    <row r="8" spans="1:23">
      <c r="A8" s="202">
        <v>15</v>
      </c>
      <c r="B8" s="211" t="s">
        <v>23</v>
      </c>
      <c r="C8" s="203"/>
      <c r="D8" s="203" t="s">
        <v>24</v>
      </c>
      <c r="E8" s="204" t="s">
        <v>25</v>
      </c>
      <c r="F8" s="203" t="s">
        <v>380</v>
      </c>
      <c r="G8" s="203" t="s">
        <v>381</v>
      </c>
      <c r="H8" s="203" t="s">
        <v>26</v>
      </c>
      <c r="I8" s="212"/>
      <c r="J8" s="206"/>
      <c r="K8" s="209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 t="s">
        <v>2</v>
      </c>
    </row>
    <row r="9" spans="1:23">
      <c r="A9" s="202">
        <v>16</v>
      </c>
      <c r="B9" s="203" t="s">
        <v>27</v>
      </c>
      <c r="C9" s="213"/>
      <c r="D9" s="213" t="s">
        <v>28</v>
      </c>
      <c r="E9" s="213" t="s">
        <v>29</v>
      </c>
      <c r="F9" s="213" t="s">
        <v>30</v>
      </c>
      <c r="G9" s="214" t="s">
        <v>31</v>
      </c>
      <c r="H9" s="205" t="s">
        <v>32</v>
      </c>
      <c r="I9" s="205" t="s">
        <v>33</v>
      </c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 t="s">
        <v>2</v>
      </c>
    </row>
    <row r="10" spans="1:23">
      <c r="A10" s="202">
        <v>17</v>
      </c>
      <c r="B10" s="203" t="s">
        <v>34</v>
      </c>
      <c r="C10" s="208"/>
      <c r="D10" s="208" t="s">
        <v>35</v>
      </c>
      <c r="E10" s="203" t="s">
        <v>382</v>
      </c>
      <c r="F10" s="203" t="s">
        <v>383</v>
      </c>
      <c r="G10" s="213" t="s">
        <v>384</v>
      </c>
      <c r="H10" s="213" t="s">
        <v>36</v>
      </c>
      <c r="I10" s="203" t="s">
        <v>37</v>
      </c>
      <c r="J10" s="206" t="s">
        <v>38</v>
      </c>
      <c r="K10" s="209" t="s">
        <v>385</v>
      </c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 t="s">
        <v>2</v>
      </c>
    </row>
    <row r="11" spans="1:23">
      <c r="A11" s="202">
        <v>18</v>
      </c>
      <c r="B11" s="203" t="s">
        <v>39</v>
      </c>
      <c r="C11" s="208"/>
      <c r="D11" s="208" t="s">
        <v>386</v>
      </c>
      <c r="E11" s="203" t="s">
        <v>387</v>
      </c>
      <c r="F11" s="203" t="s">
        <v>40</v>
      </c>
      <c r="G11" s="213" t="s">
        <v>388</v>
      </c>
      <c r="H11" s="213" t="s">
        <v>389</v>
      </c>
      <c r="I11" s="203"/>
      <c r="J11" s="206"/>
      <c r="K11" s="209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 t="s">
        <v>2</v>
      </c>
    </row>
    <row r="12" spans="1:23">
      <c r="A12" s="202">
        <v>20</v>
      </c>
      <c r="B12" s="203" t="s">
        <v>41</v>
      </c>
      <c r="C12" s="208"/>
      <c r="D12" s="208" t="s">
        <v>390</v>
      </c>
      <c r="E12" s="203" t="s">
        <v>42</v>
      </c>
      <c r="F12" s="203" t="s">
        <v>43</v>
      </c>
      <c r="G12" s="213" t="s">
        <v>44</v>
      </c>
      <c r="H12" s="213"/>
      <c r="I12" s="203"/>
      <c r="J12" s="206"/>
      <c r="K12" s="209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 t="s">
        <v>2</v>
      </c>
    </row>
    <row r="13" spans="1:23">
      <c r="A13" s="202">
        <v>21</v>
      </c>
      <c r="B13" s="203" t="s">
        <v>45</v>
      </c>
      <c r="C13" s="208"/>
      <c r="D13" s="208" t="s">
        <v>391</v>
      </c>
      <c r="E13" s="203" t="s">
        <v>392</v>
      </c>
      <c r="F13" s="203" t="s">
        <v>46</v>
      </c>
      <c r="G13" s="213" t="s">
        <v>47</v>
      </c>
      <c r="H13" s="213" t="s">
        <v>48</v>
      </c>
      <c r="I13" s="203"/>
      <c r="J13" s="206"/>
      <c r="K13" s="209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 t="s">
        <v>2</v>
      </c>
    </row>
    <row r="14" spans="1:23">
      <c r="A14" s="202">
        <v>22</v>
      </c>
      <c r="B14" s="211" t="s">
        <v>49</v>
      </c>
      <c r="C14" s="213"/>
      <c r="D14" s="214" t="s">
        <v>50</v>
      </c>
      <c r="E14" s="212" t="s">
        <v>51</v>
      </c>
      <c r="F14" s="214" t="s">
        <v>52</v>
      </c>
      <c r="G14" s="214" t="s">
        <v>393</v>
      </c>
      <c r="H14" s="213"/>
      <c r="I14" s="203"/>
      <c r="J14" s="215"/>
      <c r="K14" s="209"/>
      <c r="L14" s="206"/>
      <c r="M14" s="202"/>
      <c r="N14" s="216"/>
      <c r="O14" s="206"/>
      <c r="P14" s="206"/>
      <c r="Q14" s="206"/>
      <c r="R14" s="206"/>
      <c r="S14" s="206"/>
      <c r="T14" s="206"/>
      <c r="U14" s="206"/>
      <c r="V14" s="206"/>
      <c r="W14" s="206" t="s">
        <v>2</v>
      </c>
    </row>
    <row r="15" spans="1:23">
      <c r="A15" s="202">
        <v>23</v>
      </c>
      <c r="B15" s="217" t="s">
        <v>53</v>
      </c>
      <c r="C15" s="203"/>
      <c r="D15" s="203" t="s">
        <v>394</v>
      </c>
      <c r="E15" s="203" t="s">
        <v>395</v>
      </c>
      <c r="F15" s="203"/>
      <c r="G15" s="218"/>
      <c r="H15" s="212"/>
      <c r="I15" s="203"/>
      <c r="J15" s="206"/>
      <c r="K15" s="209"/>
      <c r="L15" s="206"/>
      <c r="M15" s="202"/>
      <c r="N15" s="205"/>
      <c r="O15" s="206"/>
      <c r="P15" s="206"/>
      <c r="Q15" s="206"/>
      <c r="R15" s="206"/>
      <c r="S15" s="206"/>
      <c r="T15" s="206"/>
      <c r="U15" s="206"/>
      <c r="V15" s="206"/>
      <c r="W15" s="206" t="s">
        <v>2</v>
      </c>
    </row>
    <row r="16" spans="1:23">
      <c r="A16" s="202">
        <v>24</v>
      </c>
      <c r="B16" s="217" t="s">
        <v>54</v>
      </c>
      <c r="C16" s="203"/>
      <c r="D16" s="203" t="s">
        <v>55</v>
      </c>
      <c r="E16" s="203" t="s">
        <v>56</v>
      </c>
      <c r="F16" s="203" t="s">
        <v>57</v>
      </c>
      <c r="G16" s="203"/>
      <c r="H16" s="203"/>
      <c r="I16" s="203"/>
      <c r="J16" s="206"/>
      <c r="K16" s="206"/>
      <c r="L16" s="206"/>
      <c r="M16" s="202"/>
      <c r="N16" s="205"/>
      <c r="O16" s="206"/>
      <c r="P16" s="206"/>
      <c r="Q16" s="206"/>
      <c r="R16" s="206"/>
      <c r="S16" s="206"/>
      <c r="T16" s="206"/>
      <c r="U16" s="206"/>
      <c r="V16" s="206"/>
      <c r="W16" s="206" t="s">
        <v>2</v>
      </c>
    </row>
    <row r="17" spans="1:23">
      <c r="A17" s="202">
        <v>26</v>
      </c>
      <c r="B17" s="217" t="s">
        <v>58</v>
      </c>
      <c r="C17" s="203"/>
      <c r="D17" s="203" t="s">
        <v>59</v>
      </c>
      <c r="E17" s="203" t="s">
        <v>60</v>
      </c>
      <c r="F17" s="203"/>
      <c r="G17" s="203"/>
      <c r="H17" s="203"/>
      <c r="I17" s="203"/>
      <c r="J17" s="206"/>
      <c r="K17" s="206"/>
      <c r="L17" s="206"/>
      <c r="M17" s="202"/>
      <c r="N17" s="205"/>
      <c r="O17" s="206"/>
      <c r="P17" s="206"/>
      <c r="Q17" s="206"/>
      <c r="R17" s="206"/>
      <c r="S17" s="206"/>
      <c r="T17" s="206"/>
      <c r="U17" s="206"/>
      <c r="V17" s="206"/>
      <c r="W17" s="206"/>
    </row>
    <row r="18" spans="1:23">
      <c r="A18" s="202">
        <v>29</v>
      </c>
      <c r="B18" s="211" t="s">
        <v>61</v>
      </c>
      <c r="C18" s="203"/>
      <c r="D18" s="203"/>
      <c r="E18" s="203" t="s">
        <v>396</v>
      </c>
      <c r="F18" s="203" t="s">
        <v>397</v>
      </c>
      <c r="G18" s="203"/>
      <c r="H18" s="203"/>
      <c r="I18" s="203"/>
      <c r="J18" s="206"/>
      <c r="K18" s="209"/>
      <c r="L18" s="206"/>
      <c r="M18" s="202"/>
      <c r="N18" s="216"/>
      <c r="O18" s="206"/>
      <c r="P18" s="206"/>
      <c r="Q18" s="206"/>
      <c r="R18" s="206"/>
      <c r="S18" s="206"/>
      <c r="T18" s="206"/>
      <c r="U18" s="206"/>
      <c r="V18" s="206"/>
      <c r="W18" s="206" t="s">
        <v>2</v>
      </c>
    </row>
    <row r="19" spans="1:23">
      <c r="A19" s="202">
        <v>30</v>
      </c>
      <c r="B19" s="211" t="s">
        <v>62</v>
      </c>
      <c r="C19" s="203"/>
      <c r="D19" s="203" t="s">
        <v>62</v>
      </c>
      <c r="E19" s="203"/>
      <c r="F19" s="203"/>
      <c r="G19" s="203"/>
      <c r="H19" s="203"/>
      <c r="I19" s="203"/>
      <c r="J19" s="206"/>
      <c r="K19" s="209"/>
      <c r="L19" s="206"/>
      <c r="M19" s="202"/>
      <c r="N19" s="216"/>
      <c r="O19" s="206"/>
      <c r="P19" s="206"/>
      <c r="Q19" s="206"/>
      <c r="R19" s="206"/>
      <c r="S19" s="206"/>
      <c r="T19" s="206"/>
      <c r="U19" s="206"/>
      <c r="V19" s="206"/>
      <c r="W19" s="206" t="s">
        <v>2</v>
      </c>
    </row>
    <row r="20" spans="1:23">
      <c r="A20" s="202">
        <v>31</v>
      </c>
      <c r="B20" s="219" t="s">
        <v>63</v>
      </c>
      <c r="C20" s="203"/>
      <c r="D20" s="203" t="s">
        <v>64</v>
      </c>
      <c r="E20" s="212" t="s">
        <v>65</v>
      </c>
      <c r="F20" s="212" t="s">
        <v>66</v>
      </c>
      <c r="G20" s="203" t="s">
        <v>67</v>
      </c>
      <c r="H20" s="203" t="s">
        <v>68</v>
      </c>
      <c r="I20" s="203"/>
      <c r="J20" s="206"/>
      <c r="K20" s="209"/>
      <c r="L20" s="206"/>
      <c r="M20" s="202"/>
      <c r="N20" s="205"/>
      <c r="O20" s="206"/>
      <c r="P20" s="206"/>
      <c r="Q20" s="206"/>
      <c r="R20" s="206"/>
      <c r="S20" s="206"/>
      <c r="T20" s="206"/>
      <c r="U20" s="206"/>
      <c r="V20" s="206"/>
      <c r="W20" s="206" t="s">
        <v>2</v>
      </c>
    </row>
    <row r="21" spans="1:23">
      <c r="A21" s="202">
        <v>32</v>
      </c>
      <c r="B21" s="205" t="s">
        <v>69</v>
      </c>
      <c r="C21" s="203"/>
      <c r="D21" s="206" t="s">
        <v>398</v>
      </c>
      <c r="E21" s="220"/>
      <c r="F21" s="206"/>
      <c r="G21" s="206"/>
      <c r="H21" s="206"/>
      <c r="I21" s="206"/>
      <c r="J21" s="206"/>
      <c r="K21" s="206"/>
      <c r="L21" s="206"/>
      <c r="M21" s="202"/>
      <c r="N21" s="205"/>
      <c r="O21" s="206"/>
      <c r="P21" s="206"/>
      <c r="Q21" s="206"/>
      <c r="R21" s="206"/>
      <c r="S21" s="206"/>
      <c r="T21" s="206"/>
      <c r="U21" s="206"/>
      <c r="V21" s="206"/>
      <c r="W21" s="206"/>
    </row>
    <row r="22" spans="1:23" s="228" customFormat="1">
      <c r="A22" s="221">
        <v>33</v>
      </c>
      <c r="B22" s="222" t="s">
        <v>70</v>
      </c>
      <c r="C22" s="223"/>
      <c r="D22" s="224" t="s">
        <v>399</v>
      </c>
      <c r="E22" s="225"/>
      <c r="F22" s="225"/>
      <c r="G22" s="225"/>
      <c r="H22" s="225"/>
      <c r="I22" s="226"/>
      <c r="J22" s="226"/>
      <c r="K22" s="227"/>
      <c r="L22" s="226"/>
      <c r="M22" s="221"/>
      <c r="N22" s="222"/>
      <c r="O22" s="226"/>
      <c r="P22" s="226"/>
      <c r="Q22" s="226"/>
      <c r="R22" s="226"/>
      <c r="S22" s="226"/>
      <c r="T22" s="226"/>
      <c r="U22" s="226"/>
      <c r="V22" s="226"/>
      <c r="W22" s="226" t="s">
        <v>2</v>
      </c>
    </row>
    <row r="23" spans="1:23" s="218" customFormat="1">
      <c r="A23" s="229">
        <v>34</v>
      </c>
      <c r="B23" s="230" t="s">
        <v>71</v>
      </c>
      <c r="C23" s="212"/>
      <c r="D23" s="210"/>
      <c r="E23" s="210"/>
      <c r="F23" s="210"/>
      <c r="G23" s="210"/>
      <c r="H23" s="210"/>
      <c r="I23" s="210"/>
      <c r="J23" s="210"/>
      <c r="K23" s="231"/>
      <c r="L23" s="210"/>
      <c r="M23" s="229"/>
      <c r="N23" s="230"/>
      <c r="O23" s="210"/>
      <c r="P23" s="210"/>
      <c r="Q23" s="210"/>
      <c r="R23" s="210"/>
      <c r="S23" s="210"/>
      <c r="T23" s="210"/>
      <c r="U23" s="210"/>
      <c r="V23" s="210"/>
      <c r="W23" s="210" t="s">
        <v>2</v>
      </c>
    </row>
    <row r="24" spans="1:23">
      <c r="A24" s="202">
        <v>35</v>
      </c>
      <c r="B24" s="205" t="s">
        <v>72</v>
      </c>
      <c r="C24" s="232"/>
      <c r="D24" s="232" t="s">
        <v>73</v>
      </c>
      <c r="E24" s="232" t="s">
        <v>74</v>
      </c>
      <c r="F24" s="203" t="s">
        <v>75</v>
      </c>
      <c r="G24" s="203" t="s">
        <v>400</v>
      </c>
      <c r="H24" s="206" t="s">
        <v>401</v>
      </c>
      <c r="I24" s="206" t="s">
        <v>402</v>
      </c>
      <c r="J24" s="206" t="s">
        <v>76</v>
      </c>
      <c r="K24" s="209" t="s">
        <v>77</v>
      </c>
      <c r="L24" s="206" t="s">
        <v>78</v>
      </c>
      <c r="M24" s="202"/>
      <c r="N24" s="205"/>
      <c r="O24" s="206"/>
      <c r="P24" s="206"/>
      <c r="Q24" s="206"/>
      <c r="R24" s="206"/>
      <c r="S24" s="206"/>
      <c r="T24" s="206"/>
      <c r="U24" s="206"/>
      <c r="V24" s="206"/>
      <c r="W24" s="206" t="s">
        <v>2</v>
      </c>
    </row>
    <row r="25" spans="1:23">
      <c r="A25" s="202">
        <v>36</v>
      </c>
      <c r="B25" s="205" t="s">
        <v>79</v>
      </c>
      <c r="C25" s="206"/>
      <c r="D25" s="206" t="s">
        <v>403</v>
      </c>
      <c r="E25" s="206"/>
      <c r="F25" s="206"/>
      <c r="G25" s="206"/>
      <c r="H25" s="206"/>
      <c r="I25" s="206"/>
      <c r="J25" s="206"/>
      <c r="K25" s="206"/>
      <c r="L25" s="206"/>
      <c r="M25" s="202"/>
      <c r="N25" s="205"/>
      <c r="O25" s="206"/>
      <c r="P25" s="206"/>
      <c r="Q25" s="206"/>
      <c r="R25" s="206"/>
      <c r="S25" s="206"/>
      <c r="T25" s="206"/>
      <c r="U25" s="206"/>
      <c r="V25" s="206"/>
      <c r="W25" s="206" t="s">
        <v>2</v>
      </c>
    </row>
    <row r="26" spans="1:23">
      <c r="A26" s="202">
        <v>40</v>
      </c>
      <c r="B26" s="216" t="s">
        <v>80</v>
      </c>
      <c r="C26" s="206"/>
      <c r="D26" s="206" t="s">
        <v>81</v>
      </c>
      <c r="E26" s="206" t="s">
        <v>82</v>
      </c>
      <c r="F26" s="206" t="s">
        <v>83</v>
      </c>
      <c r="G26" s="206" t="s">
        <v>0</v>
      </c>
      <c r="H26" s="206"/>
      <c r="I26" s="206"/>
      <c r="J26" s="206"/>
      <c r="K26" s="209"/>
      <c r="L26" s="206"/>
      <c r="M26" s="233"/>
      <c r="N26" s="216"/>
      <c r="O26" s="206"/>
      <c r="P26" s="206"/>
      <c r="Q26" s="206"/>
      <c r="R26" s="206"/>
      <c r="S26" s="206"/>
      <c r="T26" s="206"/>
      <c r="U26" s="206"/>
      <c r="V26" s="206"/>
      <c r="W26" s="206"/>
    </row>
    <row r="27" spans="1:23" s="218" customFormat="1">
      <c r="A27" s="229">
        <v>41</v>
      </c>
      <c r="B27" s="230" t="s">
        <v>404</v>
      </c>
      <c r="C27" s="210"/>
      <c r="D27" s="210" t="s">
        <v>84</v>
      </c>
      <c r="E27" s="210" t="s">
        <v>85</v>
      </c>
      <c r="F27" s="210" t="s">
        <v>86</v>
      </c>
      <c r="G27" s="210" t="s">
        <v>87</v>
      </c>
      <c r="H27" s="210" t="s">
        <v>405</v>
      </c>
      <c r="I27" s="210" t="s">
        <v>406</v>
      </c>
      <c r="J27" s="210" t="s">
        <v>407</v>
      </c>
      <c r="K27" s="231"/>
      <c r="L27" s="210"/>
      <c r="M27" s="229"/>
      <c r="N27" s="230"/>
      <c r="O27" s="210"/>
      <c r="P27" s="210"/>
      <c r="Q27" s="210"/>
      <c r="R27" s="210"/>
      <c r="S27" s="210"/>
      <c r="T27" s="210"/>
      <c r="U27" s="210"/>
      <c r="V27" s="210"/>
      <c r="W27" s="210" t="s">
        <v>2</v>
      </c>
    </row>
    <row r="28" spans="1:23" s="218" customFormat="1">
      <c r="A28" s="229">
        <v>43</v>
      </c>
      <c r="B28" s="230" t="s">
        <v>88</v>
      </c>
      <c r="C28" s="210"/>
      <c r="D28" s="210"/>
      <c r="E28" s="210"/>
      <c r="F28" s="210"/>
      <c r="G28" s="210" t="s">
        <v>89</v>
      </c>
      <c r="H28" s="210" t="s">
        <v>90</v>
      </c>
      <c r="I28" s="210" t="s">
        <v>91</v>
      </c>
      <c r="J28" s="210" t="s">
        <v>92</v>
      </c>
      <c r="K28" s="231" t="s">
        <v>93</v>
      </c>
      <c r="L28" s="210" t="s">
        <v>94</v>
      </c>
      <c r="M28" s="229" t="s">
        <v>95</v>
      </c>
      <c r="N28" s="230"/>
      <c r="O28" s="210"/>
      <c r="P28" s="210"/>
      <c r="Q28" s="210"/>
      <c r="R28" s="210"/>
      <c r="S28" s="210"/>
      <c r="T28" s="210"/>
      <c r="U28" s="210"/>
      <c r="V28" s="210"/>
      <c r="W28" s="210"/>
    </row>
    <row r="29" spans="1:23" s="218" customFormat="1">
      <c r="A29" s="229">
        <v>49</v>
      </c>
      <c r="B29" s="230" t="s">
        <v>96</v>
      </c>
      <c r="C29" s="210"/>
      <c r="D29" s="210"/>
      <c r="E29" s="210"/>
      <c r="F29" s="210"/>
      <c r="G29" s="210"/>
      <c r="H29" s="210"/>
      <c r="I29" s="210"/>
      <c r="J29" s="210"/>
      <c r="K29" s="231"/>
      <c r="L29" s="210"/>
      <c r="M29" s="229"/>
      <c r="N29" s="230"/>
      <c r="O29" s="210"/>
      <c r="P29" s="210"/>
      <c r="Q29" s="210"/>
      <c r="R29" s="210"/>
      <c r="S29" s="210"/>
      <c r="T29" s="210"/>
      <c r="U29" s="210"/>
      <c r="V29" s="210"/>
      <c r="W29" s="210" t="s">
        <v>2</v>
      </c>
    </row>
    <row r="30" spans="1:23" s="218" customFormat="1">
      <c r="A30" s="229">
        <v>52</v>
      </c>
      <c r="B30" s="230" t="s">
        <v>97</v>
      </c>
      <c r="C30" s="210"/>
      <c r="D30" s="210" t="s">
        <v>98</v>
      </c>
      <c r="E30" s="210"/>
      <c r="F30" s="210"/>
      <c r="G30" s="210"/>
      <c r="H30" s="210"/>
      <c r="I30" s="210"/>
      <c r="J30" s="210"/>
      <c r="K30" s="231"/>
      <c r="L30" s="210"/>
      <c r="M30" s="229"/>
      <c r="N30" s="230"/>
      <c r="O30" s="210"/>
      <c r="P30" s="210"/>
      <c r="Q30" s="210"/>
      <c r="R30" s="210"/>
      <c r="S30" s="210"/>
      <c r="T30" s="210"/>
      <c r="U30" s="210"/>
      <c r="V30" s="210"/>
      <c r="W30" s="210"/>
    </row>
    <row r="31" spans="1:23" s="218" customFormat="1">
      <c r="A31" s="229">
        <v>54</v>
      </c>
      <c r="B31" s="230" t="s">
        <v>99</v>
      </c>
      <c r="C31" s="210"/>
      <c r="D31" s="210" t="s">
        <v>100</v>
      </c>
      <c r="E31" s="210" t="s">
        <v>101</v>
      </c>
      <c r="F31" s="210" t="s">
        <v>102</v>
      </c>
      <c r="G31" s="210"/>
      <c r="H31" s="210"/>
      <c r="I31" s="210"/>
      <c r="J31" s="210"/>
      <c r="K31" s="231"/>
      <c r="L31" s="210"/>
      <c r="M31" s="229"/>
      <c r="N31" s="230"/>
      <c r="O31" s="210"/>
      <c r="P31" s="210"/>
      <c r="Q31" s="210"/>
      <c r="R31" s="210"/>
      <c r="S31" s="210"/>
      <c r="T31" s="210"/>
      <c r="U31" s="210"/>
      <c r="V31" s="210"/>
      <c r="W31" s="210"/>
    </row>
    <row r="32" spans="1:23">
      <c r="A32" s="202">
        <v>55</v>
      </c>
      <c r="B32" s="205" t="s">
        <v>103</v>
      </c>
      <c r="C32" s="206"/>
      <c r="D32" s="206" t="s">
        <v>408</v>
      </c>
      <c r="E32" s="206" t="s">
        <v>409</v>
      </c>
      <c r="F32" s="206"/>
      <c r="G32" s="206"/>
      <c r="H32" s="206"/>
      <c r="I32" s="206"/>
      <c r="J32" s="206"/>
      <c r="K32" s="206"/>
      <c r="L32" s="206"/>
      <c r="M32" s="202"/>
      <c r="N32" s="205"/>
      <c r="O32" s="206"/>
      <c r="P32" s="206"/>
      <c r="Q32" s="206"/>
      <c r="R32" s="206"/>
      <c r="S32" s="206"/>
      <c r="T32" s="206"/>
      <c r="U32" s="206"/>
      <c r="V32" s="206"/>
      <c r="W32" s="206"/>
    </row>
    <row r="33" spans="1:23" s="218" customFormat="1">
      <c r="A33" s="229">
        <v>56</v>
      </c>
      <c r="B33" s="234" t="s">
        <v>104</v>
      </c>
      <c r="C33" s="210"/>
      <c r="D33" s="210" t="s">
        <v>105</v>
      </c>
      <c r="E33" s="210" t="s">
        <v>106</v>
      </c>
      <c r="F33" s="210"/>
      <c r="G33" s="210"/>
      <c r="H33" s="210"/>
      <c r="I33" s="210"/>
      <c r="J33" s="210"/>
      <c r="K33" s="210"/>
      <c r="L33" s="210"/>
      <c r="M33" s="229"/>
      <c r="N33" s="234"/>
      <c r="O33" s="210"/>
      <c r="P33" s="210"/>
      <c r="Q33" s="210"/>
      <c r="R33" s="210"/>
      <c r="S33" s="210"/>
      <c r="T33" s="210"/>
      <c r="U33" s="210"/>
      <c r="V33" s="210"/>
      <c r="W33" s="210"/>
    </row>
    <row r="34" spans="1:23" s="218" customFormat="1">
      <c r="A34" s="229">
        <v>61</v>
      </c>
      <c r="B34" s="234" t="s">
        <v>107</v>
      </c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29"/>
      <c r="N34" s="234"/>
      <c r="O34" s="210"/>
      <c r="P34" s="210"/>
      <c r="Q34" s="210"/>
      <c r="R34" s="210"/>
      <c r="S34" s="210"/>
      <c r="T34" s="210"/>
      <c r="U34" s="210"/>
      <c r="V34" s="210"/>
      <c r="W34" s="210" t="s">
        <v>2</v>
      </c>
    </row>
    <row r="35" spans="1:23" s="218" customFormat="1">
      <c r="A35" s="229">
        <v>62</v>
      </c>
      <c r="B35" s="234" t="s">
        <v>108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29"/>
      <c r="N35" s="234"/>
      <c r="O35" s="210"/>
      <c r="P35" s="210"/>
      <c r="Q35" s="210"/>
      <c r="R35" s="210"/>
      <c r="S35" s="210"/>
      <c r="T35" s="210"/>
      <c r="U35" s="210"/>
      <c r="V35" s="210"/>
      <c r="W35" s="210" t="s">
        <v>2</v>
      </c>
    </row>
    <row r="36" spans="1:23" s="218" customFormat="1">
      <c r="A36" s="229">
        <v>64</v>
      </c>
      <c r="B36" s="234" t="s">
        <v>109</v>
      </c>
      <c r="C36" s="210"/>
      <c r="D36" s="210" t="s">
        <v>110</v>
      </c>
      <c r="E36" s="210" t="s">
        <v>111</v>
      </c>
      <c r="F36" s="210" t="s">
        <v>410</v>
      </c>
      <c r="G36" s="210" t="s">
        <v>112</v>
      </c>
      <c r="H36" s="210"/>
      <c r="I36" s="210"/>
      <c r="J36" s="210"/>
      <c r="K36" s="210"/>
      <c r="L36" s="210"/>
      <c r="M36" s="229"/>
      <c r="N36" s="234"/>
      <c r="O36" s="210"/>
      <c r="P36" s="210"/>
      <c r="Q36" s="210"/>
      <c r="R36" s="210"/>
      <c r="S36" s="210"/>
      <c r="T36" s="210"/>
      <c r="U36" s="210"/>
      <c r="V36" s="210"/>
      <c r="W36" s="210" t="s">
        <v>2</v>
      </c>
    </row>
    <row r="37" spans="1:23" s="218" customFormat="1">
      <c r="A37" s="229">
        <v>65</v>
      </c>
      <c r="B37" s="234" t="s">
        <v>113</v>
      </c>
      <c r="C37" s="210"/>
      <c r="D37" s="210" t="s">
        <v>408</v>
      </c>
      <c r="E37" s="210" t="s">
        <v>409</v>
      </c>
      <c r="F37" s="210"/>
      <c r="G37" s="210"/>
      <c r="H37" s="210"/>
      <c r="I37" s="210"/>
      <c r="J37" s="210"/>
      <c r="K37" s="210"/>
      <c r="L37" s="210"/>
      <c r="M37" s="229"/>
      <c r="N37" s="234"/>
      <c r="O37" s="210"/>
      <c r="P37" s="210"/>
      <c r="Q37" s="210"/>
      <c r="R37" s="210"/>
      <c r="S37" s="210"/>
      <c r="T37" s="210"/>
      <c r="U37" s="210"/>
      <c r="V37" s="210"/>
      <c r="W37" s="210" t="s">
        <v>2</v>
      </c>
    </row>
    <row r="38" spans="1:23" s="218" customFormat="1">
      <c r="A38" s="229">
        <v>69</v>
      </c>
      <c r="B38" s="234" t="s">
        <v>114</v>
      </c>
      <c r="C38" s="210"/>
      <c r="D38" s="210" t="s">
        <v>411</v>
      </c>
      <c r="E38" s="210" t="s">
        <v>115</v>
      </c>
      <c r="F38" s="210" t="s">
        <v>116</v>
      </c>
      <c r="G38" s="210" t="s">
        <v>412</v>
      </c>
      <c r="H38" s="210" t="s">
        <v>413</v>
      </c>
      <c r="I38" s="210"/>
      <c r="J38" s="210"/>
      <c r="K38" s="210"/>
      <c r="L38" s="210"/>
      <c r="M38" s="229"/>
      <c r="N38" s="234"/>
      <c r="O38" s="210"/>
      <c r="P38" s="210"/>
      <c r="Q38" s="210"/>
      <c r="R38" s="210"/>
      <c r="S38" s="210"/>
      <c r="T38" s="210"/>
      <c r="U38" s="210"/>
      <c r="V38" s="210"/>
      <c r="W38" s="210" t="s">
        <v>2</v>
      </c>
    </row>
    <row r="39" spans="1:23" s="218" customFormat="1">
      <c r="A39" s="229">
        <v>77</v>
      </c>
      <c r="B39" s="234" t="s">
        <v>117</v>
      </c>
      <c r="C39" s="210"/>
      <c r="D39" s="210" t="s">
        <v>118</v>
      </c>
      <c r="E39" s="210" t="s">
        <v>119</v>
      </c>
      <c r="F39" s="210" t="s">
        <v>120</v>
      </c>
      <c r="G39" s="210"/>
      <c r="H39" s="210"/>
      <c r="I39" s="210"/>
      <c r="J39" s="210"/>
      <c r="K39" s="210"/>
      <c r="L39" s="210"/>
      <c r="M39" s="229"/>
      <c r="N39" s="234"/>
      <c r="O39" s="210"/>
      <c r="P39" s="210"/>
      <c r="Q39" s="210"/>
      <c r="R39" s="210"/>
      <c r="S39" s="210"/>
      <c r="T39" s="210"/>
      <c r="U39" s="210"/>
      <c r="V39" s="210"/>
      <c r="W39" s="210"/>
    </row>
    <row r="40" spans="1:23">
      <c r="A40" s="202">
        <v>80</v>
      </c>
      <c r="B40" s="216" t="s">
        <v>1</v>
      </c>
      <c r="C40" s="206"/>
      <c r="D40" s="206"/>
      <c r="E40" s="206"/>
      <c r="F40" s="206"/>
      <c r="G40" s="206"/>
      <c r="H40" s="206"/>
      <c r="I40" s="206"/>
      <c r="J40" s="206"/>
      <c r="K40" s="209"/>
      <c r="L40" s="206"/>
      <c r="M40" s="202"/>
      <c r="N40" s="216"/>
      <c r="O40" s="206"/>
      <c r="P40" s="206"/>
      <c r="Q40" s="206"/>
      <c r="R40" s="206"/>
      <c r="S40" s="206"/>
      <c r="T40" s="206"/>
      <c r="U40" s="206"/>
      <c r="V40" s="206"/>
      <c r="W40" s="206" t="s">
        <v>2</v>
      </c>
    </row>
    <row r="41" spans="1:23">
      <c r="A41" s="202"/>
      <c r="B41" s="216"/>
      <c r="C41" s="206"/>
      <c r="D41" s="206"/>
      <c r="E41" s="206"/>
      <c r="F41" s="206"/>
      <c r="G41" s="206"/>
      <c r="H41" s="206"/>
      <c r="I41" s="206"/>
      <c r="J41" s="206"/>
      <c r="K41" s="209"/>
      <c r="L41" s="206"/>
      <c r="M41" s="202"/>
      <c r="N41" s="216"/>
      <c r="O41" s="206"/>
      <c r="P41" s="206"/>
      <c r="Q41" s="206"/>
      <c r="R41" s="206"/>
      <c r="S41" s="206"/>
      <c r="T41" s="206"/>
      <c r="U41" s="206"/>
      <c r="V41" s="206"/>
      <c r="W41" s="206"/>
    </row>
    <row r="42" spans="1:23">
      <c r="A42" s="202"/>
      <c r="B42" s="216"/>
      <c r="C42" s="206"/>
      <c r="D42" s="206"/>
      <c r="E42" s="206"/>
      <c r="F42" s="206"/>
      <c r="G42" s="206"/>
      <c r="H42" s="206"/>
      <c r="I42" s="206"/>
      <c r="J42" s="206"/>
      <c r="K42" s="209"/>
      <c r="L42" s="206"/>
      <c r="M42" s="202"/>
      <c r="N42" s="216"/>
      <c r="O42" s="206"/>
      <c r="P42" s="206"/>
      <c r="Q42" s="206"/>
      <c r="R42" s="206"/>
      <c r="S42" s="206"/>
      <c r="T42" s="206"/>
      <c r="U42" s="206"/>
      <c r="V42" s="206"/>
      <c r="W42" s="206"/>
    </row>
    <row r="43" spans="1:23">
      <c r="A43" s="202"/>
      <c r="B43" s="216"/>
      <c r="C43" s="206"/>
      <c r="D43" s="206"/>
      <c r="E43" s="206"/>
      <c r="F43" s="206"/>
      <c r="G43" s="206"/>
      <c r="H43" s="206"/>
      <c r="I43" s="206"/>
      <c r="J43" s="206"/>
      <c r="K43" s="209"/>
      <c r="L43" s="206"/>
      <c r="M43" s="202"/>
      <c r="N43" s="216"/>
      <c r="O43" s="206"/>
      <c r="P43" s="206"/>
      <c r="Q43" s="206"/>
      <c r="R43" s="206"/>
      <c r="S43" s="206"/>
      <c r="T43" s="206"/>
      <c r="U43" s="206"/>
      <c r="V43" s="206"/>
      <c r="W43" s="206"/>
    </row>
    <row r="44" spans="1:23">
      <c r="A44" s="202"/>
      <c r="B44" s="216"/>
      <c r="C44" s="206"/>
      <c r="D44" s="206"/>
      <c r="E44" s="206"/>
      <c r="F44" s="206"/>
      <c r="G44" s="206"/>
      <c r="H44" s="206"/>
      <c r="I44" s="206"/>
      <c r="J44" s="206"/>
      <c r="K44" s="209"/>
      <c r="L44" s="206"/>
      <c r="M44" s="202"/>
      <c r="N44" s="216"/>
      <c r="O44" s="206"/>
      <c r="P44" s="206"/>
      <c r="Q44" s="206"/>
      <c r="R44" s="206"/>
      <c r="S44" s="206"/>
      <c r="T44" s="206"/>
      <c r="U44" s="206"/>
      <c r="V44" s="206"/>
      <c r="W44" s="206"/>
    </row>
    <row r="45" spans="1:23">
      <c r="A45" s="202"/>
      <c r="B45" s="205"/>
      <c r="C45" s="206"/>
      <c r="D45" s="206"/>
      <c r="E45" s="206"/>
      <c r="F45" s="206"/>
      <c r="G45" s="206"/>
      <c r="H45" s="206"/>
      <c r="I45" s="206"/>
      <c r="J45" s="206"/>
      <c r="K45" s="209"/>
      <c r="L45" s="206"/>
      <c r="M45" s="202"/>
      <c r="N45" s="205"/>
      <c r="O45" s="206"/>
      <c r="P45" s="206"/>
      <c r="Q45" s="206"/>
      <c r="R45" s="206"/>
      <c r="S45" s="206"/>
      <c r="T45" s="206"/>
      <c r="U45" s="206"/>
      <c r="V45" s="206"/>
      <c r="W45" s="206"/>
    </row>
    <row r="46" spans="1:23">
      <c r="A46" s="202"/>
      <c r="B46" s="205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2"/>
      <c r="N46" s="205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1:23" s="239" customFormat="1">
      <c r="A47" s="235"/>
      <c r="B47" s="236"/>
      <c r="C47" s="237"/>
      <c r="D47" s="237"/>
      <c r="E47" s="237"/>
      <c r="F47" s="237"/>
      <c r="G47" s="237"/>
      <c r="H47" s="237"/>
      <c r="I47" s="237"/>
      <c r="J47" s="237"/>
      <c r="K47" s="238"/>
      <c r="L47" s="237"/>
      <c r="M47" s="235"/>
      <c r="N47" s="236"/>
      <c r="O47" s="237"/>
      <c r="P47" s="237"/>
      <c r="Q47" s="237"/>
      <c r="R47" s="237"/>
      <c r="S47" s="237"/>
      <c r="T47" s="237"/>
      <c r="U47" s="237"/>
      <c r="V47" s="237"/>
      <c r="W47" s="237"/>
    </row>
    <row r="48" spans="1:23">
      <c r="A48" s="202"/>
      <c r="B48" s="205"/>
      <c r="C48" s="206"/>
      <c r="D48" s="206"/>
      <c r="E48" s="206"/>
      <c r="F48" s="210"/>
      <c r="G48" s="206"/>
      <c r="H48" s="206"/>
      <c r="I48" s="206"/>
      <c r="J48" s="206"/>
      <c r="K48" s="205"/>
      <c r="L48" s="206"/>
      <c r="M48" s="202"/>
      <c r="N48" s="205"/>
      <c r="O48" s="206"/>
      <c r="P48" s="206"/>
      <c r="Q48" s="206"/>
      <c r="R48" s="206"/>
      <c r="S48" s="206"/>
      <c r="T48" s="206"/>
      <c r="U48" s="206"/>
      <c r="V48" s="206"/>
      <c r="W48" s="206"/>
    </row>
    <row r="49" spans="1:23">
      <c r="A49" s="202"/>
      <c r="B49" s="205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2"/>
      <c r="N49" s="205"/>
      <c r="O49" s="206"/>
      <c r="P49" s="206"/>
      <c r="Q49" s="206"/>
      <c r="R49" s="206"/>
      <c r="S49" s="206"/>
      <c r="T49" s="206"/>
      <c r="U49" s="206"/>
      <c r="V49" s="206"/>
      <c r="W49" s="206"/>
    </row>
    <row r="50" spans="1:23">
      <c r="A50" s="202"/>
      <c r="B50" s="205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2"/>
      <c r="N50" s="205"/>
      <c r="O50" s="206"/>
      <c r="P50" s="206"/>
      <c r="Q50" s="206"/>
      <c r="R50" s="206"/>
      <c r="S50" s="206"/>
      <c r="T50" s="206"/>
      <c r="U50" s="206"/>
      <c r="V50" s="206"/>
      <c r="W50" s="206"/>
    </row>
    <row r="51" spans="1:23">
      <c r="A51" s="202"/>
      <c r="B51" s="216"/>
      <c r="C51" s="206"/>
      <c r="D51" s="206"/>
      <c r="E51" s="206"/>
      <c r="F51" s="206"/>
      <c r="G51" s="206"/>
      <c r="H51" s="206"/>
      <c r="I51" s="206"/>
      <c r="J51" s="206"/>
      <c r="K51" s="209"/>
      <c r="L51" s="206"/>
      <c r="M51" s="202"/>
      <c r="N51" s="216"/>
      <c r="O51" s="206"/>
      <c r="P51" s="206"/>
      <c r="Q51" s="206"/>
      <c r="R51" s="206"/>
      <c r="S51" s="206"/>
      <c r="T51" s="206"/>
      <c r="U51" s="206"/>
      <c r="V51" s="206"/>
      <c r="W51" s="206"/>
    </row>
    <row r="52" spans="1:23">
      <c r="A52" s="202"/>
      <c r="B52" s="205"/>
      <c r="C52" s="206"/>
      <c r="D52" s="206"/>
      <c r="E52" s="206"/>
      <c r="F52" s="206"/>
      <c r="G52" s="206"/>
      <c r="H52" s="206"/>
      <c r="I52" s="206"/>
      <c r="J52" s="206"/>
      <c r="K52" s="209"/>
      <c r="L52" s="206"/>
      <c r="M52" s="202"/>
      <c r="N52" s="205"/>
      <c r="O52" s="206"/>
      <c r="P52" s="206"/>
      <c r="Q52" s="206"/>
      <c r="R52" s="206"/>
      <c r="S52" s="206"/>
      <c r="T52" s="206"/>
      <c r="U52" s="206"/>
      <c r="V52" s="206"/>
      <c r="W52" s="206"/>
    </row>
    <row r="53" spans="1:23">
      <c r="A53" s="202"/>
      <c r="B53" s="205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2"/>
      <c r="N53" s="205"/>
      <c r="O53" s="206"/>
      <c r="P53" s="206"/>
      <c r="Q53" s="206"/>
      <c r="R53" s="206"/>
      <c r="S53" s="206"/>
      <c r="T53" s="206"/>
      <c r="U53" s="206"/>
      <c r="V53" s="206"/>
      <c r="W53" s="206"/>
    </row>
    <row r="54" spans="1:23">
      <c r="A54" s="202"/>
      <c r="B54" s="216"/>
      <c r="C54" s="206"/>
      <c r="D54" s="206"/>
      <c r="E54" s="206"/>
      <c r="F54" s="206"/>
      <c r="G54" s="206"/>
      <c r="H54" s="206"/>
      <c r="I54" s="206"/>
      <c r="J54" s="206"/>
      <c r="K54" s="209"/>
      <c r="L54" s="206"/>
      <c r="M54" s="202"/>
      <c r="N54" s="216"/>
      <c r="O54" s="206"/>
      <c r="P54" s="206"/>
      <c r="Q54" s="206"/>
      <c r="R54" s="206"/>
      <c r="S54" s="206"/>
      <c r="T54" s="206"/>
      <c r="U54" s="206"/>
      <c r="V54" s="206"/>
      <c r="W54" s="206"/>
    </row>
    <row r="55" spans="1:23">
      <c r="A55" s="202"/>
      <c r="B55" s="205"/>
      <c r="C55" s="206"/>
      <c r="D55" s="206"/>
      <c r="E55" s="206"/>
      <c r="F55" s="206"/>
      <c r="G55" s="206"/>
      <c r="H55" s="206"/>
      <c r="I55" s="206"/>
      <c r="J55" s="206"/>
      <c r="K55" s="209"/>
      <c r="L55" s="206"/>
      <c r="M55" s="202"/>
      <c r="N55" s="205"/>
      <c r="O55" s="206"/>
      <c r="P55" s="206"/>
      <c r="Q55" s="206"/>
      <c r="R55" s="206"/>
      <c r="S55" s="206"/>
      <c r="T55" s="206"/>
      <c r="U55" s="206"/>
      <c r="V55" s="206"/>
      <c r="W55" s="206"/>
    </row>
    <row r="56" spans="1:23">
      <c r="A56" s="202"/>
      <c r="B56" s="205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2"/>
      <c r="N56" s="205"/>
      <c r="O56" s="206"/>
      <c r="P56" s="206"/>
      <c r="Q56" s="206"/>
      <c r="R56" s="206"/>
      <c r="S56" s="206"/>
      <c r="T56" s="206"/>
      <c r="U56" s="206"/>
      <c r="V56" s="206"/>
      <c r="W56" s="206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10" sqref="C10"/>
    </sheetView>
  </sheetViews>
  <sheetFormatPr defaultRowHeight="17"/>
  <cols>
    <col min="1" max="1" width="11" customWidth="1"/>
    <col min="2" max="2" width="9.08984375" customWidth="1"/>
    <col min="3" max="3" width="25.453125" customWidth="1"/>
    <col min="4" max="4" width="13.453125" customWidth="1"/>
    <col min="5" max="5" width="13.36328125" customWidth="1"/>
    <col min="6" max="6" width="12.26953125" customWidth="1"/>
    <col min="7" max="7" width="13.36328125" customWidth="1"/>
    <col min="8" max="8" width="16.26953125" customWidth="1"/>
    <col min="9" max="9" width="15.1796875" customWidth="1"/>
  </cols>
  <sheetData>
    <row r="1" spans="1:9" ht="25">
      <c r="A1" s="295" t="s">
        <v>497</v>
      </c>
      <c r="B1" s="295"/>
      <c r="C1" s="295"/>
      <c r="D1" s="295"/>
      <c r="E1" s="295"/>
      <c r="F1" s="295"/>
      <c r="G1" s="295"/>
      <c r="H1" s="295"/>
      <c r="I1" s="280"/>
    </row>
    <row r="2" spans="1:9">
      <c r="A2" s="283" t="s">
        <v>491</v>
      </c>
      <c r="B2" t="s">
        <v>495</v>
      </c>
      <c r="I2" s="280"/>
    </row>
    <row r="3" spans="1:9">
      <c r="A3" s="283" t="s">
        <v>492</v>
      </c>
      <c r="B3" t="s">
        <v>496</v>
      </c>
      <c r="G3">
        <v>2500</v>
      </c>
      <c r="I3" s="280"/>
    </row>
    <row r="4" spans="1:9" s="287" customFormat="1" ht="14.5">
      <c r="A4" s="281" t="s">
        <v>465</v>
      </c>
      <c r="B4" s="281" t="s">
        <v>466</v>
      </c>
      <c r="C4" s="281" t="s">
        <v>467</v>
      </c>
      <c r="D4" s="281" t="s">
        <v>493</v>
      </c>
      <c r="E4" s="282" t="s">
        <v>498</v>
      </c>
      <c r="F4" s="284" t="s">
        <v>494</v>
      </c>
      <c r="G4" s="282" t="s">
        <v>501</v>
      </c>
      <c r="H4" s="286" t="s">
        <v>499</v>
      </c>
      <c r="I4" s="285" t="s">
        <v>500</v>
      </c>
    </row>
  </sheetData>
  <mergeCells count="1">
    <mergeCell ref="A1:H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81640625" defaultRowHeight="17"/>
  <cols>
    <col min="1" max="1" width="2.6328125" style="198" customWidth="1"/>
    <col min="2" max="2" width="16" style="2" customWidth="1"/>
    <col min="3" max="10" width="11.81640625" style="2" customWidth="1"/>
    <col min="11" max="12" width="13.81640625" style="2" customWidth="1"/>
    <col min="13" max="16384" width="8.81640625" style="2"/>
  </cols>
  <sheetData>
    <row r="1" spans="1:12" s="181" customFormat="1" ht="30" customHeight="1">
      <c r="A1" s="178"/>
      <c r="B1" s="179" t="s">
        <v>267</v>
      </c>
      <c r="C1" s="179">
        <v>0</v>
      </c>
      <c r="D1" s="179">
        <v>1</v>
      </c>
      <c r="E1" s="179">
        <v>2</v>
      </c>
      <c r="F1" s="179">
        <v>3</v>
      </c>
      <c r="G1" s="179">
        <v>4</v>
      </c>
      <c r="H1" s="179">
        <v>5</v>
      </c>
      <c r="I1" s="179">
        <v>6</v>
      </c>
      <c r="J1" s="179">
        <v>7</v>
      </c>
      <c r="K1" s="179">
        <v>8</v>
      </c>
      <c r="L1" s="180">
        <v>9</v>
      </c>
    </row>
    <row r="2" spans="1:12" s="186" customFormat="1" ht="30" customHeight="1">
      <c r="A2" s="182">
        <v>1</v>
      </c>
      <c r="B2" s="183" t="s">
        <v>328</v>
      </c>
      <c r="C2" s="184" t="s">
        <v>329</v>
      </c>
      <c r="D2" s="184" t="s">
        <v>330</v>
      </c>
      <c r="E2" s="184" t="s">
        <v>270</v>
      </c>
      <c r="F2" s="184" t="s">
        <v>271</v>
      </c>
      <c r="G2" s="184" t="s">
        <v>272</v>
      </c>
      <c r="H2" s="184" t="s">
        <v>273</v>
      </c>
      <c r="I2" s="184" t="s">
        <v>274</v>
      </c>
      <c r="J2" s="184" t="s">
        <v>275</v>
      </c>
      <c r="K2" s="184" t="s">
        <v>276</v>
      </c>
      <c r="L2" s="185" t="s">
        <v>331</v>
      </c>
    </row>
    <row r="3" spans="1:12" ht="30" customHeight="1">
      <c r="A3" s="182">
        <v>2</v>
      </c>
      <c r="B3" s="1" t="s">
        <v>277</v>
      </c>
      <c r="C3" s="184" t="s">
        <v>278</v>
      </c>
      <c r="D3" s="184" t="s">
        <v>279</v>
      </c>
      <c r="E3" s="184" t="s">
        <v>280</v>
      </c>
      <c r="F3" s="184" t="s">
        <v>281</v>
      </c>
      <c r="G3" s="184" t="s">
        <v>282</v>
      </c>
      <c r="H3" s="184" t="s">
        <v>283</v>
      </c>
      <c r="I3" s="184" t="s">
        <v>284</v>
      </c>
      <c r="J3" s="156"/>
      <c r="K3" s="184" t="s">
        <v>285</v>
      </c>
      <c r="L3" s="185" t="s">
        <v>286</v>
      </c>
    </row>
    <row r="4" spans="1:12" ht="30" customHeight="1">
      <c r="A4" s="182">
        <v>3</v>
      </c>
      <c r="B4" s="1" t="s">
        <v>287</v>
      </c>
      <c r="C4" s="184" t="s">
        <v>288</v>
      </c>
      <c r="D4" s="184" t="s">
        <v>289</v>
      </c>
      <c r="E4" s="184" t="s">
        <v>290</v>
      </c>
      <c r="F4" s="184" t="s">
        <v>291</v>
      </c>
      <c r="G4" s="184" t="s">
        <v>292</v>
      </c>
      <c r="H4" s="184" t="s">
        <v>293</v>
      </c>
      <c r="I4" s="184" t="s">
        <v>294</v>
      </c>
      <c r="J4" s="184" t="s">
        <v>295</v>
      </c>
      <c r="K4" s="184" t="s">
        <v>296</v>
      </c>
      <c r="L4" s="185" t="s">
        <v>297</v>
      </c>
    </row>
    <row r="5" spans="1:12" ht="30" customHeight="1">
      <c r="A5" s="182">
        <v>4</v>
      </c>
      <c r="B5" s="187" t="s">
        <v>298</v>
      </c>
      <c r="C5" s="184" t="s">
        <v>299</v>
      </c>
      <c r="D5" s="184" t="s">
        <v>332</v>
      </c>
      <c r="E5" s="184" t="s">
        <v>300</v>
      </c>
      <c r="F5" s="184" t="s">
        <v>301</v>
      </c>
      <c r="G5" s="184" t="s">
        <v>302</v>
      </c>
      <c r="H5" s="184" t="s">
        <v>303</v>
      </c>
      <c r="I5" s="184" t="s">
        <v>333</v>
      </c>
      <c r="J5" s="184"/>
      <c r="K5" s="184" t="s">
        <v>304</v>
      </c>
      <c r="L5" s="185" t="s">
        <v>305</v>
      </c>
    </row>
    <row r="6" spans="1:12" ht="30" customHeight="1">
      <c r="A6" s="182">
        <v>5</v>
      </c>
      <c r="B6" s="1" t="s">
        <v>306</v>
      </c>
      <c r="C6" s="184" t="s">
        <v>334</v>
      </c>
      <c r="D6" s="184" t="s">
        <v>335</v>
      </c>
      <c r="E6" s="184" t="s">
        <v>307</v>
      </c>
      <c r="F6" s="184" t="s">
        <v>336</v>
      </c>
      <c r="G6" s="184" t="s">
        <v>308</v>
      </c>
      <c r="H6" s="184" t="s">
        <v>309</v>
      </c>
      <c r="I6" s="188" t="s">
        <v>310</v>
      </c>
      <c r="J6" s="184" t="s">
        <v>337</v>
      </c>
      <c r="K6" s="184" t="s">
        <v>311</v>
      </c>
      <c r="L6" s="185" t="s">
        <v>312</v>
      </c>
    </row>
    <row r="7" spans="1:12" ht="30" customHeight="1">
      <c r="A7" s="182">
        <v>6</v>
      </c>
      <c r="B7" s="187" t="s">
        <v>338</v>
      </c>
      <c r="C7" s="184" t="s">
        <v>313</v>
      </c>
      <c r="D7" s="184" t="s">
        <v>314</v>
      </c>
      <c r="E7" s="184" t="s">
        <v>315</v>
      </c>
      <c r="F7" s="184" t="s">
        <v>316</v>
      </c>
      <c r="G7" s="184" t="s">
        <v>317</v>
      </c>
      <c r="H7" s="189" t="s">
        <v>318</v>
      </c>
      <c r="I7" s="184" t="s">
        <v>319</v>
      </c>
      <c r="J7" s="190"/>
      <c r="K7" s="184" t="s">
        <v>320</v>
      </c>
      <c r="L7" s="185" t="s">
        <v>321</v>
      </c>
    </row>
    <row r="8" spans="1:12" ht="30" customHeight="1">
      <c r="A8" s="182">
        <v>7</v>
      </c>
      <c r="B8" s="191" t="s">
        <v>339</v>
      </c>
      <c r="C8" s="184" t="s">
        <v>268</v>
      </c>
      <c r="D8" s="184" t="s">
        <v>340</v>
      </c>
      <c r="E8" s="184" t="s">
        <v>322</v>
      </c>
      <c r="F8" s="184" t="s">
        <v>341</v>
      </c>
      <c r="G8" s="184" t="s">
        <v>269</v>
      </c>
      <c r="H8" s="184"/>
      <c r="I8" s="192" t="s">
        <v>342</v>
      </c>
      <c r="J8" s="184" t="s">
        <v>323</v>
      </c>
      <c r="K8" s="184"/>
      <c r="L8" s="185" t="s">
        <v>343</v>
      </c>
    </row>
    <row r="9" spans="1:12" ht="30" customHeight="1">
      <c r="A9" s="182">
        <v>8</v>
      </c>
      <c r="B9" s="1" t="s">
        <v>121</v>
      </c>
      <c r="C9" s="184" t="s">
        <v>344</v>
      </c>
      <c r="D9" s="184" t="s">
        <v>345</v>
      </c>
      <c r="E9" s="184" t="s">
        <v>346</v>
      </c>
      <c r="F9" s="184" t="s">
        <v>347</v>
      </c>
      <c r="G9" s="184" t="s">
        <v>348</v>
      </c>
      <c r="H9" s="184" t="s">
        <v>349</v>
      </c>
      <c r="I9" s="184" t="s">
        <v>324</v>
      </c>
      <c r="J9" s="184" t="s">
        <v>325</v>
      </c>
      <c r="K9" s="184" t="s">
        <v>326</v>
      </c>
      <c r="L9" s="185" t="s">
        <v>350</v>
      </c>
    </row>
    <row r="10" spans="1:12" ht="30" customHeight="1">
      <c r="A10" s="182">
        <v>9</v>
      </c>
      <c r="B10" s="1" t="s">
        <v>351</v>
      </c>
      <c r="C10" s="184" t="s">
        <v>352</v>
      </c>
      <c r="D10" s="184" t="s">
        <v>353</v>
      </c>
      <c r="E10" s="184" t="s">
        <v>354</v>
      </c>
      <c r="F10" s="184" t="s">
        <v>355</v>
      </c>
      <c r="G10" s="184"/>
      <c r="H10" s="184"/>
      <c r="I10" s="184"/>
      <c r="J10" s="184"/>
      <c r="K10" s="184"/>
      <c r="L10" s="193" t="s">
        <v>356</v>
      </c>
    </row>
    <row r="11" spans="1:12" ht="30" customHeight="1" thickBot="1">
      <c r="A11" s="194"/>
      <c r="B11" s="195" t="s">
        <v>327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7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90" zoomScaleNormal="90" workbookViewId="0">
      <selection activeCell="A2" sqref="A2"/>
    </sheetView>
  </sheetViews>
  <sheetFormatPr defaultRowHeight="13.5"/>
  <cols>
    <col min="1" max="1" width="13.08984375" style="254" customWidth="1"/>
    <col min="2" max="2" width="9.36328125" style="254" customWidth="1"/>
    <col min="3" max="3" width="34.81640625" style="254" customWidth="1"/>
    <col min="4" max="4" width="5.90625" style="254" customWidth="1"/>
    <col min="5" max="6" width="9.36328125" style="254" customWidth="1"/>
    <col min="7" max="7" width="12.08984375" style="260" customWidth="1"/>
    <col min="8" max="8" width="12.1796875" style="260" customWidth="1"/>
    <col min="9" max="9" width="18.08984375" style="254" customWidth="1"/>
    <col min="10" max="10" width="6.36328125" style="261" customWidth="1"/>
    <col min="11" max="11" width="8" style="261" customWidth="1"/>
    <col min="12" max="12" width="25.08984375" style="261" customWidth="1"/>
    <col min="13" max="13" width="8.90625" style="261" bestFit="1" customWidth="1"/>
    <col min="14" max="168" width="9" style="254"/>
    <col min="169" max="169" width="9.36328125" style="254" customWidth="1"/>
    <col min="170" max="170" width="34.81640625" style="254" customWidth="1"/>
    <col min="171" max="171" width="5.90625" style="254" customWidth="1"/>
    <col min="172" max="172" width="9.36328125" style="254" customWidth="1"/>
    <col min="173" max="173" width="9" style="254" customWidth="1"/>
    <col min="174" max="174" width="11.08984375" style="254" customWidth="1"/>
    <col min="175" max="175" width="18.08984375" style="254" customWidth="1"/>
    <col min="176" max="176" width="6.36328125" style="254" customWidth="1"/>
    <col min="177" max="177" width="8" style="254" customWidth="1"/>
    <col min="178" max="179" width="6.36328125" style="254" customWidth="1"/>
    <col min="180" max="181" width="8" style="254" customWidth="1"/>
    <col min="182" max="183" width="4.81640625" style="254" customWidth="1"/>
    <col min="184" max="187" width="7.81640625" style="254" customWidth="1"/>
    <col min="188" max="188" width="7.90625" style="254" customWidth="1"/>
    <col min="189" max="189" width="7.6328125" style="254" customWidth="1"/>
    <col min="190" max="190" width="7.08984375" style="254" customWidth="1"/>
    <col min="191" max="191" width="7.1796875" style="254" customWidth="1"/>
    <col min="192" max="192" width="7.36328125" style="254" customWidth="1"/>
    <col min="193" max="193" width="5.6328125" style="254" customWidth="1"/>
    <col min="194" max="194" width="6" style="254" customWidth="1"/>
    <col min="195" max="195" width="8" style="254" customWidth="1"/>
    <col min="196" max="205" width="7.81640625" style="254" customWidth="1"/>
    <col min="206" max="206" width="5.453125" style="254" bestFit="1" customWidth="1"/>
    <col min="207" max="207" width="5.81640625" style="254" bestFit="1" customWidth="1"/>
    <col min="208" max="424" width="9" style="254"/>
    <col min="425" max="425" width="9.36328125" style="254" customWidth="1"/>
    <col min="426" max="426" width="34.81640625" style="254" customWidth="1"/>
    <col min="427" max="427" width="5.90625" style="254" customWidth="1"/>
    <col min="428" max="428" width="9.36328125" style="254" customWidth="1"/>
    <col min="429" max="429" width="9" style="254" customWidth="1"/>
    <col min="430" max="430" width="11.08984375" style="254" customWidth="1"/>
    <col min="431" max="431" width="18.08984375" style="254" customWidth="1"/>
    <col min="432" max="432" width="6.36328125" style="254" customWidth="1"/>
    <col min="433" max="433" width="8" style="254" customWidth="1"/>
    <col min="434" max="435" width="6.36328125" style="254" customWidth="1"/>
    <col min="436" max="437" width="8" style="254" customWidth="1"/>
    <col min="438" max="439" width="4.81640625" style="254" customWidth="1"/>
    <col min="440" max="443" width="7.81640625" style="254" customWidth="1"/>
    <col min="444" max="444" width="7.90625" style="254" customWidth="1"/>
    <col min="445" max="445" width="7.6328125" style="254" customWidth="1"/>
    <col min="446" max="446" width="7.08984375" style="254" customWidth="1"/>
    <col min="447" max="447" width="7.1796875" style="254" customWidth="1"/>
    <col min="448" max="448" width="7.36328125" style="254" customWidth="1"/>
    <col min="449" max="449" width="5.6328125" style="254" customWidth="1"/>
    <col min="450" max="450" width="6" style="254" customWidth="1"/>
    <col min="451" max="451" width="8" style="254" customWidth="1"/>
    <col min="452" max="461" width="7.81640625" style="254" customWidth="1"/>
    <col min="462" max="462" width="5.453125" style="254" bestFit="1" customWidth="1"/>
    <col min="463" max="463" width="5.81640625" style="254" bestFit="1" customWidth="1"/>
    <col min="464" max="680" width="9" style="254"/>
    <col min="681" max="681" width="9.36328125" style="254" customWidth="1"/>
    <col min="682" max="682" width="34.81640625" style="254" customWidth="1"/>
    <col min="683" max="683" width="5.90625" style="254" customWidth="1"/>
    <col min="684" max="684" width="9.36328125" style="254" customWidth="1"/>
    <col min="685" max="685" width="9" style="254" customWidth="1"/>
    <col min="686" max="686" width="11.08984375" style="254" customWidth="1"/>
    <col min="687" max="687" width="18.08984375" style="254" customWidth="1"/>
    <col min="688" max="688" width="6.36328125" style="254" customWidth="1"/>
    <col min="689" max="689" width="8" style="254" customWidth="1"/>
    <col min="690" max="691" width="6.36328125" style="254" customWidth="1"/>
    <col min="692" max="693" width="8" style="254" customWidth="1"/>
    <col min="694" max="695" width="4.81640625" style="254" customWidth="1"/>
    <col min="696" max="699" width="7.81640625" style="254" customWidth="1"/>
    <col min="700" max="700" width="7.90625" style="254" customWidth="1"/>
    <col min="701" max="701" width="7.6328125" style="254" customWidth="1"/>
    <col min="702" max="702" width="7.08984375" style="254" customWidth="1"/>
    <col min="703" max="703" width="7.1796875" style="254" customWidth="1"/>
    <col min="704" max="704" width="7.36328125" style="254" customWidth="1"/>
    <col min="705" max="705" width="5.6328125" style="254" customWidth="1"/>
    <col min="706" max="706" width="6" style="254" customWidth="1"/>
    <col min="707" max="707" width="8" style="254" customWidth="1"/>
    <col min="708" max="717" width="7.81640625" style="254" customWidth="1"/>
    <col min="718" max="718" width="5.453125" style="254" bestFit="1" customWidth="1"/>
    <col min="719" max="719" width="5.81640625" style="254" bestFit="1" customWidth="1"/>
    <col min="720" max="936" width="9" style="254"/>
    <col min="937" max="937" width="9.36328125" style="254" customWidth="1"/>
    <col min="938" max="938" width="34.81640625" style="254" customWidth="1"/>
    <col min="939" max="939" width="5.90625" style="254" customWidth="1"/>
    <col min="940" max="940" width="9.36328125" style="254" customWidth="1"/>
    <col min="941" max="941" width="9" style="254" customWidth="1"/>
    <col min="942" max="942" width="11.08984375" style="254" customWidth="1"/>
    <col min="943" max="943" width="18.08984375" style="254" customWidth="1"/>
    <col min="944" max="944" width="6.36328125" style="254" customWidth="1"/>
    <col min="945" max="945" width="8" style="254" customWidth="1"/>
    <col min="946" max="947" width="6.36328125" style="254" customWidth="1"/>
    <col min="948" max="949" width="8" style="254" customWidth="1"/>
    <col min="950" max="951" width="4.81640625" style="254" customWidth="1"/>
    <col min="952" max="955" width="7.81640625" style="254" customWidth="1"/>
    <col min="956" max="956" width="7.90625" style="254" customWidth="1"/>
    <col min="957" max="957" width="7.6328125" style="254" customWidth="1"/>
    <col min="958" max="958" width="7.08984375" style="254" customWidth="1"/>
    <col min="959" max="959" width="7.1796875" style="254" customWidth="1"/>
    <col min="960" max="960" width="7.36328125" style="254" customWidth="1"/>
    <col min="961" max="961" width="5.6328125" style="254" customWidth="1"/>
    <col min="962" max="962" width="6" style="254" customWidth="1"/>
    <col min="963" max="963" width="8" style="254" customWidth="1"/>
    <col min="964" max="973" width="7.81640625" style="254" customWidth="1"/>
    <col min="974" max="974" width="5.453125" style="254" bestFit="1" customWidth="1"/>
    <col min="975" max="975" width="5.81640625" style="254" bestFit="1" customWidth="1"/>
    <col min="976" max="1192" width="9" style="254"/>
    <col min="1193" max="1193" width="9.36328125" style="254" customWidth="1"/>
    <col min="1194" max="1194" width="34.81640625" style="254" customWidth="1"/>
    <col min="1195" max="1195" width="5.90625" style="254" customWidth="1"/>
    <col min="1196" max="1196" width="9.36328125" style="254" customWidth="1"/>
    <col min="1197" max="1197" width="9" style="254" customWidth="1"/>
    <col min="1198" max="1198" width="11.08984375" style="254" customWidth="1"/>
    <col min="1199" max="1199" width="18.08984375" style="254" customWidth="1"/>
    <col min="1200" max="1200" width="6.36328125" style="254" customWidth="1"/>
    <col min="1201" max="1201" width="8" style="254" customWidth="1"/>
    <col min="1202" max="1203" width="6.36328125" style="254" customWidth="1"/>
    <col min="1204" max="1205" width="8" style="254" customWidth="1"/>
    <col min="1206" max="1207" width="4.81640625" style="254" customWidth="1"/>
    <col min="1208" max="1211" width="7.81640625" style="254" customWidth="1"/>
    <col min="1212" max="1212" width="7.90625" style="254" customWidth="1"/>
    <col min="1213" max="1213" width="7.6328125" style="254" customWidth="1"/>
    <col min="1214" max="1214" width="7.08984375" style="254" customWidth="1"/>
    <col min="1215" max="1215" width="7.1796875" style="254" customWidth="1"/>
    <col min="1216" max="1216" width="7.36328125" style="254" customWidth="1"/>
    <col min="1217" max="1217" width="5.6328125" style="254" customWidth="1"/>
    <col min="1218" max="1218" width="6" style="254" customWidth="1"/>
    <col min="1219" max="1219" width="8" style="254" customWidth="1"/>
    <col min="1220" max="1229" width="7.81640625" style="254" customWidth="1"/>
    <col min="1230" max="1230" width="5.453125" style="254" bestFit="1" customWidth="1"/>
    <col min="1231" max="1231" width="5.81640625" style="254" bestFit="1" customWidth="1"/>
    <col min="1232" max="1448" width="9" style="254"/>
    <col min="1449" max="1449" width="9.36328125" style="254" customWidth="1"/>
    <col min="1450" max="1450" width="34.81640625" style="254" customWidth="1"/>
    <col min="1451" max="1451" width="5.90625" style="254" customWidth="1"/>
    <col min="1452" max="1452" width="9.36328125" style="254" customWidth="1"/>
    <col min="1453" max="1453" width="9" style="254" customWidth="1"/>
    <col min="1454" max="1454" width="11.08984375" style="254" customWidth="1"/>
    <col min="1455" max="1455" width="18.08984375" style="254" customWidth="1"/>
    <col min="1456" max="1456" width="6.36328125" style="254" customWidth="1"/>
    <col min="1457" max="1457" width="8" style="254" customWidth="1"/>
    <col min="1458" max="1459" width="6.36328125" style="254" customWidth="1"/>
    <col min="1460" max="1461" width="8" style="254" customWidth="1"/>
    <col min="1462" max="1463" width="4.81640625" style="254" customWidth="1"/>
    <col min="1464" max="1467" width="7.81640625" style="254" customWidth="1"/>
    <col min="1468" max="1468" width="7.90625" style="254" customWidth="1"/>
    <col min="1469" max="1469" width="7.6328125" style="254" customWidth="1"/>
    <col min="1470" max="1470" width="7.08984375" style="254" customWidth="1"/>
    <col min="1471" max="1471" width="7.1796875" style="254" customWidth="1"/>
    <col min="1472" max="1472" width="7.36328125" style="254" customWidth="1"/>
    <col min="1473" max="1473" width="5.6328125" style="254" customWidth="1"/>
    <col min="1474" max="1474" width="6" style="254" customWidth="1"/>
    <col min="1475" max="1475" width="8" style="254" customWidth="1"/>
    <col min="1476" max="1485" width="7.81640625" style="254" customWidth="1"/>
    <col min="1486" max="1486" width="5.453125" style="254" bestFit="1" customWidth="1"/>
    <col min="1487" max="1487" width="5.81640625" style="254" bestFit="1" customWidth="1"/>
    <col min="1488" max="1704" width="9" style="254"/>
    <col min="1705" max="1705" width="9.36328125" style="254" customWidth="1"/>
    <col min="1706" max="1706" width="34.81640625" style="254" customWidth="1"/>
    <col min="1707" max="1707" width="5.90625" style="254" customWidth="1"/>
    <col min="1708" max="1708" width="9.36328125" style="254" customWidth="1"/>
    <col min="1709" max="1709" width="9" style="254" customWidth="1"/>
    <col min="1710" max="1710" width="11.08984375" style="254" customWidth="1"/>
    <col min="1711" max="1711" width="18.08984375" style="254" customWidth="1"/>
    <col min="1712" max="1712" width="6.36328125" style="254" customWidth="1"/>
    <col min="1713" max="1713" width="8" style="254" customWidth="1"/>
    <col min="1714" max="1715" width="6.36328125" style="254" customWidth="1"/>
    <col min="1716" max="1717" width="8" style="254" customWidth="1"/>
    <col min="1718" max="1719" width="4.81640625" style="254" customWidth="1"/>
    <col min="1720" max="1723" width="7.81640625" style="254" customWidth="1"/>
    <col min="1724" max="1724" width="7.90625" style="254" customWidth="1"/>
    <col min="1725" max="1725" width="7.6328125" style="254" customWidth="1"/>
    <col min="1726" max="1726" width="7.08984375" style="254" customWidth="1"/>
    <col min="1727" max="1727" width="7.1796875" style="254" customWidth="1"/>
    <col min="1728" max="1728" width="7.36328125" style="254" customWidth="1"/>
    <col min="1729" max="1729" width="5.6328125" style="254" customWidth="1"/>
    <col min="1730" max="1730" width="6" style="254" customWidth="1"/>
    <col min="1731" max="1731" width="8" style="254" customWidth="1"/>
    <col min="1732" max="1741" width="7.81640625" style="254" customWidth="1"/>
    <col min="1742" max="1742" width="5.453125" style="254" bestFit="1" customWidth="1"/>
    <col min="1743" max="1743" width="5.81640625" style="254" bestFit="1" customWidth="1"/>
    <col min="1744" max="1960" width="9" style="254"/>
    <col min="1961" max="1961" width="9.36328125" style="254" customWidth="1"/>
    <col min="1962" max="1962" width="34.81640625" style="254" customWidth="1"/>
    <col min="1963" max="1963" width="5.90625" style="254" customWidth="1"/>
    <col min="1964" max="1964" width="9.36328125" style="254" customWidth="1"/>
    <col min="1965" max="1965" width="9" style="254" customWidth="1"/>
    <col min="1966" max="1966" width="11.08984375" style="254" customWidth="1"/>
    <col min="1967" max="1967" width="18.08984375" style="254" customWidth="1"/>
    <col min="1968" max="1968" width="6.36328125" style="254" customWidth="1"/>
    <col min="1969" max="1969" width="8" style="254" customWidth="1"/>
    <col min="1970" max="1971" width="6.36328125" style="254" customWidth="1"/>
    <col min="1972" max="1973" width="8" style="254" customWidth="1"/>
    <col min="1974" max="1975" width="4.81640625" style="254" customWidth="1"/>
    <col min="1976" max="1979" width="7.81640625" style="254" customWidth="1"/>
    <col min="1980" max="1980" width="7.90625" style="254" customWidth="1"/>
    <col min="1981" max="1981" width="7.6328125" style="254" customWidth="1"/>
    <col min="1982" max="1982" width="7.08984375" style="254" customWidth="1"/>
    <col min="1983" max="1983" width="7.1796875" style="254" customWidth="1"/>
    <col min="1984" max="1984" width="7.36328125" style="254" customWidth="1"/>
    <col min="1985" max="1985" width="5.6328125" style="254" customWidth="1"/>
    <col min="1986" max="1986" width="6" style="254" customWidth="1"/>
    <col min="1987" max="1987" width="8" style="254" customWidth="1"/>
    <col min="1988" max="1997" width="7.81640625" style="254" customWidth="1"/>
    <col min="1998" max="1998" width="5.453125" style="254" bestFit="1" customWidth="1"/>
    <col min="1999" max="1999" width="5.81640625" style="254" bestFit="1" customWidth="1"/>
    <col min="2000" max="2216" width="9" style="254"/>
    <col min="2217" max="2217" width="9.36328125" style="254" customWidth="1"/>
    <col min="2218" max="2218" width="34.81640625" style="254" customWidth="1"/>
    <col min="2219" max="2219" width="5.90625" style="254" customWidth="1"/>
    <col min="2220" max="2220" width="9.36328125" style="254" customWidth="1"/>
    <col min="2221" max="2221" width="9" style="254" customWidth="1"/>
    <col min="2222" max="2222" width="11.08984375" style="254" customWidth="1"/>
    <col min="2223" max="2223" width="18.08984375" style="254" customWidth="1"/>
    <col min="2224" max="2224" width="6.36328125" style="254" customWidth="1"/>
    <col min="2225" max="2225" width="8" style="254" customWidth="1"/>
    <col min="2226" max="2227" width="6.36328125" style="254" customWidth="1"/>
    <col min="2228" max="2229" width="8" style="254" customWidth="1"/>
    <col min="2230" max="2231" width="4.81640625" style="254" customWidth="1"/>
    <col min="2232" max="2235" width="7.81640625" style="254" customWidth="1"/>
    <col min="2236" max="2236" width="7.90625" style="254" customWidth="1"/>
    <col min="2237" max="2237" width="7.6328125" style="254" customWidth="1"/>
    <col min="2238" max="2238" width="7.08984375" style="254" customWidth="1"/>
    <col min="2239" max="2239" width="7.1796875" style="254" customWidth="1"/>
    <col min="2240" max="2240" width="7.36328125" style="254" customWidth="1"/>
    <col min="2241" max="2241" width="5.6328125" style="254" customWidth="1"/>
    <col min="2242" max="2242" width="6" style="254" customWidth="1"/>
    <col min="2243" max="2243" width="8" style="254" customWidth="1"/>
    <col min="2244" max="2253" width="7.81640625" style="254" customWidth="1"/>
    <col min="2254" max="2254" width="5.453125" style="254" bestFit="1" customWidth="1"/>
    <col min="2255" max="2255" width="5.81640625" style="254" bestFit="1" customWidth="1"/>
    <col min="2256" max="2472" width="9" style="254"/>
    <col min="2473" max="2473" width="9.36328125" style="254" customWidth="1"/>
    <col min="2474" max="2474" width="34.81640625" style="254" customWidth="1"/>
    <col min="2475" max="2475" width="5.90625" style="254" customWidth="1"/>
    <col min="2476" max="2476" width="9.36328125" style="254" customWidth="1"/>
    <col min="2477" max="2477" width="9" style="254" customWidth="1"/>
    <col min="2478" max="2478" width="11.08984375" style="254" customWidth="1"/>
    <col min="2479" max="2479" width="18.08984375" style="254" customWidth="1"/>
    <col min="2480" max="2480" width="6.36328125" style="254" customWidth="1"/>
    <col min="2481" max="2481" width="8" style="254" customWidth="1"/>
    <col min="2482" max="2483" width="6.36328125" style="254" customWidth="1"/>
    <col min="2484" max="2485" width="8" style="254" customWidth="1"/>
    <col min="2486" max="2487" width="4.81640625" style="254" customWidth="1"/>
    <col min="2488" max="2491" width="7.81640625" style="254" customWidth="1"/>
    <col min="2492" max="2492" width="7.90625" style="254" customWidth="1"/>
    <col min="2493" max="2493" width="7.6328125" style="254" customWidth="1"/>
    <col min="2494" max="2494" width="7.08984375" style="254" customWidth="1"/>
    <col min="2495" max="2495" width="7.1796875" style="254" customWidth="1"/>
    <col min="2496" max="2496" width="7.36328125" style="254" customWidth="1"/>
    <col min="2497" max="2497" width="5.6328125" style="254" customWidth="1"/>
    <col min="2498" max="2498" width="6" style="254" customWidth="1"/>
    <col min="2499" max="2499" width="8" style="254" customWidth="1"/>
    <col min="2500" max="2509" width="7.81640625" style="254" customWidth="1"/>
    <col min="2510" max="2510" width="5.453125" style="254" bestFit="1" customWidth="1"/>
    <col min="2511" max="2511" width="5.81640625" style="254" bestFit="1" customWidth="1"/>
    <col min="2512" max="2728" width="9" style="254"/>
    <col min="2729" max="2729" width="9.36328125" style="254" customWidth="1"/>
    <col min="2730" max="2730" width="34.81640625" style="254" customWidth="1"/>
    <col min="2731" max="2731" width="5.90625" style="254" customWidth="1"/>
    <col min="2732" max="2732" width="9.36328125" style="254" customWidth="1"/>
    <col min="2733" max="2733" width="9" style="254" customWidth="1"/>
    <col min="2734" max="2734" width="11.08984375" style="254" customWidth="1"/>
    <col min="2735" max="2735" width="18.08984375" style="254" customWidth="1"/>
    <col min="2736" max="2736" width="6.36328125" style="254" customWidth="1"/>
    <col min="2737" max="2737" width="8" style="254" customWidth="1"/>
    <col min="2738" max="2739" width="6.36328125" style="254" customWidth="1"/>
    <col min="2740" max="2741" width="8" style="254" customWidth="1"/>
    <col min="2742" max="2743" width="4.81640625" style="254" customWidth="1"/>
    <col min="2744" max="2747" width="7.81640625" style="254" customWidth="1"/>
    <col min="2748" max="2748" width="7.90625" style="254" customWidth="1"/>
    <col min="2749" max="2749" width="7.6328125" style="254" customWidth="1"/>
    <col min="2750" max="2750" width="7.08984375" style="254" customWidth="1"/>
    <col min="2751" max="2751" width="7.1796875" style="254" customWidth="1"/>
    <col min="2752" max="2752" width="7.36328125" style="254" customWidth="1"/>
    <col min="2753" max="2753" width="5.6328125" style="254" customWidth="1"/>
    <col min="2754" max="2754" width="6" style="254" customWidth="1"/>
    <col min="2755" max="2755" width="8" style="254" customWidth="1"/>
    <col min="2756" max="2765" width="7.81640625" style="254" customWidth="1"/>
    <col min="2766" max="2766" width="5.453125" style="254" bestFit="1" customWidth="1"/>
    <col min="2767" max="2767" width="5.81640625" style="254" bestFit="1" customWidth="1"/>
    <col min="2768" max="2984" width="9" style="254"/>
    <col min="2985" max="2985" width="9.36328125" style="254" customWidth="1"/>
    <col min="2986" max="2986" width="34.81640625" style="254" customWidth="1"/>
    <col min="2987" max="2987" width="5.90625" style="254" customWidth="1"/>
    <col min="2988" max="2988" width="9.36328125" style="254" customWidth="1"/>
    <col min="2989" max="2989" width="9" style="254" customWidth="1"/>
    <col min="2990" max="2990" width="11.08984375" style="254" customWidth="1"/>
    <col min="2991" max="2991" width="18.08984375" style="254" customWidth="1"/>
    <col min="2992" max="2992" width="6.36328125" style="254" customWidth="1"/>
    <col min="2993" max="2993" width="8" style="254" customWidth="1"/>
    <col min="2994" max="2995" width="6.36328125" style="254" customWidth="1"/>
    <col min="2996" max="2997" width="8" style="254" customWidth="1"/>
    <col min="2998" max="2999" width="4.81640625" style="254" customWidth="1"/>
    <col min="3000" max="3003" width="7.81640625" style="254" customWidth="1"/>
    <col min="3004" max="3004" width="7.90625" style="254" customWidth="1"/>
    <col min="3005" max="3005" width="7.6328125" style="254" customWidth="1"/>
    <col min="3006" max="3006" width="7.08984375" style="254" customWidth="1"/>
    <col min="3007" max="3007" width="7.1796875" style="254" customWidth="1"/>
    <col min="3008" max="3008" width="7.36328125" style="254" customWidth="1"/>
    <col min="3009" max="3009" width="5.6328125" style="254" customWidth="1"/>
    <col min="3010" max="3010" width="6" style="254" customWidth="1"/>
    <col min="3011" max="3011" width="8" style="254" customWidth="1"/>
    <col min="3012" max="3021" width="7.81640625" style="254" customWidth="1"/>
    <col min="3022" max="3022" width="5.453125" style="254" bestFit="1" customWidth="1"/>
    <col min="3023" max="3023" width="5.81640625" style="254" bestFit="1" customWidth="1"/>
    <col min="3024" max="3240" width="9" style="254"/>
    <col min="3241" max="3241" width="9.36328125" style="254" customWidth="1"/>
    <col min="3242" max="3242" width="34.81640625" style="254" customWidth="1"/>
    <col min="3243" max="3243" width="5.90625" style="254" customWidth="1"/>
    <col min="3244" max="3244" width="9.36328125" style="254" customWidth="1"/>
    <col min="3245" max="3245" width="9" style="254" customWidth="1"/>
    <col min="3246" max="3246" width="11.08984375" style="254" customWidth="1"/>
    <col min="3247" max="3247" width="18.08984375" style="254" customWidth="1"/>
    <col min="3248" max="3248" width="6.36328125" style="254" customWidth="1"/>
    <col min="3249" max="3249" width="8" style="254" customWidth="1"/>
    <col min="3250" max="3251" width="6.36328125" style="254" customWidth="1"/>
    <col min="3252" max="3253" width="8" style="254" customWidth="1"/>
    <col min="3254" max="3255" width="4.81640625" style="254" customWidth="1"/>
    <col min="3256" max="3259" width="7.81640625" style="254" customWidth="1"/>
    <col min="3260" max="3260" width="7.90625" style="254" customWidth="1"/>
    <col min="3261" max="3261" width="7.6328125" style="254" customWidth="1"/>
    <col min="3262" max="3262" width="7.08984375" style="254" customWidth="1"/>
    <col min="3263" max="3263" width="7.1796875" style="254" customWidth="1"/>
    <col min="3264" max="3264" width="7.36328125" style="254" customWidth="1"/>
    <col min="3265" max="3265" width="5.6328125" style="254" customWidth="1"/>
    <col min="3266" max="3266" width="6" style="254" customWidth="1"/>
    <col min="3267" max="3267" width="8" style="254" customWidth="1"/>
    <col min="3268" max="3277" width="7.81640625" style="254" customWidth="1"/>
    <col min="3278" max="3278" width="5.453125" style="254" bestFit="1" customWidth="1"/>
    <col min="3279" max="3279" width="5.81640625" style="254" bestFit="1" customWidth="1"/>
    <col min="3280" max="3496" width="9" style="254"/>
    <col min="3497" max="3497" width="9.36328125" style="254" customWidth="1"/>
    <col min="3498" max="3498" width="34.81640625" style="254" customWidth="1"/>
    <col min="3499" max="3499" width="5.90625" style="254" customWidth="1"/>
    <col min="3500" max="3500" width="9.36328125" style="254" customWidth="1"/>
    <col min="3501" max="3501" width="9" style="254" customWidth="1"/>
    <col min="3502" max="3502" width="11.08984375" style="254" customWidth="1"/>
    <col min="3503" max="3503" width="18.08984375" style="254" customWidth="1"/>
    <col min="3504" max="3504" width="6.36328125" style="254" customWidth="1"/>
    <col min="3505" max="3505" width="8" style="254" customWidth="1"/>
    <col min="3506" max="3507" width="6.36328125" style="254" customWidth="1"/>
    <col min="3508" max="3509" width="8" style="254" customWidth="1"/>
    <col min="3510" max="3511" width="4.81640625" style="254" customWidth="1"/>
    <col min="3512" max="3515" width="7.81640625" style="254" customWidth="1"/>
    <col min="3516" max="3516" width="7.90625" style="254" customWidth="1"/>
    <col min="3517" max="3517" width="7.6328125" style="254" customWidth="1"/>
    <col min="3518" max="3518" width="7.08984375" style="254" customWidth="1"/>
    <col min="3519" max="3519" width="7.1796875" style="254" customWidth="1"/>
    <col min="3520" max="3520" width="7.36328125" style="254" customWidth="1"/>
    <col min="3521" max="3521" width="5.6328125" style="254" customWidth="1"/>
    <col min="3522" max="3522" width="6" style="254" customWidth="1"/>
    <col min="3523" max="3523" width="8" style="254" customWidth="1"/>
    <col min="3524" max="3533" width="7.81640625" style="254" customWidth="1"/>
    <col min="3534" max="3534" width="5.453125" style="254" bestFit="1" customWidth="1"/>
    <col min="3535" max="3535" width="5.81640625" style="254" bestFit="1" customWidth="1"/>
    <col min="3536" max="3752" width="9" style="254"/>
    <col min="3753" max="3753" width="9.36328125" style="254" customWidth="1"/>
    <col min="3754" max="3754" width="34.81640625" style="254" customWidth="1"/>
    <col min="3755" max="3755" width="5.90625" style="254" customWidth="1"/>
    <col min="3756" max="3756" width="9.36328125" style="254" customWidth="1"/>
    <col min="3757" max="3757" width="9" style="254" customWidth="1"/>
    <col min="3758" max="3758" width="11.08984375" style="254" customWidth="1"/>
    <col min="3759" max="3759" width="18.08984375" style="254" customWidth="1"/>
    <col min="3760" max="3760" width="6.36328125" style="254" customWidth="1"/>
    <col min="3761" max="3761" width="8" style="254" customWidth="1"/>
    <col min="3762" max="3763" width="6.36328125" style="254" customWidth="1"/>
    <col min="3764" max="3765" width="8" style="254" customWidth="1"/>
    <col min="3766" max="3767" width="4.81640625" style="254" customWidth="1"/>
    <col min="3768" max="3771" width="7.81640625" style="254" customWidth="1"/>
    <col min="3772" max="3772" width="7.90625" style="254" customWidth="1"/>
    <col min="3773" max="3773" width="7.6328125" style="254" customWidth="1"/>
    <col min="3774" max="3774" width="7.08984375" style="254" customWidth="1"/>
    <col min="3775" max="3775" width="7.1796875" style="254" customWidth="1"/>
    <col min="3776" max="3776" width="7.36328125" style="254" customWidth="1"/>
    <col min="3777" max="3777" width="5.6328125" style="254" customWidth="1"/>
    <col min="3778" max="3778" width="6" style="254" customWidth="1"/>
    <col min="3779" max="3779" width="8" style="254" customWidth="1"/>
    <col min="3780" max="3789" width="7.81640625" style="254" customWidth="1"/>
    <col min="3790" max="3790" width="5.453125" style="254" bestFit="1" customWidth="1"/>
    <col min="3791" max="3791" width="5.81640625" style="254" bestFit="1" customWidth="1"/>
    <col min="3792" max="4008" width="9" style="254"/>
    <col min="4009" max="4009" width="9.36328125" style="254" customWidth="1"/>
    <col min="4010" max="4010" width="34.81640625" style="254" customWidth="1"/>
    <col min="4011" max="4011" width="5.90625" style="254" customWidth="1"/>
    <col min="4012" max="4012" width="9.36328125" style="254" customWidth="1"/>
    <col min="4013" max="4013" width="9" style="254" customWidth="1"/>
    <col min="4014" max="4014" width="11.08984375" style="254" customWidth="1"/>
    <col min="4015" max="4015" width="18.08984375" style="254" customWidth="1"/>
    <col min="4016" max="4016" width="6.36328125" style="254" customWidth="1"/>
    <col min="4017" max="4017" width="8" style="254" customWidth="1"/>
    <col min="4018" max="4019" width="6.36328125" style="254" customWidth="1"/>
    <col min="4020" max="4021" width="8" style="254" customWidth="1"/>
    <col min="4022" max="4023" width="4.81640625" style="254" customWidth="1"/>
    <col min="4024" max="4027" width="7.81640625" style="254" customWidth="1"/>
    <col min="4028" max="4028" width="7.90625" style="254" customWidth="1"/>
    <col min="4029" max="4029" width="7.6328125" style="254" customWidth="1"/>
    <col min="4030" max="4030" width="7.08984375" style="254" customWidth="1"/>
    <col min="4031" max="4031" width="7.1796875" style="254" customWidth="1"/>
    <col min="4032" max="4032" width="7.36328125" style="254" customWidth="1"/>
    <col min="4033" max="4033" width="5.6328125" style="254" customWidth="1"/>
    <col min="4034" max="4034" width="6" style="254" customWidth="1"/>
    <col min="4035" max="4035" width="8" style="254" customWidth="1"/>
    <col min="4036" max="4045" width="7.81640625" style="254" customWidth="1"/>
    <col min="4046" max="4046" width="5.453125" style="254" bestFit="1" customWidth="1"/>
    <col min="4047" max="4047" width="5.81640625" style="254" bestFit="1" customWidth="1"/>
    <col min="4048" max="4264" width="9" style="254"/>
    <col min="4265" max="4265" width="9.36328125" style="254" customWidth="1"/>
    <col min="4266" max="4266" width="34.81640625" style="254" customWidth="1"/>
    <col min="4267" max="4267" width="5.90625" style="254" customWidth="1"/>
    <col min="4268" max="4268" width="9.36328125" style="254" customWidth="1"/>
    <col min="4269" max="4269" width="9" style="254" customWidth="1"/>
    <col min="4270" max="4270" width="11.08984375" style="254" customWidth="1"/>
    <col min="4271" max="4271" width="18.08984375" style="254" customWidth="1"/>
    <col min="4272" max="4272" width="6.36328125" style="254" customWidth="1"/>
    <col min="4273" max="4273" width="8" style="254" customWidth="1"/>
    <col min="4274" max="4275" width="6.36328125" style="254" customWidth="1"/>
    <col min="4276" max="4277" width="8" style="254" customWidth="1"/>
    <col min="4278" max="4279" width="4.81640625" style="254" customWidth="1"/>
    <col min="4280" max="4283" width="7.81640625" style="254" customWidth="1"/>
    <col min="4284" max="4284" width="7.90625" style="254" customWidth="1"/>
    <col min="4285" max="4285" width="7.6328125" style="254" customWidth="1"/>
    <col min="4286" max="4286" width="7.08984375" style="254" customWidth="1"/>
    <col min="4287" max="4287" width="7.1796875" style="254" customWidth="1"/>
    <col min="4288" max="4288" width="7.36328125" style="254" customWidth="1"/>
    <col min="4289" max="4289" width="5.6328125" style="254" customWidth="1"/>
    <col min="4290" max="4290" width="6" style="254" customWidth="1"/>
    <col min="4291" max="4291" width="8" style="254" customWidth="1"/>
    <col min="4292" max="4301" width="7.81640625" style="254" customWidth="1"/>
    <col min="4302" max="4302" width="5.453125" style="254" bestFit="1" customWidth="1"/>
    <col min="4303" max="4303" width="5.81640625" style="254" bestFit="1" customWidth="1"/>
    <col min="4304" max="4520" width="9" style="254"/>
    <col min="4521" max="4521" width="9.36328125" style="254" customWidth="1"/>
    <col min="4522" max="4522" width="34.81640625" style="254" customWidth="1"/>
    <col min="4523" max="4523" width="5.90625" style="254" customWidth="1"/>
    <col min="4524" max="4524" width="9.36328125" style="254" customWidth="1"/>
    <col min="4525" max="4525" width="9" style="254" customWidth="1"/>
    <col min="4526" max="4526" width="11.08984375" style="254" customWidth="1"/>
    <col min="4527" max="4527" width="18.08984375" style="254" customWidth="1"/>
    <col min="4528" max="4528" width="6.36328125" style="254" customWidth="1"/>
    <col min="4529" max="4529" width="8" style="254" customWidth="1"/>
    <col min="4530" max="4531" width="6.36328125" style="254" customWidth="1"/>
    <col min="4532" max="4533" width="8" style="254" customWidth="1"/>
    <col min="4534" max="4535" width="4.81640625" style="254" customWidth="1"/>
    <col min="4536" max="4539" width="7.81640625" style="254" customWidth="1"/>
    <col min="4540" max="4540" width="7.90625" style="254" customWidth="1"/>
    <col min="4541" max="4541" width="7.6328125" style="254" customWidth="1"/>
    <col min="4542" max="4542" width="7.08984375" style="254" customWidth="1"/>
    <col min="4543" max="4543" width="7.1796875" style="254" customWidth="1"/>
    <col min="4544" max="4544" width="7.36328125" style="254" customWidth="1"/>
    <col min="4545" max="4545" width="5.6328125" style="254" customWidth="1"/>
    <col min="4546" max="4546" width="6" style="254" customWidth="1"/>
    <col min="4547" max="4547" width="8" style="254" customWidth="1"/>
    <col min="4548" max="4557" width="7.81640625" style="254" customWidth="1"/>
    <col min="4558" max="4558" width="5.453125" style="254" bestFit="1" customWidth="1"/>
    <col min="4559" max="4559" width="5.81640625" style="254" bestFit="1" customWidth="1"/>
    <col min="4560" max="4776" width="9" style="254"/>
    <col min="4777" max="4777" width="9.36328125" style="254" customWidth="1"/>
    <col min="4778" max="4778" width="34.81640625" style="254" customWidth="1"/>
    <col min="4779" max="4779" width="5.90625" style="254" customWidth="1"/>
    <col min="4780" max="4780" width="9.36328125" style="254" customWidth="1"/>
    <col min="4781" max="4781" width="9" style="254" customWidth="1"/>
    <col min="4782" max="4782" width="11.08984375" style="254" customWidth="1"/>
    <col min="4783" max="4783" width="18.08984375" style="254" customWidth="1"/>
    <col min="4784" max="4784" width="6.36328125" style="254" customWidth="1"/>
    <col min="4785" max="4785" width="8" style="254" customWidth="1"/>
    <col min="4786" max="4787" width="6.36328125" style="254" customWidth="1"/>
    <col min="4788" max="4789" width="8" style="254" customWidth="1"/>
    <col min="4790" max="4791" width="4.81640625" style="254" customWidth="1"/>
    <col min="4792" max="4795" width="7.81640625" style="254" customWidth="1"/>
    <col min="4796" max="4796" width="7.90625" style="254" customWidth="1"/>
    <col min="4797" max="4797" width="7.6328125" style="254" customWidth="1"/>
    <col min="4798" max="4798" width="7.08984375" style="254" customWidth="1"/>
    <col min="4799" max="4799" width="7.1796875" style="254" customWidth="1"/>
    <col min="4800" max="4800" width="7.36328125" style="254" customWidth="1"/>
    <col min="4801" max="4801" width="5.6328125" style="254" customWidth="1"/>
    <col min="4802" max="4802" width="6" style="254" customWidth="1"/>
    <col min="4803" max="4803" width="8" style="254" customWidth="1"/>
    <col min="4804" max="4813" width="7.81640625" style="254" customWidth="1"/>
    <col min="4814" max="4814" width="5.453125" style="254" bestFit="1" customWidth="1"/>
    <col min="4815" max="4815" width="5.81640625" style="254" bestFit="1" customWidth="1"/>
    <col min="4816" max="5032" width="9" style="254"/>
    <col min="5033" max="5033" width="9.36328125" style="254" customWidth="1"/>
    <col min="5034" max="5034" width="34.81640625" style="254" customWidth="1"/>
    <col min="5035" max="5035" width="5.90625" style="254" customWidth="1"/>
    <col min="5036" max="5036" width="9.36328125" style="254" customWidth="1"/>
    <col min="5037" max="5037" width="9" style="254" customWidth="1"/>
    <col min="5038" max="5038" width="11.08984375" style="254" customWidth="1"/>
    <col min="5039" max="5039" width="18.08984375" style="254" customWidth="1"/>
    <col min="5040" max="5040" width="6.36328125" style="254" customWidth="1"/>
    <col min="5041" max="5041" width="8" style="254" customWidth="1"/>
    <col min="5042" max="5043" width="6.36328125" style="254" customWidth="1"/>
    <col min="5044" max="5045" width="8" style="254" customWidth="1"/>
    <col min="5046" max="5047" width="4.81640625" style="254" customWidth="1"/>
    <col min="5048" max="5051" width="7.81640625" style="254" customWidth="1"/>
    <col min="5052" max="5052" width="7.90625" style="254" customWidth="1"/>
    <col min="5053" max="5053" width="7.6328125" style="254" customWidth="1"/>
    <col min="5054" max="5054" width="7.08984375" style="254" customWidth="1"/>
    <col min="5055" max="5055" width="7.1796875" style="254" customWidth="1"/>
    <col min="5056" max="5056" width="7.36328125" style="254" customWidth="1"/>
    <col min="5057" max="5057" width="5.6328125" style="254" customWidth="1"/>
    <col min="5058" max="5058" width="6" style="254" customWidth="1"/>
    <col min="5059" max="5059" width="8" style="254" customWidth="1"/>
    <col min="5060" max="5069" width="7.81640625" style="254" customWidth="1"/>
    <col min="5070" max="5070" width="5.453125" style="254" bestFit="1" customWidth="1"/>
    <col min="5071" max="5071" width="5.81640625" style="254" bestFit="1" customWidth="1"/>
    <col min="5072" max="5288" width="9" style="254"/>
    <col min="5289" max="5289" width="9.36328125" style="254" customWidth="1"/>
    <col min="5290" max="5290" width="34.81640625" style="254" customWidth="1"/>
    <col min="5291" max="5291" width="5.90625" style="254" customWidth="1"/>
    <col min="5292" max="5292" width="9.36328125" style="254" customWidth="1"/>
    <col min="5293" max="5293" width="9" style="254" customWidth="1"/>
    <col min="5294" max="5294" width="11.08984375" style="254" customWidth="1"/>
    <col min="5295" max="5295" width="18.08984375" style="254" customWidth="1"/>
    <col min="5296" max="5296" width="6.36328125" style="254" customWidth="1"/>
    <col min="5297" max="5297" width="8" style="254" customWidth="1"/>
    <col min="5298" max="5299" width="6.36328125" style="254" customWidth="1"/>
    <col min="5300" max="5301" width="8" style="254" customWidth="1"/>
    <col min="5302" max="5303" width="4.81640625" style="254" customWidth="1"/>
    <col min="5304" max="5307" width="7.81640625" style="254" customWidth="1"/>
    <col min="5308" max="5308" width="7.90625" style="254" customWidth="1"/>
    <col min="5309" max="5309" width="7.6328125" style="254" customWidth="1"/>
    <col min="5310" max="5310" width="7.08984375" style="254" customWidth="1"/>
    <col min="5311" max="5311" width="7.1796875" style="254" customWidth="1"/>
    <col min="5312" max="5312" width="7.36328125" style="254" customWidth="1"/>
    <col min="5313" max="5313" width="5.6328125" style="254" customWidth="1"/>
    <col min="5314" max="5314" width="6" style="254" customWidth="1"/>
    <col min="5315" max="5315" width="8" style="254" customWidth="1"/>
    <col min="5316" max="5325" width="7.81640625" style="254" customWidth="1"/>
    <col min="5326" max="5326" width="5.453125" style="254" bestFit="1" customWidth="1"/>
    <col min="5327" max="5327" width="5.81640625" style="254" bestFit="1" customWidth="1"/>
    <col min="5328" max="5544" width="9" style="254"/>
    <col min="5545" max="5545" width="9.36328125" style="254" customWidth="1"/>
    <col min="5546" max="5546" width="34.81640625" style="254" customWidth="1"/>
    <col min="5547" max="5547" width="5.90625" style="254" customWidth="1"/>
    <col min="5548" max="5548" width="9.36328125" style="254" customWidth="1"/>
    <col min="5549" max="5549" width="9" style="254" customWidth="1"/>
    <col min="5550" max="5550" width="11.08984375" style="254" customWidth="1"/>
    <col min="5551" max="5551" width="18.08984375" style="254" customWidth="1"/>
    <col min="5552" max="5552" width="6.36328125" style="254" customWidth="1"/>
    <col min="5553" max="5553" width="8" style="254" customWidth="1"/>
    <col min="5554" max="5555" width="6.36328125" style="254" customWidth="1"/>
    <col min="5556" max="5557" width="8" style="254" customWidth="1"/>
    <col min="5558" max="5559" width="4.81640625" style="254" customWidth="1"/>
    <col min="5560" max="5563" width="7.81640625" style="254" customWidth="1"/>
    <col min="5564" max="5564" width="7.90625" style="254" customWidth="1"/>
    <col min="5565" max="5565" width="7.6328125" style="254" customWidth="1"/>
    <col min="5566" max="5566" width="7.08984375" style="254" customWidth="1"/>
    <col min="5567" max="5567" width="7.1796875" style="254" customWidth="1"/>
    <col min="5568" max="5568" width="7.36328125" style="254" customWidth="1"/>
    <col min="5569" max="5569" width="5.6328125" style="254" customWidth="1"/>
    <col min="5570" max="5570" width="6" style="254" customWidth="1"/>
    <col min="5571" max="5571" width="8" style="254" customWidth="1"/>
    <col min="5572" max="5581" width="7.81640625" style="254" customWidth="1"/>
    <col min="5582" max="5582" width="5.453125" style="254" bestFit="1" customWidth="1"/>
    <col min="5583" max="5583" width="5.81640625" style="254" bestFit="1" customWidth="1"/>
    <col min="5584" max="5800" width="9" style="254"/>
    <col min="5801" max="5801" width="9.36328125" style="254" customWidth="1"/>
    <col min="5802" max="5802" width="34.81640625" style="254" customWidth="1"/>
    <col min="5803" max="5803" width="5.90625" style="254" customWidth="1"/>
    <col min="5804" max="5804" width="9.36328125" style="254" customWidth="1"/>
    <col min="5805" max="5805" width="9" style="254" customWidth="1"/>
    <col min="5806" max="5806" width="11.08984375" style="254" customWidth="1"/>
    <col min="5807" max="5807" width="18.08984375" style="254" customWidth="1"/>
    <col min="5808" max="5808" width="6.36328125" style="254" customWidth="1"/>
    <col min="5809" max="5809" width="8" style="254" customWidth="1"/>
    <col min="5810" max="5811" width="6.36328125" style="254" customWidth="1"/>
    <col min="5812" max="5813" width="8" style="254" customWidth="1"/>
    <col min="5814" max="5815" width="4.81640625" style="254" customWidth="1"/>
    <col min="5816" max="5819" width="7.81640625" style="254" customWidth="1"/>
    <col min="5820" max="5820" width="7.90625" style="254" customWidth="1"/>
    <col min="5821" max="5821" width="7.6328125" style="254" customWidth="1"/>
    <col min="5822" max="5822" width="7.08984375" style="254" customWidth="1"/>
    <col min="5823" max="5823" width="7.1796875" style="254" customWidth="1"/>
    <col min="5824" max="5824" width="7.36328125" style="254" customWidth="1"/>
    <col min="5825" max="5825" width="5.6328125" style="254" customWidth="1"/>
    <col min="5826" max="5826" width="6" style="254" customWidth="1"/>
    <col min="5827" max="5827" width="8" style="254" customWidth="1"/>
    <col min="5828" max="5837" width="7.81640625" style="254" customWidth="1"/>
    <col min="5838" max="5838" width="5.453125" style="254" bestFit="1" customWidth="1"/>
    <col min="5839" max="5839" width="5.81640625" style="254" bestFit="1" customWidth="1"/>
    <col min="5840" max="6056" width="9" style="254"/>
    <col min="6057" max="6057" width="9.36328125" style="254" customWidth="1"/>
    <col min="6058" max="6058" width="34.81640625" style="254" customWidth="1"/>
    <col min="6059" max="6059" width="5.90625" style="254" customWidth="1"/>
    <col min="6060" max="6060" width="9.36328125" style="254" customWidth="1"/>
    <col min="6061" max="6061" width="9" style="254" customWidth="1"/>
    <col min="6062" max="6062" width="11.08984375" style="254" customWidth="1"/>
    <col min="6063" max="6063" width="18.08984375" style="254" customWidth="1"/>
    <col min="6064" max="6064" width="6.36328125" style="254" customWidth="1"/>
    <col min="6065" max="6065" width="8" style="254" customWidth="1"/>
    <col min="6066" max="6067" width="6.36328125" style="254" customWidth="1"/>
    <col min="6068" max="6069" width="8" style="254" customWidth="1"/>
    <col min="6070" max="6071" width="4.81640625" style="254" customWidth="1"/>
    <col min="6072" max="6075" width="7.81640625" style="254" customWidth="1"/>
    <col min="6076" max="6076" width="7.90625" style="254" customWidth="1"/>
    <col min="6077" max="6077" width="7.6328125" style="254" customWidth="1"/>
    <col min="6078" max="6078" width="7.08984375" style="254" customWidth="1"/>
    <col min="6079" max="6079" width="7.1796875" style="254" customWidth="1"/>
    <col min="6080" max="6080" width="7.36328125" style="254" customWidth="1"/>
    <col min="6081" max="6081" width="5.6328125" style="254" customWidth="1"/>
    <col min="6082" max="6082" width="6" style="254" customWidth="1"/>
    <col min="6083" max="6083" width="8" style="254" customWidth="1"/>
    <col min="6084" max="6093" width="7.81640625" style="254" customWidth="1"/>
    <col min="6094" max="6094" width="5.453125" style="254" bestFit="1" customWidth="1"/>
    <col min="6095" max="6095" width="5.81640625" style="254" bestFit="1" customWidth="1"/>
    <col min="6096" max="6312" width="9" style="254"/>
    <col min="6313" max="6313" width="9.36328125" style="254" customWidth="1"/>
    <col min="6314" max="6314" width="34.81640625" style="254" customWidth="1"/>
    <col min="6315" max="6315" width="5.90625" style="254" customWidth="1"/>
    <col min="6316" max="6316" width="9.36328125" style="254" customWidth="1"/>
    <col min="6317" max="6317" width="9" style="254" customWidth="1"/>
    <col min="6318" max="6318" width="11.08984375" style="254" customWidth="1"/>
    <col min="6319" max="6319" width="18.08984375" style="254" customWidth="1"/>
    <col min="6320" max="6320" width="6.36328125" style="254" customWidth="1"/>
    <col min="6321" max="6321" width="8" style="254" customWidth="1"/>
    <col min="6322" max="6323" width="6.36328125" style="254" customWidth="1"/>
    <col min="6324" max="6325" width="8" style="254" customWidth="1"/>
    <col min="6326" max="6327" width="4.81640625" style="254" customWidth="1"/>
    <col min="6328" max="6331" width="7.81640625" style="254" customWidth="1"/>
    <col min="6332" max="6332" width="7.90625" style="254" customWidth="1"/>
    <col min="6333" max="6333" width="7.6328125" style="254" customWidth="1"/>
    <col min="6334" max="6334" width="7.08984375" style="254" customWidth="1"/>
    <col min="6335" max="6335" width="7.1796875" style="254" customWidth="1"/>
    <col min="6336" max="6336" width="7.36328125" style="254" customWidth="1"/>
    <col min="6337" max="6337" width="5.6328125" style="254" customWidth="1"/>
    <col min="6338" max="6338" width="6" style="254" customWidth="1"/>
    <col min="6339" max="6339" width="8" style="254" customWidth="1"/>
    <col min="6340" max="6349" width="7.81640625" style="254" customWidth="1"/>
    <col min="6350" max="6350" width="5.453125" style="254" bestFit="1" customWidth="1"/>
    <col min="6351" max="6351" width="5.81640625" style="254" bestFit="1" customWidth="1"/>
    <col min="6352" max="6568" width="9" style="254"/>
    <col min="6569" max="6569" width="9.36328125" style="254" customWidth="1"/>
    <col min="6570" max="6570" width="34.81640625" style="254" customWidth="1"/>
    <col min="6571" max="6571" width="5.90625" style="254" customWidth="1"/>
    <col min="6572" max="6572" width="9.36328125" style="254" customWidth="1"/>
    <col min="6573" max="6573" width="9" style="254" customWidth="1"/>
    <col min="6574" max="6574" width="11.08984375" style="254" customWidth="1"/>
    <col min="6575" max="6575" width="18.08984375" style="254" customWidth="1"/>
    <col min="6576" max="6576" width="6.36328125" style="254" customWidth="1"/>
    <col min="6577" max="6577" width="8" style="254" customWidth="1"/>
    <col min="6578" max="6579" width="6.36328125" style="254" customWidth="1"/>
    <col min="6580" max="6581" width="8" style="254" customWidth="1"/>
    <col min="6582" max="6583" width="4.81640625" style="254" customWidth="1"/>
    <col min="6584" max="6587" width="7.81640625" style="254" customWidth="1"/>
    <col min="6588" max="6588" width="7.90625" style="254" customWidth="1"/>
    <col min="6589" max="6589" width="7.6328125" style="254" customWidth="1"/>
    <col min="6590" max="6590" width="7.08984375" style="254" customWidth="1"/>
    <col min="6591" max="6591" width="7.1796875" style="254" customWidth="1"/>
    <col min="6592" max="6592" width="7.36328125" style="254" customWidth="1"/>
    <col min="6593" max="6593" width="5.6328125" style="254" customWidth="1"/>
    <col min="6594" max="6594" width="6" style="254" customWidth="1"/>
    <col min="6595" max="6595" width="8" style="254" customWidth="1"/>
    <col min="6596" max="6605" width="7.81640625" style="254" customWidth="1"/>
    <col min="6606" max="6606" width="5.453125" style="254" bestFit="1" customWidth="1"/>
    <col min="6607" max="6607" width="5.81640625" style="254" bestFit="1" customWidth="1"/>
    <col min="6608" max="6824" width="9" style="254"/>
    <col min="6825" max="6825" width="9.36328125" style="254" customWidth="1"/>
    <col min="6826" max="6826" width="34.81640625" style="254" customWidth="1"/>
    <col min="6827" max="6827" width="5.90625" style="254" customWidth="1"/>
    <col min="6828" max="6828" width="9.36328125" style="254" customWidth="1"/>
    <col min="6829" max="6829" width="9" style="254" customWidth="1"/>
    <col min="6830" max="6830" width="11.08984375" style="254" customWidth="1"/>
    <col min="6831" max="6831" width="18.08984375" style="254" customWidth="1"/>
    <col min="6832" max="6832" width="6.36328125" style="254" customWidth="1"/>
    <col min="6833" max="6833" width="8" style="254" customWidth="1"/>
    <col min="6834" max="6835" width="6.36328125" style="254" customWidth="1"/>
    <col min="6836" max="6837" width="8" style="254" customWidth="1"/>
    <col min="6838" max="6839" width="4.81640625" style="254" customWidth="1"/>
    <col min="6840" max="6843" width="7.81640625" style="254" customWidth="1"/>
    <col min="6844" max="6844" width="7.90625" style="254" customWidth="1"/>
    <col min="6845" max="6845" width="7.6328125" style="254" customWidth="1"/>
    <col min="6846" max="6846" width="7.08984375" style="254" customWidth="1"/>
    <col min="6847" max="6847" width="7.1796875" style="254" customWidth="1"/>
    <col min="6848" max="6848" width="7.36328125" style="254" customWidth="1"/>
    <col min="6849" max="6849" width="5.6328125" style="254" customWidth="1"/>
    <col min="6850" max="6850" width="6" style="254" customWidth="1"/>
    <col min="6851" max="6851" width="8" style="254" customWidth="1"/>
    <col min="6852" max="6861" width="7.81640625" style="254" customWidth="1"/>
    <col min="6862" max="6862" width="5.453125" style="254" bestFit="1" customWidth="1"/>
    <col min="6863" max="6863" width="5.81640625" style="254" bestFit="1" customWidth="1"/>
    <col min="6864" max="7080" width="9" style="254"/>
    <col min="7081" max="7081" width="9.36328125" style="254" customWidth="1"/>
    <col min="7082" max="7082" width="34.81640625" style="254" customWidth="1"/>
    <col min="7083" max="7083" width="5.90625" style="254" customWidth="1"/>
    <col min="7084" max="7084" width="9.36328125" style="254" customWidth="1"/>
    <col min="7085" max="7085" width="9" style="254" customWidth="1"/>
    <col min="7086" max="7086" width="11.08984375" style="254" customWidth="1"/>
    <col min="7087" max="7087" width="18.08984375" style="254" customWidth="1"/>
    <col min="7088" max="7088" width="6.36328125" style="254" customWidth="1"/>
    <col min="7089" max="7089" width="8" style="254" customWidth="1"/>
    <col min="7090" max="7091" width="6.36328125" style="254" customWidth="1"/>
    <col min="7092" max="7093" width="8" style="254" customWidth="1"/>
    <col min="7094" max="7095" width="4.81640625" style="254" customWidth="1"/>
    <col min="7096" max="7099" width="7.81640625" style="254" customWidth="1"/>
    <col min="7100" max="7100" width="7.90625" style="254" customWidth="1"/>
    <col min="7101" max="7101" width="7.6328125" style="254" customWidth="1"/>
    <col min="7102" max="7102" width="7.08984375" style="254" customWidth="1"/>
    <col min="7103" max="7103" width="7.1796875" style="254" customWidth="1"/>
    <col min="7104" max="7104" width="7.36328125" style="254" customWidth="1"/>
    <col min="7105" max="7105" width="5.6328125" style="254" customWidth="1"/>
    <col min="7106" max="7106" width="6" style="254" customWidth="1"/>
    <col min="7107" max="7107" width="8" style="254" customWidth="1"/>
    <col min="7108" max="7117" width="7.81640625" style="254" customWidth="1"/>
    <col min="7118" max="7118" width="5.453125" style="254" bestFit="1" customWidth="1"/>
    <col min="7119" max="7119" width="5.81640625" style="254" bestFit="1" customWidth="1"/>
    <col min="7120" max="7336" width="9" style="254"/>
    <col min="7337" max="7337" width="9.36328125" style="254" customWidth="1"/>
    <col min="7338" max="7338" width="34.81640625" style="254" customWidth="1"/>
    <col min="7339" max="7339" width="5.90625" style="254" customWidth="1"/>
    <col min="7340" max="7340" width="9.36328125" style="254" customWidth="1"/>
    <col min="7341" max="7341" width="9" style="254" customWidth="1"/>
    <col min="7342" max="7342" width="11.08984375" style="254" customWidth="1"/>
    <col min="7343" max="7343" width="18.08984375" style="254" customWidth="1"/>
    <col min="7344" max="7344" width="6.36328125" style="254" customWidth="1"/>
    <col min="7345" max="7345" width="8" style="254" customWidth="1"/>
    <col min="7346" max="7347" width="6.36328125" style="254" customWidth="1"/>
    <col min="7348" max="7349" width="8" style="254" customWidth="1"/>
    <col min="7350" max="7351" width="4.81640625" style="254" customWidth="1"/>
    <col min="7352" max="7355" width="7.81640625" style="254" customWidth="1"/>
    <col min="7356" max="7356" width="7.90625" style="254" customWidth="1"/>
    <col min="7357" max="7357" width="7.6328125" style="254" customWidth="1"/>
    <col min="7358" max="7358" width="7.08984375" style="254" customWidth="1"/>
    <col min="7359" max="7359" width="7.1796875" style="254" customWidth="1"/>
    <col min="7360" max="7360" width="7.36328125" style="254" customWidth="1"/>
    <col min="7361" max="7361" width="5.6328125" style="254" customWidth="1"/>
    <col min="7362" max="7362" width="6" style="254" customWidth="1"/>
    <col min="7363" max="7363" width="8" style="254" customWidth="1"/>
    <col min="7364" max="7373" width="7.81640625" style="254" customWidth="1"/>
    <col min="7374" max="7374" width="5.453125" style="254" bestFit="1" customWidth="1"/>
    <col min="7375" max="7375" width="5.81640625" style="254" bestFit="1" customWidth="1"/>
    <col min="7376" max="7592" width="9" style="254"/>
    <col min="7593" max="7593" width="9.36328125" style="254" customWidth="1"/>
    <col min="7594" max="7594" width="34.81640625" style="254" customWidth="1"/>
    <col min="7595" max="7595" width="5.90625" style="254" customWidth="1"/>
    <col min="7596" max="7596" width="9.36328125" style="254" customWidth="1"/>
    <col min="7597" max="7597" width="9" style="254" customWidth="1"/>
    <col min="7598" max="7598" width="11.08984375" style="254" customWidth="1"/>
    <col min="7599" max="7599" width="18.08984375" style="254" customWidth="1"/>
    <col min="7600" max="7600" width="6.36328125" style="254" customWidth="1"/>
    <col min="7601" max="7601" width="8" style="254" customWidth="1"/>
    <col min="7602" max="7603" width="6.36328125" style="254" customWidth="1"/>
    <col min="7604" max="7605" width="8" style="254" customWidth="1"/>
    <col min="7606" max="7607" width="4.81640625" style="254" customWidth="1"/>
    <col min="7608" max="7611" width="7.81640625" style="254" customWidth="1"/>
    <col min="7612" max="7612" width="7.90625" style="254" customWidth="1"/>
    <col min="7613" max="7613" width="7.6328125" style="254" customWidth="1"/>
    <col min="7614" max="7614" width="7.08984375" style="254" customWidth="1"/>
    <col min="7615" max="7615" width="7.1796875" style="254" customWidth="1"/>
    <col min="7616" max="7616" width="7.36328125" style="254" customWidth="1"/>
    <col min="7617" max="7617" width="5.6328125" style="254" customWidth="1"/>
    <col min="7618" max="7618" width="6" style="254" customWidth="1"/>
    <col min="7619" max="7619" width="8" style="254" customWidth="1"/>
    <col min="7620" max="7629" width="7.81640625" style="254" customWidth="1"/>
    <col min="7630" max="7630" width="5.453125" style="254" bestFit="1" customWidth="1"/>
    <col min="7631" max="7631" width="5.81640625" style="254" bestFit="1" customWidth="1"/>
    <col min="7632" max="7848" width="9" style="254"/>
    <col min="7849" max="7849" width="9.36328125" style="254" customWidth="1"/>
    <col min="7850" max="7850" width="34.81640625" style="254" customWidth="1"/>
    <col min="7851" max="7851" width="5.90625" style="254" customWidth="1"/>
    <col min="7852" max="7852" width="9.36328125" style="254" customWidth="1"/>
    <col min="7853" max="7853" width="9" style="254" customWidth="1"/>
    <col min="7854" max="7854" width="11.08984375" style="254" customWidth="1"/>
    <col min="7855" max="7855" width="18.08984375" style="254" customWidth="1"/>
    <col min="7856" max="7856" width="6.36328125" style="254" customWidth="1"/>
    <col min="7857" max="7857" width="8" style="254" customWidth="1"/>
    <col min="7858" max="7859" width="6.36328125" style="254" customWidth="1"/>
    <col min="7860" max="7861" width="8" style="254" customWidth="1"/>
    <col min="7862" max="7863" width="4.81640625" style="254" customWidth="1"/>
    <col min="7864" max="7867" width="7.81640625" style="254" customWidth="1"/>
    <col min="7868" max="7868" width="7.90625" style="254" customWidth="1"/>
    <col min="7869" max="7869" width="7.6328125" style="254" customWidth="1"/>
    <col min="7870" max="7870" width="7.08984375" style="254" customWidth="1"/>
    <col min="7871" max="7871" width="7.1796875" style="254" customWidth="1"/>
    <col min="7872" max="7872" width="7.36328125" style="254" customWidth="1"/>
    <col min="7873" max="7873" width="5.6328125" style="254" customWidth="1"/>
    <col min="7874" max="7874" width="6" style="254" customWidth="1"/>
    <col min="7875" max="7875" width="8" style="254" customWidth="1"/>
    <col min="7876" max="7885" width="7.81640625" style="254" customWidth="1"/>
    <col min="7886" max="7886" width="5.453125" style="254" bestFit="1" customWidth="1"/>
    <col min="7887" max="7887" width="5.81640625" style="254" bestFit="1" customWidth="1"/>
    <col min="7888" max="8104" width="9" style="254"/>
    <col min="8105" max="8105" width="9.36328125" style="254" customWidth="1"/>
    <col min="8106" max="8106" width="34.81640625" style="254" customWidth="1"/>
    <col min="8107" max="8107" width="5.90625" style="254" customWidth="1"/>
    <col min="8108" max="8108" width="9.36328125" style="254" customWidth="1"/>
    <col min="8109" max="8109" width="9" style="254" customWidth="1"/>
    <col min="8110" max="8110" width="11.08984375" style="254" customWidth="1"/>
    <col min="8111" max="8111" width="18.08984375" style="254" customWidth="1"/>
    <col min="8112" max="8112" width="6.36328125" style="254" customWidth="1"/>
    <col min="8113" max="8113" width="8" style="254" customWidth="1"/>
    <col min="8114" max="8115" width="6.36328125" style="254" customWidth="1"/>
    <col min="8116" max="8117" width="8" style="254" customWidth="1"/>
    <col min="8118" max="8119" width="4.81640625" style="254" customWidth="1"/>
    <col min="8120" max="8123" width="7.81640625" style="254" customWidth="1"/>
    <col min="8124" max="8124" width="7.90625" style="254" customWidth="1"/>
    <col min="8125" max="8125" width="7.6328125" style="254" customWidth="1"/>
    <col min="8126" max="8126" width="7.08984375" style="254" customWidth="1"/>
    <col min="8127" max="8127" width="7.1796875" style="254" customWidth="1"/>
    <col min="8128" max="8128" width="7.36328125" style="254" customWidth="1"/>
    <col min="8129" max="8129" width="5.6328125" style="254" customWidth="1"/>
    <col min="8130" max="8130" width="6" style="254" customWidth="1"/>
    <col min="8131" max="8131" width="8" style="254" customWidth="1"/>
    <col min="8132" max="8141" width="7.81640625" style="254" customWidth="1"/>
    <col min="8142" max="8142" width="5.453125" style="254" bestFit="1" customWidth="1"/>
    <col min="8143" max="8143" width="5.81640625" style="254" bestFit="1" customWidth="1"/>
    <col min="8144" max="8360" width="9" style="254"/>
    <col min="8361" max="8361" width="9.36328125" style="254" customWidth="1"/>
    <col min="8362" max="8362" width="34.81640625" style="254" customWidth="1"/>
    <col min="8363" max="8363" width="5.90625" style="254" customWidth="1"/>
    <col min="8364" max="8364" width="9.36328125" style="254" customWidth="1"/>
    <col min="8365" max="8365" width="9" style="254" customWidth="1"/>
    <col min="8366" max="8366" width="11.08984375" style="254" customWidth="1"/>
    <col min="8367" max="8367" width="18.08984375" style="254" customWidth="1"/>
    <col min="8368" max="8368" width="6.36328125" style="254" customWidth="1"/>
    <col min="8369" max="8369" width="8" style="254" customWidth="1"/>
    <col min="8370" max="8371" width="6.36328125" style="254" customWidth="1"/>
    <col min="8372" max="8373" width="8" style="254" customWidth="1"/>
    <col min="8374" max="8375" width="4.81640625" style="254" customWidth="1"/>
    <col min="8376" max="8379" width="7.81640625" style="254" customWidth="1"/>
    <col min="8380" max="8380" width="7.90625" style="254" customWidth="1"/>
    <col min="8381" max="8381" width="7.6328125" style="254" customWidth="1"/>
    <col min="8382" max="8382" width="7.08984375" style="254" customWidth="1"/>
    <col min="8383" max="8383" width="7.1796875" style="254" customWidth="1"/>
    <col min="8384" max="8384" width="7.36328125" style="254" customWidth="1"/>
    <col min="8385" max="8385" width="5.6328125" style="254" customWidth="1"/>
    <col min="8386" max="8386" width="6" style="254" customWidth="1"/>
    <col min="8387" max="8387" width="8" style="254" customWidth="1"/>
    <col min="8388" max="8397" width="7.81640625" style="254" customWidth="1"/>
    <col min="8398" max="8398" width="5.453125" style="254" bestFit="1" customWidth="1"/>
    <col min="8399" max="8399" width="5.81640625" style="254" bestFit="1" customWidth="1"/>
    <col min="8400" max="8616" width="9" style="254"/>
    <col min="8617" max="8617" width="9.36328125" style="254" customWidth="1"/>
    <col min="8618" max="8618" width="34.81640625" style="254" customWidth="1"/>
    <col min="8619" max="8619" width="5.90625" style="254" customWidth="1"/>
    <col min="8620" max="8620" width="9.36328125" style="254" customWidth="1"/>
    <col min="8621" max="8621" width="9" style="254" customWidth="1"/>
    <col min="8622" max="8622" width="11.08984375" style="254" customWidth="1"/>
    <col min="8623" max="8623" width="18.08984375" style="254" customWidth="1"/>
    <col min="8624" max="8624" width="6.36328125" style="254" customWidth="1"/>
    <col min="8625" max="8625" width="8" style="254" customWidth="1"/>
    <col min="8626" max="8627" width="6.36328125" style="254" customWidth="1"/>
    <col min="8628" max="8629" width="8" style="254" customWidth="1"/>
    <col min="8630" max="8631" width="4.81640625" style="254" customWidth="1"/>
    <col min="8632" max="8635" width="7.81640625" style="254" customWidth="1"/>
    <col min="8636" max="8636" width="7.90625" style="254" customWidth="1"/>
    <col min="8637" max="8637" width="7.6328125" style="254" customWidth="1"/>
    <col min="8638" max="8638" width="7.08984375" style="254" customWidth="1"/>
    <col min="8639" max="8639" width="7.1796875" style="254" customWidth="1"/>
    <col min="8640" max="8640" width="7.36328125" style="254" customWidth="1"/>
    <col min="8641" max="8641" width="5.6328125" style="254" customWidth="1"/>
    <col min="8642" max="8642" width="6" style="254" customWidth="1"/>
    <col min="8643" max="8643" width="8" style="254" customWidth="1"/>
    <col min="8644" max="8653" width="7.81640625" style="254" customWidth="1"/>
    <col min="8654" max="8654" width="5.453125" style="254" bestFit="1" customWidth="1"/>
    <col min="8655" max="8655" width="5.81640625" style="254" bestFit="1" customWidth="1"/>
    <col min="8656" max="8872" width="9" style="254"/>
    <col min="8873" max="8873" width="9.36328125" style="254" customWidth="1"/>
    <col min="8874" max="8874" width="34.81640625" style="254" customWidth="1"/>
    <col min="8875" max="8875" width="5.90625" style="254" customWidth="1"/>
    <col min="8876" max="8876" width="9.36328125" style="254" customWidth="1"/>
    <col min="8877" max="8877" width="9" style="254" customWidth="1"/>
    <col min="8878" max="8878" width="11.08984375" style="254" customWidth="1"/>
    <col min="8879" max="8879" width="18.08984375" style="254" customWidth="1"/>
    <col min="8880" max="8880" width="6.36328125" style="254" customWidth="1"/>
    <col min="8881" max="8881" width="8" style="254" customWidth="1"/>
    <col min="8882" max="8883" width="6.36328125" style="254" customWidth="1"/>
    <col min="8884" max="8885" width="8" style="254" customWidth="1"/>
    <col min="8886" max="8887" width="4.81640625" style="254" customWidth="1"/>
    <col min="8888" max="8891" width="7.81640625" style="254" customWidth="1"/>
    <col min="8892" max="8892" width="7.90625" style="254" customWidth="1"/>
    <col min="8893" max="8893" width="7.6328125" style="254" customWidth="1"/>
    <col min="8894" max="8894" width="7.08984375" style="254" customWidth="1"/>
    <col min="8895" max="8895" width="7.1796875" style="254" customWidth="1"/>
    <col min="8896" max="8896" width="7.36328125" style="254" customWidth="1"/>
    <col min="8897" max="8897" width="5.6328125" style="254" customWidth="1"/>
    <col min="8898" max="8898" width="6" style="254" customWidth="1"/>
    <col min="8899" max="8899" width="8" style="254" customWidth="1"/>
    <col min="8900" max="8909" width="7.81640625" style="254" customWidth="1"/>
    <col min="8910" max="8910" width="5.453125" style="254" bestFit="1" customWidth="1"/>
    <col min="8911" max="8911" width="5.81640625" style="254" bestFit="1" customWidth="1"/>
    <col min="8912" max="9128" width="9" style="254"/>
    <col min="9129" max="9129" width="9.36328125" style="254" customWidth="1"/>
    <col min="9130" max="9130" width="34.81640625" style="254" customWidth="1"/>
    <col min="9131" max="9131" width="5.90625" style="254" customWidth="1"/>
    <col min="9132" max="9132" width="9.36328125" style="254" customWidth="1"/>
    <col min="9133" max="9133" width="9" style="254" customWidth="1"/>
    <col min="9134" max="9134" width="11.08984375" style="254" customWidth="1"/>
    <col min="9135" max="9135" width="18.08984375" style="254" customWidth="1"/>
    <col min="9136" max="9136" width="6.36328125" style="254" customWidth="1"/>
    <col min="9137" max="9137" width="8" style="254" customWidth="1"/>
    <col min="9138" max="9139" width="6.36328125" style="254" customWidth="1"/>
    <col min="9140" max="9141" width="8" style="254" customWidth="1"/>
    <col min="9142" max="9143" width="4.81640625" style="254" customWidth="1"/>
    <col min="9144" max="9147" width="7.81640625" style="254" customWidth="1"/>
    <col min="9148" max="9148" width="7.90625" style="254" customWidth="1"/>
    <col min="9149" max="9149" width="7.6328125" style="254" customWidth="1"/>
    <col min="9150" max="9150" width="7.08984375" style="254" customWidth="1"/>
    <col min="9151" max="9151" width="7.1796875" style="254" customWidth="1"/>
    <col min="9152" max="9152" width="7.36328125" style="254" customWidth="1"/>
    <col min="9153" max="9153" width="5.6328125" style="254" customWidth="1"/>
    <col min="9154" max="9154" width="6" style="254" customWidth="1"/>
    <col min="9155" max="9155" width="8" style="254" customWidth="1"/>
    <col min="9156" max="9165" width="7.81640625" style="254" customWidth="1"/>
    <col min="9166" max="9166" width="5.453125" style="254" bestFit="1" customWidth="1"/>
    <col min="9167" max="9167" width="5.81640625" style="254" bestFit="1" customWidth="1"/>
    <col min="9168" max="9384" width="9" style="254"/>
    <col min="9385" max="9385" width="9.36328125" style="254" customWidth="1"/>
    <col min="9386" max="9386" width="34.81640625" style="254" customWidth="1"/>
    <col min="9387" max="9387" width="5.90625" style="254" customWidth="1"/>
    <col min="9388" max="9388" width="9.36328125" style="254" customWidth="1"/>
    <col min="9389" max="9389" width="9" style="254" customWidth="1"/>
    <col min="9390" max="9390" width="11.08984375" style="254" customWidth="1"/>
    <col min="9391" max="9391" width="18.08984375" style="254" customWidth="1"/>
    <col min="9392" max="9392" width="6.36328125" style="254" customWidth="1"/>
    <col min="9393" max="9393" width="8" style="254" customWidth="1"/>
    <col min="9394" max="9395" width="6.36328125" style="254" customWidth="1"/>
    <col min="9396" max="9397" width="8" style="254" customWidth="1"/>
    <col min="9398" max="9399" width="4.81640625" style="254" customWidth="1"/>
    <col min="9400" max="9403" width="7.81640625" style="254" customWidth="1"/>
    <col min="9404" max="9404" width="7.90625" style="254" customWidth="1"/>
    <col min="9405" max="9405" width="7.6328125" style="254" customWidth="1"/>
    <col min="9406" max="9406" width="7.08984375" style="254" customWidth="1"/>
    <col min="9407" max="9407" width="7.1796875" style="254" customWidth="1"/>
    <col min="9408" max="9408" width="7.36328125" style="254" customWidth="1"/>
    <col min="9409" max="9409" width="5.6328125" style="254" customWidth="1"/>
    <col min="9410" max="9410" width="6" style="254" customWidth="1"/>
    <col min="9411" max="9411" width="8" style="254" customWidth="1"/>
    <col min="9412" max="9421" width="7.81640625" style="254" customWidth="1"/>
    <col min="9422" max="9422" width="5.453125" style="254" bestFit="1" customWidth="1"/>
    <col min="9423" max="9423" width="5.81640625" style="254" bestFit="1" customWidth="1"/>
    <col min="9424" max="9640" width="9" style="254"/>
    <col min="9641" max="9641" width="9.36328125" style="254" customWidth="1"/>
    <col min="9642" max="9642" width="34.81640625" style="254" customWidth="1"/>
    <col min="9643" max="9643" width="5.90625" style="254" customWidth="1"/>
    <col min="9644" max="9644" width="9.36328125" style="254" customWidth="1"/>
    <col min="9645" max="9645" width="9" style="254" customWidth="1"/>
    <col min="9646" max="9646" width="11.08984375" style="254" customWidth="1"/>
    <col min="9647" max="9647" width="18.08984375" style="254" customWidth="1"/>
    <col min="9648" max="9648" width="6.36328125" style="254" customWidth="1"/>
    <col min="9649" max="9649" width="8" style="254" customWidth="1"/>
    <col min="9650" max="9651" width="6.36328125" style="254" customWidth="1"/>
    <col min="9652" max="9653" width="8" style="254" customWidth="1"/>
    <col min="9654" max="9655" width="4.81640625" style="254" customWidth="1"/>
    <col min="9656" max="9659" width="7.81640625" style="254" customWidth="1"/>
    <col min="9660" max="9660" width="7.90625" style="254" customWidth="1"/>
    <col min="9661" max="9661" width="7.6328125" style="254" customWidth="1"/>
    <col min="9662" max="9662" width="7.08984375" style="254" customWidth="1"/>
    <col min="9663" max="9663" width="7.1796875" style="254" customWidth="1"/>
    <col min="9664" max="9664" width="7.36328125" style="254" customWidth="1"/>
    <col min="9665" max="9665" width="5.6328125" style="254" customWidth="1"/>
    <col min="9666" max="9666" width="6" style="254" customWidth="1"/>
    <col min="9667" max="9667" width="8" style="254" customWidth="1"/>
    <col min="9668" max="9677" width="7.81640625" style="254" customWidth="1"/>
    <col min="9678" max="9678" width="5.453125" style="254" bestFit="1" customWidth="1"/>
    <col min="9679" max="9679" width="5.81640625" style="254" bestFit="1" customWidth="1"/>
    <col min="9680" max="9896" width="9" style="254"/>
    <col min="9897" max="9897" width="9.36328125" style="254" customWidth="1"/>
    <col min="9898" max="9898" width="34.81640625" style="254" customWidth="1"/>
    <col min="9899" max="9899" width="5.90625" style="254" customWidth="1"/>
    <col min="9900" max="9900" width="9.36328125" style="254" customWidth="1"/>
    <col min="9901" max="9901" width="9" style="254" customWidth="1"/>
    <col min="9902" max="9902" width="11.08984375" style="254" customWidth="1"/>
    <col min="9903" max="9903" width="18.08984375" style="254" customWidth="1"/>
    <col min="9904" max="9904" width="6.36328125" style="254" customWidth="1"/>
    <col min="9905" max="9905" width="8" style="254" customWidth="1"/>
    <col min="9906" max="9907" width="6.36328125" style="254" customWidth="1"/>
    <col min="9908" max="9909" width="8" style="254" customWidth="1"/>
    <col min="9910" max="9911" width="4.81640625" style="254" customWidth="1"/>
    <col min="9912" max="9915" width="7.81640625" style="254" customWidth="1"/>
    <col min="9916" max="9916" width="7.90625" style="254" customWidth="1"/>
    <col min="9917" max="9917" width="7.6328125" style="254" customWidth="1"/>
    <col min="9918" max="9918" width="7.08984375" style="254" customWidth="1"/>
    <col min="9919" max="9919" width="7.1796875" style="254" customWidth="1"/>
    <col min="9920" max="9920" width="7.36328125" style="254" customWidth="1"/>
    <col min="9921" max="9921" width="5.6328125" style="254" customWidth="1"/>
    <col min="9922" max="9922" width="6" style="254" customWidth="1"/>
    <col min="9923" max="9923" width="8" style="254" customWidth="1"/>
    <col min="9924" max="9933" width="7.81640625" style="254" customWidth="1"/>
    <col min="9934" max="9934" width="5.453125" style="254" bestFit="1" customWidth="1"/>
    <col min="9935" max="9935" width="5.81640625" style="254" bestFit="1" customWidth="1"/>
    <col min="9936" max="10152" width="9" style="254"/>
    <col min="10153" max="10153" width="9.36328125" style="254" customWidth="1"/>
    <col min="10154" max="10154" width="34.81640625" style="254" customWidth="1"/>
    <col min="10155" max="10155" width="5.90625" style="254" customWidth="1"/>
    <col min="10156" max="10156" width="9.36328125" style="254" customWidth="1"/>
    <col min="10157" max="10157" width="9" style="254" customWidth="1"/>
    <col min="10158" max="10158" width="11.08984375" style="254" customWidth="1"/>
    <col min="10159" max="10159" width="18.08984375" style="254" customWidth="1"/>
    <col min="10160" max="10160" width="6.36328125" style="254" customWidth="1"/>
    <col min="10161" max="10161" width="8" style="254" customWidth="1"/>
    <col min="10162" max="10163" width="6.36328125" style="254" customWidth="1"/>
    <col min="10164" max="10165" width="8" style="254" customWidth="1"/>
    <col min="10166" max="10167" width="4.81640625" style="254" customWidth="1"/>
    <col min="10168" max="10171" width="7.81640625" style="254" customWidth="1"/>
    <col min="10172" max="10172" width="7.90625" style="254" customWidth="1"/>
    <col min="10173" max="10173" width="7.6328125" style="254" customWidth="1"/>
    <col min="10174" max="10174" width="7.08984375" style="254" customWidth="1"/>
    <col min="10175" max="10175" width="7.1796875" style="254" customWidth="1"/>
    <col min="10176" max="10176" width="7.36328125" style="254" customWidth="1"/>
    <col min="10177" max="10177" width="5.6328125" style="254" customWidth="1"/>
    <col min="10178" max="10178" width="6" style="254" customWidth="1"/>
    <col min="10179" max="10179" width="8" style="254" customWidth="1"/>
    <col min="10180" max="10189" width="7.81640625" style="254" customWidth="1"/>
    <col min="10190" max="10190" width="5.453125" style="254" bestFit="1" customWidth="1"/>
    <col min="10191" max="10191" width="5.81640625" style="254" bestFit="1" customWidth="1"/>
    <col min="10192" max="10408" width="9" style="254"/>
    <col min="10409" max="10409" width="9.36328125" style="254" customWidth="1"/>
    <col min="10410" max="10410" width="34.81640625" style="254" customWidth="1"/>
    <col min="10411" max="10411" width="5.90625" style="254" customWidth="1"/>
    <col min="10412" max="10412" width="9.36328125" style="254" customWidth="1"/>
    <col min="10413" max="10413" width="9" style="254" customWidth="1"/>
    <col min="10414" max="10414" width="11.08984375" style="254" customWidth="1"/>
    <col min="10415" max="10415" width="18.08984375" style="254" customWidth="1"/>
    <col min="10416" max="10416" width="6.36328125" style="254" customWidth="1"/>
    <col min="10417" max="10417" width="8" style="254" customWidth="1"/>
    <col min="10418" max="10419" width="6.36328125" style="254" customWidth="1"/>
    <col min="10420" max="10421" width="8" style="254" customWidth="1"/>
    <col min="10422" max="10423" width="4.81640625" style="254" customWidth="1"/>
    <col min="10424" max="10427" width="7.81640625" style="254" customWidth="1"/>
    <col min="10428" max="10428" width="7.90625" style="254" customWidth="1"/>
    <col min="10429" max="10429" width="7.6328125" style="254" customWidth="1"/>
    <col min="10430" max="10430" width="7.08984375" style="254" customWidth="1"/>
    <col min="10431" max="10431" width="7.1796875" style="254" customWidth="1"/>
    <col min="10432" max="10432" width="7.36328125" style="254" customWidth="1"/>
    <col min="10433" max="10433" width="5.6328125" style="254" customWidth="1"/>
    <col min="10434" max="10434" width="6" style="254" customWidth="1"/>
    <col min="10435" max="10435" width="8" style="254" customWidth="1"/>
    <col min="10436" max="10445" width="7.81640625" style="254" customWidth="1"/>
    <col min="10446" max="10446" width="5.453125" style="254" bestFit="1" customWidth="1"/>
    <col min="10447" max="10447" width="5.81640625" style="254" bestFit="1" customWidth="1"/>
    <col min="10448" max="10664" width="9" style="254"/>
    <col min="10665" max="10665" width="9.36328125" style="254" customWidth="1"/>
    <col min="10666" max="10666" width="34.81640625" style="254" customWidth="1"/>
    <col min="10667" max="10667" width="5.90625" style="254" customWidth="1"/>
    <col min="10668" max="10668" width="9.36328125" style="254" customWidth="1"/>
    <col min="10669" max="10669" width="9" style="254" customWidth="1"/>
    <col min="10670" max="10670" width="11.08984375" style="254" customWidth="1"/>
    <col min="10671" max="10671" width="18.08984375" style="254" customWidth="1"/>
    <col min="10672" max="10672" width="6.36328125" style="254" customWidth="1"/>
    <col min="10673" max="10673" width="8" style="254" customWidth="1"/>
    <col min="10674" max="10675" width="6.36328125" style="254" customWidth="1"/>
    <col min="10676" max="10677" width="8" style="254" customWidth="1"/>
    <col min="10678" max="10679" width="4.81640625" style="254" customWidth="1"/>
    <col min="10680" max="10683" width="7.81640625" style="254" customWidth="1"/>
    <col min="10684" max="10684" width="7.90625" style="254" customWidth="1"/>
    <col min="10685" max="10685" width="7.6328125" style="254" customWidth="1"/>
    <col min="10686" max="10686" width="7.08984375" style="254" customWidth="1"/>
    <col min="10687" max="10687" width="7.1796875" style="254" customWidth="1"/>
    <col min="10688" max="10688" width="7.36328125" style="254" customWidth="1"/>
    <col min="10689" max="10689" width="5.6328125" style="254" customWidth="1"/>
    <col min="10690" max="10690" width="6" style="254" customWidth="1"/>
    <col min="10691" max="10691" width="8" style="254" customWidth="1"/>
    <col min="10692" max="10701" width="7.81640625" style="254" customWidth="1"/>
    <col min="10702" max="10702" width="5.453125" style="254" bestFit="1" customWidth="1"/>
    <col min="10703" max="10703" width="5.81640625" style="254" bestFit="1" customWidth="1"/>
    <col min="10704" max="10920" width="9" style="254"/>
    <col min="10921" max="10921" width="9.36328125" style="254" customWidth="1"/>
    <col min="10922" max="10922" width="34.81640625" style="254" customWidth="1"/>
    <col min="10923" max="10923" width="5.90625" style="254" customWidth="1"/>
    <col min="10924" max="10924" width="9.36328125" style="254" customWidth="1"/>
    <col min="10925" max="10925" width="9" style="254" customWidth="1"/>
    <col min="10926" max="10926" width="11.08984375" style="254" customWidth="1"/>
    <col min="10927" max="10927" width="18.08984375" style="254" customWidth="1"/>
    <col min="10928" max="10928" width="6.36328125" style="254" customWidth="1"/>
    <col min="10929" max="10929" width="8" style="254" customWidth="1"/>
    <col min="10930" max="10931" width="6.36328125" style="254" customWidth="1"/>
    <col min="10932" max="10933" width="8" style="254" customWidth="1"/>
    <col min="10934" max="10935" width="4.81640625" style="254" customWidth="1"/>
    <col min="10936" max="10939" width="7.81640625" style="254" customWidth="1"/>
    <col min="10940" max="10940" width="7.90625" style="254" customWidth="1"/>
    <col min="10941" max="10941" width="7.6328125" style="254" customWidth="1"/>
    <col min="10942" max="10942" width="7.08984375" style="254" customWidth="1"/>
    <col min="10943" max="10943" width="7.1796875" style="254" customWidth="1"/>
    <col min="10944" max="10944" width="7.36328125" style="254" customWidth="1"/>
    <col min="10945" max="10945" width="5.6328125" style="254" customWidth="1"/>
    <col min="10946" max="10946" width="6" style="254" customWidth="1"/>
    <col min="10947" max="10947" width="8" style="254" customWidth="1"/>
    <col min="10948" max="10957" width="7.81640625" style="254" customWidth="1"/>
    <col min="10958" max="10958" width="5.453125" style="254" bestFit="1" customWidth="1"/>
    <col min="10959" max="10959" width="5.81640625" style="254" bestFit="1" customWidth="1"/>
    <col min="10960" max="11176" width="9" style="254"/>
    <col min="11177" max="11177" width="9.36328125" style="254" customWidth="1"/>
    <col min="11178" max="11178" width="34.81640625" style="254" customWidth="1"/>
    <col min="11179" max="11179" width="5.90625" style="254" customWidth="1"/>
    <col min="11180" max="11180" width="9.36328125" style="254" customWidth="1"/>
    <col min="11181" max="11181" width="9" style="254" customWidth="1"/>
    <col min="11182" max="11182" width="11.08984375" style="254" customWidth="1"/>
    <col min="11183" max="11183" width="18.08984375" style="254" customWidth="1"/>
    <col min="11184" max="11184" width="6.36328125" style="254" customWidth="1"/>
    <col min="11185" max="11185" width="8" style="254" customWidth="1"/>
    <col min="11186" max="11187" width="6.36328125" style="254" customWidth="1"/>
    <col min="11188" max="11189" width="8" style="254" customWidth="1"/>
    <col min="11190" max="11191" width="4.81640625" style="254" customWidth="1"/>
    <col min="11192" max="11195" width="7.81640625" style="254" customWidth="1"/>
    <col min="11196" max="11196" width="7.90625" style="254" customWidth="1"/>
    <col min="11197" max="11197" width="7.6328125" style="254" customWidth="1"/>
    <col min="11198" max="11198" width="7.08984375" style="254" customWidth="1"/>
    <col min="11199" max="11199" width="7.1796875" style="254" customWidth="1"/>
    <col min="11200" max="11200" width="7.36328125" style="254" customWidth="1"/>
    <col min="11201" max="11201" width="5.6328125" style="254" customWidth="1"/>
    <col min="11202" max="11202" width="6" style="254" customWidth="1"/>
    <col min="11203" max="11203" width="8" style="254" customWidth="1"/>
    <col min="11204" max="11213" width="7.81640625" style="254" customWidth="1"/>
    <col min="11214" max="11214" width="5.453125" style="254" bestFit="1" customWidth="1"/>
    <col min="11215" max="11215" width="5.81640625" style="254" bestFit="1" customWidth="1"/>
    <col min="11216" max="11432" width="9" style="254"/>
    <col min="11433" max="11433" width="9.36328125" style="254" customWidth="1"/>
    <col min="11434" max="11434" width="34.81640625" style="254" customWidth="1"/>
    <col min="11435" max="11435" width="5.90625" style="254" customWidth="1"/>
    <col min="11436" max="11436" width="9.36328125" style="254" customWidth="1"/>
    <col min="11437" max="11437" width="9" style="254" customWidth="1"/>
    <col min="11438" max="11438" width="11.08984375" style="254" customWidth="1"/>
    <col min="11439" max="11439" width="18.08984375" style="254" customWidth="1"/>
    <col min="11440" max="11440" width="6.36328125" style="254" customWidth="1"/>
    <col min="11441" max="11441" width="8" style="254" customWidth="1"/>
    <col min="11442" max="11443" width="6.36328125" style="254" customWidth="1"/>
    <col min="11444" max="11445" width="8" style="254" customWidth="1"/>
    <col min="11446" max="11447" width="4.81640625" style="254" customWidth="1"/>
    <col min="11448" max="11451" width="7.81640625" style="254" customWidth="1"/>
    <col min="11452" max="11452" width="7.90625" style="254" customWidth="1"/>
    <col min="11453" max="11453" width="7.6328125" style="254" customWidth="1"/>
    <col min="11454" max="11454" width="7.08984375" style="254" customWidth="1"/>
    <col min="11455" max="11455" width="7.1796875" style="254" customWidth="1"/>
    <col min="11456" max="11456" width="7.36328125" style="254" customWidth="1"/>
    <col min="11457" max="11457" width="5.6328125" style="254" customWidth="1"/>
    <col min="11458" max="11458" width="6" style="254" customWidth="1"/>
    <col min="11459" max="11459" width="8" style="254" customWidth="1"/>
    <col min="11460" max="11469" width="7.81640625" style="254" customWidth="1"/>
    <col min="11470" max="11470" width="5.453125" style="254" bestFit="1" customWidth="1"/>
    <col min="11471" max="11471" width="5.81640625" style="254" bestFit="1" customWidth="1"/>
    <col min="11472" max="11688" width="9" style="254"/>
    <col min="11689" max="11689" width="9.36328125" style="254" customWidth="1"/>
    <col min="11690" max="11690" width="34.81640625" style="254" customWidth="1"/>
    <col min="11691" max="11691" width="5.90625" style="254" customWidth="1"/>
    <col min="11692" max="11692" width="9.36328125" style="254" customWidth="1"/>
    <col min="11693" max="11693" width="9" style="254" customWidth="1"/>
    <col min="11694" max="11694" width="11.08984375" style="254" customWidth="1"/>
    <col min="11695" max="11695" width="18.08984375" style="254" customWidth="1"/>
    <col min="11696" max="11696" width="6.36328125" style="254" customWidth="1"/>
    <col min="11697" max="11697" width="8" style="254" customWidth="1"/>
    <col min="11698" max="11699" width="6.36328125" style="254" customWidth="1"/>
    <col min="11700" max="11701" width="8" style="254" customWidth="1"/>
    <col min="11702" max="11703" width="4.81640625" style="254" customWidth="1"/>
    <col min="11704" max="11707" width="7.81640625" style="254" customWidth="1"/>
    <col min="11708" max="11708" width="7.90625" style="254" customWidth="1"/>
    <col min="11709" max="11709" width="7.6328125" style="254" customWidth="1"/>
    <col min="11710" max="11710" width="7.08984375" style="254" customWidth="1"/>
    <col min="11711" max="11711" width="7.1796875" style="254" customWidth="1"/>
    <col min="11712" max="11712" width="7.36328125" style="254" customWidth="1"/>
    <col min="11713" max="11713" width="5.6328125" style="254" customWidth="1"/>
    <col min="11714" max="11714" width="6" style="254" customWidth="1"/>
    <col min="11715" max="11715" width="8" style="254" customWidth="1"/>
    <col min="11716" max="11725" width="7.81640625" style="254" customWidth="1"/>
    <col min="11726" max="11726" width="5.453125" style="254" bestFit="1" customWidth="1"/>
    <col min="11727" max="11727" width="5.81640625" style="254" bestFit="1" customWidth="1"/>
    <col min="11728" max="11944" width="9" style="254"/>
    <col min="11945" max="11945" width="9.36328125" style="254" customWidth="1"/>
    <col min="11946" max="11946" width="34.81640625" style="254" customWidth="1"/>
    <col min="11947" max="11947" width="5.90625" style="254" customWidth="1"/>
    <col min="11948" max="11948" width="9.36328125" style="254" customWidth="1"/>
    <col min="11949" max="11949" width="9" style="254" customWidth="1"/>
    <col min="11950" max="11950" width="11.08984375" style="254" customWidth="1"/>
    <col min="11951" max="11951" width="18.08984375" style="254" customWidth="1"/>
    <col min="11952" max="11952" width="6.36328125" style="254" customWidth="1"/>
    <col min="11953" max="11953" width="8" style="254" customWidth="1"/>
    <col min="11954" max="11955" width="6.36328125" style="254" customWidth="1"/>
    <col min="11956" max="11957" width="8" style="254" customWidth="1"/>
    <col min="11958" max="11959" width="4.81640625" style="254" customWidth="1"/>
    <col min="11960" max="11963" width="7.81640625" style="254" customWidth="1"/>
    <col min="11964" max="11964" width="7.90625" style="254" customWidth="1"/>
    <col min="11965" max="11965" width="7.6328125" style="254" customWidth="1"/>
    <col min="11966" max="11966" width="7.08984375" style="254" customWidth="1"/>
    <col min="11967" max="11967" width="7.1796875" style="254" customWidth="1"/>
    <col min="11968" max="11968" width="7.36328125" style="254" customWidth="1"/>
    <col min="11969" max="11969" width="5.6328125" style="254" customWidth="1"/>
    <col min="11970" max="11970" width="6" style="254" customWidth="1"/>
    <col min="11971" max="11971" width="8" style="254" customWidth="1"/>
    <col min="11972" max="11981" width="7.81640625" style="254" customWidth="1"/>
    <col min="11982" max="11982" width="5.453125" style="254" bestFit="1" customWidth="1"/>
    <col min="11983" max="11983" width="5.81640625" style="254" bestFit="1" customWidth="1"/>
    <col min="11984" max="12200" width="9" style="254"/>
    <col min="12201" max="12201" width="9.36328125" style="254" customWidth="1"/>
    <col min="12202" max="12202" width="34.81640625" style="254" customWidth="1"/>
    <col min="12203" max="12203" width="5.90625" style="254" customWidth="1"/>
    <col min="12204" max="12204" width="9.36328125" style="254" customWidth="1"/>
    <col min="12205" max="12205" width="9" style="254" customWidth="1"/>
    <col min="12206" max="12206" width="11.08984375" style="254" customWidth="1"/>
    <col min="12207" max="12207" width="18.08984375" style="254" customWidth="1"/>
    <col min="12208" max="12208" width="6.36328125" style="254" customWidth="1"/>
    <col min="12209" max="12209" width="8" style="254" customWidth="1"/>
    <col min="12210" max="12211" width="6.36328125" style="254" customWidth="1"/>
    <col min="12212" max="12213" width="8" style="254" customWidth="1"/>
    <col min="12214" max="12215" width="4.81640625" style="254" customWidth="1"/>
    <col min="12216" max="12219" width="7.81640625" style="254" customWidth="1"/>
    <col min="12220" max="12220" width="7.90625" style="254" customWidth="1"/>
    <col min="12221" max="12221" width="7.6328125" style="254" customWidth="1"/>
    <col min="12222" max="12222" width="7.08984375" style="254" customWidth="1"/>
    <col min="12223" max="12223" width="7.1796875" style="254" customWidth="1"/>
    <col min="12224" max="12224" width="7.36328125" style="254" customWidth="1"/>
    <col min="12225" max="12225" width="5.6328125" style="254" customWidth="1"/>
    <col min="12226" max="12226" width="6" style="254" customWidth="1"/>
    <col min="12227" max="12227" width="8" style="254" customWidth="1"/>
    <col min="12228" max="12237" width="7.81640625" style="254" customWidth="1"/>
    <col min="12238" max="12238" width="5.453125" style="254" bestFit="1" customWidth="1"/>
    <col min="12239" max="12239" width="5.81640625" style="254" bestFit="1" customWidth="1"/>
    <col min="12240" max="12456" width="9" style="254"/>
    <col min="12457" max="12457" width="9.36328125" style="254" customWidth="1"/>
    <col min="12458" max="12458" width="34.81640625" style="254" customWidth="1"/>
    <col min="12459" max="12459" width="5.90625" style="254" customWidth="1"/>
    <col min="12460" max="12460" width="9.36328125" style="254" customWidth="1"/>
    <col min="12461" max="12461" width="9" style="254" customWidth="1"/>
    <col min="12462" max="12462" width="11.08984375" style="254" customWidth="1"/>
    <col min="12463" max="12463" width="18.08984375" style="254" customWidth="1"/>
    <col min="12464" max="12464" width="6.36328125" style="254" customWidth="1"/>
    <col min="12465" max="12465" width="8" style="254" customWidth="1"/>
    <col min="12466" max="12467" width="6.36328125" style="254" customWidth="1"/>
    <col min="12468" max="12469" width="8" style="254" customWidth="1"/>
    <col min="12470" max="12471" width="4.81640625" style="254" customWidth="1"/>
    <col min="12472" max="12475" width="7.81640625" style="254" customWidth="1"/>
    <col min="12476" max="12476" width="7.90625" style="254" customWidth="1"/>
    <col min="12477" max="12477" width="7.6328125" style="254" customWidth="1"/>
    <col min="12478" max="12478" width="7.08984375" style="254" customWidth="1"/>
    <col min="12479" max="12479" width="7.1796875" style="254" customWidth="1"/>
    <col min="12480" max="12480" width="7.36328125" style="254" customWidth="1"/>
    <col min="12481" max="12481" width="5.6328125" style="254" customWidth="1"/>
    <col min="12482" max="12482" width="6" style="254" customWidth="1"/>
    <col min="12483" max="12483" width="8" style="254" customWidth="1"/>
    <col min="12484" max="12493" width="7.81640625" style="254" customWidth="1"/>
    <col min="12494" max="12494" width="5.453125" style="254" bestFit="1" customWidth="1"/>
    <col min="12495" max="12495" width="5.81640625" style="254" bestFit="1" customWidth="1"/>
    <col min="12496" max="12712" width="9" style="254"/>
    <col min="12713" max="12713" width="9.36328125" style="254" customWidth="1"/>
    <col min="12714" max="12714" width="34.81640625" style="254" customWidth="1"/>
    <col min="12715" max="12715" width="5.90625" style="254" customWidth="1"/>
    <col min="12716" max="12716" width="9.36328125" style="254" customWidth="1"/>
    <col min="12717" max="12717" width="9" style="254" customWidth="1"/>
    <col min="12718" max="12718" width="11.08984375" style="254" customWidth="1"/>
    <col min="12719" max="12719" width="18.08984375" style="254" customWidth="1"/>
    <col min="12720" max="12720" width="6.36328125" style="254" customWidth="1"/>
    <col min="12721" max="12721" width="8" style="254" customWidth="1"/>
    <col min="12722" max="12723" width="6.36328125" style="254" customWidth="1"/>
    <col min="12724" max="12725" width="8" style="254" customWidth="1"/>
    <col min="12726" max="12727" width="4.81640625" style="254" customWidth="1"/>
    <col min="12728" max="12731" width="7.81640625" style="254" customWidth="1"/>
    <col min="12732" max="12732" width="7.90625" style="254" customWidth="1"/>
    <col min="12733" max="12733" width="7.6328125" style="254" customWidth="1"/>
    <col min="12734" max="12734" width="7.08984375" style="254" customWidth="1"/>
    <col min="12735" max="12735" width="7.1796875" style="254" customWidth="1"/>
    <col min="12736" max="12736" width="7.36328125" style="254" customWidth="1"/>
    <col min="12737" max="12737" width="5.6328125" style="254" customWidth="1"/>
    <col min="12738" max="12738" width="6" style="254" customWidth="1"/>
    <col min="12739" max="12739" width="8" style="254" customWidth="1"/>
    <col min="12740" max="12749" width="7.81640625" style="254" customWidth="1"/>
    <col min="12750" max="12750" width="5.453125" style="254" bestFit="1" customWidth="1"/>
    <col min="12751" max="12751" width="5.81640625" style="254" bestFit="1" customWidth="1"/>
    <col min="12752" max="12968" width="9" style="254"/>
    <col min="12969" max="12969" width="9.36328125" style="254" customWidth="1"/>
    <col min="12970" max="12970" width="34.81640625" style="254" customWidth="1"/>
    <col min="12971" max="12971" width="5.90625" style="254" customWidth="1"/>
    <col min="12972" max="12972" width="9.36328125" style="254" customWidth="1"/>
    <col min="12973" max="12973" width="9" style="254" customWidth="1"/>
    <col min="12974" max="12974" width="11.08984375" style="254" customWidth="1"/>
    <col min="12975" max="12975" width="18.08984375" style="254" customWidth="1"/>
    <col min="12976" max="12976" width="6.36328125" style="254" customWidth="1"/>
    <col min="12977" max="12977" width="8" style="254" customWidth="1"/>
    <col min="12978" max="12979" width="6.36328125" style="254" customWidth="1"/>
    <col min="12980" max="12981" width="8" style="254" customWidth="1"/>
    <col min="12982" max="12983" width="4.81640625" style="254" customWidth="1"/>
    <col min="12984" max="12987" width="7.81640625" style="254" customWidth="1"/>
    <col min="12988" max="12988" width="7.90625" style="254" customWidth="1"/>
    <col min="12989" max="12989" width="7.6328125" style="254" customWidth="1"/>
    <col min="12990" max="12990" width="7.08984375" style="254" customWidth="1"/>
    <col min="12991" max="12991" width="7.1796875" style="254" customWidth="1"/>
    <col min="12992" max="12992" width="7.36328125" style="254" customWidth="1"/>
    <col min="12993" max="12993" width="5.6328125" style="254" customWidth="1"/>
    <col min="12994" max="12994" width="6" style="254" customWidth="1"/>
    <col min="12995" max="12995" width="8" style="254" customWidth="1"/>
    <col min="12996" max="13005" width="7.81640625" style="254" customWidth="1"/>
    <col min="13006" max="13006" width="5.453125" style="254" bestFit="1" customWidth="1"/>
    <col min="13007" max="13007" width="5.81640625" style="254" bestFit="1" customWidth="1"/>
    <col min="13008" max="13224" width="9" style="254"/>
    <col min="13225" max="13225" width="9.36328125" style="254" customWidth="1"/>
    <col min="13226" max="13226" width="34.81640625" style="254" customWidth="1"/>
    <col min="13227" max="13227" width="5.90625" style="254" customWidth="1"/>
    <col min="13228" max="13228" width="9.36328125" style="254" customWidth="1"/>
    <col min="13229" max="13229" width="9" style="254" customWidth="1"/>
    <col min="13230" max="13230" width="11.08984375" style="254" customWidth="1"/>
    <col min="13231" max="13231" width="18.08984375" style="254" customWidth="1"/>
    <col min="13232" max="13232" width="6.36328125" style="254" customWidth="1"/>
    <col min="13233" max="13233" width="8" style="254" customWidth="1"/>
    <col min="13234" max="13235" width="6.36328125" style="254" customWidth="1"/>
    <col min="13236" max="13237" width="8" style="254" customWidth="1"/>
    <col min="13238" max="13239" width="4.81640625" style="254" customWidth="1"/>
    <col min="13240" max="13243" width="7.81640625" style="254" customWidth="1"/>
    <col min="13244" max="13244" width="7.90625" style="254" customWidth="1"/>
    <col min="13245" max="13245" width="7.6328125" style="254" customWidth="1"/>
    <col min="13246" max="13246" width="7.08984375" style="254" customWidth="1"/>
    <col min="13247" max="13247" width="7.1796875" style="254" customWidth="1"/>
    <col min="13248" max="13248" width="7.36328125" style="254" customWidth="1"/>
    <col min="13249" max="13249" width="5.6328125" style="254" customWidth="1"/>
    <col min="13250" max="13250" width="6" style="254" customWidth="1"/>
    <col min="13251" max="13251" width="8" style="254" customWidth="1"/>
    <col min="13252" max="13261" width="7.81640625" style="254" customWidth="1"/>
    <col min="13262" max="13262" width="5.453125" style="254" bestFit="1" customWidth="1"/>
    <col min="13263" max="13263" width="5.81640625" style="254" bestFit="1" customWidth="1"/>
    <col min="13264" max="13480" width="9" style="254"/>
    <col min="13481" max="13481" width="9.36328125" style="254" customWidth="1"/>
    <col min="13482" max="13482" width="34.81640625" style="254" customWidth="1"/>
    <col min="13483" max="13483" width="5.90625" style="254" customWidth="1"/>
    <col min="13484" max="13484" width="9.36328125" style="254" customWidth="1"/>
    <col min="13485" max="13485" width="9" style="254" customWidth="1"/>
    <col min="13486" max="13486" width="11.08984375" style="254" customWidth="1"/>
    <col min="13487" max="13487" width="18.08984375" style="254" customWidth="1"/>
    <col min="13488" max="13488" width="6.36328125" style="254" customWidth="1"/>
    <col min="13489" max="13489" width="8" style="254" customWidth="1"/>
    <col min="13490" max="13491" width="6.36328125" style="254" customWidth="1"/>
    <col min="13492" max="13493" width="8" style="254" customWidth="1"/>
    <col min="13494" max="13495" width="4.81640625" style="254" customWidth="1"/>
    <col min="13496" max="13499" width="7.81640625" style="254" customWidth="1"/>
    <col min="13500" max="13500" width="7.90625" style="254" customWidth="1"/>
    <col min="13501" max="13501" width="7.6328125" style="254" customWidth="1"/>
    <col min="13502" max="13502" width="7.08984375" style="254" customWidth="1"/>
    <col min="13503" max="13503" width="7.1796875" style="254" customWidth="1"/>
    <col min="13504" max="13504" width="7.36328125" style="254" customWidth="1"/>
    <col min="13505" max="13505" width="5.6328125" style="254" customWidth="1"/>
    <col min="13506" max="13506" width="6" style="254" customWidth="1"/>
    <col min="13507" max="13507" width="8" style="254" customWidth="1"/>
    <col min="13508" max="13517" width="7.81640625" style="254" customWidth="1"/>
    <col min="13518" max="13518" width="5.453125" style="254" bestFit="1" customWidth="1"/>
    <col min="13519" max="13519" width="5.81640625" style="254" bestFit="1" customWidth="1"/>
    <col min="13520" max="13736" width="9" style="254"/>
    <col min="13737" max="13737" width="9.36328125" style="254" customWidth="1"/>
    <col min="13738" max="13738" width="34.81640625" style="254" customWidth="1"/>
    <col min="13739" max="13739" width="5.90625" style="254" customWidth="1"/>
    <col min="13740" max="13740" width="9.36328125" style="254" customWidth="1"/>
    <col min="13741" max="13741" width="9" style="254" customWidth="1"/>
    <col min="13742" max="13742" width="11.08984375" style="254" customWidth="1"/>
    <col min="13743" max="13743" width="18.08984375" style="254" customWidth="1"/>
    <col min="13744" max="13744" width="6.36328125" style="254" customWidth="1"/>
    <col min="13745" max="13745" width="8" style="254" customWidth="1"/>
    <col min="13746" max="13747" width="6.36328125" style="254" customWidth="1"/>
    <col min="13748" max="13749" width="8" style="254" customWidth="1"/>
    <col min="13750" max="13751" width="4.81640625" style="254" customWidth="1"/>
    <col min="13752" max="13755" width="7.81640625" style="254" customWidth="1"/>
    <col min="13756" max="13756" width="7.90625" style="254" customWidth="1"/>
    <col min="13757" max="13757" width="7.6328125" style="254" customWidth="1"/>
    <col min="13758" max="13758" width="7.08984375" style="254" customWidth="1"/>
    <col min="13759" max="13759" width="7.1796875" style="254" customWidth="1"/>
    <col min="13760" max="13760" width="7.36328125" style="254" customWidth="1"/>
    <col min="13761" max="13761" width="5.6328125" style="254" customWidth="1"/>
    <col min="13762" max="13762" width="6" style="254" customWidth="1"/>
    <col min="13763" max="13763" width="8" style="254" customWidth="1"/>
    <col min="13764" max="13773" width="7.81640625" style="254" customWidth="1"/>
    <col min="13774" max="13774" width="5.453125" style="254" bestFit="1" customWidth="1"/>
    <col min="13775" max="13775" width="5.81640625" style="254" bestFit="1" customWidth="1"/>
    <col min="13776" max="13992" width="9" style="254"/>
    <col min="13993" max="13993" width="9.36328125" style="254" customWidth="1"/>
    <col min="13994" max="13994" width="34.81640625" style="254" customWidth="1"/>
    <col min="13995" max="13995" width="5.90625" style="254" customWidth="1"/>
    <col min="13996" max="13996" width="9.36328125" style="254" customWidth="1"/>
    <col min="13997" max="13997" width="9" style="254" customWidth="1"/>
    <col min="13998" max="13998" width="11.08984375" style="254" customWidth="1"/>
    <col min="13999" max="13999" width="18.08984375" style="254" customWidth="1"/>
    <col min="14000" max="14000" width="6.36328125" style="254" customWidth="1"/>
    <col min="14001" max="14001" width="8" style="254" customWidth="1"/>
    <col min="14002" max="14003" width="6.36328125" style="254" customWidth="1"/>
    <col min="14004" max="14005" width="8" style="254" customWidth="1"/>
    <col min="14006" max="14007" width="4.81640625" style="254" customWidth="1"/>
    <col min="14008" max="14011" width="7.81640625" style="254" customWidth="1"/>
    <col min="14012" max="14012" width="7.90625" style="254" customWidth="1"/>
    <col min="14013" max="14013" width="7.6328125" style="254" customWidth="1"/>
    <col min="14014" max="14014" width="7.08984375" style="254" customWidth="1"/>
    <col min="14015" max="14015" width="7.1796875" style="254" customWidth="1"/>
    <col min="14016" max="14016" width="7.36328125" style="254" customWidth="1"/>
    <col min="14017" max="14017" width="5.6328125" style="254" customWidth="1"/>
    <col min="14018" max="14018" width="6" style="254" customWidth="1"/>
    <col min="14019" max="14019" width="8" style="254" customWidth="1"/>
    <col min="14020" max="14029" width="7.81640625" style="254" customWidth="1"/>
    <col min="14030" max="14030" width="5.453125" style="254" bestFit="1" customWidth="1"/>
    <col min="14031" max="14031" width="5.81640625" style="254" bestFit="1" customWidth="1"/>
    <col min="14032" max="14248" width="9" style="254"/>
    <col min="14249" max="14249" width="9.36328125" style="254" customWidth="1"/>
    <col min="14250" max="14250" width="34.81640625" style="254" customWidth="1"/>
    <col min="14251" max="14251" width="5.90625" style="254" customWidth="1"/>
    <col min="14252" max="14252" width="9.36328125" style="254" customWidth="1"/>
    <col min="14253" max="14253" width="9" style="254" customWidth="1"/>
    <col min="14254" max="14254" width="11.08984375" style="254" customWidth="1"/>
    <col min="14255" max="14255" width="18.08984375" style="254" customWidth="1"/>
    <col min="14256" max="14256" width="6.36328125" style="254" customWidth="1"/>
    <col min="14257" max="14257" width="8" style="254" customWidth="1"/>
    <col min="14258" max="14259" width="6.36328125" style="254" customWidth="1"/>
    <col min="14260" max="14261" width="8" style="254" customWidth="1"/>
    <col min="14262" max="14263" width="4.81640625" style="254" customWidth="1"/>
    <col min="14264" max="14267" width="7.81640625" style="254" customWidth="1"/>
    <col min="14268" max="14268" width="7.90625" style="254" customWidth="1"/>
    <col min="14269" max="14269" width="7.6328125" style="254" customWidth="1"/>
    <col min="14270" max="14270" width="7.08984375" style="254" customWidth="1"/>
    <col min="14271" max="14271" width="7.1796875" style="254" customWidth="1"/>
    <col min="14272" max="14272" width="7.36328125" style="254" customWidth="1"/>
    <col min="14273" max="14273" width="5.6328125" style="254" customWidth="1"/>
    <col min="14274" max="14274" width="6" style="254" customWidth="1"/>
    <col min="14275" max="14275" width="8" style="254" customWidth="1"/>
    <col min="14276" max="14285" width="7.81640625" style="254" customWidth="1"/>
    <col min="14286" max="14286" width="5.453125" style="254" bestFit="1" customWidth="1"/>
    <col min="14287" max="14287" width="5.81640625" style="254" bestFit="1" customWidth="1"/>
    <col min="14288" max="14504" width="9" style="254"/>
    <col min="14505" max="14505" width="9.36328125" style="254" customWidth="1"/>
    <col min="14506" max="14506" width="34.81640625" style="254" customWidth="1"/>
    <col min="14507" max="14507" width="5.90625" style="254" customWidth="1"/>
    <col min="14508" max="14508" width="9.36328125" style="254" customWidth="1"/>
    <col min="14509" max="14509" width="9" style="254" customWidth="1"/>
    <col min="14510" max="14510" width="11.08984375" style="254" customWidth="1"/>
    <col min="14511" max="14511" width="18.08984375" style="254" customWidth="1"/>
    <col min="14512" max="14512" width="6.36328125" style="254" customWidth="1"/>
    <col min="14513" max="14513" width="8" style="254" customWidth="1"/>
    <col min="14514" max="14515" width="6.36328125" style="254" customWidth="1"/>
    <col min="14516" max="14517" width="8" style="254" customWidth="1"/>
    <col min="14518" max="14519" width="4.81640625" style="254" customWidth="1"/>
    <col min="14520" max="14523" width="7.81640625" style="254" customWidth="1"/>
    <col min="14524" max="14524" width="7.90625" style="254" customWidth="1"/>
    <col min="14525" max="14525" width="7.6328125" style="254" customWidth="1"/>
    <col min="14526" max="14526" width="7.08984375" style="254" customWidth="1"/>
    <col min="14527" max="14527" width="7.1796875" style="254" customWidth="1"/>
    <col min="14528" max="14528" width="7.36328125" style="254" customWidth="1"/>
    <col min="14529" max="14529" width="5.6328125" style="254" customWidth="1"/>
    <col min="14530" max="14530" width="6" style="254" customWidth="1"/>
    <col min="14531" max="14531" width="8" style="254" customWidth="1"/>
    <col min="14532" max="14541" width="7.81640625" style="254" customWidth="1"/>
    <col min="14542" max="14542" width="5.453125" style="254" bestFit="1" customWidth="1"/>
    <col min="14543" max="14543" width="5.81640625" style="254" bestFit="1" customWidth="1"/>
    <col min="14544" max="14760" width="9" style="254"/>
    <col min="14761" max="14761" width="9.36328125" style="254" customWidth="1"/>
    <col min="14762" max="14762" width="34.81640625" style="254" customWidth="1"/>
    <col min="14763" max="14763" width="5.90625" style="254" customWidth="1"/>
    <col min="14764" max="14764" width="9.36328125" style="254" customWidth="1"/>
    <col min="14765" max="14765" width="9" style="254" customWidth="1"/>
    <col min="14766" max="14766" width="11.08984375" style="254" customWidth="1"/>
    <col min="14767" max="14767" width="18.08984375" style="254" customWidth="1"/>
    <col min="14768" max="14768" width="6.36328125" style="254" customWidth="1"/>
    <col min="14769" max="14769" width="8" style="254" customWidth="1"/>
    <col min="14770" max="14771" width="6.36328125" style="254" customWidth="1"/>
    <col min="14772" max="14773" width="8" style="254" customWidth="1"/>
    <col min="14774" max="14775" width="4.81640625" style="254" customWidth="1"/>
    <col min="14776" max="14779" width="7.81640625" style="254" customWidth="1"/>
    <col min="14780" max="14780" width="7.90625" style="254" customWidth="1"/>
    <col min="14781" max="14781" width="7.6328125" style="254" customWidth="1"/>
    <col min="14782" max="14782" width="7.08984375" style="254" customWidth="1"/>
    <col min="14783" max="14783" width="7.1796875" style="254" customWidth="1"/>
    <col min="14784" max="14784" width="7.36328125" style="254" customWidth="1"/>
    <col min="14785" max="14785" width="5.6328125" style="254" customWidth="1"/>
    <col min="14786" max="14786" width="6" style="254" customWidth="1"/>
    <col min="14787" max="14787" width="8" style="254" customWidth="1"/>
    <col min="14788" max="14797" width="7.81640625" style="254" customWidth="1"/>
    <col min="14798" max="14798" width="5.453125" style="254" bestFit="1" customWidth="1"/>
    <col min="14799" max="14799" width="5.81640625" style="254" bestFit="1" customWidth="1"/>
    <col min="14800" max="15016" width="9" style="254"/>
    <col min="15017" max="15017" width="9.36328125" style="254" customWidth="1"/>
    <col min="15018" max="15018" width="34.81640625" style="254" customWidth="1"/>
    <col min="15019" max="15019" width="5.90625" style="254" customWidth="1"/>
    <col min="15020" max="15020" width="9.36328125" style="254" customWidth="1"/>
    <col min="15021" max="15021" width="9" style="254" customWidth="1"/>
    <col min="15022" max="15022" width="11.08984375" style="254" customWidth="1"/>
    <col min="15023" max="15023" width="18.08984375" style="254" customWidth="1"/>
    <col min="15024" max="15024" width="6.36328125" style="254" customWidth="1"/>
    <col min="15025" max="15025" width="8" style="254" customWidth="1"/>
    <col min="15026" max="15027" width="6.36328125" style="254" customWidth="1"/>
    <col min="15028" max="15029" width="8" style="254" customWidth="1"/>
    <col min="15030" max="15031" width="4.81640625" style="254" customWidth="1"/>
    <col min="15032" max="15035" width="7.81640625" style="254" customWidth="1"/>
    <col min="15036" max="15036" width="7.90625" style="254" customWidth="1"/>
    <col min="15037" max="15037" width="7.6328125" style="254" customWidth="1"/>
    <col min="15038" max="15038" width="7.08984375" style="254" customWidth="1"/>
    <col min="15039" max="15039" width="7.1796875" style="254" customWidth="1"/>
    <col min="15040" max="15040" width="7.36328125" style="254" customWidth="1"/>
    <col min="15041" max="15041" width="5.6328125" style="254" customWidth="1"/>
    <col min="15042" max="15042" width="6" style="254" customWidth="1"/>
    <col min="15043" max="15043" width="8" style="254" customWidth="1"/>
    <col min="15044" max="15053" width="7.81640625" style="254" customWidth="1"/>
    <col min="15054" max="15054" width="5.453125" style="254" bestFit="1" customWidth="1"/>
    <col min="15055" max="15055" width="5.81640625" style="254" bestFit="1" customWidth="1"/>
    <col min="15056" max="15272" width="9" style="254"/>
    <col min="15273" max="15273" width="9.36328125" style="254" customWidth="1"/>
    <col min="15274" max="15274" width="34.81640625" style="254" customWidth="1"/>
    <col min="15275" max="15275" width="5.90625" style="254" customWidth="1"/>
    <col min="15276" max="15276" width="9.36328125" style="254" customWidth="1"/>
    <col min="15277" max="15277" width="9" style="254" customWidth="1"/>
    <col min="15278" max="15278" width="11.08984375" style="254" customWidth="1"/>
    <col min="15279" max="15279" width="18.08984375" style="254" customWidth="1"/>
    <col min="15280" max="15280" width="6.36328125" style="254" customWidth="1"/>
    <col min="15281" max="15281" width="8" style="254" customWidth="1"/>
    <col min="15282" max="15283" width="6.36328125" style="254" customWidth="1"/>
    <col min="15284" max="15285" width="8" style="254" customWidth="1"/>
    <col min="15286" max="15287" width="4.81640625" style="254" customWidth="1"/>
    <col min="15288" max="15291" width="7.81640625" style="254" customWidth="1"/>
    <col min="15292" max="15292" width="7.90625" style="254" customWidth="1"/>
    <col min="15293" max="15293" width="7.6328125" style="254" customWidth="1"/>
    <col min="15294" max="15294" width="7.08984375" style="254" customWidth="1"/>
    <col min="15295" max="15295" width="7.1796875" style="254" customWidth="1"/>
    <col min="15296" max="15296" width="7.36328125" style="254" customWidth="1"/>
    <col min="15297" max="15297" width="5.6328125" style="254" customWidth="1"/>
    <col min="15298" max="15298" width="6" style="254" customWidth="1"/>
    <col min="15299" max="15299" width="8" style="254" customWidth="1"/>
    <col min="15300" max="15309" width="7.81640625" style="254" customWidth="1"/>
    <col min="15310" max="15310" width="5.453125" style="254" bestFit="1" customWidth="1"/>
    <col min="15311" max="15311" width="5.81640625" style="254" bestFit="1" customWidth="1"/>
    <col min="15312" max="15528" width="9" style="254"/>
    <col min="15529" max="15529" width="9.36328125" style="254" customWidth="1"/>
    <col min="15530" max="15530" width="34.81640625" style="254" customWidth="1"/>
    <col min="15531" max="15531" width="5.90625" style="254" customWidth="1"/>
    <col min="15532" max="15532" width="9.36328125" style="254" customWidth="1"/>
    <col min="15533" max="15533" width="9" style="254" customWidth="1"/>
    <col min="15534" max="15534" width="11.08984375" style="254" customWidth="1"/>
    <col min="15535" max="15535" width="18.08984375" style="254" customWidth="1"/>
    <col min="15536" max="15536" width="6.36328125" style="254" customWidth="1"/>
    <col min="15537" max="15537" width="8" style="254" customWidth="1"/>
    <col min="15538" max="15539" width="6.36328125" style="254" customWidth="1"/>
    <col min="15540" max="15541" width="8" style="254" customWidth="1"/>
    <col min="15542" max="15543" width="4.81640625" style="254" customWidth="1"/>
    <col min="15544" max="15547" width="7.81640625" style="254" customWidth="1"/>
    <col min="15548" max="15548" width="7.90625" style="254" customWidth="1"/>
    <col min="15549" max="15549" width="7.6328125" style="254" customWidth="1"/>
    <col min="15550" max="15550" width="7.08984375" style="254" customWidth="1"/>
    <col min="15551" max="15551" width="7.1796875" style="254" customWidth="1"/>
    <col min="15552" max="15552" width="7.36328125" style="254" customWidth="1"/>
    <col min="15553" max="15553" width="5.6328125" style="254" customWidth="1"/>
    <col min="15554" max="15554" width="6" style="254" customWidth="1"/>
    <col min="15555" max="15555" width="8" style="254" customWidth="1"/>
    <col min="15556" max="15565" width="7.81640625" style="254" customWidth="1"/>
    <col min="15566" max="15566" width="5.453125" style="254" bestFit="1" customWidth="1"/>
    <col min="15567" max="15567" width="5.81640625" style="254" bestFit="1" customWidth="1"/>
    <col min="15568" max="15784" width="9" style="254"/>
    <col min="15785" max="15785" width="9.36328125" style="254" customWidth="1"/>
    <col min="15786" max="15786" width="34.81640625" style="254" customWidth="1"/>
    <col min="15787" max="15787" width="5.90625" style="254" customWidth="1"/>
    <col min="15788" max="15788" width="9.36328125" style="254" customWidth="1"/>
    <col min="15789" max="15789" width="9" style="254" customWidth="1"/>
    <col min="15790" max="15790" width="11.08984375" style="254" customWidth="1"/>
    <col min="15791" max="15791" width="18.08984375" style="254" customWidth="1"/>
    <col min="15792" max="15792" width="6.36328125" style="254" customWidth="1"/>
    <col min="15793" max="15793" width="8" style="254" customWidth="1"/>
    <col min="15794" max="15795" width="6.36328125" style="254" customWidth="1"/>
    <col min="15796" max="15797" width="8" style="254" customWidth="1"/>
    <col min="15798" max="15799" width="4.81640625" style="254" customWidth="1"/>
    <col min="15800" max="15803" width="7.81640625" style="254" customWidth="1"/>
    <col min="15804" max="15804" width="7.90625" style="254" customWidth="1"/>
    <col min="15805" max="15805" width="7.6328125" style="254" customWidth="1"/>
    <col min="15806" max="15806" width="7.08984375" style="254" customWidth="1"/>
    <col min="15807" max="15807" width="7.1796875" style="254" customWidth="1"/>
    <col min="15808" max="15808" width="7.36328125" style="254" customWidth="1"/>
    <col min="15809" max="15809" width="5.6328125" style="254" customWidth="1"/>
    <col min="15810" max="15810" width="6" style="254" customWidth="1"/>
    <col min="15811" max="15811" width="8" style="254" customWidth="1"/>
    <col min="15812" max="15821" width="7.81640625" style="254" customWidth="1"/>
    <col min="15822" max="15822" width="5.453125" style="254" bestFit="1" customWidth="1"/>
    <col min="15823" max="15823" width="5.81640625" style="254" bestFit="1" customWidth="1"/>
    <col min="15824" max="16040" width="9" style="254"/>
    <col min="16041" max="16041" width="9.36328125" style="254" customWidth="1"/>
    <col min="16042" max="16042" width="34.81640625" style="254" customWidth="1"/>
    <col min="16043" max="16043" width="5.90625" style="254" customWidth="1"/>
    <col min="16044" max="16044" width="9.36328125" style="254" customWidth="1"/>
    <col min="16045" max="16045" width="9" style="254" customWidth="1"/>
    <col min="16046" max="16046" width="11.08984375" style="254" customWidth="1"/>
    <col min="16047" max="16047" width="18.08984375" style="254" customWidth="1"/>
    <col min="16048" max="16048" width="6.36328125" style="254" customWidth="1"/>
    <col min="16049" max="16049" width="8" style="254" customWidth="1"/>
    <col min="16050" max="16051" width="6.36328125" style="254" customWidth="1"/>
    <col min="16052" max="16053" width="8" style="254" customWidth="1"/>
    <col min="16054" max="16055" width="4.81640625" style="254" customWidth="1"/>
    <col min="16056" max="16059" width="7.81640625" style="254" customWidth="1"/>
    <col min="16060" max="16060" width="7.90625" style="254" customWidth="1"/>
    <col min="16061" max="16061" width="7.6328125" style="254" customWidth="1"/>
    <col min="16062" max="16062" width="7.08984375" style="254" customWidth="1"/>
    <col min="16063" max="16063" width="7.1796875" style="254" customWidth="1"/>
    <col min="16064" max="16064" width="7.36328125" style="254" customWidth="1"/>
    <col min="16065" max="16065" width="5.6328125" style="254" customWidth="1"/>
    <col min="16066" max="16066" width="6" style="254" customWidth="1"/>
    <col min="16067" max="16067" width="8" style="254" customWidth="1"/>
    <col min="16068" max="16077" width="7.81640625" style="254" customWidth="1"/>
    <col min="16078" max="16078" width="5.453125" style="254" bestFit="1" customWidth="1"/>
    <col min="16079" max="16079" width="5.81640625" style="254" bestFit="1" customWidth="1"/>
    <col min="16080" max="16312" width="9" style="254"/>
    <col min="16313" max="16384" width="9" style="254" customWidth="1"/>
  </cols>
  <sheetData>
    <row r="1" spans="1:15">
      <c r="A1" s="288" t="s">
        <v>431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5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5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 t="s">
        <v>438</v>
      </c>
      <c r="N3" s="264">
        <v>2500</v>
      </c>
    </row>
    <row r="4" spans="1:15">
      <c r="A4" s="254" t="s">
        <v>432</v>
      </c>
      <c r="B4" s="254" t="s">
        <v>485</v>
      </c>
      <c r="C4" s="247" t="s">
        <v>422</v>
      </c>
      <c r="D4" s="247" t="s">
        <v>423</v>
      </c>
      <c r="E4" s="248" t="s">
        <v>486</v>
      </c>
      <c r="F4" s="248" t="s">
        <v>487</v>
      </c>
      <c r="G4" s="249" t="s">
        <v>424</v>
      </c>
      <c r="H4" s="250" t="s">
        <v>425</v>
      </c>
      <c r="I4" s="251" t="s">
        <v>426</v>
      </c>
      <c r="J4" s="252" t="s">
        <v>427</v>
      </c>
      <c r="K4" s="252" t="s">
        <v>428</v>
      </c>
      <c r="L4" s="253" t="s">
        <v>429</v>
      </c>
      <c r="M4" s="253" t="s">
        <v>430</v>
      </c>
      <c r="N4" s="254" t="s">
        <v>436</v>
      </c>
      <c r="O4" s="254" t="s">
        <v>437</v>
      </c>
    </row>
  </sheetData>
  <mergeCells count="1">
    <mergeCell ref="A1:M1"/>
  </mergeCells>
  <phoneticPr fontId="3" type="noConversion"/>
  <dataValidations disablePrompts="1" count="1">
    <dataValidation allowBlank="1" showErrorMessage="1" sqref="FN63836:FO63837 PJ63836:PK63837 ZF63836:ZG63837 AJB63836:AJC63837 ASX63836:ASY63837 BCT63836:BCU63837 BMP63836:BMQ63837 BWL63836:BWM63837 CGH63836:CGI63837 CQD63836:CQE63837 CZZ63836:DAA63837 DJV63836:DJW63837 DTR63836:DTS63837 EDN63836:EDO63837 ENJ63836:ENK63837 EXF63836:EXG63837 FHB63836:FHC63837 FQX63836:FQY63837 GAT63836:GAU63837 GKP63836:GKQ63837 GUL63836:GUM63837 HEH63836:HEI63837 HOD63836:HOE63837 HXZ63836:HYA63837 IHV63836:IHW63837 IRR63836:IRS63837 JBN63836:JBO63837 JLJ63836:JLK63837 JVF63836:JVG63837 KFB63836:KFC63837 KOX63836:KOY63837 KYT63836:KYU63837 LIP63836:LIQ63837 LSL63836:LSM63837 MCH63836:MCI63837 MMD63836:MME63837 MVZ63836:MWA63837 NFV63836:NFW63837 NPR63836:NPS63837 NZN63836:NZO63837 OJJ63836:OJK63837 OTF63836:OTG63837 PDB63836:PDC63837 PMX63836:PMY63837 PWT63836:PWU63837 QGP63836:QGQ63837 QQL63836:QQM63837 RAH63836:RAI63837 RKD63836:RKE63837 RTZ63836:RUA63837 SDV63836:SDW63837 SNR63836:SNS63837 SXN63836:SXO63837 THJ63836:THK63837 TRF63836:TRG63837 UBB63836:UBC63837 UKX63836:UKY63837 UUT63836:UUU63837 VEP63836:VEQ63837 VOL63836:VOM63837 VYH63836:VYI63837 WID63836:WIE63837 WRZ63836:WSA63837 FN129372:FO129373 PJ129372:PK129373 ZF129372:ZG129373 AJB129372:AJC129373 ASX129372:ASY129373 BCT129372:BCU129373 BMP129372:BMQ129373 BWL129372:BWM129373 CGH129372:CGI129373 CQD129372:CQE129373 CZZ129372:DAA129373 DJV129372:DJW129373 DTR129372:DTS129373 EDN129372:EDO129373 ENJ129372:ENK129373 EXF129372:EXG129373 FHB129372:FHC129373 FQX129372:FQY129373 GAT129372:GAU129373 GKP129372:GKQ129373 GUL129372:GUM129373 HEH129372:HEI129373 HOD129372:HOE129373 HXZ129372:HYA129373 IHV129372:IHW129373 IRR129372:IRS129373 JBN129372:JBO129373 JLJ129372:JLK129373 JVF129372:JVG129373 KFB129372:KFC129373 KOX129372:KOY129373 KYT129372:KYU129373 LIP129372:LIQ129373 LSL129372:LSM129373 MCH129372:MCI129373 MMD129372:MME129373 MVZ129372:MWA129373 NFV129372:NFW129373 NPR129372:NPS129373 NZN129372:NZO129373 OJJ129372:OJK129373 OTF129372:OTG129373 PDB129372:PDC129373 PMX129372:PMY129373 PWT129372:PWU129373 QGP129372:QGQ129373 QQL129372:QQM129373 RAH129372:RAI129373 RKD129372:RKE129373 RTZ129372:RUA129373 SDV129372:SDW129373 SNR129372:SNS129373 SXN129372:SXO129373 THJ129372:THK129373 TRF129372:TRG129373 UBB129372:UBC129373 UKX129372:UKY129373 UUT129372:UUU129373 VEP129372:VEQ129373 VOL129372:VOM129373 VYH129372:VYI129373 WID129372:WIE129373 WRZ129372:WSA129373 FN194908:FO194909 PJ194908:PK194909 ZF194908:ZG194909 AJB194908:AJC194909 ASX194908:ASY194909 BCT194908:BCU194909 BMP194908:BMQ194909 BWL194908:BWM194909 CGH194908:CGI194909 CQD194908:CQE194909 CZZ194908:DAA194909 DJV194908:DJW194909 DTR194908:DTS194909 EDN194908:EDO194909 ENJ194908:ENK194909 EXF194908:EXG194909 FHB194908:FHC194909 FQX194908:FQY194909 GAT194908:GAU194909 GKP194908:GKQ194909 GUL194908:GUM194909 HEH194908:HEI194909 HOD194908:HOE194909 HXZ194908:HYA194909 IHV194908:IHW194909 IRR194908:IRS194909 JBN194908:JBO194909 JLJ194908:JLK194909 JVF194908:JVG194909 KFB194908:KFC194909 KOX194908:KOY194909 KYT194908:KYU194909 LIP194908:LIQ194909 LSL194908:LSM194909 MCH194908:MCI194909 MMD194908:MME194909 MVZ194908:MWA194909 NFV194908:NFW194909 NPR194908:NPS194909 NZN194908:NZO194909 OJJ194908:OJK194909 OTF194908:OTG194909 PDB194908:PDC194909 PMX194908:PMY194909 PWT194908:PWU194909 QGP194908:QGQ194909 QQL194908:QQM194909 RAH194908:RAI194909 RKD194908:RKE194909 RTZ194908:RUA194909 SDV194908:SDW194909 SNR194908:SNS194909 SXN194908:SXO194909 THJ194908:THK194909 TRF194908:TRG194909 UBB194908:UBC194909 UKX194908:UKY194909 UUT194908:UUU194909 VEP194908:VEQ194909 VOL194908:VOM194909 VYH194908:VYI194909 WID194908:WIE194909 WRZ194908:WSA194909 FN260444:FO260445 PJ260444:PK260445 ZF260444:ZG260445 AJB260444:AJC260445 ASX260444:ASY260445 BCT260444:BCU260445 BMP260444:BMQ260445 BWL260444:BWM260445 CGH260444:CGI260445 CQD260444:CQE260445 CZZ260444:DAA260445 DJV260444:DJW260445 DTR260444:DTS260445 EDN260444:EDO260445 ENJ260444:ENK260445 EXF260444:EXG260445 FHB260444:FHC260445 FQX260444:FQY260445 GAT260444:GAU260445 GKP260444:GKQ260445 GUL260444:GUM260445 HEH260444:HEI260445 HOD260444:HOE260445 HXZ260444:HYA260445 IHV260444:IHW260445 IRR260444:IRS260445 JBN260444:JBO260445 JLJ260444:JLK260445 JVF260444:JVG260445 KFB260444:KFC260445 KOX260444:KOY260445 KYT260444:KYU260445 LIP260444:LIQ260445 LSL260444:LSM260445 MCH260444:MCI260445 MMD260444:MME260445 MVZ260444:MWA260445 NFV260444:NFW260445 NPR260444:NPS260445 NZN260444:NZO260445 OJJ260444:OJK260445 OTF260444:OTG260445 PDB260444:PDC260445 PMX260444:PMY260445 PWT260444:PWU260445 QGP260444:QGQ260445 QQL260444:QQM260445 RAH260444:RAI260445 RKD260444:RKE260445 RTZ260444:RUA260445 SDV260444:SDW260445 SNR260444:SNS260445 SXN260444:SXO260445 THJ260444:THK260445 TRF260444:TRG260445 UBB260444:UBC260445 UKX260444:UKY260445 UUT260444:UUU260445 VEP260444:VEQ260445 VOL260444:VOM260445 VYH260444:VYI260445 WID260444:WIE260445 WRZ260444:WSA260445 FN325980:FO325981 PJ325980:PK325981 ZF325980:ZG325981 AJB325980:AJC325981 ASX325980:ASY325981 BCT325980:BCU325981 BMP325980:BMQ325981 BWL325980:BWM325981 CGH325980:CGI325981 CQD325980:CQE325981 CZZ325980:DAA325981 DJV325980:DJW325981 DTR325980:DTS325981 EDN325980:EDO325981 ENJ325980:ENK325981 EXF325980:EXG325981 FHB325980:FHC325981 FQX325980:FQY325981 GAT325980:GAU325981 GKP325980:GKQ325981 GUL325980:GUM325981 HEH325980:HEI325981 HOD325980:HOE325981 HXZ325980:HYA325981 IHV325980:IHW325981 IRR325980:IRS325981 JBN325980:JBO325981 JLJ325980:JLK325981 JVF325980:JVG325981 KFB325980:KFC325981 KOX325980:KOY325981 KYT325980:KYU325981 LIP325980:LIQ325981 LSL325980:LSM325981 MCH325980:MCI325981 MMD325980:MME325981 MVZ325980:MWA325981 NFV325980:NFW325981 NPR325980:NPS325981 NZN325980:NZO325981 OJJ325980:OJK325981 OTF325980:OTG325981 PDB325980:PDC325981 PMX325980:PMY325981 PWT325980:PWU325981 QGP325980:QGQ325981 QQL325980:QQM325981 RAH325980:RAI325981 RKD325980:RKE325981 RTZ325980:RUA325981 SDV325980:SDW325981 SNR325980:SNS325981 SXN325980:SXO325981 THJ325980:THK325981 TRF325980:TRG325981 UBB325980:UBC325981 UKX325980:UKY325981 UUT325980:UUU325981 VEP325980:VEQ325981 VOL325980:VOM325981 VYH325980:VYI325981 WID325980:WIE325981 WRZ325980:WSA325981 FN391516:FO391517 PJ391516:PK391517 ZF391516:ZG391517 AJB391516:AJC391517 ASX391516:ASY391517 BCT391516:BCU391517 BMP391516:BMQ391517 BWL391516:BWM391517 CGH391516:CGI391517 CQD391516:CQE391517 CZZ391516:DAA391517 DJV391516:DJW391517 DTR391516:DTS391517 EDN391516:EDO391517 ENJ391516:ENK391517 EXF391516:EXG391517 FHB391516:FHC391517 FQX391516:FQY391517 GAT391516:GAU391517 GKP391516:GKQ391517 GUL391516:GUM391517 HEH391516:HEI391517 HOD391516:HOE391517 HXZ391516:HYA391517 IHV391516:IHW391517 IRR391516:IRS391517 JBN391516:JBO391517 JLJ391516:JLK391517 JVF391516:JVG391517 KFB391516:KFC391517 KOX391516:KOY391517 KYT391516:KYU391517 LIP391516:LIQ391517 LSL391516:LSM391517 MCH391516:MCI391517 MMD391516:MME391517 MVZ391516:MWA391517 NFV391516:NFW391517 NPR391516:NPS391517 NZN391516:NZO391517 OJJ391516:OJK391517 OTF391516:OTG391517 PDB391516:PDC391517 PMX391516:PMY391517 PWT391516:PWU391517 QGP391516:QGQ391517 QQL391516:QQM391517 RAH391516:RAI391517 RKD391516:RKE391517 RTZ391516:RUA391517 SDV391516:SDW391517 SNR391516:SNS391517 SXN391516:SXO391517 THJ391516:THK391517 TRF391516:TRG391517 UBB391516:UBC391517 UKX391516:UKY391517 UUT391516:UUU391517 VEP391516:VEQ391517 VOL391516:VOM391517 VYH391516:VYI391517 WID391516:WIE391517 WRZ391516:WSA391517 FN457052:FO457053 PJ457052:PK457053 ZF457052:ZG457053 AJB457052:AJC457053 ASX457052:ASY457053 BCT457052:BCU457053 BMP457052:BMQ457053 BWL457052:BWM457053 CGH457052:CGI457053 CQD457052:CQE457053 CZZ457052:DAA457053 DJV457052:DJW457053 DTR457052:DTS457053 EDN457052:EDO457053 ENJ457052:ENK457053 EXF457052:EXG457053 FHB457052:FHC457053 FQX457052:FQY457053 GAT457052:GAU457053 GKP457052:GKQ457053 GUL457052:GUM457053 HEH457052:HEI457053 HOD457052:HOE457053 HXZ457052:HYA457053 IHV457052:IHW457053 IRR457052:IRS457053 JBN457052:JBO457053 JLJ457052:JLK457053 JVF457052:JVG457053 KFB457052:KFC457053 KOX457052:KOY457053 KYT457052:KYU457053 LIP457052:LIQ457053 LSL457052:LSM457053 MCH457052:MCI457053 MMD457052:MME457053 MVZ457052:MWA457053 NFV457052:NFW457053 NPR457052:NPS457053 NZN457052:NZO457053 OJJ457052:OJK457053 OTF457052:OTG457053 PDB457052:PDC457053 PMX457052:PMY457053 PWT457052:PWU457053 QGP457052:QGQ457053 QQL457052:QQM457053 RAH457052:RAI457053 RKD457052:RKE457053 RTZ457052:RUA457053 SDV457052:SDW457053 SNR457052:SNS457053 SXN457052:SXO457053 THJ457052:THK457053 TRF457052:TRG457053 UBB457052:UBC457053 UKX457052:UKY457053 UUT457052:UUU457053 VEP457052:VEQ457053 VOL457052:VOM457053 VYH457052:VYI457053 WID457052:WIE457053 WRZ457052:WSA457053 FN522588:FO522589 PJ522588:PK522589 ZF522588:ZG522589 AJB522588:AJC522589 ASX522588:ASY522589 BCT522588:BCU522589 BMP522588:BMQ522589 BWL522588:BWM522589 CGH522588:CGI522589 CQD522588:CQE522589 CZZ522588:DAA522589 DJV522588:DJW522589 DTR522588:DTS522589 EDN522588:EDO522589 ENJ522588:ENK522589 EXF522588:EXG522589 FHB522588:FHC522589 FQX522588:FQY522589 GAT522588:GAU522589 GKP522588:GKQ522589 GUL522588:GUM522589 HEH522588:HEI522589 HOD522588:HOE522589 HXZ522588:HYA522589 IHV522588:IHW522589 IRR522588:IRS522589 JBN522588:JBO522589 JLJ522588:JLK522589 JVF522588:JVG522589 KFB522588:KFC522589 KOX522588:KOY522589 KYT522588:KYU522589 LIP522588:LIQ522589 LSL522588:LSM522589 MCH522588:MCI522589 MMD522588:MME522589 MVZ522588:MWA522589 NFV522588:NFW522589 NPR522588:NPS522589 NZN522588:NZO522589 OJJ522588:OJK522589 OTF522588:OTG522589 PDB522588:PDC522589 PMX522588:PMY522589 PWT522588:PWU522589 QGP522588:QGQ522589 QQL522588:QQM522589 RAH522588:RAI522589 RKD522588:RKE522589 RTZ522588:RUA522589 SDV522588:SDW522589 SNR522588:SNS522589 SXN522588:SXO522589 THJ522588:THK522589 TRF522588:TRG522589 UBB522588:UBC522589 UKX522588:UKY522589 UUT522588:UUU522589 VEP522588:VEQ522589 VOL522588:VOM522589 VYH522588:VYI522589 WID522588:WIE522589 WRZ522588:WSA522589 FN588124:FO588125 PJ588124:PK588125 ZF588124:ZG588125 AJB588124:AJC588125 ASX588124:ASY588125 BCT588124:BCU588125 BMP588124:BMQ588125 BWL588124:BWM588125 CGH588124:CGI588125 CQD588124:CQE588125 CZZ588124:DAA588125 DJV588124:DJW588125 DTR588124:DTS588125 EDN588124:EDO588125 ENJ588124:ENK588125 EXF588124:EXG588125 FHB588124:FHC588125 FQX588124:FQY588125 GAT588124:GAU588125 GKP588124:GKQ588125 GUL588124:GUM588125 HEH588124:HEI588125 HOD588124:HOE588125 HXZ588124:HYA588125 IHV588124:IHW588125 IRR588124:IRS588125 JBN588124:JBO588125 JLJ588124:JLK588125 JVF588124:JVG588125 KFB588124:KFC588125 KOX588124:KOY588125 KYT588124:KYU588125 LIP588124:LIQ588125 LSL588124:LSM588125 MCH588124:MCI588125 MMD588124:MME588125 MVZ588124:MWA588125 NFV588124:NFW588125 NPR588124:NPS588125 NZN588124:NZO588125 OJJ588124:OJK588125 OTF588124:OTG588125 PDB588124:PDC588125 PMX588124:PMY588125 PWT588124:PWU588125 QGP588124:QGQ588125 QQL588124:QQM588125 RAH588124:RAI588125 RKD588124:RKE588125 RTZ588124:RUA588125 SDV588124:SDW588125 SNR588124:SNS588125 SXN588124:SXO588125 THJ588124:THK588125 TRF588124:TRG588125 UBB588124:UBC588125 UKX588124:UKY588125 UUT588124:UUU588125 VEP588124:VEQ588125 VOL588124:VOM588125 VYH588124:VYI588125 WID588124:WIE588125 WRZ588124:WSA588125 FN653660:FO653661 PJ653660:PK653661 ZF653660:ZG653661 AJB653660:AJC653661 ASX653660:ASY653661 BCT653660:BCU653661 BMP653660:BMQ653661 BWL653660:BWM653661 CGH653660:CGI653661 CQD653660:CQE653661 CZZ653660:DAA653661 DJV653660:DJW653661 DTR653660:DTS653661 EDN653660:EDO653661 ENJ653660:ENK653661 EXF653660:EXG653661 FHB653660:FHC653661 FQX653660:FQY653661 GAT653660:GAU653661 GKP653660:GKQ653661 GUL653660:GUM653661 HEH653660:HEI653661 HOD653660:HOE653661 HXZ653660:HYA653661 IHV653660:IHW653661 IRR653660:IRS653661 JBN653660:JBO653661 JLJ653660:JLK653661 JVF653660:JVG653661 KFB653660:KFC653661 KOX653660:KOY653661 KYT653660:KYU653661 LIP653660:LIQ653661 LSL653660:LSM653661 MCH653660:MCI653661 MMD653660:MME653661 MVZ653660:MWA653661 NFV653660:NFW653661 NPR653660:NPS653661 NZN653660:NZO653661 OJJ653660:OJK653661 OTF653660:OTG653661 PDB653660:PDC653661 PMX653660:PMY653661 PWT653660:PWU653661 QGP653660:QGQ653661 QQL653660:QQM653661 RAH653660:RAI653661 RKD653660:RKE653661 RTZ653660:RUA653661 SDV653660:SDW653661 SNR653660:SNS653661 SXN653660:SXO653661 THJ653660:THK653661 TRF653660:TRG653661 UBB653660:UBC653661 UKX653660:UKY653661 UUT653660:UUU653661 VEP653660:VEQ653661 VOL653660:VOM653661 VYH653660:VYI653661 WID653660:WIE653661 WRZ653660:WSA653661 FN719196:FO719197 PJ719196:PK719197 ZF719196:ZG719197 AJB719196:AJC719197 ASX719196:ASY719197 BCT719196:BCU719197 BMP719196:BMQ719197 BWL719196:BWM719197 CGH719196:CGI719197 CQD719196:CQE719197 CZZ719196:DAA719197 DJV719196:DJW719197 DTR719196:DTS719197 EDN719196:EDO719197 ENJ719196:ENK719197 EXF719196:EXG719197 FHB719196:FHC719197 FQX719196:FQY719197 GAT719196:GAU719197 GKP719196:GKQ719197 GUL719196:GUM719197 HEH719196:HEI719197 HOD719196:HOE719197 HXZ719196:HYA719197 IHV719196:IHW719197 IRR719196:IRS719197 JBN719196:JBO719197 JLJ719196:JLK719197 JVF719196:JVG719197 KFB719196:KFC719197 KOX719196:KOY719197 KYT719196:KYU719197 LIP719196:LIQ719197 LSL719196:LSM719197 MCH719196:MCI719197 MMD719196:MME719197 MVZ719196:MWA719197 NFV719196:NFW719197 NPR719196:NPS719197 NZN719196:NZO719197 OJJ719196:OJK719197 OTF719196:OTG719197 PDB719196:PDC719197 PMX719196:PMY719197 PWT719196:PWU719197 QGP719196:QGQ719197 QQL719196:QQM719197 RAH719196:RAI719197 RKD719196:RKE719197 RTZ719196:RUA719197 SDV719196:SDW719197 SNR719196:SNS719197 SXN719196:SXO719197 THJ719196:THK719197 TRF719196:TRG719197 UBB719196:UBC719197 UKX719196:UKY719197 UUT719196:UUU719197 VEP719196:VEQ719197 VOL719196:VOM719197 VYH719196:VYI719197 WID719196:WIE719197 WRZ719196:WSA719197 FN784732:FO784733 PJ784732:PK784733 ZF784732:ZG784733 AJB784732:AJC784733 ASX784732:ASY784733 BCT784732:BCU784733 BMP784732:BMQ784733 BWL784732:BWM784733 CGH784732:CGI784733 CQD784732:CQE784733 CZZ784732:DAA784733 DJV784732:DJW784733 DTR784732:DTS784733 EDN784732:EDO784733 ENJ784732:ENK784733 EXF784732:EXG784733 FHB784732:FHC784733 FQX784732:FQY784733 GAT784732:GAU784733 GKP784732:GKQ784733 GUL784732:GUM784733 HEH784732:HEI784733 HOD784732:HOE784733 HXZ784732:HYA784733 IHV784732:IHW784733 IRR784732:IRS784733 JBN784732:JBO784733 JLJ784732:JLK784733 JVF784732:JVG784733 KFB784732:KFC784733 KOX784732:KOY784733 KYT784732:KYU784733 LIP784732:LIQ784733 LSL784732:LSM784733 MCH784732:MCI784733 MMD784732:MME784733 MVZ784732:MWA784733 NFV784732:NFW784733 NPR784732:NPS784733 NZN784732:NZO784733 OJJ784732:OJK784733 OTF784732:OTG784733 PDB784732:PDC784733 PMX784732:PMY784733 PWT784732:PWU784733 QGP784732:QGQ784733 QQL784732:QQM784733 RAH784732:RAI784733 RKD784732:RKE784733 RTZ784732:RUA784733 SDV784732:SDW784733 SNR784732:SNS784733 SXN784732:SXO784733 THJ784732:THK784733 TRF784732:TRG784733 UBB784732:UBC784733 UKX784732:UKY784733 UUT784732:UUU784733 VEP784732:VEQ784733 VOL784732:VOM784733 VYH784732:VYI784733 WID784732:WIE784733 WRZ784732:WSA784733 FN850268:FO850269 PJ850268:PK850269 ZF850268:ZG850269 AJB850268:AJC850269 ASX850268:ASY850269 BCT850268:BCU850269 BMP850268:BMQ850269 BWL850268:BWM850269 CGH850268:CGI850269 CQD850268:CQE850269 CZZ850268:DAA850269 DJV850268:DJW850269 DTR850268:DTS850269 EDN850268:EDO850269 ENJ850268:ENK850269 EXF850268:EXG850269 FHB850268:FHC850269 FQX850268:FQY850269 GAT850268:GAU850269 GKP850268:GKQ850269 GUL850268:GUM850269 HEH850268:HEI850269 HOD850268:HOE850269 HXZ850268:HYA850269 IHV850268:IHW850269 IRR850268:IRS850269 JBN850268:JBO850269 JLJ850268:JLK850269 JVF850268:JVG850269 KFB850268:KFC850269 KOX850268:KOY850269 KYT850268:KYU850269 LIP850268:LIQ850269 LSL850268:LSM850269 MCH850268:MCI850269 MMD850268:MME850269 MVZ850268:MWA850269 NFV850268:NFW850269 NPR850268:NPS850269 NZN850268:NZO850269 OJJ850268:OJK850269 OTF850268:OTG850269 PDB850268:PDC850269 PMX850268:PMY850269 PWT850268:PWU850269 QGP850268:QGQ850269 QQL850268:QQM850269 RAH850268:RAI850269 RKD850268:RKE850269 RTZ850268:RUA850269 SDV850268:SDW850269 SNR850268:SNS850269 SXN850268:SXO850269 THJ850268:THK850269 TRF850268:TRG850269 UBB850268:UBC850269 UKX850268:UKY850269 UUT850268:UUU850269 VEP850268:VEQ850269 VOL850268:VOM850269 VYH850268:VYI850269 WID850268:WIE850269 WRZ850268:WSA850269 FN915804:FO915805 PJ915804:PK915805 ZF915804:ZG915805 AJB915804:AJC915805 ASX915804:ASY915805 BCT915804:BCU915805 BMP915804:BMQ915805 BWL915804:BWM915805 CGH915804:CGI915805 CQD915804:CQE915805 CZZ915804:DAA915805 DJV915804:DJW915805 DTR915804:DTS915805 EDN915804:EDO915805 ENJ915804:ENK915805 EXF915804:EXG915805 FHB915804:FHC915805 FQX915804:FQY915805 GAT915804:GAU915805 GKP915804:GKQ915805 GUL915804:GUM915805 HEH915804:HEI915805 HOD915804:HOE915805 HXZ915804:HYA915805 IHV915804:IHW915805 IRR915804:IRS915805 JBN915804:JBO915805 JLJ915804:JLK915805 JVF915804:JVG915805 KFB915804:KFC915805 KOX915804:KOY915805 KYT915804:KYU915805 LIP915804:LIQ915805 LSL915804:LSM915805 MCH915804:MCI915805 MMD915804:MME915805 MVZ915804:MWA915805 NFV915804:NFW915805 NPR915804:NPS915805 NZN915804:NZO915805 OJJ915804:OJK915805 OTF915804:OTG915805 PDB915804:PDC915805 PMX915804:PMY915805 PWT915804:PWU915805 QGP915804:QGQ915805 QQL915804:QQM915805 RAH915804:RAI915805 RKD915804:RKE915805 RTZ915804:RUA915805 SDV915804:SDW915805 SNR915804:SNS915805 SXN915804:SXO915805 THJ915804:THK915805 TRF915804:TRG915805 UBB915804:UBC915805 UKX915804:UKY915805 UUT915804:UUU915805 VEP915804:VEQ915805 VOL915804:VOM915805 VYH915804:VYI915805 WID915804:WIE915805 WRZ915804:WSA915805 FN981340:FO981341 PJ981340:PK981341 ZF981340:ZG981341 AJB981340:AJC981341 ASX981340:ASY981341 BCT981340:BCU981341 BMP981340:BMQ981341 BWL981340:BWM981341 CGH981340:CGI981341 CQD981340:CQE981341 CZZ981340:DAA981341 DJV981340:DJW981341 DTR981340:DTS981341 EDN981340:EDO981341 ENJ981340:ENK981341 EXF981340:EXG981341 FHB981340:FHC981341 FQX981340:FQY981341 GAT981340:GAU981341 GKP981340:GKQ981341 GUL981340:GUM981341 HEH981340:HEI981341 HOD981340:HOE981341 HXZ981340:HYA981341 IHV981340:IHW981341 IRR981340:IRS981341 JBN981340:JBO981341 JLJ981340:JLK981341 JVF981340:JVG981341 KFB981340:KFC981341 KOX981340:KOY981341 KYT981340:KYU981341 LIP981340:LIQ981341 LSL981340:LSM981341 MCH981340:MCI981341 MMD981340:MME981341 MVZ981340:MWA981341 NFV981340:NFW981341 NPR981340:NPS981341 NZN981340:NZO981341 OJJ981340:OJK981341 OTF981340:OTG981341 PDB981340:PDC981341 PMX981340:PMY981341 PWT981340:PWU981341 QGP981340:QGQ981341 QQL981340:QQM981341 RAH981340:RAI981341 RKD981340:RKE981341 RTZ981340:RUA981341 SDV981340:SDW981341 SNR981340:SNS981341 SXN981340:SXO981341 THJ981340:THK981341 TRF981340:TRG981341 UBB981340:UBC981341 UKX981340:UKY981341 UUT981340:UUU981341 VEP981340:VEQ981341 VOL981340:VOM981341 VYH981340:VYI981341 WID981340:WIE981341 WRZ981340:WSA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"/>
  <sheetViews>
    <sheetView workbookViewId="0">
      <selection activeCell="E14" sqref="E14"/>
    </sheetView>
  </sheetViews>
  <sheetFormatPr defaultColWidth="8.90625" defaultRowHeight="17"/>
  <cols>
    <col min="1" max="1" width="8.1796875" style="7" customWidth="1"/>
    <col min="2" max="2" width="8.08984375" style="7" customWidth="1"/>
    <col min="3" max="3" width="31.54296875" style="245" customWidth="1"/>
    <col min="4" max="4" width="12.90625" style="246" customWidth="1"/>
    <col min="5" max="5" width="8.90625" style="7"/>
    <col min="6" max="6" width="13.453125" style="7" customWidth="1"/>
    <col min="7" max="7" width="17.6328125" style="7" customWidth="1"/>
    <col min="8" max="8" width="12.08984375" style="7" customWidth="1"/>
    <col min="9" max="9" width="17.6328125" style="7" customWidth="1"/>
    <col min="10" max="10" width="13.81640625" style="7" customWidth="1"/>
    <col min="11" max="16384" width="8.90625" style="7"/>
  </cols>
  <sheetData>
    <row r="1" spans="1:12" ht="34">
      <c r="A1" s="241" t="s">
        <v>475</v>
      </c>
      <c r="B1" s="241" t="s">
        <v>476</v>
      </c>
      <c r="C1" s="242" t="s">
        <v>477</v>
      </c>
      <c r="D1" s="243" t="s">
        <v>478</v>
      </c>
      <c r="E1" s="242" t="s">
        <v>469</v>
      </c>
      <c r="F1" s="278" t="s">
        <v>479</v>
      </c>
      <c r="G1" s="242" t="s">
        <v>490</v>
      </c>
      <c r="H1" s="242" t="s">
        <v>480</v>
      </c>
      <c r="I1" s="242" t="s">
        <v>481</v>
      </c>
      <c r="J1" s="242" t="s">
        <v>482</v>
      </c>
      <c r="K1" s="244" t="s">
        <v>483</v>
      </c>
      <c r="L1" s="244" t="s">
        <v>484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4" sqref="E14"/>
    </sheetView>
  </sheetViews>
  <sheetFormatPr defaultRowHeight="17"/>
  <cols>
    <col min="1" max="2" width="8.453125" customWidth="1"/>
    <col min="3" max="3" width="38.08984375" customWidth="1"/>
    <col min="4" max="4" width="12.1796875" customWidth="1"/>
    <col min="6" max="6" width="12.36328125" customWidth="1"/>
    <col min="7" max="7" width="11.453125" customWidth="1"/>
  </cols>
  <sheetData>
    <row r="1" spans="1:9" s="7" customFormat="1" ht="34">
      <c r="A1" s="241" t="s">
        <v>465</v>
      </c>
      <c r="B1" s="241" t="s">
        <v>466</v>
      </c>
      <c r="C1" s="242" t="s">
        <v>467</v>
      </c>
      <c r="D1" s="277" t="s">
        <v>468</v>
      </c>
      <c r="E1" s="242" t="s">
        <v>470</v>
      </c>
      <c r="F1" s="278" t="s">
        <v>471</v>
      </c>
      <c r="G1" s="242" t="s">
        <v>472</v>
      </c>
      <c r="H1" s="242" t="s">
        <v>473</v>
      </c>
      <c r="I1" s="244" t="s">
        <v>474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14" sqref="J14"/>
    </sheetView>
  </sheetViews>
  <sheetFormatPr defaultColWidth="8.90625" defaultRowHeight="17"/>
  <cols>
    <col min="1" max="2" width="5.08984375" style="10" customWidth="1"/>
    <col min="3" max="3" width="37.453125" style="156" bestFit="1" customWidth="1"/>
    <col min="4" max="4" width="15.08984375" style="10" bestFit="1" customWidth="1"/>
    <col min="5" max="5" width="20.81640625" style="10" customWidth="1"/>
    <col min="6" max="6" width="8.453125" style="10" customWidth="1"/>
    <col min="7" max="15" width="8.90625" style="10" customWidth="1"/>
    <col min="16" max="16384" width="8.90625" style="10"/>
  </cols>
  <sheetData>
    <row r="1" spans="1:6" s="156" customFormat="1" ht="27.5">
      <c r="A1" s="289" t="s">
        <v>261</v>
      </c>
      <c r="B1" s="290"/>
      <c r="C1" s="290"/>
      <c r="D1" s="290"/>
      <c r="E1" s="290"/>
      <c r="F1" s="291"/>
    </row>
    <row r="2" spans="1:6" s="156" customFormat="1" ht="19.25" customHeight="1">
      <c r="A2" s="272"/>
      <c r="B2" s="272"/>
      <c r="C2" s="273" t="s">
        <v>448</v>
      </c>
      <c r="D2" s="272"/>
      <c r="E2" s="272"/>
      <c r="F2" s="272"/>
    </row>
    <row r="3" spans="1:6" s="156" customFormat="1" ht="20.399999999999999" customHeight="1">
      <c r="A3" s="272"/>
      <c r="B3" s="272"/>
      <c r="C3" s="273" t="s">
        <v>446</v>
      </c>
      <c r="D3" s="272"/>
      <c r="E3" s="272"/>
      <c r="F3" s="272"/>
    </row>
    <row r="4" spans="1:6">
      <c r="A4" s="274"/>
      <c r="B4" s="152"/>
      <c r="C4" s="273" t="s">
        <v>449</v>
      </c>
      <c r="D4" s="275" t="e">
        <v>#REF!</v>
      </c>
      <c r="E4" s="276"/>
      <c r="F4" s="152"/>
    </row>
    <row r="5" spans="1:6">
      <c r="A5" s="157"/>
      <c r="B5" s="152"/>
      <c r="C5" s="152" t="s">
        <v>450</v>
      </c>
      <c r="D5" s="265" t="e">
        <f>ROUND($D$4*1.05,0)</f>
        <v>#REF!</v>
      </c>
      <c r="E5" s="152"/>
      <c r="F5" s="158"/>
    </row>
    <row r="6" spans="1:6">
      <c r="A6" s="159"/>
      <c r="B6" s="152"/>
      <c r="C6" s="152"/>
      <c r="D6" s="265"/>
      <c r="E6" s="152"/>
      <c r="F6" s="158"/>
    </row>
    <row r="7" spans="1:6">
      <c r="A7" s="159"/>
      <c r="B7" s="152"/>
      <c r="C7" s="266"/>
      <c r="D7" s="265"/>
      <c r="E7" s="152"/>
      <c r="F7" s="160"/>
    </row>
    <row r="8" spans="1:6">
      <c r="A8" s="159"/>
      <c r="B8" s="152"/>
      <c r="C8" s="266"/>
      <c r="D8" s="265"/>
      <c r="E8" s="152"/>
      <c r="F8" s="160"/>
    </row>
    <row r="9" spans="1:6">
      <c r="A9" s="159"/>
      <c r="B9" s="152"/>
      <c r="C9" s="266"/>
      <c r="D9" s="265"/>
      <c r="E9" s="152"/>
      <c r="F9" s="160"/>
    </row>
    <row r="10" spans="1:6" ht="17.5" thickBot="1">
      <c r="A10" s="159"/>
      <c r="B10" s="152"/>
      <c r="C10" s="267"/>
      <c r="D10" s="268"/>
      <c r="E10" s="152"/>
      <c r="F10" s="160"/>
    </row>
    <row r="11" spans="1:6" ht="17.5" thickBot="1">
      <c r="A11" s="159"/>
      <c r="B11" s="164"/>
      <c r="C11" s="166" t="s">
        <v>451</v>
      </c>
      <c r="D11" s="269">
        <f>$D$18*F11</f>
        <v>2784000</v>
      </c>
      <c r="E11" s="153" t="s">
        <v>452</v>
      </c>
      <c r="F11" s="160">
        <v>8.0000000000000002E-3</v>
      </c>
    </row>
    <row r="12" spans="1:6">
      <c r="A12" s="159"/>
      <c r="B12" s="164"/>
      <c r="C12" s="166" t="s">
        <v>453</v>
      </c>
      <c r="D12" s="269">
        <f>$D$18*F12</f>
        <v>4176000</v>
      </c>
      <c r="E12" s="153" t="s">
        <v>122</v>
      </c>
      <c r="F12" s="160">
        <v>1.2E-2</v>
      </c>
    </row>
    <row r="13" spans="1:6">
      <c r="A13" s="159"/>
      <c r="B13" s="164"/>
      <c r="C13" s="159" t="s">
        <v>454</v>
      </c>
      <c r="D13" s="270">
        <f>$D$18*F13</f>
        <v>41760000</v>
      </c>
      <c r="E13" s="153" t="s">
        <v>455</v>
      </c>
      <c r="F13" s="160">
        <v>0.12</v>
      </c>
    </row>
    <row r="14" spans="1:6">
      <c r="A14" s="159"/>
      <c r="B14" s="164"/>
      <c r="C14" s="279" t="s">
        <v>456</v>
      </c>
      <c r="D14" s="270">
        <f>100000*5*30</f>
        <v>15000000</v>
      </c>
      <c r="E14" s="154"/>
      <c r="F14" s="160"/>
    </row>
    <row r="15" spans="1:6">
      <c r="A15" s="159"/>
      <c r="B15" s="164"/>
      <c r="C15" s="159" t="s">
        <v>457</v>
      </c>
      <c r="D15" s="270" t="e">
        <f>SUM(D5:D14)</f>
        <v>#REF!</v>
      </c>
      <c r="E15" s="154"/>
      <c r="F15" s="158"/>
    </row>
    <row r="16" spans="1:6">
      <c r="A16" s="159"/>
      <c r="B16" s="164"/>
      <c r="C16" s="159"/>
      <c r="D16" s="270"/>
      <c r="E16" s="153"/>
      <c r="F16" s="158"/>
    </row>
    <row r="17" spans="1:6">
      <c r="A17" s="159"/>
      <c r="B17" s="164"/>
      <c r="C17" s="159" t="s">
        <v>458</v>
      </c>
      <c r="D17" s="167">
        <f>D18/1.05</f>
        <v>331428571.4285714</v>
      </c>
      <c r="E17" s="153" t="s">
        <v>459</v>
      </c>
      <c r="F17" s="158"/>
    </row>
    <row r="18" spans="1:6">
      <c r="A18" s="159"/>
      <c r="B18" s="164"/>
      <c r="C18" s="159" t="s">
        <v>460</v>
      </c>
      <c r="D18" s="167">
        <v>348000000</v>
      </c>
      <c r="E18" s="153"/>
      <c r="F18" s="158"/>
    </row>
    <row r="19" spans="1:6">
      <c r="A19" s="159"/>
      <c r="B19" s="164"/>
      <c r="C19" s="159"/>
      <c r="D19" s="270"/>
      <c r="E19" s="152"/>
      <c r="F19" s="158"/>
    </row>
    <row r="20" spans="1:6">
      <c r="A20" s="159"/>
      <c r="B20" s="164"/>
      <c r="C20" s="159" t="s">
        <v>461</v>
      </c>
      <c r="D20" s="270" t="e">
        <f>(D17-D4)*5%</f>
        <v>#REF!</v>
      </c>
      <c r="E20" s="153"/>
      <c r="F20" s="158"/>
    </row>
    <row r="21" spans="1:6">
      <c r="A21" s="159"/>
      <c r="B21" s="164"/>
      <c r="C21" s="159" t="s">
        <v>462</v>
      </c>
      <c r="D21" s="270" t="e">
        <f>D18-D15-D20</f>
        <v>#REF!</v>
      </c>
      <c r="E21" s="152"/>
      <c r="F21" s="158"/>
    </row>
    <row r="22" spans="1:6">
      <c r="A22" s="159"/>
      <c r="B22" s="164"/>
      <c r="C22" s="159" t="s">
        <v>463</v>
      </c>
      <c r="D22" s="270" t="e">
        <f>IF(D21&lt;0,0,ROUND(D21*17%,0))</f>
        <v>#REF!</v>
      </c>
      <c r="E22" s="152" t="s">
        <v>123</v>
      </c>
      <c r="F22" s="158"/>
    </row>
    <row r="23" spans="1:6" ht="17.5" thickBot="1">
      <c r="A23" s="161"/>
      <c r="B23" s="165"/>
      <c r="C23" s="161" t="s">
        <v>464</v>
      </c>
      <c r="D23" s="271" t="e">
        <f>D21-D22</f>
        <v>#REF!</v>
      </c>
      <c r="E23" s="162" t="e">
        <f>D23/D18</f>
        <v>#REF!</v>
      </c>
      <c r="F23" s="163"/>
    </row>
    <row r="24" spans="1:6" s="155" customFormat="1"/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H7" sqref="H7"/>
    </sheetView>
  </sheetViews>
  <sheetFormatPr defaultColWidth="14.453125" defaultRowHeight="17"/>
  <cols>
    <col min="1" max="1" width="25.453125" style="8" customWidth="1"/>
    <col min="2" max="2" width="27" style="9" customWidth="1"/>
    <col min="3" max="8" width="14.453125" style="2"/>
    <col min="9" max="9" width="6" style="2" bestFit="1" customWidth="1"/>
    <col min="10" max="16384" width="14.453125" style="2"/>
  </cols>
  <sheetData>
    <row r="1" spans="1:32">
      <c r="A1" s="4" t="s">
        <v>439</v>
      </c>
      <c r="B1" s="4" t="s">
        <v>440</v>
      </c>
      <c r="C1" s="5" t="s">
        <v>441</v>
      </c>
      <c r="D1" s="5" t="s">
        <v>442</v>
      </c>
      <c r="E1" s="4" t="s">
        <v>443</v>
      </c>
      <c r="F1" s="4" t="s">
        <v>444</v>
      </c>
      <c r="G1" s="4" t="s">
        <v>445</v>
      </c>
      <c r="H1" s="4" t="s">
        <v>446</v>
      </c>
      <c r="I1" s="262" t="s">
        <v>447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4"/>
      <c r="B2" s="5"/>
      <c r="C2" s="4"/>
      <c r="D2" s="4"/>
      <c r="E2" s="6"/>
      <c r="F2" s="4"/>
      <c r="G2" s="4"/>
      <c r="H2" s="3"/>
      <c r="I2" s="26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109" workbookViewId="0">
      <selection sqref="A1:L1"/>
    </sheetView>
  </sheetViews>
  <sheetFormatPr defaultColWidth="7.90625" defaultRowHeight="13"/>
  <cols>
    <col min="1" max="1" width="4.453125" style="149" customWidth="1"/>
    <col min="2" max="2" width="28.6328125" style="126" customWidth="1"/>
    <col min="3" max="3" width="3.1796875" style="126" customWidth="1"/>
    <col min="4" max="4" width="4.36328125" style="126" customWidth="1"/>
    <col min="5" max="6" width="4.08984375" style="126" customWidth="1"/>
    <col min="7" max="7" width="7.1796875" style="12" customWidth="1"/>
    <col min="8" max="8" width="11.90625" style="12" customWidth="1"/>
    <col min="9" max="9" width="7.6328125" style="126" customWidth="1"/>
    <col min="10" max="10" width="11.36328125" style="12" customWidth="1"/>
    <col min="11" max="11" width="1.90625" style="12" customWidth="1"/>
    <col min="12" max="12" width="4.81640625" style="150" customWidth="1"/>
    <col min="13" max="14" width="8.453125" style="12" customWidth="1"/>
    <col min="15" max="256" width="7.90625" style="12"/>
    <col min="257" max="257" width="4.453125" style="12" customWidth="1"/>
    <col min="258" max="258" width="28.6328125" style="12" customWidth="1"/>
    <col min="259" max="259" width="3.1796875" style="12" customWidth="1"/>
    <col min="260" max="260" width="4.36328125" style="12" customWidth="1"/>
    <col min="261" max="262" width="4.08984375" style="12" customWidth="1"/>
    <col min="263" max="263" width="7.1796875" style="12" customWidth="1"/>
    <col min="264" max="264" width="8.453125" style="12" customWidth="1"/>
    <col min="265" max="265" width="7.6328125" style="12" customWidth="1"/>
    <col min="266" max="266" width="11.36328125" style="12" customWidth="1"/>
    <col min="267" max="267" width="1.90625" style="12" customWidth="1"/>
    <col min="268" max="268" width="4.81640625" style="12" customWidth="1"/>
    <col min="269" max="270" width="8.453125" style="12" customWidth="1"/>
    <col min="271" max="512" width="7.90625" style="12"/>
    <col min="513" max="513" width="4.453125" style="12" customWidth="1"/>
    <col min="514" max="514" width="28.6328125" style="12" customWidth="1"/>
    <col min="515" max="515" width="3.1796875" style="12" customWidth="1"/>
    <col min="516" max="516" width="4.36328125" style="12" customWidth="1"/>
    <col min="517" max="518" width="4.08984375" style="12" customWidth="1"/>
    <col min="519" max="519" width="7.1796875" style="12" customWidth="1"/>
    <col min="520" max="520" width="8.453125" style="12" customWidth="1"/>
    <col min="521" max="521" width="7.6328125" style="12" customWidth="1"/>
    <col min="522" max="522" width="11.36328125" style="12" customWidth="1"/>
    <col min="523" max="523" width="1.90625" style="12" customWidth="1"/>
    <col min="524" max="524" width="4.81640625" style="12" customWidth="1"/>
    <col min="525" max="526" width="8.453125" style="12" customWidth="1"/>
    <col min="527" max="768" width="7.90625" style="12"/>
    <col min="769" max="769" width="4.453125" style="12" customWidth="1"/>
    <col min="770" max="770" width="28.6328125" style="12" customWidth="1"/>
    <col min="771" max="771" width="3.1796875" style="12" customWidth="1"/>
    <col min="772" max="772" width="4.36328125" style="12" customWidth="1"/>
    <col min="773" max="774" width="4.08984375" style="12" customWidth="1"/>
    <col min="775" max="775" width="7.1796875" style="12" customWidth="1"/>
    <col min="776" max="776" width="8.453125" style="12" customWidth="1"/>
    <col min="777" max="777" width="7.6328125" style="12" customWidth="1"/>
    <col min="778" max="778" width="11.36328125" style="12" customWidth="1"/>
    <col min="779" max="779" width="1.90625" style="12" customWidth="1"/>
    <col min="780" max="780" width="4.81640625" style="12" customWidth="1"/>
    <col min="781" max="782" width="8.453125" style="12" customWidth="1"/>
    <col min="783" max="1024" width="7.90625" style="12"/>
    <col min="1025" max="1025" width="4.453125" style="12" customWidth="1"/>
    <col min="1026" max="1026" width="28.6328125" style="12" customWidth="1"/>
    <col min="1027" max="1027" width="3.1796875" style="12" customWidth="1"/>
    <col min="1028" max="1028" width="4.36328125" style="12" customWidth="1"/>
    <col min="1029" max="1030" width="4.08984375" style="12" customWidth="1"/>
    <col min="1031" max="1031" width="7.1796875" style="12" customWidth="1"/>
    <col min="1032" max="1032" width="8.453125" style="12" customWidth="1"/>
    <col min="1033" max="1033" width="7.6328125" style="12" customWidth="1"/>
    <col min="1034" max="1034" width="11.36328125" style="12" customWidth="1"/>
    <col min="1035" max="1035" width="1.90625" style="12" customWidth="1"/>
    <col min="1036" max="1036" width="4.81640625" style="12" customWidth="1"/>
    <col min="1037" max="1038" width="8.453125" style="12" customWidth="1"/>
    <col min="1039" max="1280" width="7.90625" style="12"/>
    <col min="1281" max="1281" width="4.453125" style="12" customWidth="1"/>
    <col min="1282" max="1282" width="28.6328125" style="12" customWidth="1"/>
    <col min="1283" max="1283" width="3.1796875" style="12" customWidth="1"/>
    <col min="1284" max="1284" width="4.36328125" style="12" customWidth="1"/>
    <col min="1285" max="1286" width="4.08984375" style="12" customWidth="1"/>
    <col min="1287" max="1287" width="7.1796875" style="12" customWidth="1"/>
    <col min="1288" max="1288" width="8.453125" style="12" customWidth="1"/>
    <col min="1289" max="1289" width="7.6328125" style="12" customWidth="1"/>
    <col min="1290" max="1290" width="11.36328125" style="12" customWidth="1"/>
    <col min="1291" max="1291" width="1.90625" style="12" customWidth="1"/>
    <col min="1292" max="1292" width="4.81640625" style="12" customWidth="1"/>
    <col min="1293" max="1294" width="8.453125" style="12" customWidth="1"/>
    <col min="1295" max="1536" width="7.90625" style="12"/>
    <col min="1537" max="1537" width="4.453125" style="12" customWidth="1"/>
    <col min="1538" max="1538" width="28.6328125" style="12" customWidth="1"/>
    <col min="1539" max="1539" width="3.1796875" style="12" customWidth="1"/>
    <col min="1540" max="1540" width="4.36328125" style="12" customWidth="1"/>
    <col min="1541" max="1542" width="4.08984375" style="12" customWidth="1"/>
    <col min="1543" max="1543" width="7.1796875" style="12" customWidth="1"/>
    <col min="1544" max="1544" width="8.453125" style="12" customWidth="1"/>
    <col min="1545" max="1545" width="7.6328125" style="12" customWidth="1"/>
    <col min="1546" max="1546" width="11.36328125" style="12" customWidth="1"/>
    <col min="1547" max="1547" width="1.90625" style="12" customWidth="1"/>
    <col min="1548" max="1548" width="4.81640625" style="12" customWidth="1"/>
    <col min="1549" max="1550" width="8.453125" style="12" customWidth="1"/>
    <col min="1551" max="1792" width="7.90625" style="12"/>
    <col min="1793" max="1793" width="4.453125" style="12" customWidth="1"/>
    <col min="1794" max="1794" width="28.6328125" style="12" customWidth="1"/>
    <col min="1795" max="1795" width="3.1796875" style="12" customWidth="1"/>
    <col min="1796" max="1796" width="4.36328125" style="12" customWidth="1"/>
    <col min="1797" max="1798" width="4.08984375" style="12" customWidth="1"/>
    <col min="1799" max="1799" width="7.1796875" style="12" customWidth="1"/>
    <col min="1800" max="1800" width="8.453125" style="12" customWidth="1"/>
    <col min="1801" max="1801" width="7.6328125" style="12" customWidth="1"/>
    <col min="1802" max="1802" width="11.36328125" style="12" customWidth="1"/>
    <col min="1803" max="1803" width="1.90625" style="12" customWidth="1"/>
    <col min="1804" max="1804" width="4.81640625" style="12" customWidth="1"/>
    <col min="1805" max="1806" width="8.453125" style="12" customWidth="1"/>
    <col min="1807" max="2048" width="7.90625" style="12"/>
    <col min="2049" max="2049" width="4.453125" style="12" customWidth="1"/>
    <col min="2050" max="2050" width="28.6328125" style="12" customWidth="1"/>
    <col min="2051" max="2051" width="3.1796875" style="12" customWidth="1"/>
    <col min="2052" max="2052" width="4.36328125" style="12" customWidth="1"/>
    <col min="2053" max="2054" width="4.08984375" style="12" customWidth="1"/>
    <col min="2055" max="2055" width="7.1796875" style="12" customWidth="1"/>
    <col min="2056" max="2056" width="8.453125" style="12" customWidth="1"/>
    <col min="2057" max="2057" width="7.6328125" style="12" customWidth="1"/>
    <col min="2058" max="2058" width="11.36328125" style="12" customWidth="1"/>
    <col min="2059" max="2059" width="1.90625" style="12" customWidth="1"/>
    <col min="2060" max="2060" width="4.81640625" style="12" customWidth="1"/>
    <col min="2061" max="2062" width="8.453125" style="12" customWidth="1"/>
    <col min="2063" max="2304" width="7.90625" style="12"/>
    <col min="2305" max="2305" width="4.453125" style="12" customWidth="1"/>
    <col min="2306" max="2306" width="28.6328125" style="12" customWidth="1"/>
    <col min="2307" max="2307" width="3.1796875" style="12" customWidth="1"/>
    <col min="2308" max="2308" width="4.36328125" style="12" customWidth="1"/>
    <col min="2309" max="2310" width="4.08984375" style="12" customWidth="1"/>
    <col min="2311" max="2311" width="7.1796875" style="12" customWidth="1"/>
    <col min="2312" max="2312" width="8.453125" style="12" customWidth="1"/>
    <col min="2313" max="2313" width="7.6328125" style="12" customWidth="1"/>
    <col min="2314" max="2314" width="11.36328125" style="12" customWidth="1"/>
    <col min="2315" max="2315" width="1.90625" style="12" customWidth="1"/>
    <col min="2316" max="2316" width="4.81640625" style="12" customWidth="1"/>
    <col min="2317" max="2318" width="8.453125" style="12" customWidth="1"/>
    <col min="2319" max="2560" width="7.90625" style="12"/>
    <col min="2561" max="2561" width="4.453125" style="12" customWidth="1"/>
    <col min="2562" max="2562" width="28.6328125" style="12" customWidth="1"/>
    <col min="2563" max="2563" width="3.1796875" style="12" customWidth="1"/>
    <col min="2564" max="2564" width="4.36328125" style="12" customWidth="1"/>
    <col min="2565" max="2566" width="4.08984375" style="12" customWidth="1"/>
    <col min="2567" max="2567" width="7.1796875" style="12" customWidth="1"/>
    <col min="2568" max="2568" width="8.453125" style="12" customWidth="1"/>
    <col min="2569" max="2569" width="7.6328125" style="12" customWidth="1"/>
    <col min="2570" max="2570" width="11.36328125" style="12" customWidth="1"/>
    <col min="2571" max="2571" width="1.90625" style="12" customWidth="1"/>
    <col min="2572" max="2572" width="4.81640625" style="12" customWidth="1"/>
    <col min="2573" max="2574" width="8.453125" style="12" customWidth="1"/>
    <col min="2575" max="2816" width="7.90625" style="12"/>
    <col min="2817" max="2817" width="4.453125" style="12" customWidth="1"/>
    <col min="2818" max="2818" width="28.6328125" style="12" customWidth="1"/>
    <col min="2819" max="2819" width="3.1796875" style="12" customWidth="1"/>
    <col min="2820" max="2820" width="4.36328125" style="12" customWidth="1"/>
    <col min="2821" max="2822" width="4.08984375" style="12" customWidth="1"/>
    <col min="2823" max="2823" width="7.1796875" style="12" customWidth="1"/>
    <col min="2824" max="2824" width="8.453125" style="12" customWidth="1"/>
    <col min="2825" max="2825" width="7.6328125" style="12" customWidth="1"/>
    <col min="2826" max="2826" width="11.36328125" style="12" customWidth="1"/>
    <col min="2827" max="2827" width="1.90625" style="12" customWidth="1"/>
    <col min="2828" max="2828" width="4.81640625" style="12" customWidth="1"/>
    <col min="2829" max="2830" width="8.453125" style="12" customWidth="1"/>
    <col min="2831" max="3072" width="7.90625" style="12"/>
    <col min="3073" max="3073" width="4.453125" style="12" customWidth="1"/>
    <col min="3074" max="3074" width="28.6328125" style="12" customWidth="1"/>
    <col min="3075" max="3075" width="3.1796875" style="12" customWidth="1"/>
    <col min="3076" max="3076" width="4.36328125" style="12" customWidth="1"/>
    <col min="3077" max="3078" width="4.08984375" style="12" customWidth="1"/>
    <col min="3079" max="3079" width="7.1796875" style="12" customWidth="1"/>
    <col min="3080" max="3080" width="8.453125" style="12" customWidth="1"/>
    <col min="3081" max="3081" width="7.6328125" style="12" customWidth="1"/>
    <col min="3082" max="3082" width="11.36328125" style="12" customWidth="1"/>
    <col min="3083" max="3083" width="1.90625" style="12" customWidth="1"/>
    <col min="3084" max="3084" width="4.81640625" style="12" customWidth="1"/>
    <col min="3085" max="3086" width="8.453125" style="12" customWidth="1"/>
    <col min="3087" max="3328" width="7.90625" style="12"/>
    <col min="3329" max="3329" width="4.453125" style="12" customWidth="1"/>
    <col min="3330" max="3330" width="28.6328125" style="12" customWidth="1"/>
    <col min="3331" max="3331" width="3.1796875" style="12" customWidth="1"/>
    <col min="3332" max="3332" width="4.36328125" style="12" customWidth="1"/>
    <col min="3333" max="3334" width="4.08984375" style="12" customWidth="1"/>
    <col min="3335" max="3335" width="7.1796875" style="12" customWidth="1"/>
    <col min="3336" max="3336" width="8.453125" style="12" customWidth="1"/>
    <col min="3337" max="3337" width="7.6328125" style="12" customWidth="1"/>
    <col min="3338" max="3338" width="11.36328125" style="12" customWidth="1"/>
    <col min="3339" max="3339" width="1.90625" style="12" customWidth="1"/>
    <col min="3340" max="3340" width="4.81640625" style="12" customWidth="1"/>
    <col min="3341" max="3342" width="8.453125" style="12" customWidth="1"/>
    <col min="3343" max="3584" width="7.90625" style="12"/>
    <col min="3585" max="3585" width="4.453125" style="12" customWidth="1"/>
    <col min="3586" max="3586" width="28.6328125" style="12" customWidth="1"/>
    <col min="3587" max="3587" width="3.1796875" style="12" customWidth="1"/>
    <col min="3588" max="3588" width="4.36328125" style="12" customWidth="1"/>
    <col min="3589" max="3590" width="4.08984375" style="12" customWidth="1"/>
    <col min="3591" max="3591" width="7.1796875" style="12" customWidth="1"/>
    <col min="3592" max="3592" width="8.453125" style="12" customWidth="1"/>
    <col min="3593" max="3593" width="7.6328125" style="12" customWidth="1"/>
    <col min="3594" max="3594" width="11.36328125" style="12" customWidth="1"/>
    <col min="3595" max="3595" width="1.90625" style="12" customWidth="1"/>
    <col min="3596" max="3596" width="4.81640625" style="12" customWidth="1"/>
    <col min="3597" max="3598" width="8.453125" style="12" customWidth="1"/>
    <col min="3599" max="3840" width="7.90625" style="12"/>
    <col min="3841" max="3841" width="4.453125" style="12" customWidth="1"/>
    <col min="3842" max="3842" width="28.6328125" style="12" customWidth="1"/>
    <col min="3843" max="3843" width="3.1796875" style="12" customWidth="1"/>
    <col min="3844" max="3844" width="4.36328125" style="12" customWidth="1"/>
    <col min="3845" max="3846" width="4.08984375" style="12" customWidth="1"/>
    <col min="3847" max="3847" width="7.1796875" style="12" customWidth="1"/>
    <col min="3848" max="3848" width="8.453125" style="12" customWidth="1"/>
    <col min="3849" max="3849" width="7.6328125" style="12" customWidth="1"/>
    <col min="3850" max="3850" width="11.36328125" style="12" customWidth="1"/>
    <col min="3851" max="3851" width="1.90625" style="12" customWidth="1"/>
    <col min="3852" max="3852" width="4.81640625" style="12" customWidth="1"/>
    <col min="3853" max="3854" width="8.453125" style="12" customWidth="1"/>
    <col min="3855" max="4096" width="7.90625" style="12"/>
    <col min="4097" max="4097" width="4.453125" style="12" customWidth="1"/>
    <col min="4098" max="4098" width="28.6328125" style="12" customWidth="1"/>
    <col min="4099" max="4099" width="3.1796875" style="12" customWidth="1"/>
    <col min="4100" max="4100" width="4.36328125" style="12" customWidth="1"/>
    <col min="4101" max="4102" width="4.08984375" style="12" customWidth="1"/>
    <col min="4103" max="4103" width="7.1796875" style="12" customWidth="1"/>
    <col min="4104" max="4104" width="8.453125" style="12" customWidth="1"/>
    <col min="4105" max="4105" width="7.6328125" style="12" customWidth="1"/>
    <col min="4106" max="4106" width="11.36328125" style="12" customWidth="1"/>
    <col min="4107" max="4107" width="1.90625" style="12" customWidth="1"/>
    <col min="4108" max="4108" width="4.81640625" style="12" customWidth="1"/>
    <col min="4109" max="4110" width="8.453125" style="12" customWidth="1"/>
    <col min="4111" max="4352" width="7.90625" style="12"/>
    <col min="4353" max="4353" width="4.453125" style="12" customWidth="1"/>
    <col min="4354" max="4354" width="28.6328125" style="12" customWidth="1"/>
    <col min="4355" max="4355" width="3.1796875" style="12" customWidth="1"/>
    <col min="4356" max="4356" width="4.36328125" style="12" customWidth="1"/>
    <col min="4357" max="4358" width="4.08984375" style="12" customWidth="1"/>
    <col min="4359" max="4359" width="7.1796875" style="12" customWidth="1"/>
    <col min="4360" max="4360" width="8.453125" style="12" customWidth="1"/>
    <col min="4361" max="4361" width="7.6328125" style="12" customWidth="1"/>
    <col min="4362" max="4362" width="11.36328125" style="12" customWidth="1"/>
    <col min="4363" max="4363" width="1.90625" style="12" customWidth="1"/>
    <col min="4364" max="4364" width="4.81640625" style="12" customWidth="1"/>
    <col min="4365" max="4366" width="8.453125" style="12" customWidth="1"/>
    <col min="4367" max="4608" width="7.90625" style="12"/>
    <col min="4609" max="4609" width="4.453125" style="12" customWidth="1"/>
    <col min="4610" max="4610" width="28.6328125" style="12" customWidth="1"/>
    <col min="4611" max="4611" width="3.1796875" style="12" customWidth="1"/>
    <col min="4612" max="4612" width="4.36328125" style="12" customWidth="1"/>
    <col min="4613" max="4614" width="4.08984375" style="12" customWidth="1"/>
    <col min="4615" max="4615" width="7.1796875" style="12" customWidth="1"/>
    <col min="4616" max="4616" width="8.453125" style="12" customWidth="1"/>
    <col min="4617" max="4617" width="7.6328125" style="12" customWidth="1"/>
    <col min="4618" max="4618" width="11.36328125" style="12" customWidth="1"/>
    <col min="4619" max="4619" width="1.90625" style="12" customWidth="1"/>
    <col min="4620" max="4620" width="4.81640625" style="12" customWidth="1"/>
    <col min="4621" max="4622" width="8.453125" style="12" customWidth="1"/>
    <col min="4623" max="4864" width="7.90625" style="12"/>
    <col min="4865" max="4865" width="4.453125" style="12" customWidth="1"/>
    <col min="4866" max="4866" width="28.6328125" style="12" customWidth="1"/>
    <col min="4867" max="4867" width="3.1796875" style="12" customWidth="1"/>
    <col min="4868" max="4868" width="4.36328125" style="12" customWidth="1"/>
    <col min="4869" max="4870" width="4.08984375" style="12" customWidth="1"/>
    <col min="4871" max="4871" width="7.1796875" style="12" customWidth="1"/>
    <col min="4872" max="4872" width="8.453125" style="12" customWidth="1"/>
    <col min="4873" max="4873" width="7.6328125" style="12" customWidth="1"/>
    <col min="4874" max="4874" width="11.36328125" style="12" customWidth="1"/>
    <col min="4875" max="4875" width="1.90625" style="12" customWidth="1"/>
    <col min="4876" max="4876" width="4.81640625" style="12" customWidth="1"/>
    <col min="4877" max="4878" width="8.453125" style="12" customWidth="1"/>
    <col min="4879" max="5120" width="7.90625" style="12"/>
    <col min="5121" max="5121" width="4.453125" style="12" customWidth="1"/>
    <col min="5122" max="5122" width="28.6328125" style="12" customWidth="1"/>
    <col min="5123" max="5123" width="3.1796875" style="12" customWidth="1"/>
    <col min="5124" max="5124" width="4.36328125" style="12" customWidth="1"/>
    <col min="5125" max="5126" width="4.08984375" style="12" customWidth="1"/>
    <col min="5127" max="5127" width="7.1796875" style="12" customWidth="1"/>
    <col min="5128" max="5128" width="8.453125" style="12" customWidth="1"/>
    <col min="5129" max="5129" width="7.6328125" style="12" customWidth="1"/>
    <col min="5130" max="5130" width="11.36328125" style="12" customWidth="1"/>
    <col min="5131" max="5131" width="1.90625" style="12" customWidth="1"/>
    <col min="5132" max="5132" width="4.81640625" style="12" customWidth="1"/>
    <col min="5133" max="5134" width="8.453125" style="12" customWidth="1"/>
    <col min="5135" max="5376" width="7.90625" style="12"/>
    <col min="5377" max="5377" width="4.453125" style="12" customWidth="1"/>
    <col min="5378" max="5378" width="28.6328125" style="12" customWidth="1"/>
    <col min="5379" max="5379" width="3.1796875" style="12" customWidth="1"/>
    <col min="5380" max="5380" width="4.36328125" style="12" customWidth="1"/>
    <col min="5381" max="5382" width="4.08984375" style="12" customWidth="1"/>
    <col min="5383" max="5383" width="7.1796875" style="12" customWidth="1"/>
    <col min="5384" max="5384" width="8.453125" style="12" customWidth="1"/>
    <col min="5385" max="5385" width="7.6328125" style="12" customWidth="1"/>
    <col min="5386" max="5386" width="11.36328125" style="12" customWidth="1"/>
    <col min="5387" max="5387" width="1.90625" style="12" customWidth="1"/>
    <col min="5388" max="5388" width="4.81640625" style="12" customWidth="1"/>
    <col min="5389" max="5390" width="8.453125" style="12" customWidth="1"/>
    <col min="5391" max="5632" width="7.90625" style="12"/>
    <col min="5633" max="5633" width="4.453125" style="12" customWidth="1"/>
    <col min="5634" max="5634" width="28.6328125" style="12" customWidth="1"/>
    <col min="5635" max="5635" width="3.1796875" style="12" customWidth="1"/>
    <col min="5636" max="5636" width="4.36328125" style="12" customWidth="1"/>
    <col min="5637" max="5638" width="4.08984375" style="12" customWidth="1"/>
    <col min="5639" max="5639" width="7.1796875" style="12" customWidth="1"/>
    <col min="5640" max="5640" width="8.453125" style="12" customWidth="1"/>
    <col min="5641" max="5641" width="7.6328125" style="12" customWidth="1"/>
    <col min="5642" max="5642" width="11.36328125" style="12" customWidth="1"/>
    <col min="5643" max="5643" width="1.90625" style="12" customWidth="1"/>
    <col min="5644" max="5644" width="4.81640625" style="12" customWidth="1"/>
    <col min="5645" max="5646" width="8.453125" style="12" customWidth="1"/>
    <col min="5647" max="5888" width="7.90625" style="12"/>
    <col min="5889" max="5889" width="4.453125" style="12" customWidth="1"/>
    <col min="5890" max="5890" width="28.6328125" style="12" customWidth="1"/>
    <col min="5891" max="5891" width="3.1796875" style="12" customWidth="1"/>
    <col min="5892" max="5892" width="4.36328125" style="12" customWidth="1"/>
    <col min="5893" max="5894" width="4.08984375" style="12" customWidth="1"/>
    <col min="5895" max="5895" width="7.1796875" style="12" customWidth="1"/>
    <col min="5896" max="5896" width="8.453125" style="12" customWidth="1"/>
    <col min="5897" max="5897" width="7.6328125" style="12" customWidth="1"/>
    <col min="5898" max="5898" width="11.36328125" style="12" customWidth="1"/>
    <col min="5899" max="5899" width="1.90625" style="12" customWidth="1"/>
    <col min="5900" max="5900" width="4.81640625" style="12" customWidth="1"/>
    <col min="5901" max="5902" width="8.453125" style="12" customWidth="1"/>
    <col min="5903" max="6144" width="7.90625" style="12"/>
    <col min="6145" max="6145" width="4.453125" style="12" customWidth="1"/>
    <col min="6146" max="6146" width="28.6328125" style="12" customWidth="1"/>
    <col min="6147" max="6147" width="3.1796875" style="12" customWidth="1"/>
    <col min="6148" max="6148" width="4.36328125" style="12" customWidth="1"/>
    <col min="6149" max="6150" width="4.08984375" style="12" customWidth="1"/>
    <col min="6151" max="6151" width="7.1796875" style="12" customWidth="1"/>
    <col min="6152" max="6152" width="8.453125" style="12" customWidth="1"/>
    <col min="6153" max="6153" width="7.6328125" style="12" customWidth="1"/>
    <col min="6154" max="6154" width="11.36328125" style="12" customWidth="1"/>
    <col min="6155" max="6155" width="1.90625" style="12" customWidth="1"/>
    <col min="6156" max="6156" width="4.81640625" style="12" customWidth="1"/>
    <col min="6157" max="6158" width="8.453125" style="12" customWidth="1"/>
    <col min="6159" max="6400" width="7.90625" style="12"/>
    <col min="6401" max="6401" width="4.453125" style="12" customWidth="1"/>
    <col min="6402" max="6402" width="28.6328125" style="12" customWidth="1"/>
    <col min="6403" max="6403" width="3.1796875" style="12" customWidth="1"/>
    <col min="6404" max="6404" width="4.36328125" style="12" customWidth="1"/>
    <col min="6405" max="6406" width="4.08984375" style="12" customWidth="1"/>
    <col min="6407" max="6407" width="7.1796875" style="12" customWidth="1"/>
    <col min="6408" max="6408" width="8.453125" style="12" customWidth="1"/>
    <col min="6409" max="6409" width="7.6328125" style="12" customWidth="1"/>
    <col min="6410" max="6410" width="11.36328125" style="12" customWidth="1"/>
    <col min="6411" max="6411" width="1.90625" style="12" customWidth="1"/>
    <col min="6412" max="6412" width="4.81640625" style="12" customWidth="1"/>
    <col min="6413" max="6414" width="8.453125" style="12" customWidth="1"/>
    <col min="6415" max="6656" width="7.90625" style="12"/>
    <col min="6657" max="6657" width="4.453125" style="12" customWidth="1"/>
    <col min="6658" max="6658" width="28.6328125" style="12" customWidth="1"/>
    <col min="6659" max="6659" width="3.1796875" style="12" customWidth="1"/>
    <col min="6660" max="6660" width="4.36328125" style="12" customWidth="1"/>
    <col min="6661" max="6662" width="4.08984375" style="12" customWidth="1"/>
    <col min="6663" max="6663" width="7.1796875" style="12" customWidth="1"/>
    <col min="6664" max="6664" width="8.453125" style="12" customWidth="1"/>
    <col min="6665" max="6665" width="7.6328125" style="12" customWidth="1"/>
    <col min="6666" max="6666" width="11.36328125" style="12" customWidth="1"/>
    <col min="6667" max="6667" width="1.90625" style="12" customWidth="1"/>
    <col min="6668" max="6668" width="4.81640625" style="12" customWidth="1"/>
    <col min="6669" max="6670" width="8.453125" style="12" customWidth="1"/>
    <col min="6671" max="6912" width="7.90625" style="12"/>
    <col min="6913" max="6913" width="4.453125" style="12" customWidth="1"/>
    <col min="6914" max="6914" width="28.6328125" style="12" customWidth="1"/>
    <col min="6915" max="6915" width="3.1796875" style="12" customWidth="1"/>
    <col min="6916" max="6916" width="4.36328125" style="12" customWidth="1"/>
    <col min="6917" max="6918" width="4.08984375" style="12" customWidth="1"/>
    <col min="6919" max="6919" width="7.1796875" style="12" customWidth="1"/>
    <col min="6920" max="6920" width="8.453125" style="12" customWidth="1"/>
    <col min="6921" max="6921" width="7.6328125" style="12" customWidth="1"/>
    <col min="6922" max="6922" width="11.36328125" style="12" customWidth="1"/>
    <col min="6923" max="6923" width="1.90625" style="12" customWidth="1"/>
    <col min="6924" max="6924" width="4.81640625" style="12" customWidth="1"/>
    <col min="6925" max="6926" width="8.453125" style="12" customWidth="1"/>
    <col min="6927" max="7168" width="7.90625" style="12"/>
    <col min="7169" max="7169" width="4.453125" style="12" customWidth="1"/>
    <col min="7170" max="7170" width="28.6328125" style="12" customWidth="1"/>
    <col min="7171" max="7171" width="3.1796875" style="12" customWidth="1"/>
    <col min="7172" max="7172" width="4.36328125" style="12" customWidth="1"/>
    <col min="7173" max="7174" width="4.08984375" style="12" customWidth="1"/>
    <col min="7175" max="7175" width="7.1796875" style="12" customWidth="1"/>
    <col min="7176" max="7176" width="8.453125" style="12" customWidth="1"/>
    <col min="7177" max="7177" width="7.6328125" style="12" customWidth="1"/>
    <col min="7178" max="7178" width="11.36328125" style="12" customWidth="1"/>
    <col min="7179" max="7179" width="1.90625" style="12" customWidth="1"/>
    <col min="7180" max="7180" width="4.81640625" style="12" customWidth="1"/>
    <col min="7181" max="7182" width="8.453125" style="12" customWidth="1"/>
    <col min="7183" max="7424" width="7.90625" style="12"/>
    <col min="7425" max="7425" width="4.453125" style="12" customWidth="1"/>
    <col min="7426" max="7426" width="28.6328125" style="12" customWidth="1"/>
    <col min="7427" max="7427" width="3.1796875" style="12" customWidth="1"/>
    <col min="7428" max="7428" width="4.36328125" style="12" customWidth="1"/>
    <col min="7429" max="7430" width="4.08984375" style="12" customWidth="1"/>
    <col min="7431" max="7431" width="7.1796875" style="12" customWidth="1"/>
    <col min="7432" max="7432" width="8.453125" style="12" customWidth="1"/>
    <col min="7433" max="7433" width="7.6328125" style="12" customWidth="1"/>
    <col min="7434" max="7434" width="11.36328125" style="12" customWidth="1"/>
    <col min="7435" max="7435" width="1.90625" style="12" customWidth="1"/>
    <col min="7436" max="7436" width="4.81640625" style="12" customWidth="1"/>
    <col min="7437" max="7438" width="8.453125" style="12" customWidth="1"/>
    <col min="7439" max="7680" width="7.90625" style="12"/>
    <col min="7681" max="7681" width="4.453125" style="12" customWidth="1"/>
    <col min="7682" max="7682" width="28.6328125" style="12" customWidth="1"/>
    <col min="7683" max="7683" width="3.1796875" style="12" customWidth="1"/>
    <col min="7684" max="7684" width="4.36328125" style="12" customWidth="1"/>
    <col min="7685" max="7686" width="4.08984375" style="12" customWidth="1"/>
    <col min="7687" max="7687" width="7.1796875" style="12" customWidth="1"/>
    <col min="7688" max="7688" width="8.453125" style="12" customWidth="1"/>
    <col min="7689" max="7689" width="7.6328125" style="12" customWidth="1"/>
    <col min="7690" max="7690" width="11.36328125" style="12" customWidth="1"/>
    <col min="7691" max="7691" width="1.90625" style="12" customWidth="1"/>
    <col min="7692" max="7692" width="4.81640625" style="12" customWidth="1"/>
    <col min="7693" max="7694" width="8.453125" style="12" customWidth="1"/>
    <col min="7695" max="7936" width="7.90625" style="12"/>
    <col min="7937" max="7937" width="4.453125" style="12" customWidth="1"/>
    <col min="7938" max="7938" width="28.6328125" style="12" customWidth="1"/>
    <col min="7939" max="7939" width="3.1796875" style="12" customWidth="1"/>
    <col min="7940" max="7940" width="4.36328125" style="12" customWidth="1"/>
    <col min="7941" max="7942" width="4.08984375" style="12" customWidth="1"/>
    <col min="7943" max="7943" width="7.1796875" style="12" customWidth="1"/>
    <col min="7944" max="7944" width="8.453125" style="12" customWidth="1"/>
    <col min="7945" max="7945" width="7.6328125" style="12" customWidth="1"/>
    <col min="7946" max="7946" width="11.36328125" style="12" customWidth="1"/>
    <col min="7947" max="7947" width="1.90625" style="12" customWidth="1"/>
    <col min="7948" max="7948" width="4.81640625" style="12" customWidth="1"/>
    <col min="7949" max="7950" width="8.453125" style="12" customWidth="1"/>
    <col min="7951" max="8192" width="7.90625" style="12"/>
    <col min="8193" max="8193" width="4.453125" style="12" customWidth="1"/>
    <col min="8194" max="8194" width="28.6328125" style="12" customWidth="1"/>
    <col min="8195" max="8195" width="3.1796875" style="12" customWidth="1"/>
    <col min="8196" max="8196" width="4.36328125" style="12" customWidth="1"/>
    <col min="8197" max="8198" width="4.08984375" style="12" customWidth="1"/>
    <col min="8199" max="8199" width="7.1796875" style="12" customWidth="1"/>
    <col min="8200" max="8200" width="8.453125" style="12" customWidth="1"/>
    <col min="8201" max="8201" width="7.6328125" style="12" customWidth="1"/>
    <col min="8202" max="8202" width="11.36328125" style="12" customWidth="1"/>
    <col min="8203" max="8203" width="1.90625" style="12" customWidth="1"/>
    <col min="8204" max="8204" width="4.81640625" style="12" customWidth="1"/>
    <col min="8205" max="8206" width="8.453125" style="12" customWidth="1"/>
    <col min="8207" max="8448" width="7.90625" style="12"/>
    <col min="8449" max="8449" width="4.453125" style="12" customWidth="1"/>
    <col min="8450" max="8450" width="28.6328125" style="12" customWidth="1"/>
    <col min="8451" max="8451" width="3.1796875" style="12" customWidth="1"/>
    <col min="8452" max="8452" width="4.36328125" style="12" customWidth="1"/>
    <col min="8453" max="8454" width="4.08984375" style="12" customWidth="1"/>
    <col min="8455" max="8455" width="7.1796875" style="12" customWidth="1"/>
    <col min="8456" max="8456" width="8.453125" style="12" customWidth="1"/>
    <col min="8457" max="8457" width="7.6328125" style="12" customWidth="1"/>
    <col min="8458" max="8458" width="11.36328125" style="12" customWidth="1"/>
    <col min="8459" max="8459" width="1.90625" style="12" customWidth="1"/>
    <col min="8460" max="8460" width="4.81640625" style="12" customWidth="1"/>
    <col min="8461" max="8462" width="8.453125" style="12" customWidth="1"/>
    <col min="8463" max="8704" width="7.90625" style="12"/>
    <col min="8705" max="8705" width="4.453125" style="12" customWidth="1"/>
    <col min="8706" max="8706" width="28.6328125" style="12" customWidth="1"/>
    <col min="8707" max="8707" width="3.1796875" style="12" customWidth="1"/>
    <col min="8708" max="8708" width="4.36328125" style="12" customWidth="1"/>
    <col min="8709" max="8710" width="4.08984375" style="12" customWidth="1"/>
    <col min="8711" max="8711" width="7.1796875" style="12" customWidth="1"/>
    <col min="8712" max="8712" width="8.453125" style="12" customWidth="1"/>
    <col min="8713" max="8713" width="7.6328125" style="12" customWidth="1"/>
    <col min="8714" max="8714" width="11.36328125" style="12" customWidth="1"/>
    <col min="8715" max="8715" width="1.90625" style="12" customWidth="1"/>
    <col min="8716" max="8716" width="4.81640625" style="12" customWidth="1"/>
    <col min="8717" max="8718" width="8.453125" style="12" customWidth="1"/>
    <col min="8719" max="8960" width="7.90625" style="12"/>
    <col min="8961" max="8961" width="4.453125" style="12" customWidth="1"/>
    <col min="8962" max="8962" width="28.6328125" style="12" customWidth="1"/>
    <col min="8963" max="8963" width="3.1796875" style="12" customWidth="1"/>
    <col min="8964" max="8964" width="4.36328125" style="12" customWidth="1"/>
    <col min="8965" max="8966" width="4.08984375" style="12" customWidth="1"/>
    <col min="8967" max="8967" width="7.1796875" style="12" customWidth="1"/>
    <col min="8968" max="8968" width="8.453125" style="12" customWidth="1"/>
    <col min="8969" max="8969" width="7.6328125" style="12" customWidth="1"/>
    <col min="8970" max="8970" width="11.36328125" style="12" customWidth="1"/>
    <col min="8971" max="8971" width="1.90625" style="12" customWidth="1"/>
    <col min="8972" max="8972" width="4.81640625" style="12" customWidth="1"/>
    <col min="8973" max="8974" width="8.453125" style="12" customWidth="1"/>
    <col min="8975" max="9216" width="7.90625" style="12"/>
    <col min="9217" max="9217" width="4.453125" style="12" customWidth="1"/>
    <col min="9218" max="9218" width="28.6328125" style="12" customWidth="1"/>
    <col min="9219" max="9219" width="3.1796875" style="12" customWidth="1"/>
    <col min="9220" max="9220" width="4.36328125" style="12" customWidth="1"/>
    <col min="9221" max="9222" width="4.08984375" style="12" customWidth="1"/>
    <col min="9223" max="9223" width="7.1796875" style="12" customWidth="1"/>
    <col min="9224" max="9224" width="8.453125" style="12" customWidth="1"/>
    <col min="9225" max="9225" width="7.6328125" style="12" customWidth="1"/>
    <col min="9226" max="9226" width="11.36328125" style="12" customWidth="1"/>
    <col min="9227" max="9227" width="1.90625" style="12" customWidth="1"/>
    <col min="9228" max="9228" width="4.81640625" style="12" customWidth="1"/>
    <col min="9229" max="9230" width="8.453125" style="12" customWidth="1"/>
    <col min="9231" max="9472" width="7.90625" style="12"/>
    <col min="9473" max="9473" width="4.453125" style="12" customWidth="1"/>
    <col min="9474" max="9474" width="28.6328125" style="12" customWidth="1"/>
    <col min="9475" max="9475" width="3.1796875" style="12" customWidth="1"/>
    <col min="9476" max="9476" width="4.36328125" style="12" customWidth="1"/>
    <col min="9477" max="9478" width="4.08984375" style="12" customWidth="1"/>
    <col min="9479" max="9479" width="7.1796875" style="12" customWidth="1"/>
    <col min="9480" max="9480" width="8.453125" style="12" customWidth="1"/>
    <col min="9481" max="9481" width="7.6328125" style="12" customWidth="1"/>
    <col min="9482" max="9482" width="11.36328125" style="12" customWidth="1"/>
    <col min="9483" max="9483" width="1.90625" style="12" customWidth="1"/>
    <col min="9484" max="9484" width="4.81640625" style="12" customWidth="1"/>
    <col min="9485" max="9486" width="8.453125" style="12" customWidth="1"/>
    <col min="9487" max="9728" width="7.90625" style="12"/>
    <col min="9729" max="9729" width="4.453125" style="12" customWidth="1"/>
    <col min="9730" max="9730" width="28.6328125" style="12" customWidth="1"/>
    <col min="9731" max="9731" width="3.1796875" style="12" customWidth="1"/>
    <col min="9732" max="9732" width="4.36328125" style="12" customWidth="1"/>
    <col min="9733" max="9734" width="4.08984375" style="12" customWidth="1"/>
    <col min="9735" max="9735" width="7.1796875" style="12" customWidth="1"/>
    <col min="9736" max="9736" width="8.453125" style="12" customWidth="1"/>
    <col min="9737" max="9737" width="7.6328125" style="12" customWidth="1"/>
    <col min="9738" max="9738" width="11.36328125" style="12" customWidth="1"/>
    <col min="9739" max="9739" width="1.90625" style="12" customWidth="1"/>
    <col min="9740" max="9740" width="4.81640625" style="12" customWidth="1"/>
    <col min="9741" max="9742" width="8.453125" style="12" customWidth="1"/>
    <col min="9743" max="9984" width="7.90625" style="12"/>
    <col min="9985" max="9985" width="4.453125" style="12" customWidth="1"/>
    <col min="9986" max="9986" width="28.6328125" style="12" customWidth="1"/>
    <col min="9987" max="9987" width="3.1796875" style="12" customWidth="1"/>
    <col min="9988" max="9988" width="4.36328125" style="12" customWidth="1"/>
    <col min="9989" max="9990" width="4.08984375" style="12" customWidth="1"/>
    <col min="9991" max="9991" width="7.1796875" style="12" customWidth="1"/>
    <col min="9992" max="9992" width="8.453125" style="12" customWidth="1"/>
    <col min="9993" max="9993" width="7.6328125" style="12" customWidth="1"/>
    <col min="9994" max="9994" width="11.36328125" style="12" customWidth="1"/>
    <col min="9995" max="9995" width="1.90625" style="12" customWidth="1"/>
    <col min="9996" max="9996" width="4.81640625" style="12" customWidth="1"/>
    <col min="9997" max="9998" width="8.453125" style="12" customWidth="1"/>
    <col min="9999" max="10240" width="7.90625" style="12"/>
    <col min="10241" max="10241" width="4.453125" style="12" customWidth="1"/>
    <col min="10242" max="10242" width="28.6328125" style="12" customWidth="1"/>
    <col min="10243" max="10243" width="3.1796875" style="12" customWidth="1"/>
    <col min="10244" max="10244" width="4.36328125" style="12" customWidth="1"/>
    <col min="10245" max="10246" width="4.08984375" style="12" customWidth="1"/>
    <col min="10247" max="10247" width="7.1796875" style="12" customWidth="1"/>
    <col min="10248" max="10248" width="8.453125" style="12" customWidth="1"/>
    <col min="10249" max="10249" width="7.6328125" style="12" customWidth="1"/>
    <col min="10250" max="10250" width="11.36328125" style="12" customWidth="1"/>
    <col min="10251" max="10251" width="1.90625" style="12" customWidth="1"/>
    <col min="10252" max="10252" width="4.81640625" style="12" customWidth="1"/>
    <col min="10253" max="10254" width="8.453125" style="12" customWidth="1"/>
    <col min="10255" max="10496" width="7.90625" style="12"/>
    <col min="10497" max="10497" width="4.453125" style="12" customWidth="1"/>
    <col min="10498" max="10498" width="28.6328125" style="12" customWidth="1"/>
    <col min="10499" max="10499" width="3.1796875" style="12" customWidth="1"/>
    <col min="10500" max="10500" width="4.36328125" style="12" customWidth="1"/>
    <col min="10501" max="10502" width="4.08984375" style="12" customWidth="1"/>
    <col min="10503" max="10503" width="7.1796875" style="12" customWidth="1"/>
    <col min="10504" max="10504" width="8.453125" style="12" customWidth="1"/>
    <col min="10505" max="10505" width="7.6328125" style="12" customWidth="1"/>
    <col min="10506" max="10506" width="11.36328125" style="12" customWidth="1"/>
    <col min="10507" max="10507" width="1.90625" style="12" customWidth="1"/>
    <col min="10508" max="10508" width="4.81640625" style="12" customWidth="1"/>
    <col min="10509" max="10510" width="8.453125" style="12" customWidth="1"/>
    <col min="10511" max="10752" width="7.90625" style="12"/>
    <col min="10753" max="10753" width="4.453125" style="12" customWidth="1"/>
    <col min="10754" max="10754" width="28.6328125" style="12" customWidth="1"/>
    <col min="10755" max="10755" width="3.1796875" style="12" customWidth="1"/>
    <col min="10756" max="10756" width="4.36328125" style="12" customWidth="1"/>
    <col min="10757" max="10758" width="4.08984375" style="12" customWidth="1"/>
    <col min="10759" max="10759" width="7.1796875" style="12" customWidth="1"/>
    <col min="10760" max="10760" width="8.453125" style="12" customWidth="1"/>
    <col min="10761" max="10761" width="7.6328125" style="12" customWidth="1"/>
    <col min="10762" max="10762" width="11.36328125" style="12" customWidth="1"/>
    <col min="10763" max="10763" width="1.90625" style="12" customWidth="1"/>
    <col min="10764" max="10764" width="4.81640625" style="12" customWidth="1"/>
    <col min="10765" max="10766" width="8.453125" style="12" customWidth="1"/>
    <col min="10767" max="11008" width="7.90625" style="12"/>
    <col min="11009" max="11009" width="4.453125" style="12" customWidth="1"/>
    <col min="11010" max="11010" width="28.6328125" style="12" customWidth="1"/>
    <col min="11011" max="11011" width="3.1796875" style="12" customWidth="1"/>
    <col min="11012" max="11012" width="4.36328125" style="12" customWidth="1"/>
    <col min="11013" max="11014" width="4.08984375" style="12" customWidth="1"/>
    <col min="11015" max="11015" width="7.1796875" style="12" customWidth="1"/>
    <col min="11016" max="11016" width="8.453125" style="12" customWidth="1"/>
    <col min="11017" max="11017" width="7.6328125" style="12" customWidth="1"/>
    <col min="11018" max="11018" width="11.36328125" style="12" customWidth="1"/>
    <col min="11019" max="11019" width="1.90625" style="12" customWidth="1"/>
    <col min="11020" max="11020" width="4.81640625" style="12" customWidth="1"/>
    <col min="11021" max="11022" width="8.453125" style="12" customWidth="1"/>
    <col min="11023" max="11264" width="7.90625" style="12"/>
    <col min="11265" max="11265" width="4.453125" style="12" customWidth="1"/>
    <col min="11266" max="11266" width="28.6328125" style="12" customWidth="1"/>
    <col min="11267" max="11267" width="3.1796875" style="12" customWidth="1"/>
    <col min="11268" max="11268" width="4.36328125" style="12" customWidth="1"/>
    <col min="11269" max="11270" width="4.08984375" style="12" customWidth="1"/>
    <col min="11271" max="11271" width="7.1796875" style="12" customWidth="1"/>
    <col min="11272" max="11272" width="8.453125" style="12" customWidth="1"/>
    <col min="11273" max="11273" width="7.6328125" style="12" customWidth="1"/>
    <col min="11274" max="11274" width="11.36328125" style="12" customWidth="1"/>
    <col min="11275" max="11275" width="1.90625" style="12" customWidth="1"/>
    <col min="11276" max="11276" width="4.81640625" style="12" customWidth="1"/>
    <col min="11277" max="11278" width="8.453125" style="12" customWidth="1"/>
    <col min="11279" max="11520" width="7.90625" style="12"/>
    <col min="11521" max="11521" width="4.453125" style="12" customWidth="1"/>
    <col min="11522" max="11522" width="28.6328125" style="12" customWidth="1"/>
    <col min="11523" max="11523" width="3.1796875" style="12" customWidth="1"/>
    <col min="11524" max="11524" width="4.36328125" style="12" customWidth="1"/>
    <col min="11525" max="11526" width="4.08984375" style="12" customWidth="1"/>
    <col min="11527" max="11527" width="7.1796875" style="12" customWidth="1"/>
    <col min="11528" max="11528" width="8.453125" style="12" customWidth="1"/>
    <col min="11529" max="11529" width="7.6328125" style="12" customWidth="1"/>
    <col min="11530" max="11530" width="11.36328125" style="12" customWidth="1"/>
    <col min="11531" max="11531" width="1.90625" style="12" customWidth="1"/>
    <col min="11532" max="11532" width="4.81640625" style="12" customWidth="1"/>
    <col min="11533" max="11534" width="8.453125" style="12" customWidth="1"/>
    <col min="11535" max="11776" width="7.90625" style="12"/>
    <col min="11777" max="11777" width="4.453125" style="12" customWidth="1"/>
    <col min="11778" max="11778" width="28.6328125" style="12" customWidth="1"/>
    <col min="11779" max="11779" width="3.1796875" style="12" customWidth="1"/>
    <col min="11780" max="11780" width="4.36328125" style="12" customWidth="1"/>
    <col min="11781" max="11782" width="4.08984375" style="12" customWidth="1"/>
    <col min="11783" max="11783" width="7.1796875" style="12" customWidth="1"/>
    <col min="11784" max="11784" width="8.453125" style="12" customWidth="1"/>
    <col min="11785" max="11785" width="7.6328125" style="12" customWidth="1"/>
    <col min="11786" max="11786" width="11.36328125" style="12" customWidth="1"/>
    <col min="11787" max="11787" width="1.90625" style="12" customWidth="1"/>
    <col min="11788" max="11788" width="4.81640625" style="12" customWidth="1"/>
    <col min="11789" max="11790" width="8.453125" style="12" customWidth="1"/>
    <col min="11791" max="12032" width="7.90625" style="12"/>
    <col min="12033" max="12033" width="4.453125" style="12" customWidth="1"/>
    <col min="12034" max="12034" width="28.6328125" style="12" customWidth="1"/>
    <col min="12035" max="12035" width="3.1796875" style="12" customWidth="1"/>
    <col min="12036" max="12036" width="4.36328125" style="12" customWidth="1"/>
    <col min="12037" max="12038" width="4.08984375" style="12" customWidth="1"/>
    <col min="12039" max="12039" width="7.1796875" style="12" customWidth="1"/>
    <col min="12040" max="12040" width="8.453125" style="12" customWidth="1"/>
    <col min="12041" max="12041" width="7.6328125" style="12" customWidth="1"/>
    <col min="12042" max="12042" width="11.36328125" style="12" customWidth="1"/>
    <col min="12043" max="12043" width="1.90625" style="12" customWidth="1"/>
    <col min="12044" max="12044" width="4.81640625" style="12" customWidth="1"/>
    <col min="12045" max="12046" width="8.453125" style="12" customWidth="1"/>
    <col min="12047" max="12288" width="7.90625" style="12"/>
    <col min="12289" max="12289" width="4.453125" style="12" customWidth="1"/>
    <col min="12290" max="12290" width="28.6328125" style="12" customWidth="1"/>
    <col min="12291" max="12291" width="3.1796875" style="12" customWidth="1"/>
    <col min="12292" max="12292" width="4.36328125" style="12" customWidth="1"/>
    <col min="12293" max="12294" width="4.08984375" style="12" customWidth="1"/>
    <col min="12295" max="12295" width="7.1796875" style="12" customWidth="1"/>
    <col min="12296" max="12296" width="8.453125" style="12" customWidth="1"/>
    <col min="12297" max="12297" width="7.6328125" style="12" customWidth="1"/>
    <col min="12298" max="12298" width="11.36328125" style="12" customWidth="1"/>
    <col min="12299" max="12299" width="1.90625" style="12" customWidth="1"/>
    <col min="12300" max="12300" width="4.81640625" style="12" customWidth="1"/>
    <col min="12301" max="12302" width="8.453125" style="12" customWidth="1"/>
    <col min="12303" max="12544" width="7.90625" style="12"/>
    <col min="12545" max="12545" width="4.453125" style="12" customWidth="1"/>
    <col min="12546" max="12546" width="28.6328125" style="12" customWidth="1"/>
    <col min="12547" max="12547" width="3.1796875" style="12" customWidth="1"/>
    <col min="12548" max="12548" width="4.36328125" style="12" customWidth="1"/>
    <col min="12549" max="12550" width="4.08984375" style="12" customWidth="1"/>
    <col min="12551" max="12551" width="7.1796875" style="12" customWidth="1"/>
    <col min="12552" max="12552" width="8.453125" style="12" customWidth="1"/>
    <col min="12553" max="12553" width="7.6328125" style="12" customWidth="1"/>
    <col min="12554" max="12554" width="11.36328125" style="12" customWidth="1"/>
    <col min="12555" max="12555" width="1.90625" style="12" customWidth="1"/>
    <col min="12556" max="12556" width="4.81640625" style="12" customWidth="1"/>
    <col min="12557" max="12558" width="8.453125" style="12" customWidth="1"/>
    <col min="12559" max="12800" width="7.90625" style="12"/>
    <col min="12801" max="12801" width="4.453125" style="12" customWidth="1"/>
    <col min="12802" max="12802" width="28.6328125" style="12" customWidth="1"/>
    <col min="12803" max="12803" width="3.1796875" style="12" customWidth="1"/>
    <col min="12804" max="12804" width="4.36328125" style="12" customWidth="1"/>
    <col min="12805" max="12806" width="4.08984375" style="12" customWidth="1"/>
    <col min="12807" max="12807" width="7.1796875" style="12" customWidth="1"/>
    <col min="12808" max="12808" width="8.453125" style="12" customWidth="1"/>
    <col min="12809" max="12809" width="7.6328125" style="12" customWidth="1"/>
    <col min="12810" max="12810" width="11.36328125" style="12" customWidth="1"/>
    <col min="12811" max="12811" width="1.90625" style="12" customWidth="1"/>
    <col min="12812" max="12812" width="4.81640625" style="12" customWidth="1"/>
    <col min="12813" max="12814" width="8.453125" style="12" customWidth="1"/>
    <col min="12815" max="13056" width="7.90625" style="12"/>
    <col min="13057" max="13057" width="4.453125" style="12" customWidth="1"/>
    <col min="13058" max="13058" width="28.6328125" style="12" customWidth="1"/>
    <col min="13059" max="13059" width="3.1796875" style="12" customWidth="1"/>
    <col min="13060" max="13060" width="4.36328125" style="12" customWidth="1"/>
    <col min="13061" max="13062" width="4.08984375" style="12" customWidth="1"/>
    <col min="13063" max="13063" width="7.1796875" style="12" customWidth="1"/>
    <col min="13064" max="13064" width="8.453125" style="12" customWidth="1"/>
    <col min="13065" max="13065" width="7.6328125" style="12" customWidth="1"/>
    <col min="13066" max="13066" width="11.36328125" style="12" customWidth="1"/>
    <col min="13067" max="13067" width="1.90625" style="12" customWidth="1"/>
    <col min="13068" max="13068" width="4.81640625" style="12" customWidth="1"/>
    <col min="13069" max="13070" width="8.453125" style="12" customWidth="1"/>
    <col min="13071" max="13312" width="7.90625" style="12"/>
    <col min="13313" max="13313" width="4.453125" style="12" customWidth="1"/>
    <col min="13314" max="13314" width="28.6328125" style="12" customWidth="1"/>
    <col min="13315" max="13315" width="3.1796875" style="12" customWidth="1"/>
    <col min="13316" max="13316" width="4.36328125" style="12" customWidth="1"/>
    <col min="13317" max="13318" width="4.08984375" style="12" customWidth="1"/>
    <col min="13319" max="13319" width="7.1796875" style="12" customWidth="1"/>
    <col min="13320" max="13320" width="8.453125" style="12" customWidth="1"/>
    <col min="13321" max="13321" width="7.6328125" style="12" customWidth="1"/>
    <col min="13322" max="13322" width="11.36328125" style="12" customWidth="1"/>
    <col min="13323" max="13323" width="1.90625" style="12" customWidth="1"/>
    <col min="13324" max="13324" width="4.81640625" style="12" customWidth="1"/>
    <col min="13325" max="13326" width="8.453125" style="12" customWidth="1"/>
    <col min="13327" max="13568" width="7.90625" style="12"/>
    <col min="13569" max="13569" width="4.453125" style="12" customWidth="1"/>
    <col min="13570" max="13570" width="28.6328125" style="12" customWidth="1"/>
    <col min="13571" max="13571" width="3.1796875" style="12" customWidth="1"/>
    <col min="13572" max="13572" width="4.36328125" style="12" customWidth="1"/>
    <col min="13573" max="13574" width="4.08984375" style="12" customWidth="1"/>
    <col min="13575" max="13575" width="7.1796875" style="12" customWidth="1"/>
    <col min="13576" max="13576" width="8.453125" style="12" customWidth="1"/>
    <col min="13577" max="13577" width="7.6328125" style="12" customWidth="1"/>
    <col min="13578" max="13578" width="11.36328125" style="12" customWidth="1"/>
    <col min="13579" max="13579" width="1.90625" style="12" customWidth="1"/>
    <col min="13580" max="13580" width="4.81640625" style="12" customWidth="1"/>
    <col min="13581" max="13582" width="8.453125" style="12" customWidth="1"/>
    <col min="13583" max="13824" width="7.90625" style="12"/>
    <col min="13825" max="13825" width="4.453125" style="12" customWidth="1"/>
    <col min="13826" max="13826" width="28.6328125" style="12" customWidth="1"/>
    <col min="13827" max="13827" width="3.1796875" style="12" customWidth="1"/>
    <col min="13828" max="13828" width="4.36328125" style="12" customWidth="1"/>
    <col min="13829" max="13830" width="4.08984375" style="12" customWidth="1"/>
    <col min="13831" max="13831" width="7.1796875" style="12" customWidth="1"/>
    <col min="13832" max="13832" width="8.453125" style="12" customWidth="1"/>
    <col min="13833" max="13833" width="7.6328125" style="12" customWidth="1"/>
    <col min="13834" max="13834" width="11.36328125" style="12" customWidth="1"/>
    <col min="13835" max="13835" width="1.90625" style="12" customWidth="1"/>
    <col min="13836" max="13836" width="4.81640625" style="12" customWidth="1"/>
    <col min="13837" max="13838" width="8.453125" style="12" customWidth="1"/>
    <col min="13839" max="14080" width="7.90625" style="12"/>
    <col min="14081" max="14081" width="4.453125" style="12" customWidth="1"/>
    <col min="14082" max="14082" width="28.6328125" style="12" customWidth="1"/>
    <col min="14083" max="14083" width="3.1796875" style="12" customWidth="1"/>
    <col min="14084" max="14084" width="4.36328125" style="12" customWidth="1"/>
    <col min="14085" max="14086" width="4.08984375" style="12" customWidth="1"/>
    <col min="14087" max="14087" width="7.1796875" style="12" customWidth="1"/>
    <col min="14088" max="14088" width="8.453125" style="12" customWidth="1"/>
    <col min="14089" max="14089" width="7.6328125" style="12" customWidth="1"/>
    <col min="14090" max="14090" width="11.36328125" style="12" customWidth="1"/>
    <col min="14091" max="14091" width="1.90625" style="12" customWidth="1"/>
    <col min="14092" max="14092" width="4.81640625" style="12" customWidth="1"/>
    <col min="14093" max="14094" width="8.453125" style="12" customWidth="1"/>
    <col min="14095" max="14336" width="7.90625" style="12"/>
    <col min="14337" max="14337" width="4.453125" style="12" customWidth="1"/>
    <col min="14338" max="14338" width="28.6328125" style="12" customWidth="1"/>
    <col min="14339" max="14339" width="3.1796875" style="12" customWidth="1"/>
    <col min="14340" max="14340" width="4.36328125" style="12" customWidth="1"/>
    <col min="14341" max="14342" width="4.08984375" style="12" customWidth="1"/>
    <col min="14343" max="14343" width="7.1796875" style="12" customWidth="1"/>
    <col min="14344" max="14344" width="8.453125" style="12" customWidth="1"/>
    <col min="14345" max="14345" width="7.6328125" style="12" customWidth="1"/>
    <col min="14346" max="14346" width="11.36328125" style="12" customWidth="1"/>
    <col min="14347" max="14347" width="1.90625" style="12" customWidth="1"/>
    <col min="14348" max="14348" width="4.81640625" style="12" customWidth="1"/>
    <col min="14349" max="14350" width="8.453125" style="12" customWidth="1"/>
    <col min="14351" max="14592" width="7.90625" style="12"/>
    <col min="14593" max="14593" width="4.453125" style="12" customWidth="1"/>
    <col min="14594" max="14594" width="28.6328125" style="12" customWidth="1"/>
    <col min="14595" max="14595" width="3.1796875" style="12" customWidth="1"/>
    <col min="14596" max="14596" width="4.36328125" style="12" customWidth="1"/>
    <col min="14597" max="14598" width="4.08984375" style="12" customWidth="1"/>
    <col min="14599" max="14599" width="7.1796875" style="12" customWidth="1"/>
    <col min="14600" max="14600" width="8.453125" style="12" customWidth="1"/>
    <col min="14601" max="14601" width="7.6328125" style="12" customWidth="1"/>
    <col min="14602" max="14602" width="11.36328125" style="12" customWidth="1"/>
    <col min="14603" max="14603" width="1.90625" style="12" customWidth="1"/>
    <col min="14604" max="14604" width="4.81640625" style="12" customWidth="1"/>
    <col min="14605" max="14606" width="8.453125" style="12" customWidth="1"/>
    <col min="14607" max="14848" width="7.90625" style="12"/>
    <col min="14849" max="14849" width="4.453125" style="12" customWidth="1"/>
    <col min="14850" max="14850" width="28.6328125" style="12" customWidth="1"/>
    <col min="14851" max="14851" width="3.1796875" style="12" customWidth="1"/>
    <col min="14852" max="14852" width="4.36328125" style="12" customWidth="1"/>
    <col min="14853" max="14854" width="4.08984375" style="12" customWidth="1"/>
    <col min="14855" max="14855" width="7.1796875" style="12" customWidth="1"/>
    <col min="14856" max="14856" width="8.453125" style="12" customWidth="1"/>
    <col min="14857" max="14857" width="7.6328125" style="12" customWidth="1"/>
    <col min="14858" max="14858" width="11.36328125" style="12" customWidth="1"/>
    <col min="14859" max="14859" width="1.90625" style="12" customWidth="1"/>
    <col min="14860" max="14860" width="4.81640625" style="12" customWidth="1"/>
    <col min="14861" max="14862" width="8.453125" style="12" customWidth="1"/>
    <col min="14863" max="15104" width="7.90625" style="12"/>
    <col min="15105" max="15105" width="4.453125" style="12" customWidth="1"/>
    <col min="15106" max="15106" width="28.6328125" style="12" customWidth="1"/>
    <col min="15107" max="15107" width="3.1796875" style="12" customWidth="1"/>
    <col min="15108" max="15108" width="4.36328125" style="12" customWidth="1"/>
    <col min="15109" max="15110" width="4.08984375" style="12" customWidth="1"/>
    <col min="15111" max="15111" width="7.1796875" style="12" customWidth="1"/>
    <col min="15112" max="15112" width="8.453125" style="12" customWidth="1"/>
    <col min="15113" max="15113" width="7.6328125" style="12" customWidth="1"/>
    <col min="15114" max="15114" width="11.36328125" style="12" customWidth="1"/>
    <col min="15115" max="15115" width="1.90625" style="12" customWidth="1"/>
    <col min="15116" max="15116" width="4.81640625" style="12" customWidth="1"/>
    <col min="15117" max="15118" width="8.453125" style="12" customWidth="1"/>
    <col min="15119" max="15360" width="7.90625" style="12"/>
    <col min="15361" max="15361" width="4.453125" style="12" customWidth="1"/>
    <col min="15362" max="15362" width="28.6328125" style="12" customWidth="1"/>
    <col min="15363" max="15363" width="3.1796875" style="12" customWidth="1"/>
    <col min="15364" max="15364" width="4.36328125" style="12" customWidth="1"/>
    <col min="15365" max="15366" width="4.08984375" style="12" customWidth="1"/>
    <col min="15367" max="15367" width="7.1796875" style="12" customWidth="1"/>
    <col min="15368" max="15368" width="8.453125" style="12" customWidth="1"/>
    <col min="15369" max="15369" width="7.6328125" style="12" customWidth="1"/>
    <col min="15370" max="15370" width="11.36328125" style="12" customWidth="1"/>
    <col min="15371" max="15371" width="1.90625" style="12" customWidth="1"/>
    <col min="15372" max="15372" width="4.81640625" style="12" customWidth="1"/>
    <col min="15373" max="15374" width="8.453125" style="12" customWidth="1"/>
    <col min="15375" max="15616" width="7.90625" style="12"/>
    <col min="15617" max="15617" width="4.453125" style="12" customWidth="1"/>
    <col min="15618" max="15618" width="28.6328125" style="12" customWidth="1"/>
    <col min="15619" max="15619" width="3.1796875" style="12" customWidth="1"/>
    <col min="15620" max="15620" width="4.36328125" style="12" customWidth="1"/>
    <col min="15621" max="15622" width="4.08984375" style="12" customWidth="1"/>
    <col min="15623" max="15623" width="7.1796875" style="12" customWidth="1"/>
    <col min="15624" max="15624" width="8.453125" style="12" customWidth="1"/>
    <col min="15625" max="15625" width="7.6328125" style="12" customWidth="1"/>
    <col min="15626" max="15626" width="11.36328125" style="12" customWidth="1"/>
    <col min="15627" max="15627" width="1.90625" style="12" customWidth="1"/>
    <col min="15628" max="15628" width="4.81640625" style="12" customWidth="1"/>
    <col min="15629" max="15630" width="8.453125" style="12" customWidth="1"/>
    <col min="15631" max="15872" width="7.90625" style="12"/>
    <col min="15873" max="15873" width="4.453125" style="12" customWidth="1"/>
    <col min="15874" max="15874" width="28.6328125" style="12" customWidth="1"/>
    <col min="15875" max="15875" width="3.1796875" style="12" customWidth="1"/>
    <col min="15876" max="15876" width="4.36328125" style="12" customWidth="1"/>
    <col min="15877" max="15878" width="4.08984375" style="12" customWidth="1"/>
    <col min="15879" max="15879" width="7.1796875" style="12" customWidth="1"/>
    <col min="15880" max="15880" width="8.453125" style="12" customWidth="1"/>
    <col min="15881" max="15881" width="7.6328125" style="12" customWidth="1"/>
    <col min="15882" max="15882" width="11.36328125" style="12" customWidth="1"/>
    <col min="15883" max="15883" width="1.90625" style="12" customWidth="1"/>
    <col min="15884" max="15884" width="4.81640625" style="12" customWidth="1"/>
    <col min="15885" max="15886" width="8.453125" style="12" customWidth="1"/>
    <col min="15887" max="16128" width="7.90625" style="12"/>
    <col min="16129" max="16129" width="4.453125" style="12" customWidth="1"/>
    <col min="16130" max="16130" width="28.6328125" style="12" customWidth="1"/>
    <col min="16131" max="16131" width="3.1796875" style="12" customWidth="1"/>
    <col min="16132" max="16132" width="4.36328125" style="12" customWidth="1"/>
    <col min="16133" max="16134" width="4.08984375" style="12" customWidth="1"/>
    <col min="16135" max="16135" width="7.1796875" style="12" customWidth="1"/>
    <col min="16136" max="16136" width="8.453125" style="12" customWidth="1"/>
    <col min="16137" max="16137" width="7.6328125" style="12" customWidth="1"/>
    <col min="16138" max="16138" width="11.36328125" style="12" customWidth="1"/>
    <col min="16139" max="16139" width="1.90625" style="12" customWidth="1"/>
    <col min="16140" max="16140" width="4.81640625" style="12" customWidth="1"/>
    <col min="16141" max="16142" width="8.453125" style="12" customWidth="1"/>
    <col min="16143" max="16384" width="7.90625" style="12"/>
  </cols>
  <sheetData>
    <row r="1" spans="1:14" ht="25">
      <c r="A1" s="292" t="s">
        <v>124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151" t="s">
        <v>260</v>
      </c>
      <c r="N1" s="11"/>
    </row>
    <row r="3" spans="1:14" ht="13.5">
      <c r="A3" s="13" t="s">
        <v>125</v>
      </c>
      <c r="B3" s="14" t="s">
        <v>126</v>
      </c>
      <c r="C3" s="14"/>
      <c r="D3" s="15"/>
      <c r="E3" s="16" t="s">
        <v>127</v>
      </c>
      <c r="F3" s="16" t="s">
        <v>128</v>
      </c>
      <c r="G3" s="17" t="s">
        <v>129</v>
      </c>
      <c r="H3" s="18" t="s">
        <v>130</v>
      </c>
      <c r="I3" s="15" t="s">
        <v>131</v>
      </c>
      <c r="J3" s="17" t="s">
        <v>132</v>
      </c>
      <c r="K3" s="14"/>
      <c r="L3" s="19"/>
      <c r="M3" s="20"/>
      <c r="N3" s="20"/>
    </row>
    <row r="4" spans="1:14" ht="13.5">
      <c r="A4" s="21"/>
      <c r="B4" s="22"/>
      <c r="C4" s="22"/>
      <c r="D4" s="23"/>
      <c r="E4" s="24"/>
      <c r="F4" s="24"/>
      <c r="G4" s="25" t="s">
        <v>133</v>
      </c>
      <c r="H4" s="26" t="s">
        <v>133</v>
      </c>
      <c r="I4" s="23" t="s">
        <v>133</v>
      </c>
      <c r="J4" s="25"/>
      <c r="K4" s="22"/>
      <c r="L4" s="27"/>
      <c r="M4" s="20"/>
      <c r="N4" s="20"/>
    </row>
    <row r="5" spans="1:14">
      <c r="A5" s="28"/>
      <c r="B5" s="29"/>
      <c r="C5" s="30"/>
      <c r="D5" s="30"/>
      <c r="E5" s="31"/>
      <c r="F5" s="31"/>
      <c r="G5" s="32"/>
      <c r="H5" s="33"/>
      <c r="I5" s="29"/>
      <c r="J5" s="34"/>
      <c r="K5" s="30"/>
      <c r="L5" s="35"/>
      <c r="M5" s="20"/>
      <c r="N5" s="20"/>
    </row>
    <row r="6" spans="1:14">
      <c r="A6" s="36"/>
      <c r="B6" s="37" t="s">
        <v>134</v>
      </c>
      <c r="C6" s="38"/>
      <c r="D6" s="38"/>
      <c r="E6" s="39"/>
      <c r="F6" s="39"/>
      <c r="G6" s="38"/>
      <c r="H6" s="40" t="e">
        <f>H8+H10</f>
        <v>#REF!</v>
      </c>
      <c r="I6" s="37"/>
      <c r="J6" s="41"/>
      <c r="K6" s="38"/>
      <c r="L6" s="42"/>
      <c r="M6" s="20"/>
      <c r="N6" s="20"/>
    </row>
    <row r="7" spans="1:14">
      <c r="A7" s="36"/>
      <c r="B7" s="37"/>
      <c r="C7" s="38"/>
      <c r="D7" s="38"/>
      <c r="E7" s="39"/>
      <c r="F7" s="39"/>
      <c r="G7" s="43"/>
      <c r="H7" s="44"/>
      <c r="I7" s="37"/>
      <c r="J7" s="45"/>
      <c r="K7" s="38"/>
      <c r="L7" s="42"/>
      <c r="M7" s="20"/>
      <c r="N7" s="177"/>
    </row>
    <row r="8" spans="1:14" ht="13.5">
      <c r="A8" s="46" t="s">
        <v>135</v>
      </c>
      <c r="B8" s="47" t="s">
        <v>136</v>
      </c>
      <c r="C8" s="48"/>
      <c r="D8" s="48"/>
      <c r="E8" s="49"/>
      <c r="F8" s="49"/>
      <c r="G8" s="50"/>
      <c r="H8" s="51" t="e">
        <f>成本分析!#REF!*1.14</f>
        <v>#REF!</v>
      </c>
      <c r="I8" s="52"/>
      <c r="J8" s="45"/>
      <c r="K8" s="48"/>
      <c r="L8" s="53"/>
      <c r="M8" s="20"/>
      <c r="N8" s="177"/>
    </row>
    <row r="9" spans="1:14">
      <c r="A9" s="46"/>
      <c r="B9" s="52"/>
      <c r="C9" s="48"/>
      <c r="D9" s="48"/>
      <c r="E9" s="49"/>
      <c r="F9" s="49"/>
      <c r="G9" s="50"/>
      <c r="H9" s="40"/>
      <c r="I9" s="52"/>
      <c r="J9" s="54" t="e">
        <f>$H$8</f>
        <v>#REF!</v>
      </c>
      <c r="K9" s="48"/>
      <c r="L9" s="53"/>
      <c r="M9" s="20"/>
      <c r="N9" s="177"/>
    </row>
    <row r="10" spans="1:14" ht="13.5">
      <c r="A10" s="46" t="s">
        <v>137</v>
      </c>
      <c r="B10" s="47" t="s">
        <v>138</v>
      </c>
      <c r="C10" s="38"/>
      <c r="D10" s="38"/>
      <c r="E10" s="39"/>
      <c r="F10" s="39"/>
      <c r="G10" s="38"/>
      <c r="H10" s="44" t="e">
        <f>SUM(I12:I124)</f>
        <v>#REF!</v>
      </c>
      <c r="I10" s="38"/>
      <c r="J10" s="55"/>
      <c r="K10" s="38"/>
      <c r="L10" s="42"/>
      <c r="M10" s="20">
        <f>100000*2*15</f>
        <v>3000000</v>
      </c>
      <c r="N10" s="177"/>
    </row>
    <row r="11" spans="1:14">
      <c r="A11" s="36"/>
      <c r="B11" s="56"/>
      <c r="C11" s="38"/>
      <c r="D11" s="38"/>
      <c r="E11" s="39"/>
      <c r="F11" s="39"/>
      <c r="G11" s="38"/>
      <c r="H11" s="44"/>
      <c r="I11" s="38"/>
      <c r="J11" s="45"/>
      <c r="K11" s="38"/>
      <c r="L11" s="42"/>
      <c r="M11" s="20"/>
      <c r="N11" s="20"/>
    </row>
    <row r="12" spans="1:14" ht="13.5">
      <c r="A12" s="57" t="s">
        <v>139</v>
      </c>
      <c r="B12" s="58" t="s">
        <v>140</v>
      </c>
      <c r="C12" s="293" t="s">
        <v>141</v>
      </c>
      <c r="D12" s="294"/>
      <c r="E12" s="59">
        <v>2</v>
      </c>
      <c r="F12" s="59" t="s">
        <v>142</v>
      </c>
      <c r="G12" s="60"/>
      <c r="H12" s="61"/>
      <c r="I12" s="62">
        <f>SUM(H14:H33)</f>
        <v>2595000</v>
      </c>
      <c r="J12" s="60"/>
      <c r="K12" s="63"/>
      <c r="L12" s="64"/>
      <c r="M12" s="65"/>
      <c r="N12" s="65"/>
    </row>
    <row r="13" spans="1:14" ht="13.5">
      <c r="A13" s="66"/>
      <c r="B13" s="67" t="s">
        <v>143</v>
      </c>
      <c r="C13" s="68">
        <v>15</v>
      </c>
      <c r="D13" s="69" t="s">
        <v>144</v>
      </c>
      <c r="E13" s="59"/>
      <c r="F13" s="59"/>
      <c r="G13" s="60"/>
      <c r="H13" s="61"/>
      <c r="I13" s="62"/>
      <c r="J13" s="60"/>
      <c r="K13" s="63"/>
      <c r="L13" s="64"/>
      <c r="M13" s="65"/>
      <c r="N13" s="65"/>
    </row>
    <row r="14" spans="1:14" ht="13.5">
      <c r="A14" s="70"/>
      <c r="B14" s="71" t="s">
        <v>145</v>
      </c>
      <c r="C14" s="72"/>
      <c r="D14" s="73" t="s">
        <v>146</v>
      </c>
      <c r="E14" s="74" t="s">
        <v>147</v>
      </c>
      <c r="F14" s="74">
        <v>17</v>
      </c>
      <c r="G14" s="75">
        <v>130000</v>
      </c>
      <c r="H14" s="76">
        <f t="shared" ref="H14:H21" si="0">C14*F14*G14</f>
        <v>0</v>
      </c>
      <c r="I14" s="73"/>
      <c r="J14" s="75">
        <f>G14/1.35</f>
        <v>96296.296296296292</v>
      </c>
      <c r="K14" s="77"/>
      <c r="L14" s="78"/>
      <c r="M14" s="65"/>
      <c r="N14" s="65"/>
    </row>
    <row r="15" spans="1:14" ht="13.5">
      <c r="A15" s="70"/>
      <c r="B15" s="79" t="s">
        <v>148</v>
      </c>
      <c r="C15" s="80">
        <v>1</v>
      </c>
      <c r="D15" s="73" t="s">
        <v>146</v>
      </c>
      <c r="E15" s="74" t="s">
        <v>147</v>
      </c>
      <c r="F15" s="74">
        <v>17</v>
      </c>
      <c r="G15" s="75">
        <v>90000</v>
      </c>
      <c r="H15" s="76">
        <f t="shared" si="0"/>
        <v>1530000</v>
      </c>
      <c r="I15" s="73"/>
      <c r="J15" s="75">
        <f t="shared" ref="J15:J26" si="1">G15/1.35</f>
        <v>66666.666666666657</v>
      </c>
      <c r="K15" s="77"/>
      <c r="L15" s="78"/>
      <c r="M15" s="65"/>
      <c r="N15" s="65"/>
    </row>
    <row r="16" spans="1:14" ht="13.5">
      <c r="A16" s="70"/>
      <c r="B16" s="79" t="s">
        <v>149</v>
      </c>
      <c r="C16" s="80">
        <v>0</v>
      </c>
      <c r="D16" s="73" t="s">
        <v>146</v>
      </c>
      <c r="E16" s="74" t="s">
        <v>147</v>
      </c>
      <c r="F16" s="74">
        <v>17</v>
      </c>
      <c r="G16" s="75">
        <v>70000</v>
      </c>
      <c r="H16" s="76">
        <f t="shared" si="0"/>
        <v>0</v>
      </c>
      <c r="I16" s="73"/>
      <c r="J16" s="75">
        <f t="shared" si="1"/>
        <v>51851.851851851847</v>
      </c>
      <c r="K16" s="77"/>
      <c r="L16" s="78"/>
      <c r="M16" s="65"/>
      <c r="N16" s="65"/>
    </row>
    <row r="17" spans="1:18" ht="13.5">
      <c r="A17" s="70"/>
      <c r="B17" s="79" t="s">
        <v>150</v>
      </c>
      <c r="C17" s="80">
        <v>0</v>
      </c>
      <c r="D17" s="73" t="s">
        <v>146</v>
      </c>
      <c r="E17" s="74" t="s">
        <v>147</v>
      </c>
      <c r="F17" s="74">
        <v>17</v>
      </c>
      <c r="G17" s="75">
        <v>60000</v>
      </c>
      <c r="H17" s="76">
        <f t="shared" si="0"/>
        <v>0</v>
      </c>
      <c r="I17" s="73"/>
      <c r="J17" s="75">
        <f t="shared" si="1"/>
        <v>44444.444444444438</v>
      </c>
      <c r="K17" s="77"/>
      <c r="L17" s="78"/>
      <c r="M17" s="65"/>
      <c r="N17" s="65"/>
    </row>
    <row r="18" spans="1:18" ht="13.5">
      <c r="A18" s="70"/>
      <c r="B18" s="79" t="s">
        <v>151</v>
      </c>
      <c r="C18" s="80">
        <v>1</v>
      </c>
      <c r="D18" s="73" t="s">
        <v>146</v>
      </c>
      <c r="E18" s="74" t="s">
        <v>147</v>
      </c>
      <c r="F18" s="74">
        <v>17</v>
      </c>
      <c r="G18" s="75">
        <v>45000</v>
      </c>
      <c r="H18" s="76">
        <f t="shared" si="0"/>
        <v>765000</v>
      </c>
      <c r="I18" s="73"/>
      <c r="J18" s="75">
        <f t="shared" si="1"/>
        <v>33333.333333333328</v>
      </c>
      <c r="K18" s="77"/>
      <c r="L18" s="78"/>
      <c r="M18" s="65"/>
      <c r="N18" s="65"/>
    </row>
    <row r="19" spans="1:18" ht="13.5">
      <c r="A19" s="70"/>
      <c r="B19" s="79" t="s">
        <v>152</v>
      </c>
      <c r="C19" s="80">
        <v>0</v>
      </c>
      <c r="D19" s="73" t="s">
        <v>146</v>
      </c>
      <c r="E19" s="74" t="s">
        <v>147</v>
      </c>
      <c r="F19" s="74">
        <v>17</v>
      </c>
      <c r="G19" s="75">
        <v>65000</v>
      </c>
      <c r="H19" s="76">
        <f t="shared" si="0"/>
        <v>0</v>
      </c>
      <c r="I19" s="73"/>
      <c r="J19" s="75">
        <f t="shared" si="1"/>
        <v>48148.148148148146</v>
      </c>
      <c r="K19" s="77"/>
      <c r="L19" s="78"/>
      <c r="M19" s="65"/>
      <c r="N19" s="65"/>
    </row>
    <row r="20" spans="1:18" ht="13.5">
      <c r="A20" s="70"/>
      <c r="B20" s="79" t="s">
        <v>153</v>
      </c>
      <c r="C20" s="80">
        <v>0</v>
      </c>
      <c r="D20" s="73" t="s">
        <v>146</v>
      </c>
      <c r="E20" s="74" t="s">
        <v>147</v>
      </c>
      <c r="F20" s="74">
        <v>17</v>
      </c>
      <c r="G20" s="75">
        <v>50000</v>
      </c>
      <c r="H20" s="76">
        <f t="shared" si="0"/>
        <v>0</v>
      </c>
      <c r="I20" s="73"/>
      <c r="J20" s="75">
        <f t="shared" si="1"/>
        <v>37037.037037037036</v>
      </c>
      <c r="K20" s="77"/>
      <c r="L20" s="78"/>
      <c r="M20" s="65"/>
      <c r="N20" s="65"/>
    </row>
    <row r="21" spans="1:18" ht="13.5">
      <c r="A21" s="70"/>
      <c r="B21" s="79" t="s">
        <v>154</v>
      </c>
      <c r="C21" s="80">
        <v>0</v>
      </c>
      <c r="D21" s="73" t="s">
        <v>146</v>
      </c>
      <c r="E21" s="74" t="s">
        <v>147</v>
      </c>
      <c r="F21" s="74">
        <v>17</v>
      </c>
      <c r="G21" s="75">
        <v>35000</v>
      </c>
      <c r="H21" s="76">
        <f t="shared" si="0"/>
        <v>0</v>
      </c>
      <c r="I21" s="73"/>
      <c r="J21" s="75">
        <f t="shared" si="1"/>
        <v>25925.925925925923</v>
      </c>
      <c r="K21" s="77"/>
      <c r="L21" s="78"/>
      <c r="M21" s="65"/>
      <c r="N21" s="65"/>
    </row>
    <row r="22" spans="1:18" ht="13.5">
      <c r="A22" s="57"/>
      <c r="B22" s="81" t="s">
        <v>155</v>
      </c>
      <c r="C22" s="82"/>
      <c r="D22" s="62"/>
      <c r="E22" s="59"/>
      <c r="F22" s="59"/>
      <c r="G22" s="83"/>
      <c r="H22" s="84"/>
      <c r="I22" s="62"/>
      <c r="J22" s="75"/>
      <c r="K22" s="82"/>
      <c r="L22" s="85"/>
      <c r="M22" s="65"/>
      <c r="N22" s="65"/>
    </row>
    <row r="23" spans="1:18" ht="13.5">
      <c r="A23" s="66"/>
      <c r="B23" s="86" t="s">
        <v>156</v>
      </c>
      <c r="C23" s="87">
        <f>C13</f>
        <v>15</v>
      </c>
      <c r="D23" s="62" t="s">
        <v>147</v>
      </c>
      <c r="E23" s="59"/>
      <c r="F23" s="59"/>
      <c r="G23" s="83"/>
      <c r="H23" s="84"/>
      <c r="I23" s="62"/>
      <c r="J23" s="75"/>
      <c r="K23" s="82"/>
      <c r="L23" s="85"/>
      <c r="M23" s="88"/>
      <c r="N23" s="88"/>
    </row>
    <row r="24" spans="1:18" ht="13.5">
      <c r="A24" s="66"/>
      <c r="B24" s="89" t="s">
        <v>157</v>
      </c>
      <c r="C24" s="87">
        <v>1</v>
      </c>
      <c r="D24" s="62" t="s">
        <v>146</v>
      </c>
      <c r="E24" s="74" t="s">
        <v>147</v>
      </c>
      <c r="F24" s="90">
        <v>6</v>
      </c>
      <c r="G24" s="60">
        <v>50000</v>
      </c>
      <c r="H24" s="61">
        <f>C24*F24*G24</f>
        <v>300000</v>
      </c>
      <c r="I24" s="62"/>
      <c r="J24" s="75">
        <f t="shared" si="1"/>
        <v>37037.037037037036</v>
      </c>
      <c r="K24" s="82"/>
      <c r="L24" s="85"/>
      <c r="M24" s="88"/>
      <c r="N24" s="88"/>
    </row>
    <row r="25" spans="1:18" ht="13.5">
      <c r="A25" s="66"/>
      <c r="B25" s="86" t="s">
        <v>158</v>
      </c>
      <c r="C25" s="87">
        <v>12</v>
      </c>
      <c r="D25" s="62" t="s">
        <v>147</v>
      </c>
      <c r="E25" s="59"/>
      <c r="F25" s="59"/>
      <c r="G25" s="60"/>
      <c r="H25" s="61"/>
      <c r="I25" s="62"/>
      <c r="J25" s="75"/>
      <c r="K25" s="82"/>
      <c r="L25" s="85"/>
      <c r="M25" s="88"/>
      <c r="N25" s="88"/>
    </row>
    <row r="26" spans="1:18" ht="13.5">
      <c r="A26" s="66"/>
      <c r="B26" s="89" t="s">
        <v>157</v>
      </c>
      <c r="C26" s="87">
        <v>0</v>
      </c>
      <c r="D26" s="62" t="s">
        <v>146</v>
      </c>
      <c r="E26" s="74" t="s">
        <v>147</v>
      </c>
      <c r="F26" s="59">
        <f>C25</f>
        <v>12</v>
      </c>
      <c r="G26" s="60">
        <v>50000</v>
      </c>
      <c r="H26" s="61">
        <f>C26*F26*G26</f>
        <v>0</v>
      </c>
      <c r="I26" s="62"/>
      <c r="J26" s="75">
        <f t="shared" si="1"/>
        <v>37037.037037037036</v>
      </c>
      <c r="K26" s="82"/>
      <c r="L26" s="85"/>
      <c r="M26" s="88"/>
      <c r="N26" s="88"/>
    </row>
    <row r="27" spans="1:18">
      <c r="A27" s="66"/>
      <c r="B27" s="63"/>
      <c r="C27" s="82"/>
      <c r="D27" s="62"/>
      <c r="E27" s="59"/>
      <c r="F27" s="59"/>
      <c r="G27" s="60"/>
      <c r="H27" s="61"/>
      <c r="I27" s="62"/>
      <c r="J27" s="83"/>
      <c r="K27" s="82"/>
      <c r="L27" s="85"/>
      <c r="M27" s="88"/>
      <c r="N27" s="88"/>
    </row>
    <row r="28" spans="1:18" ht="13.5">
      <c r="A28" s="66"/>
      <c r="B28" s="67" t="s">
        <v>159</v>
      </c>
      <c r="C28" s="68">
        <v>12</v>
      </c>
      <c r="D28" s="69" t="s">
        <v>144</v>
      </c>
      <c r="E28" s="59"/>
      <c r="F28" s="59"/>
      <c r="G28" s="60"/>
      <c r="H28" s="61"/>
      <c r="I28" s="62"/>
      <c r="J28" s="60"/>
      <c r="K28" s="63"/>
      <c r="L28" s="64"/>
      <c r="M28" s="65"/>
      <c r="N28" s="65"/>
      <c r="O28" s="91"/>
      <c r="P28" s="91"/>
      <c r="Q28" s="91"/>
      <c r="R28" s="91"/>
    </row>
    <row r="29" spans="1:18" ht="13.5">
      <c r="A29" s="70"/>
      <c r="B29" s="79" t="s">
        <v>149</v>
      </c>
      <c r="C29" s="92">
        <v>0</v>
      </c>
      <c r="D29" s="73" t="s">
        <v>146</v>
      </c>
      <c r="E29" s="74" t="s">
        <v>147</v>
      </c>
      <c r="F29" s="74">
        <f>$C$28</f>
        <v>12</v>
      </c>
      <c r="G29" s="75">
        <v>65000</v>
      </c>
      <c r="H29" s="76">
        <f>C29*F29*G29</f>
        <v>0</v>
      </c>
      <c r="I29" s="73"/>
      <c r="J29" s="75"/>
      <c r="K29" s="77"/>
      <c r="L29" s="78"/>
      <c r="M29" s="93"/>
      <c r="O29" s="91"/>
      <c r="P29" s="91"/>
      <c r="Q29" s="91"/>
      <c r="R29" s="91"/>
    </row>
    <row r="30" spans="1:18" ht="13.5">
      <c r="A30" s="70"/>
      <c r="B30" s="79" t="s">
        <v>150</v>
      </c>
      <c r="C30" s="80">
        <v>0</v>
      </c>
      <c r="D30" s="73" t="s">
        <v>146</v>
      </c>
      <c r="E30" s="74" t="s">
        <v>147</v>
      </c>
      <c r="F30" s="74">
        <f>$C$28</f>
        <v>12</v>
      </c>
      <c r="G30" s="75">
        <v>60000</v>
      </c>
      <c r="H30" s="76">
        <f>C30*F30*G30</f>
        <v>0</v>
      </c>
      <c r="I30" s="73"/>
      <c r="J30" s="75"/>
      <c r="K30" s="77"/>
      <c r="L30" s="78"/>
      <c r="M30" s="65"/>
      <c r="N30" s="65"/>
      <c r="O30" s="91"/>
      <c r="P30" s="91"/>
      <c r="Q30" s="91"/>
      <c r="R30" s="91"/>
    </row>
    <row r="31" spans="1:18" ht="13.5">
      <c r="A31" s="70"/>
      <c r="B31" s="79" t="s">
        <v>151</v>
      </c>
      <c r="C31" s="80">
        <v>0</v>
      </c>
      <c r="D31" s="73" t="s">
        <v>146</v>
      </c>
      <c r="E31" s="74" t="s">
        <v>147</v>
      </c>
      <c r="F31" s="74">
        <f>$C$28</f>
        <v>12</v>
      </c>
      <c r="G31" s="75">
        <v>50000</v>
      </c>
      <c r="H31" s="76">
        <f>C31*F31*G31</f>
        <v>0</v>
      </c>
      <c r="I31" s="73"/>
      <c r="J31" s="75"/>
      <c r="K31" s="77"/>
      <c r="L31" s="78"/>
      <c r="M31" s="65"/>
      <c r="N31" s="65"/>
    </row>
    <row r="32" spans="1:18">
      <c r="A32" s="66"/>
      <c r="B32" s="63"/>
      <c r="C32" s="82"/>
      <c r="D32" s="62"/>
      <c r="E32" s="74"/>
      <c r="F32" s="59"/>
      <c r="G32" s="60"/>
      <c r="H32" s="61"/>
      <c r="I32" s="62"/>
      <c r="J32" s="83"/>
      <c r="K32" s="82"/>
      <c r="L32" s="85"/>
      <c r="M32" s="88"/>
    </row>
    <row r="33" spans="1:14" ht="13.5">
      <c r="A33" s="66"/>
      <c r="B33" s="63" t="s">
        <v>160</v>
      </c>
      <c r="C33" s="82"/>
      <c r="D33" s="62"/>
      <c r="E33" s="74" t="s">
        <v>161</v>
      </c>
      <c r="F33" s="94">
        <v>1</v>
      </c>
      <c r="G33" s="95"/>
      <c r="H33" s="61">
        <f>F33*G33</f>
        <v>0</v>
      </c>
      <c r="I33" s="62"/>
      <c r="J33" s="83"/>
      <c r="K33" s="82"/>
      <c r="L33" s="85"/>
      <c r="M33" s="88"/>
      <c r="N33" s="65"/>
    </row>
    <row r="34" spans="1:14" ht="13.5">
      <c r="A34" s="66"/>
      <c r="B34" s="63"/>
      <c r="C34" s="82"/>
      <c r="D34" s="62"/>
      <c r="E34" s="59"/>
      <c r="F34" s="59"/>
      <c r="G34" s="83"/>
      <c r="H34" s="84"/>
      <c r="I34" s="62"/>
      <c r="J34" s="83"/>
      <c r="K34" s="82"/>
      <c r="L34" s="85"/>
      <c r="M34" s="88"/>
      <c r="N34" s="96"/>
    </row>
    <row r="35" spans="1:14" ht="13.5">
      <c r="A35" s="66"/>
      <c r="B35" s="97" t="s">
        <v>162</v>
      </c>
      <c r="C35" s="98"/>
      <c r="D35" s="99"/>
      <c r="E35" s="100"/>
      <c r="F35" s="100"/>
      <c r="G35" s="101"/>
      <c r="H35" s="102">
        <f>SUM(H14:H33)</f>
        <v>2595000</v>
      </c>
      <c r="I35" s="69"/>
      <c r="J35" s="45"/>
      <c r="K35" s="38"/>
      <c r="L35" s="85"/>
      <c r="M35" s="88"/>
      <c r="N35" s="96"/>
    </row>
    <row r="36" spans="1:14">
      <c r="A36" s="46"/>
      <c r="B36" s="103"/>
      <c r="C36" s="48"/>
      <c r="D36" s="104"/>
      <c r="E36" s="49"/>
      <c r="F36" s="49"/>
      <c r="G36" s="55"/>
      <c r="H36" s="40"/>
      <c r="I36" s="104"/>
      <c r="J36" s="55"/>
      <c r="K36" s="48"/>
      <c r="L36" s="53"/>
      <c r="M36" s="88"/>
      <c r="N36" s="93"/>
    </row>
    <row r="37" spans="1:14" ht="13.5">
      <c r="A37" s="70" t="s">
        <v>163</v>
      </c>
      <c r="B37" s="105" t="s">
        <v>164</v>
      </c>
      <c r="C37" s="106"/>
      <c r="D37" s="73"/>
      <c r="E37" s="74"/>
      <c r="F37" s="74"/>
      <c r="G37" s="75"/>
      <c r="H37" s="76"/>
      <c r="I37" s="73">
        <f>SUM(H38:H62)</f>
        <v>726000</v>
      </c>
      <c r="J37" s="75"/>
      <c r="K37" s="106"/>
      <c r="L37" s="107"/>
      <c r="M37" s="88"/>
      <c r="N37" s="96"/>
    </row>
    <row r="38" spans="1:14" ht="13.5">
      <c r="A38" s="108" t="s">
        <v>165</v>
      </c>
      <c r="B38" s="79" t="s">
        <v>166</v>
      </c>
      <c r="C38" s="80">
        <v>1</v>
      </c>
      <c r="D38" s="73" t="s">
        <v>167</v>
      </c>
      <c r="E38" s="74" t="s">
        <v>147</v>
      </c>
      <c r="F38" s="74">
        <f>$C$13</f>
        <v>15</v>
      </c>
      <c r="G38" s="109">
        <v>25000</v>
      </c>
      <c r="H38" s="76">
        <f>C38*F38*G38</f>
        <v>375000</v>
      </c>
      <c r="I38" s="73"/>
      <c r="J38" s="75"/>
      <c r="K38" s="106"/>
      <c r="L38" s="107"/>
      <c r="M38" s="88"/>
      <c r="N38" s="96"/>
    </row>
    <row r="39" spans="1:14" ht="13.5">
      <c r="A39" s="70"/>
      <c r="B39" s="79" t="s">
        <v>168</v>
      </c>
      <c r="C39" s="80"/>
      <c r="D39" s="73" t="s">
        <v>167</v>
      </c>
      <c r="E39" s="74" t="s">
        <v>147</v>
      </c>
      <c r="F39" s="74">
        <f>$C$13</f>
        <v>15</v>
      </c>
      <c r="G39" s="109"/>
      <c r="H39" s="76">
        <f>C39*F39*G39</f>
        <v>0</v>
      </c>
      <c r="I39" s="73"/>
      <c r="J39" s="75"/>
      <c r="K39" s="106"/>
      <c r="L39" s="107"/>
      <c r="M39" s="88"/>
      <c r="N39" s="93"/>
    </row>
    <row r="40" spans="1:14" ht="13.5">
      <c r="A40" s="70"/>
      <c r="B40" s="79" t="s">
        <v>169</v>
      </c>
      <c r="C40" s="106"/>
      <c r="D40" s="73"/>
      <c r="E40" s="74"/>
      <c r="F40" s="74"/>
      <c r="G40" s="75"/>
      <c r="H40" s="76"/>
      <c r="I40" s="73"/>
      <c r="J40" s="75"/>
      <c r="K40" s="106"/>
      <c r="L40" s="107"/>
      <c r="M40" s="88"/>
      <c r="N40" s="96"/>
    </row>
    <row r="41" spans="1:14" ht="13.5">
      <c r="A41" s="70"/>
      <c r="B41" s="110" t="s">
        <v>170</v>
      </c>
      <c r="C41" s="80"/>
      <c r="D41" s="73" t="s">
        <v>167</v>
      </c>
      <c r="E41" s="74" t="s">
        <v>147</v>
      </c>
      <c r="F41" s="74">
        <f>$C$13</f>
        <v>15</v>
      </c>
      <c r="G41" s="109"/>
      <c r="H41" s="76">
        <f>C41*F41*G41</f>
        <v>0</v>
      </c>
      <c r="I41" s="73"/>
      <c r="J41" s="75"/>
      <c r="K41" s="106"/>
      <c r="L41" s="107"/>
      <c r="M41" s="88"/>
      <c r="N41" s="96"/>
    </row>
    <row r="42" spans="1:14" ht="13.5">
      <c r="A42" s="70"/>
      <c r="B42" s="110" t="s">
        <v>171</v>
      </c>
      <c r="C42" s="80"/>
      <c r="D42" s="73" t="s">
        <v>167</v>
      </c>
      <c r="E42" s="74" t="s">
        <v>147</v>
      </c>
      <c r="F42" s="74">
        <f>$C$13</f>
        <v>15</v>
      </c>
      <c r="G42" s="109"/>
      <c r="H42" s="76">
        <f>C42*F42*G42</f>
        <v>0</v>
      </c>
      <c r="I42" s="73"/>
      <c r="J42" s="75"/>
      <c r="K42" s="106"/>
      <c r="L42" s="107"/>
      <c r="M42" s="88"/>
      <c r="N42" s="93"/>
    </row>
    <row r="43" spans="1:14" ht="13.5">
      <c r="A43" s="70"/>
      <c r="B43" s="79" t="s">
        <v>172</v>
      </c>
      <c r="C43" s="106"/>
      <c r="D43" s="73"/>
      <c r="E43" s="74"/>
      <c r="F43" s="74"/>
      <c r="G43" s="75"/>
      <c r="H43" s="76"/>
      <c r="I43" s="73"/>
      <c r="J43" s="75"/>
      <c r="K43" s="106"/>
      <c r="L43" s="107"/>
      <c r="M43" s="88"/>
      <c r="N43" s="96"/>
    </row>
    <row r="44" spans="1:14" ht="13.5">
      <c r="A44" s="70"/>
      <c r="B44" s="110" t="s">
        <v>173</v>
      </c>
      <c r="C44" s="106">
        <v>2</v>
      </c>
      <c r="D44" s="73" t="s">
        <v>174</v>
      </c>
      <c r="E44" s="74"/>
      <c r="F44" s="74"/>
      <c r="G44" s="75">
        <v>3500</v>
      </c>
      <c r="H44" s="76">
        <f>C44*G44</f>
        <v>7000</v>
      </c>
      <c r="I44" s="73"/>
      <c r="J44" s="75"/>
      <c r="K44" s="106"/>
      <c r="L44" s="111" t="s">
        <v>175</v>
      </c>
      <c r="M44" s="88"/>
      <c r="N44" s="93"/>
    </row>
    <row r="45" spans="1:14" ht="13.5">
      <c r="A45" s="70"/>
      <c r="B45" s="110" t="s">
        <v>176</v>
      </c>
      <c r="C45" s="106">
        <f>C44</f>
        <v>2</v>
      </c>
      <c r="D45" s="73" t="s">
        <v>177</v>
      </c>
      <c r="E45" s="74"/>
      <c r="F45" s="74"/>
      <c r="G45" s="75">
        <v>3000</v>
      </c>
      <c r="H45" s="76">
        <f>C45*G45</f>
        <v>6000</v>
      </c>
      <c r="I45" s="73"/>
      <c r="J45" s="75"/>
      <c r="K45" s="106"/>
      <c r="L45" s="111" t="s">
        <v>175</v>
      </c>
      <c r="M45" s="88"/>
      <c r="N45" s="96"/>
    </row>
    <row r="46" spans="1:14" ht="13.5">
      <c r="A46" s="108" t="s">
        <v>165</v>
      </c>
      <c r="B46" s="110" t="s">
        <v>178</v>
      </c>
      <c r="C46" s="80">
        <v>4</v>
      </c>
      <c r="D46" s="73" t="s">
        <v>179</v>
      </c>
      <c r="E46" s="74"/>
      <c r="F46" s="74"/>
      <c r="G46" s="75">
        <v>3500</v>
      </c>
      <c r="H46" s="76">
        <f>C46*G46</f>
        <v>14000</v>
      </c>
      <c r="I46" s="73"/>
      <c r="J46" s="75"/>
      <c r="K46" s="106"/>
      <c r="L46" s="111" t="s">
        <v>175</v>
      </c>
      <c r="M46" s="88"/>
      <c r="N46" s="88"/>
    </row>
    <row r="47" spans="1:14" ht="13.5">
      <c r="A47" s="108" t="s">
        <v>165</v>
      </c>
      <c r="B47" s="110" t="s">
        <v>180</v>
      </c>
      <c r="C47" s="80">
        <v>1</v>
      </c>
      <c r="D47" s="73" t="s">
        <v>177</v>
      </c>
      <c r="E47" s="74"/>
      <c r="F47" s="74"/>
      <c r="G47" s="75">
        <v>2000</v>
      </c>
      <c r="H47" s="76">
        <f>C47*G47</f>
        <v>2000</v>
      </c>
      <c r="I47" s="73"/>
      <c r="J47" s="75"/>
      <c r="K47" s="106"/>
      <c r="L47" s="111" t="s">
        <v>175</v>
      </c>
      <c r="M47" s="88"/>
      <c r="N47" s="96"/>
    </row>
    <row r="48" spans="1:14" ht="13.5">
      <c r="A48" s="108" t="s">
        <v>165</v>
      </c>
      <c r="B48" s="110" t="s">
        <v>181</v>
      </c>
      <c r="C48" s="80">
        <v>8</v>
      </c>
      <c r="D48" s="73" t="s">
        <v>177</v>
      </c>
      <c r="E48" s="74"/>
      <c r="F48" s="74"/>
      <c r="G48" s="75">
        <v>400</v>
      </c>
      <c r="H48" s="76">
        <f>C48*G48</f>
        <v>3200</v>
      </c>
      <c r="I48" s="73"/>
      <c r="J48" s="75"/>
      <c r="K48" s="106"/>
      <c r="L48" s="111" t="s">
        <v>175</v>
      </c>
      <c r="M48" s="88"/>
      <c r="N48" s="88"/>
    </row>
    <row r="49" spans="1:14" ht="13.5">
      <c r="A49" s="70"/>
      <c r="B49" s="110"/>
      <c r="C49" s="106"/>
      <c r="D49" s="73"/>
      <c r="E49" s="74"/>
      <c r="F49" s="74"/>
      <c r="G49" s="75"/>
      <c r="H49" s="76"/>
      <c r="I49" s="73"/>
      <c r="J49" s="75"/>
      <c r="K49" s="106"/>
      <c r="L49" s="111"/>
      <c r="M49" s="88"/>
      <c r="N49" s="96"/>
    </row>
    <row r="50" spans="1:14" ht="13.5">
      <c r="A50" s="70"/>
      <c r="B50" s="110" t="s">
        <v>182</v>
      </c>
      <c r="C50" s="106">
        <v>1</v>
      </c>
      <c r="D50" s="73" t="s">
        <v>177</v>
      </c>
      <c r="E50" s="74"/>
      <c r="F50" s="74"/>
      <c r="G50" s="109">
        <v>1800</v>
      </c>
      <c r="H50" s="76">
        <f>C50*G50</f>
        <v>1800</v>
      </c>
      <c r="I50" s="73"/>
      <c r="J50" s="75"/>
      <c r="K50" s="106"/>
      <c r="L50" s="111"/>
      <c r="M50" s="88"/>
      <c r="N50" s="96"/>
    </row>
    <row r="51" spans="1:14" ht="13.5">
      <c r="A51" s="70"/>
      <c r="B51" s="110" t="s">
        <v>183</v>
      </c>
      <c r="C51" s="80">
        <v>1</v>
      </c>
      <c r="D51" s="73" t="s">
        <v>177</v>
      </c>
      <c r="E51" s="74"/>
      <c r="F51" s="74"/>
      <c r="G51" s="109">
        <v>24000</v>
      </c>
      <c r="H51" s="76">
        <f>C51*G51</f>
        <v>24000</v>
      </c>
      <c r="I51" s="73"/>
      <c r="J51" s="75"/>
      <c r="K51" s="106"/>
      <c r="L51" s="111"/>
      <c r="M51" s="88"/>
      <c r="N51" s="96"/>
    </row>
    <row r="52" spans="1:14" ht="13.5">
      <c r="A52" s="70"/>
      <c r="B52" s="110" t="s">
        <v>184</v>
      </c>
      <c r="C52" s="80">
        <v>1</v>
      </c>
      <c r="D52" s="73" t="s">
        <v>185</v>
      </c>
      <c r="E52" s="74"/>
      <c r="F52" s="74"/>
      <c r="G52" s="109">
        <v>8000</v>
      </c>
      <c r="H52" s="76">
        <f>C52*G52</f>
        <v>8000</v>
      </c>
      <c r="I52" s="73"/>
      <c r="J52" s="75"/>
      <c r="K52" s="106"/>
      <c r="L52" s="111"/>
      <c r="M52" s="88"/>
      <c r="N52" s="88"/>
    </row>
    <row r="53" spans="1:14" ht="13.5">
      <c r="A53" s="70"/>
      <c r="B53" s="110"/>
      <c r="C53" s="106"/>
      <c r="D53" s="73"/>
      <c r="E53" s="74"/>
      <c r="F53" s="74"/>
      <c r="G53" s="75"/>
      <c r="H53" s="76"/>
      <c r="I53" s="73"/>
      <c r="J53" s="75"/>
      <c r="K53" s="106"/>
      <c r="L53" s="111"/>
      <c r="M53" s="88"/>
      <c r="N53" s="112"/>
    </row>
    <row r="54" spans="1:14" ht="13.5">
      <c r="A54" s="70"/>
      <c r="B54" s="110" t="s">
        <v>186</v>
      </c>
      <c r="C54" s="106">
        <f>C44</f>
        <v>2</v>
      </c>
      <c r="D54" s="73" t="s">
        <v>187</v>
      </c>
      <c r="E54" s="74"/>
      <c r="F54" s="74"/>
      <c r="G54" s="109">
        <v>35000</v>
      </c>
      <c r="H54" s="76">
        <f t="shared" ref="H54:H59" si="2">C54*G54</f>
        <v>70000</v>
      </c>
      <c r="I54" s="73"/>
      <c r="J54" s="113"/>
      <c r="K54" s="106"/>
      <c r="L54" s="111"/>
      <c r="M54" s="88"/>
      <c r="N54" s="88"/>
    </row>
    <row r="55" spans="1:14" ht="13.5">
      <c r="A55" s="70"/>
      <c r="B55" s="110" t="s">
        <v>188</v>
      </c>
      <c r="C55" s="106">
        <v>1</v>
      </c>
      <c r="D55" s="73" t="s">
        <v>187</v>
      </c>
      <c r="E55" s="74"/>
      <c r="F55" s="74"/>
      <c r="G55" s="75">
        <v>10000</v>
      </c>
      <c r="H55" s="76">
        <f t="shared" si="2"/>
        <v>10000</v>
      </c>
      <c r="I55" s="73"/>
      <c r="J55" s="113"/>
      <c r="K55" s="106"/>
      <c r="L55" s="111" t="s">
        <v>175</v>
      </c>
      <c r="M55" s="88"/>
      <c r="N55" s="112"/>
    </row>
    <row r="56" spans="1:14" ht="13.5">
      <c r="A56" s="108" t="s">
        <v>165</v>
      </c>
      <c r="B56" s="110" t="s">
        <v>189</v>
      </c>
      <c r="C56" s="80">
        <v>1</v>
      </c>
      <c r="D56" s="73" t="s">
        <v>187</v>
      </c>
      <c r="E56" s="74"/>
      <c r="F56" s="74"/>
      <c r="G56" s="109">
        <v>25000</v>
      </c>
      <c r="H56" s="76">
        <f t="shared" si="2"/>
        <v>25000</v>
      </c>
      <c r="I56" s="73"/>
      <c r="J56" s="113"/>
      <c r="K56" s="106"/>
      <c r="L56" s="111"/>
      <c r="M56" s="88"/>
      <c r="N56" s="88"/>
    </row>
    <row r="57" spans="1:14" ht="13.5">
      <c r="A57" s="70"/>
      <c r="B57" s="110" t="s">
        <v>190</v>
      </c>
      <c r="C57" s="106">
        <v>2</v>
      </c>
      <c r="D57" s="73" t="s">
        <v>187</v>
      </c>
      <c r="E57" s="74"/>
      <c r="F57" s="74"/>
      <c r="G57" s="75">
        <v>3500</v>
      </c>
      <c r="H57" s="76">
        <f t="shared" si="2"/>
        <v>7000</v>
      </c>
      <c r="I57" s="73"/>
      <c r="J57" s="113"/>
      <c r="K57" s="106"/>
      <c r="L57" s="111" t="s">
        <v>175</v>
      </c>
      <c r="M57" s="88"/>
      <c r="N57" s="88"/>
    </row>
    <row r="58" spans="1:14" ht="13.5">
      <c r="A58" s="70"/>
      <c r="B58" s="110" t="s">
        <v>191</v>
      </c>
      <c r="C58" s="106">
        <f>ROUND(C54/4,0)</f>
        <v>1</v>
      </c>
      <c r="D58" s="73" t="s">
        <v>187</v>
      </c>
      <c r="E58" s="74"/>
      <c r="F58" s="74"/>
      <c r="G58" s="75">
        <v>500</v>
      </c>
      <c r="H58" s="76">
        <f t="shared" si="2"/>
        <v>500</v>
      </c>
      <c r="I58" s="73"/>
      <c r="J58" s="113"/>
      <c r="K58" s="106"/>
      <c r="L58" s="111" t="s">
        <v>175</v>
      </c>
      <c r="M58" s="88"/>
      <c r="N58" s="88"/>
    </row>
    <row r="59" spans="1:14" ht="13.5">
      <c r="A59" s="108"/>
      <c r="B59" s="110" t="s">
        <v>192</v>
      </c>
      <c r="C59" s="80"/>
      <c r="D59" s="73" t="s">
        <v>193</v>
      </c>
      <c r="E59" s="74"/>
      <c r="F59" s="74"/>
      <c r="G59" s="109"/>
      <c r="H59" s="76">
        <f t="shared" si="2"/>
        <v>0</v>
      </c>
      <c r="I59" s="73"/>
      <c r="J59" s="75"/>
      <c r="K59" s="106"/>
      <c r="L59" s="107"/>
      <c r="M59" s="88"/>
      <c r="N59" s="88"/>
    </row>
    <row r="60" spans="1:14" ht="13.5">
      <c r="A60" s="70"/>
      <c r="B60" s="79" t="s">
        <v>194</v>
      </c>
      <c r="C60" s="106"/>
      <c r="D60" s="73"/>
      <c r="E60" s="74"/>
      <c r="F60" s="74"/>
      <c r="G60" s="75"/>
      <c r="H60" s="76"/>
      <c r="I60" s="73"/>
      <c r="J60" s="113"/>
      <c r="K60" s="106"/>
      <c r="L60" s="107"/>
      <c r="M60" s="88"/>
      <c r="N60" s="88"/>
    </row>
    <row r="61" spans="1:14" ht="13.5">
      <c r="A61" s="70"/>
      <c r="B61" s="110" t="s">
        <v>195</v>
      </c>
      <c r="C61" s="106">
        <v>1</v>
      </c>
      <c r="D61" s="73" t="s">
        <v>187</v>
      </c>
      <c r="E61" s="74" t="s">
        <v>147</v>
      </c>
      <c r="F61" s="74">
        <f>$C$13</f>
        <v>15</v>
      </c>
      <c r="G61" s="109">
        <v>7000</v>
      </c>
      <c r="H61" s="76">
        <f>C61*F61*G61</f>
        <v>105000</v>
      </c>
      <c r="I61" s="73"/>
      <c r="J61" s="113"/>
      <c r="K61" s="106"/>
      <c r="L61" s="107"/>
      <c r="M61" s="88"/>
      <c r="N61" s="88"/>
    </row>
    <row r="62" spans="1:14" ht="13.5">
      <c r="A62" s="108" t="s">
        <v>165</v>
      </c>
      <c r="B62" s="110" t="s">
        <v>196</v>
      </c>
      <c r="C62" s="80">
        <v>1</v>
      </c>
      <c r="D62" s="73" t="s">
        <v>187</v>
      </c>
      <c r="E62" s="74" t="s">
        <v>147</v>
      </c>
      <c r="F62" s="74">
        <f>$C$13</f>
        <v>15</v>
      </c>
      <c r="G62" s="109">
        <v>4500</v>
      </c>
      <c r="H62" s="76">
        <f>C62*F62*G62</f>
        <v>67500</v>
      </c>
      <c r="I62" s="73"/>
      <c r="J62" s="75" t="s">
        <v>197</v>
      </c>
      <c r="K62" s="106"/>
      <c r="L62" s="107"/>
      <c r="M62" s="88"/>
      <c r="N62" s="88"/>
    </row>
    <row r="63" spans="1:14">
      <c r="A63" s="108"/>
      <c r="B63" s="110"/>
      <c r="C63" s="106"/>
      <c r="D63" s="73"/>
      <c r="E63" s="74"/>
      <c r="F63" s="74"/>
      <c r="G63" s="75"/>
      <c r="H63" s="76"/>
      <c r="I63" s="73"/>
      <c r="J63" s="75"/>
      <c r="K63" s="106"/>
      <c r="L63" s="107"/>
      <c r="M63" s="88"/>
      <c r="N63" s="88"/>
    </row>
    <row r="64" spans="1:14" ht="13.5">
      <c r="A64" s="66"/>
      <c r="B64" s="97" t="s">
        <v>198</v>
      </c>
      <c r="C64" s="98"/>
      <c r="D64" s="99"/>
      <c r="E64" s="100"/>
      <c r="F64" s="100"/>
      <c r="G64" s="101"/>
      <c r="H64" s="102">
        <f>SUM(H38:H62)</f>
        <v>726000</v>
      </c>
      <c r="I64" s="69"/>
      <c r="J64" s="45"/>
      <c r="K64" s="38"/>
      <c r="L64" s="85"/>
      <c r="M64" s="88"/>
      <c r="N64" s="88"/>
    </row>
    <row r="65" spans="1:14">
      <c r="A65" s="108"/>
      <c r="B65" s="110"/>
      <c r="C65" s="106"/>
      <c r="D65" s="73"/>
      <c r="E65" s="74"/>
      <c r="F65" s="74"/>
      <c r="G65" s="75"/>
      <c r="H65" s="76"/>
      <c r="I65" s="73"/>
      <c r="J65" s="75"/>
      <c r="K65" s="106"/>
      <c r="L65" s="107"/>
      <c r="M65" s="88"/>
      <c r="N65" s="88"/>
    </row>
    <row r="66" spans="1:14" ht="13.5">
      <c r="A66" s="70" t="s">
        <v>199</v>
      </c>
      <c r="B66" s="105" t="s">
        <v>200</v>
      </c>
      <c r="C66" s="106"/>
      <c r="D66" s="73"/>
      <c r="E66" s="74"/>
      <c r="F66" s="74"/>
      <c r="G66" s="75"/>
      <c r="H66" s="76"/>
      <c r="I66" s="73">
        <f>SUM(H68:H87)</f>
        <v>275875</v>
      </c>
      <c r="J66" s="75"/>
      <c r="K66" s="106"/>
      <c r="L66" s="107"/>
      <c r="M66" s="88"/>
      <c r="N66" s="88"/>
    </row>
    <row r="67" spans="1:14" ht="13.5">
      <c r="A67" s="70"/>
      <c r="B67" s="79" t="s">
        <v>201</v>
      </c>
      <c r="C67" s="106"/>
      <c r="D67" s="73"/>
      <c r="E67" s="74"/>
      <c r="F67" s="74"/>
      <c r="G67" s="75"/>
      <c r="H67" s="76"/>
      <c r="I67" s="73"/>
      <c r="J67" s="75"/>
      <c r="K67" s="106"/>
      <c r="L67" s="107"/>
      <c r="M67" s="88"/>
      <c r="N67" s="88"/>
    </row>
    <row r="68" spans="1:14" ht="13.5">
      <c r="A68" s="108" t="s">
        <v>165</v>
      </c>
      <c r="B68" s="110" t="s">
        <v>202</v>
      </c>
      <c r="C68" s="106">
        <v>1</v>
      </c>
      <c r="D68" s="73" t="s">
        <v>187</v>
      </c>
      <c r="E68" s="74" t="s">
        <v>147</v>
      </c>
      <c r="F68" s="74">
        <f t="shared" ref="F68:F77" si="3">$C$13</f>
        <v>15</v>
      </c>
      <c r="G68" s="75">
        <v>600</v>
      </c>
      <c r="H68" s="76">
        <f t="shared" ref="H68:H77" si="4">C68*F68*G68</f>
        <v>9000</v>
      </c>
      <c r="I68" s="73"/>
      <c r="J68" s="113"/>
      <c r="K68" s="106"/>
      <c r="L68" s="107"/>
      <c r="M68" s="88"/>
      <c r="N68" s="88"/>
    </row>
    <row r="69" spans="1:14" ht="13.5">
      <c r="A69" s="70"/>
      <c r="B69" s="110" t="s">
        <v>203</v>
      </c>
      <c r="C69" s="106">
        <f>C44</f>
        <v>2</v>
      </c>
      <c r="D69" s="73" t="s">
        <v>146</v>
      </c>
      <c r="E69" s="74" t="s">
        <v>147</v>
      </c>
      <c r="F69" s="74">
        <f t="shared" si="3"/>
        <v>15</v>
      </c>
      <c r="G69" s="75">
        <v>1500</v>
      </c>
      <c r="H69" s="76">
        <f>C69*F69*G69</f>
        <v>45000</v>
      </c>
      <c r="I69" s="73"/>
      <c r="J69" s="113"/>
      <c r="K69" s="106"/>
      <c r="L69" s="107"/>
      <c r="M69" s="88"/>
      <c r="N69" s="88"/>
    </row>
    <row r="70" spans="1:14" ht="13.5">
      <c r="A70" s="70"/>
      <c r="B70" s="110" t="s">
        <v>204</v>
      </c>
      <c r="C70" s="106">
        <f>C44</f>
        <v>2</v>
      </c>
      <c r="D70" s="73" t="s">
        <v>146</v>
      </c>
      <c r="E70" s="74" t="s">
        <v>147</v>
      </c>
      <c r="F70" s="74">
        <f t="shared" si="3"/>
        <v>15</v>
      </c>
      <c r="G70" s="75">
        <v>150</v>
      </c>
      <c r="H70" s="76">
        <f t="shared" si="4"/>
        <v>4500</v>
      </c>
      <c r="I70" s="73"/>
      <c r="J70" s="113"/>
      <c r="K70" s="106"/>
      <c r="L70" s="107"/>
      <c r="M70" s="88"/>
      <c r="N70" s="88"/>
    </row>
    <row r="71" spans="1:14" ht="13.5">
      <c r="A71" s="70"/>
      <c r="B71" s="110" t="s">
        <v>205</v>
      </c>
      <c r="C71" s="80">
        <v>1</v>
      </c>
      <c r="D71" s="114" t="s">
        <v>206</v>
      </c>
      <c r="E71" s="74" t="s">
        <v>147</v>
      </c>
      <c r="F71" s="74">
        <f t="shared" si="3"/>
        <v>15</v>
      </c>
      <c r="G71" s="75">
        <v>2500</v>
      </c>
      <c r="H71" s="76">
        <f t="shared" si="4"/>
        <v>37500</v>
      </c>
      <c r="I71" s="73"/>
      <c r="J71" s="113"/>
      <c r="K71" s="106"/>
      <c r="L71" s="107"/>
      <c r="M71" s="88"/>
      <c r="N71" s="88"/>
    </row>
    <row r="72" spans="1:14" ht="13.5">
      <c r="A72" s="70"/>
      <c r="B72" s="110" t="s">
        <v>207</v>
      </c>
      <c r="C72" s="106">
        <v>1</v>
      </c>
      <c r="D72" s="73" t="s">
        <v>208</v>
      </c>
      <c r="E72" s="74" t="s">
        <v>147</v>
      </c>
      <c r="F72" s="74">
        <f t="shared" si="3"/>
        <v>15</v>
      </c>
      <c r="G72" s="75">
        <v>1000</v>
      </c>
      <c r="H72" s="76">
        <f t="shared" si="4"/>
        <v>15000</v>
      </c>
      <c r="I72" s="73"/>
      <c r="J72" s="113"/>
      <c r="K72" s="106"/>
      <c r="L72" s="107"/>
      <c r="M72" s="88"/>
      <c r="N72" s="88"/>
    </row>
    <row r="73" spans="1:14" ht="13.5">
      <c r="A73" s="70"/>
      <c r="B73" s="110" t="s">
        <v>209</v>
      </c>
      <c r="C73" s="106">
        <f>C44</f>
        <v>2</v>
      </c>
      <c r="D73" s="73" t="s">
        <v>146</v>
      </c>
      <c r="E73" s="74" t="s">
        <v>147</v>
      </c>
      <c r="F73" s="74">
        <f t="shared" si="3"/>
        <v>15</v>
      </c>
      <c r="G73" s="75">
        <v>150</v>
      </c>
      <c r="H73" s="76">
        <f t="shared" si="4"/>
        <v>4500</v>
      </c>
      <c r="I73" s="73"/>
      <c r="J73" s="75"/>
      <c r="K73" s="106"/>
      <c r="L73" s="107"/>
      <c r="M73" s="88"/>
      <c r="N73" s="88"/>
    </row>
    <row r="74" spans="1:14" ht="13.5">
      <c r="A74" s="108" t="s">
        <v>165</v>
      </c>
      <c r="B74" s="110" t="s">
        <v>210</v>
      </c>
      <c r="C74" s="106">
        <v>1</v>
      </c>
      <c r="D74" s="73" t="s">
        <v>185</v>
      </c>
      <c r="E74" s="74" t="s">
        <v>147</v>
      </c>
      <c r="F74" s="74">
        <f t="shared" si="3"/>
        <v>15</v>
      </c>
      <c r="G74" s="75">
        <v>1500</v>
      </c>
      <c r="H74" s="76">
        <f t="shared" si="4"/>
        <v>22500</v>
      </c>
      <c r="I74" s="73"/>
      <c r="J74" s="75"/>
      <c r="K74" s="106"/>
      <c r="L74" s="107"/>
      <c r="M74" s="88"/>
      <c r="N74" s="88"/>
    </row>
    <row r="75" spans="1:14" ht="13.5">
      <c r="A75" s="70"/>
      <c r="B75" s="110" t="s">
        <v>211</v>
      </c>
      <c r="C75" s="80">
        <v>1</v>
      </c>
      <c r="D75" s="73" t="s">
        <v>193</v>
      </c>
      <c r="E75" s="74" t="s">
        <v>147</v>
      </c>
      <c r="F75" s="74">
        <f t="shared" si="3"/>
        <v>15</v>
      </c>
      <c r="G75" s="75">
        <v>150</v>
      </c>
      <c r="H75" s="76">
        <f t="shared" si="4"/>
        <v>2250</v>
      </c>
      <c r="I75" s="73"/>
      <c r="J75" s="113"/>
      <c r="K75" s="106"/>
      <c r="L75" s="107"/>
      <c r="M75" s="88"/>
      <c r="N75" s="88"/>
    </row>
    <row r="76" spans="1:14" ht="13.5">
      <c r="A76" s="70"/>
      <c r="B76" s="110" t="s">
        <v>212</v>
      </c>
      <c r="C76" s="80">
        <v>0.5</v>
      </c>
      <c r="D76" s="73" t="s">
        <v>213</v>
      </c>
      <c r="E76" s="74" t="s">
        <v>147</v>
      </c>
      <c r="F76" s="74">
        <f t="shared" si="3"/>
        <v>15</v>
      </c>
      <c r="G76" s="75">
        <v>350</v>
      </c>
      <c r="H76" s="76">
        <f t="shared" si="4"/>
        <v>2625</v>
      </c>
      <c r="I76" s="73"/>
      <c r="J76" s="113" t="s">
        <v>214</v>
      </c>
      <c r="K76" s="106"/>
      <c r="L76" s="107"/>
      <c r="M76" s="88"/>
      <c r="N76" s="88"/>
    </row>
    <row r="77" spans="1:14" ht="13.5">
      <c r="A77" s="70"/>
      <c r="B77" s="110" t="s">
        <v>215</v>
      </c>
      <c r="C77" s="80">
        <v>0.5</v>
      </c>
      <c r="D77" s="73" t="s">
        <v>213</v>
      </c>
      <c r="E77" s="74" t="s">
        <v>147</v>
      </c>
      <c r="F77" s="74">
        <f t="shared" si="3"/>
        <v>15</v>
      </c>
      <c r="G77" s="75">
        <v>700</v>
      </c>
      <c r="H77" s="76">
        <f t="shared" si="4"/>
        <v>5250</v>
      </c>
      <c r="I77" s="73"/>
      <c r="J77" s="113" t="s">
        <v>214</v>
      </c>
      <c r="K77" s="106"/>
      <c r="L77" s="107"/>
      <c r="M77" s="88"/>
      <c r="N77" s="88"/>
    </row>
    <row r="78" spans="1:14" ht="13.5">
      <c r="A78" s="70"/>
      <c r="B78" s="110" t="s">
        <v>216</v>
      </c>
      <c r="C78" s="80">
        <v>5</v>
      </c>
      <c r="D78" s="73" t="s">
        <v>217</v>
      </c>
      <c r="E78" s="74"/>
      <c r="F78" s="74"/>
      <c r="G78" s="75">
        <v>550</v>
      </c>
      <c r="H78" s="76">
        <f>C78*G78</f>
        <v>2750</v>
      </c>
      <c r="I78" s="73"/>
      <c r="J78" s="113" t="s">
        <v>218</v>
      </c>
      <c r="K78" s="106"/>
      <c r="L78" s="107"/>
      <c r="M78" s="88"/>
      <c r="N78" s="88"/>
    </row>
    <row r="79" spans="1:14" ht="13.5">
      <c r="A79" s="70"/>
      <c r="B79" s="110" t="s">
        <v>219</v>
      </c>
      <c r="C79" s="80">
        <v>2</v>
      </c>
      <c r="D79" s="73" t="s">
        <v>177</v>
      </c>
      <c r="E79" s="74"/>
      <c r="F79" s="74"/>
      <c r="G79" s="75">
        <v>2000</v>
      </c>
      <c r="H79" s="76">
        <f>C79*G79</f>
        <v>4000</v>
      </c>
      <c r="I79" s="73"/>
      <c r="J79" s="113"/>
      <c r="K79" s="106"/>
      <c r="L79" s="107"/>
      <c r="M79" s="88"/>
      <c r="N79" s="88"/>
    </row>
    <row r="80" spans="1:14" ht="13.5">
      <c r="A80" s="70"/>
      <c r="B80" s="110" t="s">
        <v>220</v>
      </c>
      <c r="C80" s="106">
        <f>C54</f>
        <v>2</v>
      </c>
      <c r="D80" s="73" t="s">
        <v>193</v>
      </c>
      <c r="E80" s="74"/>
      <c r="F80" s="74"/>
      <c r="G80" s="75">
        <v>2500</v>
      </c>
      <c r="H80" s="76">
        <f>C80*G80</f>
        <v>5000</v>
      </c>
      <c r="I80" s="73"/>
      <c r="J80" s="113"/>
      <c r="K80" s="106"/>
      <c r="L80" s="107"/>
      <c r="M80" s="88"/>
      <c r="N80" s="88"/>
    </row>
    <row r="81" spans="1:14" ht="13.5">
      <c r="A81" s="70"/>
      <c r="B81" s="110" t="s">
        <v>221</v>
      </c>
      <c r="C81" s="106">
        <f>ROUND(F81/12*2,0)+F81</f>
        <v>18</v>
      </c>
      <c r="D81" s="73" t="s">
        <v>193</v>
      </c>
      <c r="E81" s="74" t="s">
        <v>147</v>
      </c>
      <c r="F81" s="74">
        <f>$C$13</f>
        <v>15</v>
      </c>
      <c r="G81" s="75">
        <v>2000</v>
      </c>
      <c r="H81" s="76">
        <f>C81*G81</f>
        <v>36000</v>
      </c>
      <c r="I81" s="73"/>
      <c r="J81" s="113"/>
      <c r="K81" s="106"/>
      <c r="L81" s="107"/>
      <c r="M81" s="88"/>
      <c r="N81" s="88"/>
    </row>
    <row r="82" spans="1:14" ht="13.5">
      <c r="A82" s="70"/>
      <c r="B82" s="110" t="s">
        <v>222</v>
      </c>
      <c r="C82" s="106"/>
      <c r="D82" s="73"/>
      <c r="E82" s="74" t="s">
        <v>147</v>
      </c>
      <c r="F82" s="74">
        <f>$C$13</f>
        <v>15</v>
      </c>
      <c r="G82" s="75">
        <v>2000</v>
      </c>
      <c r="H82" s="76">
        <f>F82*G82</f>
        <v>30000</v>
      </c>
      <c r="I82" s="73"/>
      <c r="J82" s="113"/>
      <c r="K82" s="106"/>
      <c r="L82" s="107"/>
      <c r="M82" s="88"/>
      <c r="N82" s="88"/>
    </row>
    <row r="83" spans="1:14" ht="13.5">
      <c r="A83" s="70"/>
      <c r="B83" s="168" t="s">
        <v>262</v>
      </c>
      <c r="C83" s="169"/>
      <c r="D83" s="170"/>
      <c r="E83" s="171"/>
      <c r="F83" s="171"/>
      <c r="G83" s="172"/>
      <c r="H83" s="173"/>
      <c r="I83" s="170"/>
      <c r="J83" s="75"/>
      <c r="K83" s="77"/>
      <c r="L83" s="115"/>
      <c r="M83" s="65"/>
      <c r="N83" s="88"/>
    </row>
    <row r="84" spans="1:14" ht="13.5">
      <c r="A84" s="70"/>
      <c r="B84" s="174" t="s">
        <v>263</v>
      </c>
      <c r="C84" s="175">
        <v>1</v>
      </c>
      <c r="D84" s="170" t="s">
        <v>264</v>
      </c>
      <c r="E84" s="171" t="s">
        <v>265</v>
      </c>
      <c r="F84" s="171">
        <v>1</v>
      </c>
      <c r="G84" s="176">
        <v>20000</v>
      </c>
      <c r="H84" s="173">
        <f>C84*F84*G84</f>
        <v>20000</v>
      </c>
      <c r="I84" s="170"/>
      <c r="J84" s="116"/>
      <c r="K84" s="117"/>
      <c r="L84" s="118"/>
      <c r="M84" s="88"/>
      <c r="N84" s="88"/>
    </row>
    <row r="85" spans="1:14" ht="13.5">
      <c r="A85" s="70"/>
      <c r="B85" s="174" t="s">
        <v>266</v>
      </c>
      <c r="C85" s="175">
        <v>1</v>
      </c>
      <c r="D85" s="170" t="s">
        <v>264</v>
      </c>
      <c r="E85" s="171" t="s">
        <v>265</v>
      </c>
      <c r="F85" s="171">
        <v>1</v>
      </c>
      <c r="G85" s="176">
        <v>30000</v>
      </c>
      <c r="H85" s="173">
        <f>C85*F85*G85</f>
        <v>30000</v>
      </c>
      <c r="I85" s="170"/>
      <c r="J85" s="119"/>
      <c r="K85" s="117"/>
      <c r="L85" s="118"/>
      <c r="M85" s="88"/>
      <c r="N85" s="88"/>
    </row>
    <row r="86" spans="1:14" ht="13.5">
      <c r="A86" s="70"/>
      <c r="B86" s="174" t="s">
        <v>263</v>
      </c>
      <c r="C86" s="169"/>
      <c r="D86" s="170"/>
      <c r="E86" s="171" t="s">
        <v>265</v>
      </c>
      <c r="F86" s="171">
        <v>1</v>
      </c>
      <c r="G86" s="176"/>
      <c r="H86" s="173">
        <f>F86*G86</f>
        <v>0</v>
      </c>
      <c r="I86" s="170"/>
      <c r="J86" s="113"/>
      <c r="K86" s="106"/>
      <c r="L86" s="107"/>
      <c r="M86" s="88"/>
      <c r="N86" s="65"/>
    </row>
    <row r="87" spans="1:14" ht="13.5">
      <c r="A87" s="70"/>
      <c r="B87" s="174" t="s">
        <v>266</v>
      </c>
      <c r="C87" s="169"/>
      <c r="D87" s="170"/>
      <c r="E87" s="171" t="s">
        <v>265</v>
      </c>
      <c r="F87" s="171">
        <v>1</v>
      </c>
      <c r="G87" s="176"/>
      <c r="H87" s="173">
        <f>F87*G87</f>
        <v>0</v>
      </c>
      <c r="I87" s="170"/>
      <c r="J87" s="113"/>
      <c r="K87" s="106"/>
      <c r="L87" s="107"/>
      <c r="M87" s="88"/>
      <c r="N87" s="88"/>
    </row>
    <row r="88" spans="1:14">
      <c r="A88" s="70"/>
      <c r="B88" s="110"/>
      <c r="C88" s="106"/>
      <c r="D88" s="73"/>
      <c r="E88" s="74"/>
      <c r="F88" s="74"/>
      <c r="G88" s="75"/>
      <c r="H88" s="76"/>
      <c r="I88" s="73"/>
      <c r="J88" s="113"/>
      <c r="K88" s="106"/>
      <c r="L88" s="107"/>
      <c r="M88" s="88"/>
      <c r="N88" s="88"/>
    </row>
    <row r="89" spans="1:14" ht="13.5">
      <c r="A89" s="70"/>
      <c r="B89" s="97" t="s">
        <v>223</v>
      </c>
      <c r="C89" s="120"/>
      <c r="D89" s="121"/>
      <c r="E89" s="122"/>
      <c r="F89" s="122"/>
      <c r="G89" s="123"/>
      <c r="H89" s="124">
        <f>SUM(H68:H87)</f>
        <v>275875</v>
      </c>
      <c r="I89" s="104"/>
      <c r="J89" s="55"/>
      <c r="K89" s="48"/>
      <c r="L89" s="107"/>
      <c r="M89" s="88"/>
      <c r="N89" s="88"/>
    </row>
    <row r="90" spans="1:14">
      <c r="A90" s="70"/>
      <c r="B90" s="77"/>
      <c r="C90" s="106"/>
      <c r="D90" s="73"/>
      <c r="E90" s="74"/>
      <c r="F90" s="74"/>
      <c r="G90" s="113"/>
      <c r="H90" s="125"/>
      <c r="I90" s="73"/>
      <c r="J90" s="113"/>
      <c r="K90" s="106"/>
      <c r="L90" s="107"/>
      <c r="M90" s="88"/>
      <c r="N90" s="88"/>
    </row>
    <row r="91" spans="1:14" ht="13.5">
      <c r="A91" s="70" t="s">
        <v>224</v>
      </c>
      <c r="B91" s="105" t="s">
        <v>225</v>
      </c>
      <c r="D91" s="73"/>
      <c r="E91" s="74"/>
      <c r="F91" s="74"/>
      <c r="G91" s="113"/>
      <c r="H91" s="125"/>
      <c r="I91" s="73">
        <f>SUM(H92:H94)</f>
        <v>60000</v>
      </c>
      <c r="J91" s="113"/>
      <c r="K91" s="106"/>
      <c r="L91" s="107"/>
      <c r="M91" s="88"/>
      <c r="N91" s="88"/>
    </row>
    <row r="92" spans="1:14" ht="13.5">
      <c r="A92" s="70"/>
      <c r="B92" s="110" t="s">
        <v>226</v>
      </c>
      <c r="C92" s="80">
        <v>5</v>
      </c>
      <c r="D92" s="73" t="s">
        <v>146</v>
      </c>
      <c r="E92" s="74" t="s">
        <v>147</v>
      </c>
      <c r="F92" s="74">
        <v>0</v>
      </c>
      <c r="G92" s="109">
        <v>1000</v>
      </c>
      <c r="H92" s="76">
        <f>C92*F92*G92</f>
        <v>0</v>
      </c>
      <c r="I92" s="73"/>
      <c r="J92" s="113"/>
      <c r="K92" s="106"/>
      <c r="L92" s="107"/>
      <c r="M92" s="88"/>
      <c r="N92" s="88"/>
    </row>
    <row r="93" spans="1:14" ht="13.5">
      <c r="A93" s="70"/>
      <c r="B93" s="110" t="s">
        <v>227</v>
      </c>
      <c r="C93" s="80">
        <v>2</v>
      </c>
      <c r="D93" s="73" t="s">
        <v>146</v>
      </c>
      <c r="E93" s="74" t="s">
        <v>228</v>
      </c>
      <c r="F93" s="74">
        <v>0</v>
      </c>
      <c r="G93" s="109">
        <v>2000</v>
      </c>
      <c r="H93" s="76">
        <f>C93*F93*G93</f>
        <v>0</v>
      </c>
      <c r="I93" s="73"/>
      <c r="J93" s="75"/>
      <c r="K93" s="77"/>
      <c r="L93" s="127"/>
      <c r="M93" s="128"/>
      <c r="N93" s="88"/>
    </row>
    <row r="94" spans="1:14" ht="13.5">
      <c r="A94" s="70"/>
      <c r="B94" s="110" t="s">
        <v>229</v>
      </c>
      <c r="C94" s="80">
        <v>3</v>
      </c>
      <c r="D94" s="73" t="s">
        <v>146</v>
      </c>
      <c r="E94" s="74" t="s">
        <v>228</v>
      </c>
      <c r="F94" s="94">
        <v>2</v>
      </c>
      <c r="G94" s="109">
        <v>10000</v>
      </c>
      <c r="H94" s="76">
        <f>C94*F94*G94</f>
        <v>60000</v>
      </c>
      <c r="I94" s="73"/>
      <c r="J94" s="75"/>
      <c r="K94" s="77"/>
      <c r="L94" s="127"/>
      <c r="M94" s="128"/>
      <c r="N94" s="88"/>
    </row>
    <row r="95" spans="1:14">
      <c r="A95" s="70"/>
      <c r="B95" s="77"/>
      <c r="C95" s="106"/>
      <c r="D95" s="73"/>
      <c r="E95" s="74"/>
      <c r="F95" s="74"/>
      <c r="G95" s="113"/>
      <c r="H95" s="125"/>
      <c r="I95" s="73"/>
      <c r="J95" s="113"/>
      <c r="K95" s="106"/>
      <c r="L95" s="107"/>
      <c r="M95" s="88"/>
      <c r="N95" s="88"/>
    </row>
    <row r="96" spans="1:14" ht="13.5">
      <c r="A96" s="70"/>
      <c r="B96" s="129" t="s">
        <v>230</v>
      </c>
      <c r="C96" s="120"/>
      <c r="D96" s="121"/>
      <c r="E96" s="122"/>
      <c r="F96" s="122"/>
      <c r="G96" s="123"/>
      <c r="H96" s="124">
        <f>SUM(H92:H94)</f>
        <v>60000</v>
      </c>
      <c r="I96" s="104"/>
      <c r="J96" s="55"/>
      <c r="K96" s="48"/>
      <c r="L96" s="107"/>
      <c r="M96" s="88"/>
      <c r="N96" s="128"/>
    </row>
    <row r="97" spans="1:14">
      <c r="A97" s="70"/>
      <c r="B97" s="77"/>
      <c r="C97" s="106"/>
      <c r="D97" s="73"/>
      <c r="E97" s="74"/>
      <c r="F97" s="74"/>
      <c r="G97" s="113"/>
      <c r="H97" s="125"/>
      <c r="I97" s="73"/>
      <c r="J97" s="113"/>
      <c r="K97" s="106"/>
      <c r="L97" s="107"/>
      <c r="M97" s="88"/>
      <c r="N97" s="128"/>
    </row>
    <row r="98" spans="1:14" ht="13.5">
      <c r="A98" s="70" t="s">
        <v>231</v>
      </c>
      <c r="B98" s="130" t="s">
        <v>232</v>
      </c>
      <c r="C98" s="106">
        <f>ROUNDDOWN(F98/3+(F98/12),0)</f>
        <v>6</v>
      </c>
      <c r="D98" s="73" t="s">
        <v>193</v>
      </c>
      <c r="E98" s="74" t="s">
        <v>147</v>
      </c>
      <c r="F98" s="74">
        <f>$C$13</f>
        <v>15</v>
      </c>
      <c r="G98" s="75">
        <f>$E$12*800</f>
        <v>1600</v>
      </c>
      <c r="H98" s="76">
        <f>C98*G98</f>
        <v>9600</v>
      </c>
      <c r="I98" s="73">
        <f>SUM(H98)</f>
        <v>9600</v>
      </c>
      <c r="J98" s="113" t="s">
        <v>233</v>
      </c>
      <c r="K98" s="77"/>
      <c r="L98" s="131"/>
      <c r="M98" s="88"/>
      <c r="N98" s="88"/>
    </row>
    <row r="99" spans="1:14">
      <c r="A99" s="70"/>
      <c r="B99" s="77"/>
      <c r="C99" s="106"/>
      <c r="D99" s="73"/>
      <c r="E99" s="74"/>
      <c r="F99" s="74"/>
      <c r="G99" s="113"/>
      <c r="H99" s="125"/>
      <c r="I99" s="73"/>
      <c r="J99" s="113"/>
      <c r="K99" s="77"/>
      <c r="L99" s="107"/>
      <c r="M99" s="88"/>
      <c r="N99" s="88"/>
    </row>
    <row r="100" spans="1:14" ht="13.5">
      <c r="A100" s="70"/>
      <c r="B100" s="129" t="s">
        <v>234</v>
      </c>
      <c r="C100" s="120"/>
      <c r="D100" s="121"/>
      <c r="E100" s="122"/>
      <c r="F100" s="122"/>
      <c r="G100" s="123"/>
      <c r="H100" s="124">
        <f>H98</f>
        <v>9600</v>
      </c>
      <c r="I100" s="73"/>
      <c r="J100" s="113"/>
      <c r="K100" s="77"/>
      <c r="L100" s="107"/>
      <c r="M100" s="88"/>
      <c r="N100" s="88"/>
    </row>
    <row r="101" spans="1:14">
      <c r="A101" s="132"/>
      <c r="B101" s="133"/>
      <c r="C101" s="106"/>
      <c r="D101" s="73"/>
      <c r="E101" s="74"/>
      <c r="F101" s="74"/>
      <c r="G101" s="75"/>
      <c r="H101" s="76"/>
      <c r="I101" s="73"/>
      <c r="J101" s="75"/>
      <c r="K101" s="77"/>
      <c r="L101" s="127"/>
      <c r="M101" s="88"/>
      <c r="N101" s="88"/>
    </row>
    <row r="102" spans="1:14" ht="13.5">
      <c r="A102" s="70" t="s">
        <v>235</v>
      </c>
      <c r="B102" s="105" t="s">
        <v>236</v>
      </c>
      <c r="C102" s="106"/>
      <c r="D102" s="73"/>
      <c r="E102" s="74" t="s">
        <v>161</v>
      </c>
      <c r="F102" s="74">
        <v>1</v>
      </c>
      <c r="G102" s="75" t="e">
        <f>J102*L102</f>
        <v>#REF!</v>
      </c>
      <c r="H102" s="76" t="e">
        <f>F102*G102</f>
        <v>#REF!</v>
      </c>
      <c r="I102" s="73" t="e">
        <f>SUM(H102)</f>
        <v>#REF!</v>
      </c>
      <c r="J102" s="134" t="e">
        <f>$J$9</f>
        <v>#REF!</v>
      </c>
      <c r="K102" s="135" t="s">
        <v>237</v>
      </c>
      <c r="L102" s="131">
        <v>1E-3</v>
      </c>
      <c r="M102" s="128"/>
      <c r="N102" s="88"/>
    </row>
    <row r="103" spans="1:14">
      <c r="A103" s="70"/>
      <c r="B103" s="105"/>
      <c r="C103" s="106"/>
      <c r="D103" s="73"/>
      <c r="E103" s="74"/>
      <c r="F103" s="74"/>
      <c r="G103" s="75"/>
      <c r="H103" s="76"/>
      <c r="I103" s="73"/>
      <c r="J103" s="75"/>
      <c r="K103" s="135"/>
      <c r="L103" s="127"/>
      <c r="M103" s="128"/>
      <c r="N103" s="88"/>
    </row>
    <row r="104" spans="1:14" ht="13.5">
      <c r="A104" s="70"/>
      <c r="B104" s="129" t="s">
        <v>238</v>
      </c>
      <c r="C104" s="120"/>
      <c r="D104" s="121"/>
      <c r="E104" s="122"/>
      <c r="F104" s="122"/>
      <c r="G104" s="123"/>
      <c r="H104" s="124" t="e">
        <f>H102</f>
        <v>#REF!</v>
      </c>
      <c r="I104" s="73"/>
      <c r="J104" s="75"/>
      <c r="K104" s="135"/>
      <c r="L104" s="127"/>
      <c r="M104" s="128"/>
      <c r="N104" s="88"/>
    </row>
    <row r="105" spans="1:14">
      <c r="A105" s="70"/>
      <c r="B105" s="105"/>
      <c r="C105" s="106"/>
      <c r="D105" s="73"/>
      <c r="E105" s="74"/>
      <c r="F105" s="74"/>
      <c r="G105" s="75"/>
      <c r="H105" s="76"/>
      <c r="I105" s="73"/>
      <c r="J105" s="75"/>
      <c r="K105" s="135"/>
      <c r="L105" s="127"/>
      <c r="M105" s="128"/>
      <c r="N105" s="128"/>
    </row>
    <row r="106" spans="1:14" ht="13.5">
      <c r="A106" s="70" t="s">
        <v>239</v>
      </c>
      <c r="B106" s="105" t="s">
        <v>240</v>
      </c>
      <c r="C106" s="106"/>
      <c r="D106" s="73"/>
      <c r="E106" s="74" t="s">
        <v>161</v>
      </c>
      <c r="F106" s="74">
        <v>1</v>
      </c>
      <c r="G106" s="75" t="e">
        <f>J106*L106</f>
        <v>#REF!</v>
      </c>
      <c r="H106" s="76" t="e">
        <f>F106*G106</f>
        <v>#REF!</v>
      </c>
      <c r="I106" s="73" t="e">
        <f>SUM(H106)</f>
        <v>#REF!</v>
      </c>
      <c r="J106" s="134" t="e">
        <f>$J$9</f>
        <v>#REF!</v>
      </c>
      <c r="K106" s="135" t="s">
        <v>237</v>
      </c>
      <c r="L106" s="131">
        <v>1E-3</v>
      </c>
      <c r="M106" s="128"/>
      <c r="N106" s="128"/>
    </row>
    <row r="107" spans="1:14">
      <c r="A107" s="70"/>
      <c r="B107" s="105"/>
      <c r="C107" s="106"/>
      <c r="D107" s="73"/>
      <c r="E107" s="74"/>
      <c r="F107" s="74"/>
      <c r="G107" s="75"/>
      <c r="H107" s="76"/>
      <c r="I107" s="73"/>
      <c r="J107" s="75"/>
      <c r="K107" s="135"/>
      <c r="L107" s="127"/>
      <c r="M107" s="128"/>
      <c r="N107" s="128"/>
    </row>
    <row r="108" spans="1:14" ht="13.5">
      <c r="A108" s="70"/>
      <c r="B108" s="129" t="s">
        <v>241</v>
      </c>
      <c r="C108" s="120"/>
      <c r="D108" s="121"/>
      <c r="E108" s="122"/>
      <c r="F108" s="122"/>
      <c r="G108" s="123"/>
      <c r="H108" s="124" t="e">
        <f>H106</f>
        <v>#REF!</v>
      </c>
      <c r="I108" s="73"/>
      <c r="J108" s="75"/>
      <c r="K108" s="135"/>
      <c r="L108" s="127"/>
      <c r="M108" s="128"/>
      <c r="N108" s="128"/>
    </row>
    <row r="109" spans="1:14">
      <c r="A109" s="70"/>
      <c r="B109" s="105"/>
      <c r="C109" s="106"/>
      <c r="D109" s="73"/>
      <c r="E109" s="74"/>
      <c r="F109" s="74"/>
      <c r="G109" s="75"/>
      <c r="H109" s="76"/>
      <c r="I109" s="73"/>
      <c r="J109" s="75"/>
      <c r="K109" s="135"/>
      <c r="L109" s="127"/>
      <c r="M109" s="128"/>
      <c r="N109" s="128"/>
    </row>
    <row r="110" spans="1:14" ht="13.5">
      <c r="A110" s="70" t="s">
        <v>242</v>
      </c>
      <c r="B110" s="105" t="s">
        <v>243</v>
      </c>
      <c r="C110" s="106"/>
      <c r="D110" s="73"/>
      <c r="E110" s="74" t="s">
        <v>161</v>
      </c>
      <c r="F110" s="74">
        <v>1</v>
      </c>
      <c r="G110" s="75" t="e">
        <f>J110*L110</f>
        <v>#REF!</v>
      </c>
      <c r="H110" s="76" t="e">
        <f>F110*G110</f>
        <v>#REF!</v>
      </c>
      <c r="I110" s="73" t="e">
        <f>SUM(H110)</f>
        <v>#REF!</v>
      </c>
      <c r="J110" s="134" t="e">
        <f>$J$9</f>
        <v>#REF!</v>
      </c>
      <c r="K110" s="135" t="s">
        <v>237</v>
      </c>
      <c r="L110" s="131">
        <v>1.6000000000000001E-3</v>
      </c>
      <c r="M110" s="128"/>
      <c r="N110" s="128"/>
    </row>
    <row r="111" spans="1:14">
      <c r="A111" s="70"/>
      <c r="B111" s="105"/>
      <c r="C111" s="106"/>
      <c r="D111" s="73"/>
      <c r="E111" s="74"/>
      <c r="F111" s="74"/>
      <c r="G111" s="75"/>
      <c r="H111" s="76"/>
      <c r="I111" s="73"/>
      <c r="J111" s="75"/>
      <c r="K111" s="135"/>
      <c r="L111" s="127"/>
      <c r="M111" s="128"/>
      <c r="N111" s="128"/>
    </row>
    <row r="112" spans="1:14" ht="13.5">
      <c r="A112" s="70"/>
      <c r="B112" s="129" t="s">
        <v>244</v>
      </c>
      <c r="C112" s="120"/>
      <c r="D112" s="121"/>
      <c r="E112" s="122"/>
      <c r="F112" s="122"/>
      <c r="G112" s="123"/>
      <c r="H112" s="124" t="e">
        <f>H110</f>
        <v>#REF!</v>
      </c>
      <c r="I112" s="73"/>
      <c r="J112" s="75"/>
      <c r="K112" s="135"/>
      <c r="L112" s="127"/>
      <c r="M112" s="128"/>
      <c r="N112" s="128"/>
    </row>
    <row r="113" spans="1:14">
      <c r="A113" s="70"/>
      <c r="B113" s="105"/>
      <c r="C113" s="106"/>
      <c r="D113" s="73"/>
      <c r="E113" s="74"/>
      <c r="F113" s="74"/>
      <c r="G113" s="75"/>
      <c r="H113" s="76"/>
      <c r="I113" s="73"/>
      <c r="J113" s="75"/>
      <c r="K113" s="135"/>
      <c r="L113" s="127"/>
      <c r="M113" s="128"/>
      <c r="N113" s="128"/>
    </row>
    <row r="114" spans="1:14" ht="13.5">
      <c r="A114" s="70" t="s">
        <v>245</v>
      </c>
      <c r="B114" s="105" t="s">
        <v>246</v>
      </c>
      <c r="C114" s="136" t="s">
        <v>247</v>
      </c>
      <c r="D114" s="73" t="s">
        <v>248</v>
      </c>
      <c r="E114" s="74"/>
      <c r="F114" s="74"/>
      <c r="G114" s="75"/>
      <c r="H114" s="76"/>
      <c r="I114" s="73" t="e">
        <f>SUM(H115:H120)</f>
        <v>#REF!</v>
      </c>
      <c r="J114" s="75"/>
      <c r="K114" s="135"/>
      <c r="L114" s="131"/>
      <c r="M114" s="128"/>
      <c r="N114" s="128"/>
    </row>
    <row r="115" spans="1:14" ht="13.5">
      <c r="A115" s="70"/>
      <c r="B115" s="110" t="s">
        <v>246</v>
      </c>
      <c r="C115" s="137">
        <v>0.04</v>
      </c>
      <c r="D115" s="138">
        <v>0.1</v>
      </c>
      <c r="E115" s="74" t="s">
        <v>161</v>
      </c>
      <c r="F115" s="74">
        <v>1</v>
      </c>
      <c r="G115" s="75" t="e">
        <f>$J$115*C115*D115</f>
        <v>#REF!</v>
      </c>
      <c r="H115" s="76" t="e">
        <f>F115*G115</f>
        <v>#REF!</v>
      </c>
      <c r="I115" s="73"/>
      <c r="J115" s="134" t="e">
        <f>$J$9</f>
        <v>#REF!</v>
      </c>
      <c r="K115" s="135"/>
      <c r="L115" s="139"/>
      <c r="M115" s="128"/>
      <c r="N115" s="128"/>
    </row>
    <row r="116" spans="1:14">
      <c r="A116" s="70"/>
      <c r="B116" s="105"/>
      <c r="C116" s="136"/>
      <c r="D116" s="73"/>
      <c r="E116" s="74"/>
      <c r="F116" s="74"/>
      <c r="G116" s="75"/>
      <c r="H116" s="76"/>
      <c r="I116" s="73"/>
      <c r="J116" s="75"/>
      <c r="K116" s="135"/>
      <c r="L116" s="131"/>
      <c r="M116" s="128"/>
      <c r="N116" s="128"/>
    </row>
    <row r="117" spans="1:14" ht="13.5">
      <c r="A117" s="70"/>
      <c r="B117" s="110" t="s">
        <v>249</v>
      </c>
      <c r="C117" s="137">
        <v>0.04</v>
      </c>
      <c r="D117" s="138">
        <v>0.1</v>
      </c>
      <c r="E117" s="74" t="s">
        <v>147</v>
      </c>
      <c r="F117" s="140"/>
      <c r="G117" s="75" t="e">
        <f>$J$117*C117*D117/12</f>
        <v>#REF!</v>
      </c>
      <c r="H117" s="76" t="e">
        <f>F117*G117</f>
        <v>#REF!</v>
      </c>
      <c r="I117" s="73"/>
      <c r="J117" s="134" t="e">
        <f>$J$9</f>
        <v>#REF!</v>
      </c>
      <c r="K117" s="135"/>
      <c r="L117" s="139"/>
      <c r="M117" s="128"/>
      <c r="N117" s="128"/>
    </row>
    <row r="118" spans="1:14" ht="13.5">
      <c r="A118" s="70"/>
      <c r="B118" s="110" t="s">
        <v>250</v>
      </c>
      <c r="C118" s="137">
        <v>0.01</v>
      </c>
      <c r="D118" s="138">
        <v>0.1</v>
      </c>
      <c r="E118" s="74" t="s">
        <v>147</v>
      </c>
      <c r="F118" s="74">
        <f>$C$13</f>
        <v>15</v>
      </c>
      <c r="G118" s="75" t="e">
        <f>$J$118*C118*D118/12</f>
        <v>#REF!</v>
      </c>
      <c r="H118" s="76" t="e">
        <f>F118*G118</f>
        <v>#REF!</v>
      </c>
      <c r="I118" s="73"/>
      <c r="J118" s="134" t="e">
        <f>$J$9</f>
        <v>#REF!</v>
      </c>
      <c r="K118" s="135"/>
      <c r="L118" s="139"/>
      <c r="M118" s="128"/>
      <c r="N118" s="128"/>
    </row>
    <row r="119" spans="1:14" ht="13.5">
      <c r="A119" s="70"/>
      <c r="B119" s="110" t="s">
        <v>251</v>
      </c>
      <c r="C119" s="137">
        <v>0.04</v>
      </c>
      <c r="D119" s="138">
        <v>0.1</v>
      </c>
      <c r="E119" s="74" t="s">
        <v>147</v>
      </c>
      <c r="F119" s="74">
        <f>ROUND($C$13/3,0)</f>
        <v>5</v>
      </c>
      <c r="G119" s="75" t="e">
        <f>$J$119*C119*D119/12</f>
        <v>#REF!</v>
      </c>
      <c r="H119" s="76" t="e">
        <f>F119*G119</f>
        <v>#REF!</v>
      </c>
      <c r="I119" s="73"/>
      <c r="J119" s="134" t="e">
        <f>$J$9</f>
        <v>#REF!</v>
      </c>
      <c r="K119" s="135"/>
      <c r="L119" s="139"/>
      <c r="M119" s="128"/>
      <c r="N119" s="128"/>
    </row>
    <row r="120" spans="1:14" ht="13.5">
      <c r="A120" s="70"/>
      <c r="B120" s="110" t="s">
        <v>252</v>
      </c>
      <c r="C120" s="137">
        <v>0.01</v>
      </c>
      <c r="D120" s="141">
        <v>0.01</v>
      </c>
      <c r="E120" s="74" t="s">
        <v>253</v>
      </c>
      <c r="F120" s="140">
        <v>3</v>
      </c>
      <c r="G120" s="75" t="e">
        <f>$J$120*C120*D120</f>
        <v>#REF!</v>
      </c>
      <c r="H120" s="76" t="e">
        <f>F120*G120</f>
        <v>#REF!</v>
      </c>
      <c r="I120" s="73"/>
      <c r="J120" s="134" t="e">
        <f>$J$9</f>
        <v>#REF!</v>
      </c>
      <c r="K120" s="135"/>
      <c r="L120" s="139"/>
      <c r="M120" s="128"/>
      <c r="N120" s="128"/>
    </row>
    <row r="121" spans="1:14">
      <c r="A121" s="70"/>
      <c r="B121" s="105"/>
      <c r="C121" s="106"/>
      <c r="D121" s="73"/>
      <c r="E121" s="74"/>
      <c r="F121" s="74"/>
      <c r="G121" s="75"/>
      <c r="H121" s="76"/>
      <c r="I121" s="73"/>
      <c r="J121" s="75"/>
      <c r="K121" s="135"/>
      <c r="L121" s="127"/>
      <c r="M121" s="128"/>
      <c r="N121" s="128"/>
    </row>
    <row r="122" spans="1:14" ht="13.5">
      <c r="A122" s="70"/>
      <c r="B122" s="129" t="s">
        <v>254</v>
      </c>
      <c r="C122" s="120"/>
      <c r="D122" s="121"/>
      <c r="E122" s="122"/>
      <c r="F122" s="122"/>
      <c r="G122" s="123"/>
      <c r="H122" s="124" t="e">
        <f>SUM(H115:H121)</f>
        <v>#REF!</v>
      </c>
      <c r="I122" s="73"/>
      <c r="J122" s="75"/>
      <c r="K122" s="135"/>
      <c r="L122" s="127"/>
      <c r="M122" s="128"/>
      <c r="N122" s="128"/>
    </row>
    <row r="123" spans="1:14">
      <c r="A123" s="70"/>
      <c r="B123" s="105"/>
      <c r="C123" s="106"/>
      <c r="D123" s="73"/>
      <c r="E123" s="74"/>
      <c r="F123" s="74"/>
      <c r="G123" s="75"/>
      <c r="H123" s="76"/>
      <c r="I123" s="73"/>
      <c r="J123" s="75"/>
      <c r="K123" s="135"/>
      <c r="L123" s="127"/>
      <c r="M123" s="128"/>
      <c r="N123" s="128"/>
    </row>
    <row r="124" spans="1:14" ht="13.5">
      <c r="A124" s="70" t="s">
        <v>255</v>
      </c>
      <c r="B124" s="105" t="s">
        <v>256</v>
      </c>
      <c r="C124" s="106"/>
      <c r="D124" s="73"/>
      <c r="E124" s="74" t="s">
        <v>161</v>
      </c>
      <c r="F124" s="74">
        <v>1</v>
      </c>
      <c r="G124" s="75" t="e">
        <f>ROUND(J124*L124,-3)</f>
        <v>#REF!</v>
      </c>
      <c r="H124" s="76" t="e">
        <f>F124*G124</f>
        <v>#REF!</v>
      </c>
      <c r="I124" s="73" t="e">
        <f>SUM(H124)</f>
        <v>#REF!</v>
      </c>
      <c r="J124" s="134" t="e">
        <f>$J$9</f>
        <v>#REF!</v>
      </c>
      <c r="K124" s="135" t="s">
        <v>237</v>
      </c>
      <c r="L124" s="142">
        <v>8.0000000000000002E-3</v>
      </c>
      <c r="M124" s="128"/>
      <c r="N124" s="128"/>
    </row>
    <row r="125" spans="1:14">
      <c r="A125" s="70"/>
      <c r="B125" s="105"/>
      <c r="C125" s="106"/>
      <c r="D125" s="73"/>
      <c r="E125" s="74"/>
      <c r="F125" s="74"/>
      <c r="G125" s="75"/>
      <c r="H125" s="76"/>
      <c r="I125" s="73"/>
      <c r="J125" s="75"/>
      <c r="K125" s="135"/>
      <c r="L125" s="127"/>
      <c r="M125" s="128"/>
      <c r="N125" s="128"/>
    </row>
    <row r="126" spans="1:14" ht="13.5">
      <c r="A126" s="70"/>
      <c r="B126" s="129" t="s">
        <v>257</v>
      </c>
      <c r="C126" s="120"/>
      <c r="D126" s="121"/>
      <c r="E126" s="122"/>
      <c r="F126" s="122"/>
      <c r="G126" s="123"/>
      <c r="H126" s="124" t="e">
        <f>SUM(H124:H125)</f>
        <v>#REF!</v>
      </c>
      <c r="I126" s="73"/>
      <c r="J126" s="75"/>
      <c r="K126" s="135"/>
      <c r="L126" s="127"/>
      <c r="M126" s="128"/>
      <c r="N126" s="128"/>
    </row>
    <row r="127" spans="1:14">
      <c r="A127" s="70"/>
      <c r="B127" s="77"/>
      <c r="C127" s="106"/>
      <c r="D127" s="73"/>
      <c r="E127" s="74"/>
      <c r="F127" s="74"/>
      <c r="G127" s="75"/>
      <c r="H127" s="76"/>
      <c r="I127" s="73"/>
      <c r="J127" s="75"/>
      <c r="K127" s="77"/>
      <c r="L127" s="127"/>
      <c r="M127" s="128"/>
      <c r="N127" s="128"/>
    </row>
    <row r="128" spans="1:14">
      <c r="A128" s="70"/>
      <c r="B128" s="75"/>
      <c r="C128" s="106"/>
      <c r="D128" s="73"/>
      <c r="E128" s="74"/>
      <c r="F128" s="74"/>
      <c r="G128" s="75"/>
      <c r="H128" s="76"/>
      <c r="I128" s="73"/>
      <c r="J128" s="75"/>
      <c r="K128" s="77"/>
      <c r="L128" s="115"/>
      <c r="M128" s="65"/>
      <c r="N128" s="128"/>
    </row>
    <row r="129" spans="1:14" ht="13.5">
      <c r="A129" s="70"/>
      <c r="B129" s="143" t="s">
        <v>258</v>
      </c>
      <c r="C129" s="144"/>
      <c r="D129" s="145"/>
      <c r="E129" s="146"/>
      <c r="F129" s="146"/>
      <c r="G129" s="147"/>
      <c r="H129" s="148" t="e">
        <f>H35+H64+H89+H96+H100+H104+H108+H112+H126+H122</f>
        <v>#REF!</v>
      </c>
      <c r="I129" s="73"/>
      <c r="J129" s="75"/>
      <c r="K129" s="77"/>
      <c r="L129" s="115"/>
      <c r="M129" s="65"/>
      <c r="N129" s="128"/>
    </row>
    <row r="130" spans="1:14">
      <c r="M130" s="65"/>
      <c r="N130" s="128"/>
    </row>
    <row r="131" spans="1:14">
      <c r="N131" s="65"/>
    </row>
    <row r="132" spans="1:14">
      <c r="N132" s="65"/>
    </row>
    <row r="133" spans="1:14">
      <c r="N133" s="65"/>
    </row>
    <row r="144" spans="1:14" ht="13.5">
      <c r="B144" s="12" t="s">
        <v>259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5" sqref="F5"/>
    </sheetView>
  </sheetViews>
  <sheetFormatPr defaultRowHeight="13.5"/>
  <cols>
    <col min="1" max="1" width="8.90625" style="254"/>
    <col min="2" max="2" width="9.36328125" style="254" customWidth="1"/>
    <col min="3" max="3" width="34.81640625" style="254" customWidth="1"/>
    <col min="4" max="4" width="5.90625" style="254" customWidth="1"/>
    <col min="5" max="5" width="9.36328125" style="254" customWidth="1"/>
    <col min="6" max="6" width="12.08984375" style="260" customWidth="1"/>
    <col min="7" max="7" width="12.1796875" style="260" customWidth="1"/>
    <col min="8" max="8" width="18.08984375" style="254" customWidth="1"/>
    <col min="9" max="9" width="6.36328125" style="261" customWidth="1"/>
    <col min="10" max="10" width="8" style="261" customWidth="1"/>
    <col min="11" max="12" width="6.36328125" style="261" customWidth="1"/>
    <col min="13" max="167" width="8.90625" style="254"/>
    <col min="168" max="168" width="9.36328125" style="254" customWidth="1"/>
    <col min="169" max="169" width="34.81640625" style="254" customWidth="1"/>
    <col min="170" max="170" width="5.90625" style="254" customWidth="1"/>
    <col min="171" max="171" width="9.36328125" style="254" customWidth="1"/>
    <col min="172" max="172" width="9" style="254" customWidth="1"/>
    <col min="173" max="173" width="11.08984375" style="254" customWidth="1"/>
    <col min="174" max="174" width="18.08984375" style="254" customWidth="1"/>
    <col min="175" max="175" width="6.36328125" style="254" customWidth="1"/>
    <col min="176" max="176" width="8" style="254" customWidth="1"/>
    <col min="177" max="178" width="6.36328125" style="254" customWidth="1"/>
    <col min="179" max="180" width="8" style="254" customWidth="1"/>
    <col min="181" max="182" width="4.81640625" style="254" customWidth="1"/>
    <col min="183" max="186" width="7.81640625" style="254" customWidth="1"/>
    <col min="187" max="187" width="7.90625" style="254" customWidth="1"/>
    <col min="188" max="188" width="7.6328125" style="254" customWidth="1"/>
    <col min="189" max="189" width="7.08984375" style="254" customWidth="1"/>
    <col min="190" max="190" width="7.1796875" style="254" customWidth="1"/>
    <col min="191" max="191" width="7.36328125" style="254" customWidth="1"/>
    <col min="192" max="192" width="5.6328125" style="254" customWidth="1"/>
    <col min="193" max="193" width="6" style="254" customWidth="1"/>
    <col min="194" max="194" width="8" style="254" customWidth="1"/>
    <col min="195" max="204" width="7.81640625" style="254" customWidth="1"/>
    <col min="205" max="205" width="5.453125" style="254" customWidth="1"/>
    <col min="206" max="206" width="5.81640625" style="254" customWidth="1"/>
    <col min="207" max="423" width="8.90625" style="254"/>
    <col min="424" max="424" width="9.36328125" style="254" customWidth="1"/>
    <col min="425" max="425" width="34.81640625" style="254" customWidth="1"/>
    <col min="426" max="426" width="5.90625" style="254" customWidth="1"/>
    <col min="427" max="427" width="9.36328125" style="254" customWidth="1"/>
    <col min="428" max="428" width="9" style="254" customWidth="1"/>
    <col min="429" max="429" width="11.08984375" style="254" customWidth="1"/>
    <col min="430" max="430" width="18.08984375" style="254" customWidth="1"/>
    <col min="431" max="431" width="6.36328125" style="254" customWidth="1"/>
    <col min="432" max="432" width="8" style="254" customWidth="1"/>
    <col min="433" max="434" width="6.36328125" style="254" customWidth="1"/>
    <col min="435" max="436" width="8" style="254" customWidth="1"/>
    <col min="437" max="438" width="4.81640625" style="254" customWidth="1"/>
    <col min="439" max="442" width="7.81640625" style="254" customWidth="1"/>
    <col min="443" max="443" width="7.90625" style="254" customWidth="1"/>
    <col min="444" max="444" width="7.6328125" style="254" customWidth="1"/>
    <col min="445" max="445" width="7.08984375" style="254" customWidth="1"/>
    <col min="446" max="446" width="7.1796875" style="254" customWidth="1"/>
    <col min="447" max="447" width="7.36328125" style="254" customWidth="1"/>
    <col min="448" max="448" width="5.6328125" style="254" customWidth="1"/>
    <col min="449" max="449" width="6" style="254" customWidth="1"/>
    <col min="450" max="450" width="8" style="254" customWidth="1"/>
    <col min="451" max="460" width="7.81640625" style="254" customWidth="1"/>
    <col min="461" max="461" width="5.453125" style="254" customWidth="1"/>
    <col min="462" max="462" width="5.81640625" style="254" customWidth="1"/>
    <col min="463" max="679" width="8.90625" style="254"/>
    <col min="680" max="680" width="9.36328125" style="254" customWidth="1"/>
    <col min="681" max="681" width="34.81640625" style="254" customWidth="1"/>
    <col min="682" max="682" width="5.90625" style="254" customWidth="1"/>
    <col min="683" max="683" width="9.36328125" style="254" customWidth="1"/>
    <col min="684" max="684" width="9" style="254" customWidth="1"/>
    <col min="685" max="685" width="11.08984375" style="254" customWidth="1"/>
    <col min="686" max="686" width="18.08984375" style="254" customWidth="1"/>
    <col min="687" max="687" width="6.36328125" style="254" customWidth="1"/>
    <col min="688" max="688" width="8" style="254" customWidth="1"/>
    <col min="689" max="690" width="6.36328125" style="254" customWidth="1"/>
    <col min="691" max="692" width="8" style="254" customWidth="1"/>
    <col min="693" max="694" width="4.81640625" style="254" customWidth="1"/>
    <col min="695" max="698" width="7.81640625" style="254" customWidth="1"/>
    <col min="699" max="699" width="7.90625" style="254" customWidth="1"/>
    <col min="700" max="700" width="7.6328125" style="254" customWidth="1"/>
    <col min="701" max="701" width="7.08984375" style="254" customWidth="1"/>
    <col min="702" max="702" width="7.1796875" style="254" customWidth="1"/>
    <col min="703" max="703" width="7.36328125" style="254" customWidth="1"/>
    <col min="704" max="704" width="5.6328125" style="254" customWidth="1"/>
    <col min="705" max="705" width="6" style="254" customWidth="1"/>
    <col min="706" max="706" width="8" style="254" customWidth="1"/>
    <col min="707" max="716" width="7.81640625" style="254" customWidth="1"/>
    <col min="717" max="717" width="5.453125" style="254" customWidth="1"/>
    <col min="718" max="718" width="5.81640625" style="254" customWidth="1"/>
    <col min="719" max="935" width="8.90625" style="254"/>
    <col min="936" max="936" width="9.36328125" style="254" customWidth="1"/>
    <col min="937" max="937" width="34.81640625" style="254" customWidth="1"/>
    <col min="938" max="938" width="5.90625" style="254" customWidth="1"/>
    <col min="939" max="939" width="9.36328125" style="254" customWidth="1"/>
    <col min="940" max="940" width="9" style="254" customWidth="1"/>
    <col min="941" max="941" width="11.08984375" style="254" customWidth="1"/>
    <col min="942" max="942" width="18.08984375" style="254" customWidth="1"/>
    <col min="943" max="943" width="6.36328125" style="254" customWidth="1"/>
    <col min="944" max="944" width="8" style="254" customWidth="1"/>
    <col min="945" max="946" width="6.36328125" style="254" customWidth="1"/>
    <col min="947" max="948" width="8" style="254" customWidth="1"/>
    <col min="949" max="950" width="4.81640625" style="254" customWidth="1"/>
    <col min="951" max="954" width="7.81640625" style="254" customWidth="1"/>
    <col min="955" max="955" width="7.90625" style="254" customWidth="1"/>
    <col min="956" max="956" width="7.6328125" style="254" customWidth="1"/>
    <col min="957" max="957" width="7.08984375" style="254" customWidth="1"/>
    <col min="958" max="958" width="7.1796875" style="254" customWidth="1"/>
    <col min="959" max="959" width="7.36328125" style="254" customWidth="1"/>
    <col min="960" max="960" width="5.6328125" style="254" customWidth="1"/>
    <col min="961" max="961" width="6" style="254" customWidth="1"/>
    <col min="962" max="962" width="8" style="254" customWidth="1"/>
    <col min="963" max="972" width="7.81640625" style="254" customWidth="1"/>
    <col min="973" max="973" width="5.453125" style="254" customWidth="1"/>
    <col min="974" max="974" width="5.81640625" style="254" customWidth="1"/>
    <col min="975" max="1191" width="8.90625" style="254"/>
    <col min="1192" max="1192" width="9.36328125" style="254" customWidth="1"/>
    <col min="1193" max="1193" width="34.81640625" style="254" customWidth="1"/>
    <col min="1194" max="1194" width="5.90625" style="254" customWidth="1"/>
    <col min="1195" max="1195" width="9.36328125" style="254" customWidth="1"/>
    <col min="1196" max="1196" width="9" style="254" customWidth="1"/>
    <col min="1197" max="1197" width="11.08984375" style="254" customWidth="1"/>
    <col min="1198" max="1198" width="18.08984375" style="254" customWidth="1"/>
    <col min="1199" max="1199" width="6.36328125" style="254" customWidth="1"/>
    <col min="1200" max="1200" width="8" style="254" customWidth="1"/>
    <col min="1201" max="1202" width="6.36328125" style="254" customWidth="1"/>
    <col min="1203" max="1204" width="8" style="254" customWidth="1"/>
    <col min="1205" max="1206" width="4.81640625" style="254" customWidth="1"/>
    <col min="1207" max="1210" width="7.81640625" style="254" customWidth="1"/>
    <col min="1211" max="1211" width="7.90625" style="254" customWidth="1"/>
    <col min="1212" max="1212" width="7.6328125" style="254" customWidth="1"/>
    <col min="1213" max="1213" width="7.08984375" style="254" customWidth="1"/>
    <col min="1214" max="1214" width="7.1796875" style="254" customWidth="1"/>
    <col min="1215" max="1215" width="7.36328125" style="254" customWidth="1"/>
    <col min="1216" max="1216" width="5.6328125" style="254" customWidth="1"/>
    <col min="1217" max="1217" width="6" style="254" customWidth="1"/>
    <col min="1218" max="1218" width="8" style="254" customWidth="1"/>
    <col min="1219" max="1228" width="7.81640625" style="254" customWidth="1"/>
    <col min="1229" max="1229" width="5.453125" style="254" customWidth="1"/>
    <col min="1230" max="1230" width="5.81640625" style="254" customWidth="1"/>
    <col min="1231" max="1447" width="8.90625" style="254"/>
    <col min="1448" max="1448" width="9.36328125" style="254" customWidth="1"/>
    <col min="1449" max="1449" width="34.81640625" style="254" customWidth="1"/>
    <col min="1450" max="1450" width="5.90625" style="254" customWidth="1"/>
    <col min="1451" max="1451" width="9.36328125" style="254" customWidth="1"/>
    <col min="1452" max="1452" width="9" style="254" customWidth="1"/>
    <col min="1453" max="1453" width="11.08984375" style="254" customWidth="1"/>
    <col min="1454" max="1454" width="18.08984375" style="254" customWidth="1"/>
    <col min="1455" max="1455" width="6.36328125" style="254" customWidth="1"/>
    <col min="1456" max="1456" width="8" style="254" customWidth="1"/>
    <col min="1457" max="1458" width="6.36328125" style="254" customWidth="1"/>
    <col min="1459" max="1460" width="8" style="254" customWidth="1"/>
    <col min="1461" max="1462" width="4.81640625" style="254" customWidth="1"/>
    <col min="1463" max="1466" width="7.81640625" style="254" customWidth="1"/>
    <col min="1467" max="1467" width="7.90625" style="254" customWidth="1"/>
    <col min="1468" max="1468" width="7.6328125" style="254" customWidth="1"/>
    <col min="1469" max="1469" width="7.08984375" style="254" customWidth="1"/>
    <col min="1470" max="1470" width="7.1796875" style="254" customWidth="1"/>
    <col min="1471" max="1471" width="7.36328125" style="254" customWidth="1"/>
    <col min="1472" max="1472" width="5.6328125" style="254" customWidth="1"/>
    <col min="1473" max="1473" width="6" style="254" customWidth="1"/>
    <col min="1474" max="1474" width="8" style="254" customWidth="1"/>
    <col min="1475" max="1484" width="7.81640625" style="254" customWidth="1"/>
    <col min="1485" max="1485" width="5.453125" style="254" customWidth="1"/>
    <col min="1486" max="1486" width="5.81640625" style="254" customWidth="1"/>
    <col min="1487" max="1703" width="8.90625" style="254"/>
    <col min="1704" max="1704" width="9.36328125" style="254" customWidth="1"/>
    <col min="1705" max="1705" width="34.81640625" style="254" customWidth="1"/>
    <col min="1706" max="1706" width="5.90625" style="254" customWidth="1"/>
    <col min="1707" max="1707" width="9.36328125" style="254" customWidth="1"/>
    <col min="1708" max="1708" width="9" style="254" customWidth="1"/>
    <col min="1709" max="1709" width="11.08984375" style="254" customWidth="1"/>
    <col min="1710" max="1710" width="18.08984375" style="254" customWidth="1"/>
    <col min="1711" max="1711" width="6.36328125" style="254" customWidth="1"/>
    <col min="1712" max="1712" width="8" style="254" customWidth="1"/>
    <col min="1713" max="1714" width="6.36328125" style="254" customWidth="1"/>
    <col min="1715" max="1716" width="8" style="254" customWidth="1"/>
    <col min="1717" max="1718" width="4.81640625" style="254" customWidth="1"/>
    <col min="1719" max="1722" width="7.81640625" style="254" customWidth="1"/>
    <col min="1723" max="1723" width="7.90625" style="254" customWidth="1"/>
    <col min="1724" max="1724" width="7.6328125" style="254" customWidth="1"/>
    <col min="1725" max="1725" width="7.08984375" style="254" customWidth="1"/>
    <col min="1726" max="1726" width="7.1796875" style="254" customWidth="1"/>
    <col min="1727" max="1727" width="7.36328125" style="254" customWidth="1"/>
    <col min="1728" max="1728" width="5.6328125" style="254" customWidth="1"/>
    <col min="1729" max="1729" width="6" style="254" customWidth="1"/>
    <col min="1730" max="1730" width="8" style="254" customWidth="1"/>
    <col min="1731" max="1740" width="7.81640625" style="254" customWidth="1"/>
    <col min="1741" max="1741" width="5.453125" style="254" customWidth="1"/>
    <col min="1742" max="1742" width="5.81640625" style="254" customWidth="1"/>
    <col min="1743" max="1959" width="8.90625" style="254"/>
    <col min="1960" max="1960" width="9.36328125" style="254" customWidth="1"/>
    <col min="1961" max="1961" width="34.81640625" style="254" customWidth="1"/>
    <col min="1962" max="1962" width="5.90625" style="254" customWidth="1"/>
    <col min="1963" max="1963" width="9.36328125" style="254" customWidth="1"/>
    <col min="1964" max="1964" width="9" style="254" customWidth="1"/>
    <col min="1965" max="1965" width="11.08984375" style="254" customWidth="1"/>
    <col min="1966" max="1966" width="18.08984375" style="254" customWidth="1"/>
    <col min="1967" max="1967" width="6.36328125" style="254" customWidth="1"/>
    <col min="1968" max="1968" width="8" style="254" customWidth="1"/>
    <col min="1969" max="1970" width="6.36328125" style="254" customWidth="1"/>
    <col min="1971" max="1972" width="8" style="254" customWidth="1"/>
    <col min="1973" max="1974" width="4.81640625" style="254" customWidth="1"/>
    <col min="1975" max="1978" width="7.81640625" style="254" customWidth="1"/>
    <col min="1979" max="1979" width="7.90625" style="254" customWidth="1"/>
    <col min="1980" max="1980" width="7.6328125" style="254" customWidth="1"/>
    <col min="1981" max="1981" width="7.08984375" style="254" customWidth="1"/>
    <col min="1982" max="1982" width="7.1796875" style="254" customWidth="1"/>
    <col min="1983" max="1983" width="7.36328125" style="254" customWidth="1"/>
    <col min="1984" max="1984" width="5.6328125" style="254" customWidth="1"/>
    <col min="1985" max="1985" width="6" style="254" customWidth="1"/>
    <col min="1986" max="1986" width="8" style="254" customWidth="1"/>
    <col min="1987" max="1996" width="7.81640625" style="254" customWidth="1"/>
    <col min="1997" max="1997" width="5.453125" style="254" customWidth="1"/>
    <col min="1998" max="1998" width="5.81640625" style="254" customWidth="1"/>
    <col min="1999" max="2215" width="8.90625" style="254"/>
    <col min="2216" max="2216" width="9.36328125" style="254" customWidth="1"/>
    <col min="2217" max="2217" width="34.81640625" style="254" customWidth="1"/>
    <col min="2218" max="2218" width="5.90625" style="254" customWidth="1"/>
    <col min="2219" max="2219" width="9.36328125" style="254" customWidth="1"/>
    <col min="2220" max="2220" width="9" style="254" customWidth="1"/>
    <col min="2221" max="2221" width="11.08984375" style="254" customWidth="1"/>
    <col min="2222" max="2222" width="18.08984375" style="254" customWidth="1"/>
    <col min="2223" max="2223" width="6.36328125" style="254" customWidth="1"/>
    <col min="2224" max="2224" width="8" style="254" customWidth="1"/>
    <col min="2225" max="2226" width="6.36328125" style="254" customWidth="1"/>
    <col min="2227" max="2228" width="8" style="254" customWidth="1"/>
    <col min="2229" max="2230" width="4.81640625" style="254" customWidth="1"/>
    <col min="2231" max="2234" width="7.81640625" style="254" customWidth="1"/>
    <col min="2235" max="2235" width="7.90625" style="254" customWidth="1"/>
    <col min="2236" max="2236" width="7.6328125" style="254" customWidth="1"/>
    <col min="2237" max="2237" width="7.08984375" style="254" customWidth="1"/>
    <col min="2238" max="2238" width="7.1796875" style="254" customWidth="1"/>
    <col min="2239" max="2239" width="7.36328125" style="254" customWidth="1"/>
    <col min="2240" max="2240" width="5.6328125" style="254" customWidth="1"/>
    <col min="2241" max="2241" width="6" style="254" customWidth="1"/>
    <col min="2242" max="2242" width="8" style="254" customWidth="1"/>
    <col min="2243" max="2252" width="7.81640625" style="254" customWidth="1"/>
    <col min="2253" max="2253" width="5.453125" style="254" customWidth="1"/>
    <col min="2254" max="2254" width="5.81640625" style="254" customWidth="1"/>
    <col min="2255" max="2471" width="8.90625" style="254"/>
    <col min="2472" max="2472" width="9.36328125" style="254" customWidth="1"/>
    <col min="2473" max="2473" width="34.81640625" style="254" customWidth="1"/>
    <col min="2474" max="2474" width="5.90625" style="254" customWidth="1"/>
    <col min="2475" max="2475" width="9.36328125" style="254" customWidth="1"/>
    <col min="2476" max="2476" width="9" style="254" customWidth="1"/>
    <col min="2477" max="2477" width="11.08984375" style="254" customWidth="1"/>
    <col min="2478" max="2478" width="18.08984375" style="254" customWidth="1"/>
    <col min="2479" max="2479" width="6.36328125" style="254" customWidth="1"/>
    <col min="2480" max="2480" width="8" style="254" customWidth="1"/>
    <col min="2481" max="2482" width="6.36328125" style="254" customWidth="1"/>
    <col min="2483" max="2484" width="8" style="254" customWidth="1"/>
    <col min="2485" max="2486" width="4.81640625" style="254" customWidth="1"/>
    <col min="2487" max="2490" width="7.81640625" style="254" customWidth="1"/>
    <col min="2491" max="2491" width="7.90625" style="254" customWidth="1"/>
    <col min="2492" max="2492" width="7.6328125" style="254" customWidth="1"/>
    <col min="2493" max="2493" width="7.08984375" style="254" customWidth="1"/>
    <col min="2494" max="2494" width="7.1796875" style="254" customWidth="1"/>
    <col min="2495" max="2495" width="7.36328125" style="254" customWidth="1"/>
    <col min="2496" max="2496" width="5.6328125" style="254" customWidth="1"/>
    <col min="2497" max="2497" width="6" style="254" customWidth="1"/>
    <col min="2498" max="2498" width="8" style="254" customWidth="1"/>
    <col min="2499" max="2508" width="7.81640625" style="254" customWidth="1"/>
    <col min="2509" max="2509" width="5.453125" style="254" customWidth="1"/>
    <col min="2510" max="2510" width="5.81640625" style="254" customWidth="1"/>
    <col min="2511" max="2727" width="8.90625" style="254"/>
    <col min="2728" max="2728" width="9.36328125" style="254" customWidth="1"/>
    <col min="2729" max="2729" width="34.81640625" style="254" customWidth="1"/>
    <col min="2730" max="2730" width="5.90625" style="254" customWidth="1"/>
    <col min="2731" max="2731" width="9.36328125" style="254" customWidth="1"/>
    <col min="2732" max="2732" width="9" style="254" customWidth="1"/>
    <col min="2733" max="2733" width="11.08984375" style="254" customWidth="1"/>
    <col min="2734" max="2734" width="18.08984375" style="254" customWidth="1"/>
    <col min="2735" max="2735" width="6.36328125" style="254" customWidth="1"/>
    <col min="2736" max="2736" width="8" style="254" customWidth="1"/>
    <col min="2737" max="2738" width="6.36328125" style="254" customWidth="1"/>
    <col min="2739" max="2740" width="8" style="254" customWidth="1"/>
    <col min="2741" max="2742" width="4.81640625" style="254" customWidth="1"/>
    <col min="2743" max="2746" width="7.81640625" style="254" customWidth="1"/>
    <col min="2747" max="2747" width="7.90625" style="254" customWidth="1"/>
    <col min="2748" max="2748" width="7.6328125" style="254" customWidth="1"/>
    <col min="2749" max="2749" width="7.08984375" style="254" customWidth="1"/>
    <col min="2750" max="2750" width="7.1796875" style="254" customWidth="1"/>
    <col min="2751" max="2751" width="7.36328125" style="254" customWidth="1"/>
    <col min="2752" max="2752" width="5.6328125" style="254" customWidth="1"/>
    <col min="2753" max="2753" width="6" style="254" customWidth="1"/>
    <col min="2754" max="2754" width="8" style="254" customWidth="1"/>
    <col min="2755" max="2764" width="7.81640625" style="254" customWidth="1"/>
    <col min="2765" max="2765" width="5.453125" style="254" customWidth="1"/>
    <col min="2766" max="2766" width="5.81640625" style="254" customWidth="1"/>
    <col min="2767" max="2983" width="8.90625" style="254"/>
    <col min="2984" max="2984" width="9.36328125" style="254" customWidth="1"/>
    <col min="2985" max="2985" width="34.81640625" style="254" customWidth="1"/>
    <col min="2986" max="2986" width="5.90625" style="254" customWidth="1"/>
    <col min="2987" max="2987" width="9.36328125" style="254" customWidth="1"/>
    <col min="2988" max="2988" width="9" style="254" customWidth="1"/>
    <col min="2989" max="2989" width="11.08984375" style="254" customWidth="1"/>
    <col min="2990" max="2990" width="18.08984375" style="254" customWidth="1"/>
    <col min="2991" max="2991" width="6.36328125" style="254" customWidth="1"/>
    <col min="2992" max="2992" width="8" style="254" customWidth="1"/>
    <col min="2993" max="2994" width="6.36328125" style="254" customWidth="1"/>
    <col min="2995" max="2996" width="8" style="254" customWidth="1"/>
    <col min="2997" max="2998" width="4.81640625" style="254" customWidth="1"/>
    <col min="2999" max="3002" width="7.81640625" style="254" customWidth="1"/>
    <col min="3003" max="3003" width="7.90625" style="254" customWidth="1"/>
    <col min="3004" max="3004" width="7.6328125" style="254" customWidth="1"/>
    <col min="3005" max="3005" width="7.08984375" style="254" customWidth="1"/>
    <col min="3006" max="3006" width="7.1796875" style="254" customWidth="1"/>
    <col min="3007" max="3007" width="7.36328125" style="254" customWidth="1"/>
    <col min="3008" max="3008" width="5.6328125" style="254" customWidth="1"/>
    <col min="3009" max="3009" width="6" style="254" customWidth="1"/>
    <col min="3010" max="3010" width="8" style="254" customWidth="1"/>
    <col min="3011" max="3020" width="7.81640625" style="254" customWidth="1"/>
    <col min="3021" max="3021" width="5.453125" style="254" customWidth="1"/>
    <col min="3022" max="3022" width="5.81640625" style="254" customWidth="1"/>
    <col min="3023" max="3239" width="8.90625" style="254"/>
    <col min="3240" max="3240" width="9.36328125" style="254" customWidth="1"/>
    <col min="3241" max="3241" width="34.81640625" style="254" customWidth="1"/>
    <col min="3242" max="3242" width="5.90625" style="254" customWidth="1"/>
    <col min="3243" max="3243" width="9.36328125" style="254" customWidth="1"/>
    <col min="3244" max="3244" width="9" style="254" customWidth="1"/>
    <col min="3245" max="3245" width="11.08984375" style="254" customWidth="1"/>
    <col min="3246" max="3246" width="18.08984375" style="254" customWidth="1"/>
    <col min="3247" max="3247" width="6.36328125" style="254" customWidth="1"/>
    <col min="3248" max="3248" width="8" style="254" customWidth="1"/>
    <col min="3249" max="3250" width="6.36328125" style="254" customWidth="1"/>
    <col min="3251" max="3252" width="8" style="254" customWidth="1"/>
    <col min="3253" max="3254" width="4.81640625" style="254" customWidth="1"/>
    <col min="3255" max="3258" width="7.81640625" style="254" customWidth="1"/>
    <col min="3259" max="3259" width="7.90625" style="254" customWidth="1"/>
    <col min="3260" max="3260" width="7.6328125" style="254" customWidth="1"/>
    <col min="3261" max="3261" width="7.08984375" style="254" customWidth="1"/>
    <col min="3262" max="3262" width="7.1796875" style="254" customWidth="1"/>
    <col min="3263" max="3263" width="7.36328125" style="254" customWidth="1"/>
    <col min="3264" max="3264" width="5.6328125" style="254" customWidth="1"/>
    <col min="3265" max="3265" width="6" style="254" customWidth="1"/>
    <col min="3266" max="3266" width="8" style="254" customWidth="1"/>
    <col min="3267" max="3276" width="7.81640625" style="254" customWidth="1"/>
    <col min="3277" max="3277" width="5.453125" style="254" customWidth="1"/>
    <col min="3278" max="3278" width="5.81640625" style="254" customWidth="1"/>
    <col min="3279" max="3495" width="8.90625" style="254"/>
    <col min="3496" max="3496" width="9.36328125" style="254" customWidth="1"/>
    <col min="3497" max="3497" width="34.81640625" style="254" customWidth="1"/>
    <col min="3498" max="3498" width="5.90625" style="254" customWidth="1"/>
    <col min="3499" max="3499" width="9.36328125" style="254" customWidth="1"/>
    <col min="3500" max="3500" width="9" style="254" customWidth="1"/>
    <col min="3501" max="3501" width="11.08984375" style="254" customWidth="1"/>
    <col min="3502" max="3502" width="18.08984375" style="254" customWidth="1"/>
    <col min="3503" max="3503" width="6.36328125" style="254" customWidth="1"/>
    <col min="3504" max="3504" width="8" style="254" customWidth="1"/>
    <col min="3505" max="3506" width="6.36328125" style="254" customWidth="1"/>
    <col min="3507" max="3508" width="8" style="254" customWidth="1"/>
    <col min="3509" max="3510" width="4.81640625" style="254" customWidth="1"/>
    <col min="3511" max="3514" width="7.81640625" style="254" customWidth="1"/>
    <col min="3515" max="3515" width="7.90625" style="254" customWidth="1"/>
    <col min="3516" max="3516" width="7.6328125" style="254" customWidth="1"/>
    <col min="3517" max="3517" width="7.08984375" style="254" customWidth="1"/>
    <col min="3518" max="3518" width="7.1796875" style="254" customWidth="1"/>
    <col min="3519" max="3519" width="7.36328125" style="254" customWidth="1"/>
    <col min="3520" max="3520" width="5.6328125" style="254" customWidth="1"/>
    <col min="3521" max="3521" width="6" style="254" customWidth="1"/>
    <col min="3522" max="3522" width="8" style="254" customWidth="1"/>
    <col min="3523" max="3532" width="7.81640625" style="254" customWidth="1"/>
    <col min="3533" max="3533" width="5.453125" style="254" customWidth="1"/>
    <col min="3534" max="3534" width="5.81640625" style="254" customWidth="1"/>
    <col min="3535" max="3751" width="8.90625" style="254"/>
    <col min="3752" max="3752" width="9.36328125" style="254" customWidth="1"/>
    <col min="3753" max="3753" width="34.81640625" style="254" customWidth="1"/>
    <col min="3754" max="3754" width="5.90625" style="254" customWidth="1"/>
    <col min="3755" max="3755" width="9.36328125" style="254" customWidth="1"/>
    <col min="3756" max="3756" width="9" style="254" customWidth="1"/>
    <col min="3757" max="3757" width="11.08984375" style="254" customWidth="1"/>
    <col min="3758" max="3758" width="18.08984375" style="254" customWidth="1"/>
    <col min="3759" max="3759" width="6.36328125" style="254" customWidth="1"/>
    <col min="3760" max="3760" width="8" style="254" customWidth="1"/>
    <col min="3761" max="3762" width="6.36328125" style="254" customWidth="1"/>
    <col min="3763" max="3764" width="8" style="254" customWidth="1"/>
    <col min="3765" max="3766" width="4.81640625" style="254" customWidth="1"/>
    <col min="3767" max="3770" width="7.81640625" style="254" customWidth="1"/>
    <col min="3771" max="3771" width="7.90625" style="254" customWidth="1"/>
    <col min="3772" max="3772" width="7.6328125" style="254" customWidth="1"/>
    <col min="3773" max="3773" width="7.08984375" style="254" customWidth="1"/>
    <col min="3774" max="3774" width="7.1796875" style="254" customWidth="1"/>
    <col min="3775" max="3775" width="7.36328125" style="254" customWidth="1"/>
    <col min="3776" max="3776" width="5.6328125" style="254" customWidth="1"/>
    <col min="3777" max="3777" width="6" style="254" customWidth="1"/>
    <col min="3778" max="3778" width="8" style="254" customWidth="1"/>
    <col min="3779" max="3788" width="7.81640625" style="254" customWidth="1"/>
    <col min="3789" max="3789" width="5.453125" style="254" customWidth="1"/>
    <col min="3790" max="3790" width="5.81640625" style="254" customWidth="1"/>
    <col min="3791" max="4007" width="8.90625" style="254"/>
    <col min="4008" max="4008" width="9.36328125" style="254" customWidth="1"/>
    <col min="4009" max="4009" width="34.81640625" style="254" customWidth="1"/>
    <col min="4010" max="4010" width="5.90625" style="254" customWidth="1"/>
    <col min="4011" max="4011" width="9.36328125" style="254" customWidth="1"/>
    <col min="4012" max="4012" width="9" style="254" customWidth="1"/>
    <col min="4013" max="4013" width="11.08984375" style="254" customWidth="1"/>
    <col min="4014" max="4014" width="18.08984375" style="254" customWidth="1"/>
    <col min="4015" max="4015" width="6.36328125" style="254" customWidth="1"/>
    <col min="4016" max="4016" width="8" style="254" customWidth="1"/>
    <col min="4017" max="4018" width="6.36328125" style="254" customWidth="1"/>
    <col min="4019" max="4020" width="8" style="254" customWidth="1"/>
    <col min="4021" max="4022" width="4.81640625" style="254" customWidth="1"/>
    <col min="4023" max="4026" width="7.81640625" style="254" customWidth="1"/>
    <col min="4027" max="4027" width="7.90625" style="254" customWidth="1"/>
    <col min="4028" max="4028" width="7.6328125" style="254" customWidth="1"/>
    <col min="4029" max="4029" width="7.08984375" style="254" customWidth="1"/>
    <col min="4030" max="4030" width="7.1796875" style="254" customWidth="1"/>
    <col min="4031" max="4031" width="7.36328125" style="254" customWidth="1"/>
    <col min="4032" max="4032" width="5.6328125" style="254" customWidth="1"/>
    <col min="4033" max="4033" width="6" style="254" customWidth="1"/>
    <col min="4034" max="4034" width="8" style="254" customWidth="1"/>
    <col min="4035" max="4044" width="7.81640625" style="254" customWidth="1"/>
    <col min="4045" max="4045" width="5.453125" style="254" customWidth="1"/>
    <col min="4046" max="4046" width="5.81640625" style="254" customWidth="1"/>
    <col min="4047" max="4263" width="8.90625" style="254"/>
    <col min="4264" max="4264" width="9.36328125" style="254" customWidth="1"/>
    <col min="4265" max="4265" width="34.81640625" style="254" customWidth="1"/>
    <col min="4266" max="4266" width="5.90625" style="254" customWidth="1"/>
    <col min="4267" max="4267" width="9.36328125" style="254" customWidth="1"/>
    <col min="4268" max="4268" width="9" style="254" customWidth="1"/>
    <col min="4269" max="4269" width="11.08984375" style="254" customWidth="1"/>
    <col min="4270" max="4270" width="18.08984375" style="254" customWidth="1"/>
    <col min="4271" max="4271" width="6.36328125" style="254" customWidth="1"/>
    <col min="4272" max="4272" width="8" style="254" customWidth="1"/>
    <col min="4273" max="4274" width="6.36328125" style="254" customWidth="1"/>
    <col min="4275" max="4276" width="8" style="254" customWidth="1"/>
    <col min="4277" max="4278" width="4.81640625" style="254" customWidth="1"/>
    <col min="4279" max="4282" width="7.81640625" style="254" customWidth="1"/>
    <col min="4283" max="4283" width="7.90625" style="254" customWidth="1"/>
    <col min="4284" max="4284" width="7.6328125" style="254" customWidth="1"/>
    <col min="4285" max="4285" width="7.08984375" style="254" customWidth="1"/>
    <col min="4286" max="4286" width="7.1796875" style="254" customWidth="1"/>
    <col min="4287" max="4287" width="7.36328125" style="254" customWidth="1"/>
    <col min="4288" max="4288" width="5.6328125" style="254" customWidth="1"/>
    <col min="4289" max="4289" width="6" style="254" customWidth="1"/>
    <col min="4290" max="4290" width="8" style="254" customWidth="1"/>
    <col min="4291" max="4300" width="7.81640625" style="254" customWidth="1"/>
    <col min="4301" max="4301" width="5.453125" style="254" customWidth="1"/>
    <col min="4302" max="4302" width="5.81640625" style="254" customWidth="1"/>
    <col min="4303" max="4519" width="8.90625" style="254"/>
    <col min="4520" max="4520" width="9.36328125" style="254" customWidth="1"/>
    <col min="4521" max="4521" width="34.81640625" style="254" customWidth="1"/>
    <col min="4522" max="4522" width="5.90625" style="254" customWidth="1"/>
    <col min="4523" max="4523" width="9.36328125" style="254" customWidth="1"/>
    <col min="4524" max="4524" width="9" style="254" customWidth="1"/>
    <col min="4525" max="4525" width="11.08984375" style="254" customWidth="1"/>
    <col min="4526" max="4526" width="18.08984375" style="254" customWidth="1"/>
    <col min="4527" max="4527" width="6.36328125" style="254" customWidth="1"/>
    <col min="4528" max="4528" width="8" style="254" customWidth="1"/>
    <col min="4529" max="4530" width="6.36328125" style="254" customWidth="1"/>
    <col min="4531" max="4532" width="8" style="254" customWidth="1"/>
    <col min="4533" max="4534" width="4.81640625" style="254" customWidth="1"/>
    <col min="4535" max="4538" width="7.81640625" style="254" customWidth="1"/>
    <col min="4539" max="4539" width="7.90625" style="254" customWidth="1"/>
    <col min="4540" max="4540" width="7.6328125" style="254" customWidth="1"/>
    <col min="4541" max="4541" width="7.08984375" style="254" customWidth="1"/>
    <col min="4542" max="4542" width="7.1796875" style="254" customWidth="1"/>
    <col min="4543" max="4543" width="7.36328125" style="254" customWidth="1"/>
    <col min="4544" max="4544" width="5.6328125" style="254" customWidth="1"/>
    <col min="4545" max="4545" width="6" style="254" customWidth="1"/>
    <col min="4546" max="4546" width="8" style="254" customWidth="1"/>
    <col min="4547" max="4556" width="7.81640625" style="254" customWidth="1"/>
    <col min="4557" max="4557" width="5.453125" style="254" customWidth="1"/>
    <col min="4558" max="4558" width="5.81640625" style="254" customWidth="1"/>
    <col min="4559" max="4775" width="8.90625" style="254"/>
    <col min="4776" max="4776" width="9.36328125" style="254" customWidth="1"/>
    <col min="4777" max="4777" width="34.81640625" style="254" customWidth="1"/>
    <col min="4778" max="4778" width="5.90625" style="254" customWidth="1"/>
    <col min="4779" max="4779" width="9.36328125" style="254" customWidth="1"/>
    <col min="4780" max="4780" width="9" style="254" customWidth="1"/>
    <col min="4781" max="4781" width="11.08984375" style="254" customWidth="1"/>
    <col min="4782" max="4782" width="18.08984375" style="254" customWidth="1"/>
    <col min="4783" max="4783" width="6.36328125" style="254" customWidth="1"/>
    <col min="4784" max="4784" width="8" style="254" customWidth="1"/>
    <col min="4785" max="4786" width="6.36328125" style="254" customWidth="1"/>
    <col min="4787" max="4788" width="8" style="254" customWidth="1"/>
    <col min="4789" max="4790" width="4.81640625" style="254" customWidth="1"/>
    <col min="4791" max="4794" width="7.81640625" style="254" customWidth="1"/>
    <col min="4795" max="4795" width="7.90625" style="254" customWidth="1"/>
    <col min="4796" max="4796" width="7.6328125" style="254" customWidth="1"/>
    <col min="4797" max="4797" width="7.08984375" style="254" customWidth="1"/>
    <col min="4798" max="4798" width="7.1796875" style="254" customWidth="1"/>
    <col min="4799" max="4799" width="7.36328125" style="254" customWidth="1"/>
    <col min="4800" max="4800" width="5.6328125" style="254" customWidth="1"/>
    <col min="4801" max="4801" width="6" style="254" customWidth="1"/>
    <col min="4802" max="4802" width="8" style="254" customWidth="1"/>
    <col min="4803" max="4812" width="7.81640625" style="254" customWidth="1"/>
    <col min="4813" max="4813" width="5.453125" style="254" customWidth="1"/>
    <col min="4814" max="4814" width="5.81640625" style="254" customWidth="1"/>
    <col min="4815" max="5031" width="8.90625" style="254"/>
    <col min="5032" max="5032" width="9.36328125" style="254" customWidth="1"/>
    <col min="5033" max="5033" width="34.81640625" style="254" customWidth="1"/>
    <col min="5034" max="5034" width="5.90625" style="254" customWidth="1"/>
    <col min="5035" max="5035" width="9.36328125" style="254" customWidth="1"/>
    <col min="5036" max="5036" width="9" style="254" customWidth="1"/>
    <col min="5037" max="5037" width="11.08984375" style="254" customWidth="1"/>
    <col min="5038" max="5038" width="18.08984375" style="254" customWidth="1"/>
    <col min="5039" max="5039" width="6.36328125" style="254" customWidth="1"/>
    <col min="5040" max="5040" width="8" style="254" customWidth="1"/>
    <col min="5041" max="5042" width="6.36328125" style="254" customWidth="1"/>
    <col min="5043" max="5044" width="8" style="254" customWidth="1"/>
    <col min="5045" max="5046" width="4.81640625" style="254" customWidth="1"/>
    <col min="5047" max="5050" width="7.81640625" style="254" customWidth="1"/>
    <col min="5051" max="5051" width="7.90625" style="254" customWidth="1"/>
    <col min="5052" max="5052" width="7.6328125" style="254" customWidth="1"/>
    <col min="5053" max="5053" width="7.08984375" style="254" customWidth="1"/>
    <col min="5054" max="5054" width="7.1796875" style="254" customWidth="1"/>
    <col min="5055" max="5055" width="7.36328125" style="254" customWidth="1"/>
    <col min="5056" max="5056" width="5.6328125" style="254" customWidth="1"/>
    <col min="5057" max="5057" width="6" style="254" customWidth="1"/>
    <col min="5058" max="5058" width="8" style="254" customWidth="1"/>
    <col min="5059" max="5068" width="7.81640625" style="254" customWidth="1"/>
    <col min="5069" max="5069" width="5.453125" style="254" customWidth="1"/>
    <col min="5070" max="5070" width="5.81640625" style="254" customWidth="1"/>
    <col min="5071" max="5287" width="8.90625" style="254"/>
    <col min="5288" max="5288" width="9.36328125" style="254" customWidth="1"/>
    <col min="5289" max="5289" width="34.81640625" style="254" customWidth="1"/>
    <col min="5290" max="5290" width="5.90625" style="254" customWidth="1"/>
    <col min="5291" max="5291" width="9.36328125" style="254" customWidth="1"/>
    <col min="5292" max="5292" width="9" style="254" customWidth="1"/>
    <col min="5293" max="5293" width="11.08984375" style="254" customWidth="1"/>
    <col min="5294" max="5294" width="18.08984375" style="254" customWidth="1"/>
    <col min="5295" max="5295" width="6.36328125" style="254" customWidth="1"/>
    <col min="5296" max="5296" width="8" style="254" customWidth="1"/>
    <col min="5297" max="5298" width="6.36328125" style="254" customWidth="1"/>
    <col min="5299" max="5300" width="8" style="254" customWidth="1"/>
    <col min="5301" max="5302" width="4.81640625" style="254" customWidth="1"/>
    <col min="5303" max="5306" width="7.81640625" style="254" customWidth="1"/>
    <col min="5307" max="5307" width="7.90625" style="254" customWidth="1"/>
    <col min="5308" max="5308" width="7.6328125" style="254" customWidth="1"/>
    <col min="5309" max="5309" width="7.08984375" style="254" customWidth="1"/>
    <col min="5310" max="5310" width="7.1796875" style="254" customWidth="1"/>
    <col min="5311" max="5311" width="7.36328125" style="254" customWidth="1"/>
    <col min="5312" max="5312" width="5.6328125" style="254" customWidth="1"/>
    <col min="5313" max="5313" width="6" style="254" customWidth="1"/>
    <col min="5314" max="5314" width="8" style="254" customWidth="1"/>
    <col min="5315" max="5324" width="7.81640625" style="254" customWidth="1"/>
    <col min="5325" max="5325" width="5.453125" style="254" customWidth="1"/>
    <col min="5326" max="5326" width="5.81640625" style="254" customWidth="1"/>
    <col min="5327" max="5543" width="8.90625" style="254"/>
    <col min="5544" max="5544" width="9.36328125" style="254" customWidth="1"/>
    <col min="5545" max="5545" width="34.81640625" style="254" customWidth="1"/>
    <col min="5546" max="5546" width="5.90625" style="254" customWidth="1"/>
    <col min="5547" max="5547" width="9.36328125" style="254" customWidth="1"/>
    <col min="5548" max="5548" width="9" style="254" customWidth="1"/>
    <col min="5549" max="5549" width="11.08984375" style="254" customWidth="1"/>
    <col min="5550" max="5550" width="18.08984375" style="254" customWidth="1"/>
    <col min="5551" max="5551" width="6.36328125" style="254" customWidth="1"/>
    <col min="5552" max="5552" width="8" style="254" customWidth="1"/>
    <col min="5553" max="5554" width="6.36328125" style="254" customWidth="1"/>
    <col min="5555" max="5556" width="8" style="254" customWidth="1"/>
    <col min="5557" max="5558" width="4.81640625" style="254" customWidth="1"/>
    <col min="5559" max="5562" width="7.81640625" style="254" customWidth="1"/>
    <col min="5563" max="5563" width="7.90625" style="254" customWidth="1"/>
    <col min="5564" max="5564" width="7.6328125" style="254" customWidth="1"/>
    <col min="5565" max="5565" width="7.08984375" style="254" customWidth="1"/>
    <col min="5566" max="5566" width="7.1796875" style="254" customWidth="1"/>
    <col min="5567" max="5567" width="7.36328125" style="254" customWidth="1"/>
    <col min="5568" max="5568" width="5.6328125" style="254" customWidth="1"/>
    <col min="5569" max="5569" width="6" style="254" customWidth="1"/>
    <col min="5570" max="5570" width="8" style="254" customWidth="1"/>
    <col min="5571" max="5580" width="7.81640625" style="254" customWidth="1"/>
    <col min="5581" max="5581" width="5.453125" style="254" customWidth="1"/>
    <col min="5582" max="5582" width="5.81640625" style="254" customWidth="1"/>
    <col min="5583" max="5799" width="8.90625" style="254"/>
    <col min="5800" max="5800" width="9.36328125" style="254" customWidth="1"/>
    <col min="5801" max="5801" width="34.81640625" style="254" customWidth="1"/>
    <col min="5802" max="5802" width="5.90625" style="254" customWidth="1"/>
    <col min="5803" max="5803" width="9.36328125" style="254" customWidth="1"/>
    <col min="5804" max="5804" width="9" style="254" customWidth="1"/>
    <col min="5805" max="5805" width="11.08984375" style="254" customWidth="1"/>
    <col min="5806" max="5806" width="18.08984375" style="254" customWidth="1"/>
    <col min="5807" max="5807" width="6.36328125" style="254" customWidth="1"/>
    <col min="5808" max="5808" width="8" style="254" customWidth="1"/>
    <col min="5809" max="5810" width="6.36328125" style="254" customWidth="1"/>
    <col min="5811" max="5812" width="8" style="254" customWidth="1"/>
    <col min="5813" max="5814" width="4.81640625" style="254" customWidth="1"/>
    <col min="5815" max="5818" width="7.81640625" style="254" customWidth="1"/>
    <col min="5819" max="5819" width="7.90625" style="254" customWidth="1"/>
    <col min="5820" max="5820" width="7.6328125" style="254" customWidth="1"/>
    <col min="5821" max="5821" width="7.08984375" style="254" customWidth="1"/>
    <col min="5822" max="5822" width="7.1796875" style="254" customWidth="1"/>
    <col min="5823" max="5823" width="7.36328125" style="254" customWidth="1"/>
    <col min="5824" max="5824" width="5.6328125" style="254" customWidth="1"/>
    <col min="5825" max="5825" width="6" style="254" customWidth="1"/>
    <col min="5826" max="5826" width="8" style="254" customWidth="1"/>
    <col min="5827" max="5836" width="7.81640625" style="254" customWidth="1"/>
    <col min="5837" max="5837" width="5.453125" style="254" customWidth="1"/>
    <col min="5838" max="5838" width="5.81640625" style="254" customWidth="1"/>
    <col min="5839" max="6055" width="8.90625" style="254"/>
    <col min="6056" max="6056" width="9.36328125" style="254" customWidth="1"/>
    <col min="6057" max="6057" width="34.81640625" style="254" customWidth="1"/>
    <col min="6058" max="6058" width="5.90625" style="254" customWidth="1"/>
    <col min="6059" max="6059" width="9.36328125" style="254" customWidth="1"/>
    <col min="6060" max="6060" width="9" style="254" customWidth="1"/>
    <col min="6061" max="6061" width="11.08984375" style="254" customWidth="1"/>
    <col min="6062" max="6062" width="18.08984375" style="254" customWidth="1"/>
    <col min="6063" max="6063" width="6.36328125" style="254" customWidth="1"/>
    <col min="6064" max="6064" width="8" style="254" customWidth="1"/>
    <col min="6065" max="6066" width="6.36328125" style="254" customWidth="1"/>
    <col min="6067" max="6068" width="8" style="254" customWidth="1"/>
    <col min="6069" max="6070" width="4.81640625" style="254" customWidth="1"/>
    <col min="6071" max="6074" width="7.81640625" style="254" customWidth="1"/>
    <col min="6075" max="6075" width="7.90625" style="254" customWidth="1"/>
    <col min="6076" max="6076" width="7.6328125" style="254" customWidth="1"/>
    <col min="6077" max="6077" width="7.08984375" style="254" customWidth="1"/>
    <col min="6078" max="6078" width="7.1796875" style="254" customWidth="1"/>
    <col min="6079" max="6079" width="7.36328125" style="254" customWidth="1"/>
    <col min="6080" max="6080" width="5.6328125" style="254" customWidth="1"/>
    <col min="6081" max="6081" width="6" style="254" customWidth="1"/>
    <col min="6082" max="6082" width="8" style="254" customWidth="1"/>
    <col min="6083" max="6092" width="7.81640625" style="254" customWidth="1"/>
    <col min="6093" max="6093" width="5.453125" style="254" customWidth="1"/>
    <col min="6094" max="6094" width="5.81640625" style="254" customWidth="1"/>
    <col min="6095" max="6311" width="8.90625" style="254"/>
    <col min="6312" max="6312" width="9.36328125" style="254" customWidth="1"/>
    <col min="6313" max="6313" width="34.81640625" style="254" customWidth="1"/>
    <col min="6314" max="6314" width="5.90625" style="254" customWidth="1"/>
    <col min="6315" max="6315" width="9.36328125" style="254" customWidth="1"/>
    <col min="6316" max="6316" width="9" style="254" customWidth="1"/>
    <col min="6317" max="6317" width="11.08984375" style="254" customWidth="1"/>
    <col min="6318" max="6318" width="18.08984375" style="254" customWidth="1"/>
    <col min="6319" max="6319" width="6.36328125" style="254" customWidth="1"/>
    <col min="6320" max="6320" width="8" style="254" customWidth="1"/>
    <col min="6321" max="6322" width="6.36328125" style="254" customWidth="1"/>
    <col min="6323" max="6324" width="8" style="254" customWidth="1"/>
    <col min="6325" max="6326" width="4.81640625" style="254" customWidth="1"/>
    <col min="6327" max="6330" width="7.81640625" style="254" customWidth="1"/>
    <col min="6331" max="6331" width="7.90625" style="254" customWidth="1"/>
    <col min="6332" max="6332" width="7.6328125" style="254" customWidth="1"/>
    <col min="6333" max="6333" width="7.08984375" style="254" customWidth="1"/>
    <col min="6334" max="6334" width="7.1796875" style="254" customWidth="1"/>
    <col min="6335" max="6335" width="7.36328125" style="254" customWidth="1"/>
    <col min="6336" max="6336" width="5.6328125" style="254" customWidth="1"/>
    <col min="6337" max="6337" width="6" style="254" customWidth="1"/>
    <col min="6338" max="6338" width="8" style="254" customWidth="1"/>
    <col min="6339" max="6348" width="7.81640625" style="254" customWidth="1"/>
    <col min="6349" max="6349" width="5.453125" style="254" customWidth="1"/>
    <col min="6350" max="6350" width="5.81640625" style="254" customWidth="1"/>
    <col min="6351" max="6567" width="8.90625" style="254"/>
    <col min="6568" max="6568" width="9.36328125" style="254" customWidth="1"/>
    <col min="6569" max="6569" width="34.81640625" style="254" customWidth="1"/>
    <col min="6570" max="6570" width="5.90625" style="254" customWidth="1"/>
    <col min="6571" max="6571" width="9.36328125" style="254" customWidth="1"/>
    <col min="6572" max="6572" width="9" style="254" customWidth="1"/>
    <col min="6573" max="6573" width="11.08984375" style="254" customWidth="1"/>
    <col min="6574" max="6574" width="18.08984375" style="254" customWidth="1"/>
    <col min="6575" max="6575" width="6.36328125" style="254" customWidth="1"/>
    <col min="6576" max="6576" width="8" style="254" customWidth="1"/>
    <col min="6577" max="6578" width="6.36328125" style="254" customWidth="1"/>
    <col min="6579" max="6580" width="8" style="254" customWidth="1"/>
    <col min="6581" max="6582" width="4.81640625" style="254" customWidth="1"/>
    <col min="6583" max="6586" width="7.81640625" style="254" customWidth="1"/>
    <col min="6587" max="6587" width="7.90625" style="254" customWidth="1"/>
    <col min="6588" max="6588" width="7.6328125" style="254" customWidth="1"/>
    <col min="6589" max="6589" width="7.08984375" style="254" customWidth="1"/>
    <col min="6590" max="6590" width="7.1796875" style="254" customWidth="1"/>
    <col min="6591" max="6591" width="7.36328125" style="254" customWidth="1"/>
    <col min="6592" max="6592" width="5.6328125" style="254" customWidth="1"/>
    <col min="6593" max="6593" width="6" style="254" customWidth="1"/>
    <col min="6594" max="6594" width="8" style="254" customWidth="1"/>
    <col min="6595" max="6604" width="7.81640625" style="254" customWidth="1"/>
    <col min="6605" max="6605" width="5.453125" style="254" customWidth="1"/>
    <col min="6606" max="6606" width="5.81640625" style="254" customWidth="1"/>
    <col min="6607" max="6823" width="8.90625" style="254"/>
    <col min="6824" max="6824" width="9.36328125" style="254" customWidth="1"/>
    <col min="6825" max="6825" width="34.81640625" style="254" customWidth="1"/>
    <col min="6826" max="6826" width="5.90625" style="254" customWidth="1"/>
    <col min="6827" max="6827" width="9.36328125" style="254" customWidth="1"/>
    <col min="6828" max="6828" width="9" style="254" customWidth="1"/>
    <col min="6829" max="6829" width="11.08984375" style="254" customWidth="1"/>
    <col min="6830" max="6830" width="18.08984375" style="254" customWidth="1"/>
    <col min="6831" max="6831" width="6.36328125" style="254" customWidth="1"/>
    <col min="6832" max="6832" width="8" style="254" customWidth="1"/>
    <col min="6833" max="6834" width="6.36328125" style="254" customWidth="1"/>
    <col min="6835" max="6836" width="8" style="254" customWidth="1"/>
    <col min="6837" max="6838" width="4.81640625" style="254" customWidth="1"/>
    <col min="6839" max="6842" width="7.81640625" style="254" customWidth="1"/>
    <col min="6843" max="6843" width="7.90625" style="254" customWidth="1"/>
    <col min="6844" max="6844" width="7.6328125" style="254" customWidth="1"/>
    <col min="6845" max="6845" width="7.08984375" style="254" customWidth="1"/>
    <col min="6846" max="6846" width="7.1796875" style="254" customWidth="1"/>
    <col min="6847" max="6847" width="7.36328125" style="254" customWidth="1"/>
    <col min="6848" max="6848" width="5.6328125" style="254" customWidth="1"/>
    <col min="6849" max="6849" width="6" style="254" customWidth="1"/>
    <col min="6850" max="6850" width="8" style="254" customWidth="1"/>
    <col min="6851" max="6860" width="7.81640625" style="254" customWidth="1"/>
    <col min="6861" max="6861" width="5.453125" style="254" customWidth="1"/>
    <col min="6862" max="6862" width="5.81640625" style="254" customWidth="1"/>
    <col min="6863" max="7079" width="8.90625" style="254"/>
    <col min="7080" max="7080" width="9.36328125" style="254" customWidth="1"/>
    <col min="7081" max="7081" width="34.81640625" style="254" customWidth="1"/>
    <col min="7082" max="7082" width="5.90625" style="254" customWidth="1"/>
    <col min="7083" max="7083" width="9.36328125" style="254" customWidth="1"/>
    <col min="7084" max="7084" width="9" style="254" customWidth="1"/>
    <col min="7085" max="7085" width="11.08984375" style="254" customWidth="1"/>
    <col min="7086" max="7086" width="18.08984375" style="254" customWidth="1"/>
    <col min="7087" max="7087" width="6.36328125" style="254" customWidth="1"/>
    <col min="7088" max="7088" width="8" style="254" customWidth="1"/>
    <col min="7089" max="7090" width="6.36328125" style="254" customWidth="1"/>
    <col min="7091" max="7092" width="8" style="254" customWidth="1"/>
    <col min="7093" max="7094" width="4.81640625" style="254" customWidth="1"/>
    <col min="7095" max="7098" width="7.81640625" style="254" customWidth="1"/>
    <col min="7099" max="7099" width="7.90625" style="254" customWidth="1"/>
    <col min="7100" max="7100" width="7.6328125" style="254" customWidth="1"/>
    <col min="7101" max="7101" width="7.08984375" style="254" customWidth="1"/>
    <col min="7102" max="7102" width="7.1796875" style="254" customWidth="1"/>
    <col min="7103" max="7103" width="7.36328125" style="254" customWidth="1"/>
    <col min="7104" max="7104" width="5.6328125" style="254" customWidth="1"/>
    <col min="7105" max="7105" width="6" style="254" customWidth="1"/>
    <col min="7106" max="7106" width="8" style="254" customWidth="1"/>
    <col min="7107" max="7116" width="7.81640625" style="254" customWidth="1"/>
    <col min="7117" max="7117" width="5.453125" style="254" customWidth="1"/>
    <col min="7118" max="7118" width="5.81640625" style="254" customWidth="1"/>
    <col min="7119" max="7335" width="8.90625" style="254"/>
    <col min="7336" max="7336" width="9.36328125" style="254" customWidth="1"/>
    <col min="7337" max="7337" width="34.81640625" style="254" customWidth="1"/>
    <col min="7338" max="7338" width="5.90625" style="254" customWidth="1"/>
    <col min="7339" max="7339" width="9.36328125" style="254" customWidth="1"/>
    <col min="7340" max="7340" width="9" style="254" customWidth="1"/>
    <col min="7341" max="7341" width="11.08984375" style="254" customWidth="1"/>
    <col min="7342" max="7342" width="18.08984375" style="254" customWidth="1"/>
    <col min="7343" max="7343" width="6.36328125" style="254" customWidth="1"/>
    <col min="7344" max="7344" width="8" style="254" customWidth="1"/>
    <col min="7345" max="7346" width="6.36328125" style="254" customWidth="1"/>
    <col min="7347" max="7348" width="8" style="254" customWidth="1"/>
    <col min="7349" max="7350" width="4.81640625" style="254" customWidth="1"/>
    <col min="7351" max="7354" width="7.81640625" style="254" customWidth="1"/>
    <col min="7355" max="7355" width="7.90625" style="254" customWidth="1"/>
    <col min="7356" max="7356" width="7.6328125" style="254" customWidth="1"/>
    <col min="7357" max="7357" width="7.08984375" style="254" customWidth="1"/>
    <col min="7358" max="7358" width="7.1796875" style="254" customWidth="1"/>
    <col min="7359" max="7359" width="7.36328125" style="254" customWidth="1"/>
    <col min="7360" max="7360" width="5.6328125" style="254" customWidth="1"/>
    <col min="7361" max="7361" width="6" style="254" customWidth="1"/>
    <col min="7362" max="7362" width="8" style="254" customWidth="1"/>
    <col min="7363" max="7372" width="7.81640625" style="254" customWidth="1"/>
    <col min="7373" max="7373" width="5.453125" style="254" customWidth="1"/>
    <col min="7374" max="7374" width="5.81640625" style="254" customWidth="1"/>
    <col min="7375" max="7591" width="8.90625" style="254"/>
    <col min="7592" max="7592" width="9.36328125" style="254" customWidth="1"/>
    <col min="7593" max="7593" width="34.81640625" style="254" customWidth="1"/>
    <col min="7594" max="7594" width="5.90625" style="254" customWidth="1"/>
    <col min="7595" max="7595" width="9.36328125" style="254" customWidth="1"/>
    <col min="7596" max="7596" width="9" style="254" customWidth="1"/>
    <col min="7597" max="7597" width="11.08984375" style="254" customWidth="1"/>
    <col min="7598" max="7598" width="18.08984375" style="254" customWidth="1"/>
    <col min="7599" max="7599" width="6.36328125" style="254" customWidth="1"/>
    <col min="7600" max="7600" width="8" style="254" customWidth="1"/>
    <col min="7601" max="7602" width="6.36328125" style="254" customWidth="1"/>
    <col min="7603" max="7604" width="8" style="254" customWidth="1"/>
    <col min="7605" max="7606" width="4.81640625" style="254" customWidth="1"/>
    <col min="7607" max="7610" width="7.81640625" style="254" customWidth="1"/>
    <col min="7611" max="7611" width="7.90625" style="254" customWidth="1"/>
    <col min="7612" max="7612" width="7.6328125" style="254" customWidth="1"/>
    <col min="7613" max="7613" width="7.08984375" style="254" customWidth="1"/>
    <col min="7614" max="7614" width="7.1796875" style="254" customWidth="1"/>
    <col min="7615" max="7615" width="7.36328125" style="254" customWidth="1"/>
    <col min="7616" max="7616" width="5.6328125" style="254" customWidth="1"/>
    <col min="7617" max="7617" width="6" style="254" customWidth="1"/>
    <col min="7618" max="7618" width="8" style="254" customWidth="1"/>
    <col min="7619" max="7628" width="7.81640625" style="254" customWidth="1"/>
    <col min="7629" max="7629" width="5.453125" style="254" customWidth="1"/>
    <col min="7630" max="7630" width="5.81640625" style="254" customWidth="1"/>
    <col min="7631" max="7847" width="8.90625" style="254"/>
    <col min="7848" max="7848" width="9.36328125" style="254" customWidth="1"/>
    <col min="7849" max="7849" width="34.81640625" style="254" customWidth="1"/>
    <col min="7850" max="7850" width="5.90625" style="254" customWidth="1"/>
    <col min="7851" max="7851" width="9.36328125" style="254" customWidth="1"/>
    <col min="7852" max="7852" width="9" style="254" customWidth="1"/>
    <col min="7853" max="7853" width="11.08984375" style="254" customWidth="1"/>
    <col min="7854" max="7854" width="18.08984375" style="254" customWidth="1"/>
    <col min="7855" max="7855" width="6.36328125" style="254" customWidth="1"/>
    <col min="7856" max="7856" width="8" style="254" customWidth="1"/>
    <col min="7857" max="7858" width="6.36328125" style="254" customWidth="1"/>
    <col min="7859" max="7860" width="8" style="254" customWidth="1"/>
    <col min="7861" max="7862" width="4.81640625" style="254" customWidth="1"/>
    <col min="7863" max="7866" width="7.81640625" style="254" customWidth="1"/>
    <col min="7867" max="7867" width="7.90625" style="254" customWidth="1"/>
    <col min="7868" max="7868" width="7.6328125" style="254" customWidth="1"/>
    <col min="7869" max="7869" width="7.08984375" style="254" customWidth="1"/>
    <col min="7870" max="7870" width="7.1796875" style="254" customWidth="1"/>
    <col min="7871" max="7871" width="7.36328125" style="254" customWidth="1"/>
    <col min="7872" max="7872" width="5.6328125" style="254" customWidth="1"/>
    <col min="7873" max="7873" width="6" style="254" customWidth="1"/>
    <col min="7874" max="7874" width="8" style="254" customWidth="1"/>
    <col min="7875" max="7884" width="7.81640625" style="254" customWidth="1"/>
    <col min="7885" max="7885" width="5.453125" style="254" customWidth="1"/>
    <col min="7886" max="7886" width="5.81640625" style="254" customWidth="1"/>
    <col min="7887" max="8103" width="8.90625" style="254"/>
    <col min="8104" max="8104" width="9.36328125" style="254" customWidth="1"/>
    <col min="8105" max="8105" width="34.81640625" style="254" customWidth="1"/>
    <col min="8106" max="8106" width="5.90625" style="254" customWidth="1"/>
    <col min="8107" max="8107" width="9.36328125" style="254" customWidth="1"/>
    <col min="8108" max="8108" width="9" style="254" customWidth="1"/>
    <col min="8109" max="8109" width="11.08984375" style="254" customWidth="1"/>
    <col min="8110" max="8110" width="18.08984375" style="254" customWidth="1"/>
    <col min="8111" max="8111" width="6.36328125" style="254" customWidth="1"/>
    <col min="8112" max="8112" width="8" style="254" customWidth="1"/>
    <col min="8113" max="8114" width="6.36328125" style="254" customWidth="1"/>
    <col min="8115" max="8116" width="8" style="254" customWidth="1"/>
    <col min="8117" max="8118" width="4.81640625" style="254" customWidth="1"/>
    <col min="8119" max="8122" width="7.81640625" style="254" customWidth="1"/>
    <col min="8123" max="8123" width="7.90625" style="254" customWidth="1"/>
    <col min="8124" max="8124" width="7.6328125" style="254" customWidth="1"/>
    <col min="8125" max="8125" width="7.08984375" style="254" customWidth="1"/>
    <col min="8126" max="8126" width="7.1796875" style="254" customWidth="1"/>
    <col min="8127" max="8127" width="7.36328125" style="254" customWidth="1"/>
    <col min="8128" max="8128" width="5.6328125" style="254" customWidth="1"/>
    <col min="8129" max="8129" width="6" style="254" customWidth="1"/>
    <col min="8130" max="8130" width="8" style="254" customWidth="1"/>
    <col min="8131" max="8140" width="7.81640625" style="254" customWidth="1"/>
    <col min="8141" max="8141" width="5.453125" style="254" customWidth="1"/>
    <col min="8142" max="8142" width="5.81640625" style="254" customWidth="1"/>
    <col min="8143" max="8359" width="8.90625" style="254"/>
    <col min="8360" max="8360" width="9.36328125" style="254" customWidth="1"/>
    <col min="8361" max="8361" width="34.81640625" style="254" customWidth="1"/>
    <col min="8362" max="8362" width="5.90625" style="254" customWidth="1"/>
    <col min="8363" max="8363" width="9.36328125" style="254" customWidth="1"/>
    <col min="8364" max="8364" width="9" style="254" customWidth="1"/>
    <col min="8365" max="8365" width="11.08984375" style="254" customWidth="1"/>
    <col min="8366" max="8366" width="18.08984375" style="254" customWidth="1"/>
    <col min="8367" max="8367" width="6.36328125" style="254" customWidth="1"/>
    <col min="8368" max="8368" width="8" style="254" customWidth="1"/>
    <col min="8369" max="8370" width="6.36328125" style="254" customWidth="1"/>
    <col min="8371" max="8372" width="8" style="254" customWidth="1"/>
    <col min="8373" max="8374" width="4.81640625" style="254" customWidth="1"/>
    <col min="8375" max="8378" width="7.81640625" style="254" customWidth="1"/>
    <col min="8379" max="8379" width="7.90625" style="254" customWidth="1"/>
    <col min="8380" max="8380" width="7.6328125" style="254" customWidth="1"/>
    <col min="8381" max="8381" width="7.08984375" style="254" customWidth="1"/>
    <col min="8382" max="8382" width="7.1796875" style="254" customWidth="1"/>
    <col min="8383" max="8383" width="7.36328125" style="254" customWidth="1"/>
    <col min="8384" max="8384" width="5.6328125" style="254" customWidth="1"/>
    <col min="8385" max="8385" width="6" style="254" customWidth="1"/>
    <col min="8386" max="8386" width="8" style="254" customWidth="1"/>
    <col min="8387" max="8396" width="7.81640625" style="254" customWidth="1"/>
    <col min="8397" max="8397" width="5.453125" style="254" customWidth="1"/>
    <col min="8398" max="8398" width="5.81640625" style="254" customWidth="1"/>
    <col min="8399" max="8615" width="8.90625" style="254"/>
    <col min="8616" max="8616" width="9.36328125" style="254" customWidth="1"/>
    <col min="8617" max="8617" width="34.81640625" style="254" customWidth="1"/>
    <col min="8618" max="8618" width="5.90625" style="254" customWidth="1"/>
    <col min="8619" max="8619" width="9.36328125" style="254" customWidth="1"/>
    <col min="8620" max="8620" width="9" style="254" customWidth="1"/>
    <col min="8621" max="8621" width="11.08984375" style="254" customWidth="1"/>
    <col min="8622" max="8622" width="18.08984375" style="254" customWidth="1"/>
    <col min="8623" max="8623" width="6.36328125" style="254" customWidth="1"/>
    <col min="8624" max="8624" width="8" style="254" customWidth="1"/>
    <col min="8625" max="8626" width="6.36328125" style="254" customWidth="1"/>
    <col min="8627" max="8628" width="8" style="254" customWidth="1"/>
    <col min="8629" max="8630" width="4.81640625" style="254" customWidth="1"/>
    <col min="8631" max="8634" width="7.81640625" style="254" customWidth="1"/>
    <col min="8635" max="8635" width="7.90625" style="254" customWidth="1"/>
    <col min="8636" max="8636" width="7.6328125" style="254" customWidth="1"/>
    <col min="8637" max="8637" width="7.08984375" style="254" customWidth="1"/>
    <col min="8638" max="8638" width="7.1796875" style="254" customWidth="1"/>
    <col min="8639" max="8639" width="7.36328125" style="254" customWidth="1"/>
    <col min="8640" max="8640" width="5.6328125" style="254" customWidth="1"/>
    <col min="8641" max="8641" width="6" style="254" customWidth="1"/>
    <col min="8642" max="8642" width="8" style="254" customWidth="1"/>
    <col min="8643" max="8652" width="7.81640625" style="254" customWidth="1"/>
    <col min="8653" max="8653" width="5.453125" style="254" customWidth="1"/>
    <col min="8654" max="8654" width="5.81640625" style="254" customWidth="1"/>
    <col min="8655" max="8871" width="8.90625" style="254"/>
    <col min="8872" max="8872" width="9.36328125" style="254" customWidth="1"/>
    <col min="8873" max="8873" width="34.81640625" style="254" customWidth="1"/>
    <col min="8874" max="8874" width="5.90625" style="254" customWidth="1"/>
    <col min="8875" max="8875" width="9.36328125" style="254" customWidth="1"/>
    <col min="8876" max="8876" width="9" style="254" customWidth="1"/>
    <col min="8877" max="8877" width="11.08984375" style="254" customWidth="1"/>
    <col min="8878" max="8878" width="18.08984375" style="254" customWidth="1"/>
    <col min="8879" max="8879" width="6.36328125" style="254" customWidth="1"/>
    <col min="8880" max="8880" width="8" style="254" customWidth="1"/>
    <col min="8881" max="8882" width="6.36328125" style="254" customWidth="1"/>
    <col min="8883" max="8884" width="8" style="254" customWidth="1"/>
    <col min="8885" max="8886" width="4.81640625" style="254" customWidth="1"/>
    <col min="8887" max="8890" width="7.81640625" style="254" customWidth="1"/>
    <col min="8891" max="8891" width="7.90625" style="254" customWidth="1"/>
    <col min="8892" max="8892" width="7.6328125" style="254" customWidth="1"/>
    <col min="8893" max="8893" width="7.08984375" style="254" customWidth="1"/>
    <col min="8894" max="8894" width="7.1796875" style="254" customWidth="1"/>
    <col min="8895" max="8895" width="7.36328125" style="254" customWidth="1"/>
    <col min="8896" max="8896" width="5.6328125" style="254" customWidth="1"/>
    <col min="8897" max="8897" width="6" style="254" customWidth="1"/>
    <col min="8898" max="8898" width="8" style="254" customWidth="1"/>
    <col min="8899" max="8908" width="7.81640625" style="254" customWidth="1"/>
    <col min="8909" max="8909" width="5.453125" style="254" customWidth="1"/>
    <col min="8910" max="8910" width="5.81640625" style="254" customWidth="1"/>
    <col min="8911" max="9127" width="8.90625" style="254"/>
    <col min="9128" max="9128" width="9.36328125" style="254" customWidth="1"/>
    <col min="9129" max="9129" width="34.81640625" style="254" customWidth="1"/>
    <col min="9130" max="9130" width="5.90625" style="254" customWidth="1"/>
    <col min="9131" max="9131" width="9.36328125" style="254" customWidth="1"/>
    <col min="9132" max="9132" width="9" style="254" customWidth="1"/>
    <col min="9133" max="9133" width="11.08984375" style="254" customWidth="1"/>
    <col min="9134" max="9134" width="18.08984375" style="254" customWidth="1"/>
    <col min="9135" max="9135" width="6.36328125" style="254" customWidth="1"/>
    <col min="9136" max="9136" width="8" style="254" customWidth="1"/>
    <col min="9137" max="9138" width="6.36328125" style="254" customWidth="1"/>
    <col min="9139" max="9140" width="8" style="254" customWidth="1"/>
    <col min="9141" max="9142" width="4.81640625" style="254" customWidth="1"/>
    <col min="9143" max="9146" width="7.81640625" style="254" customWidth="1"/>
    <col min="9147" max="9147" width="7.90625" style="254" customWidth="1"/>
    <col min="9148" max="9148" width="7.6328125" style="254" customWidth="1"/>
    <col min="9149" max="9149" width="7.08984375" style="254" customWidth="1"/>
    <col min="9150" max="9150" width="7.1796875" style="254" customWidth="1"/>
    <col min="9151" max="9151" width="7.36328125" style="254" customWidth="1"/>
    <col min="9152" max="9152" width="5.6328125" style="254" customWidth="1"/>
    <col min="9153" max="9153" width="6" style="254" customWidth="1"/>
    <col min="9154" max="9154" width="8" style="254" customWidth="1"/>
    <col min="9155" max="9164" width="7.81640625" style="254" customWidth="1"/>
    <col min="9165" max="9165" width="5.453125" style="254" customWidth="1"/>
    <col min="9166" max="9166" width="5.81640625" style="254" customWidth="1"/>
    <col min="9167" max="9383" width="8.90625" style="254"/>
    <col min="9384" max="9384" width="9.36328125" style="254" customWidth="1"/>
    <col min="9385" max="9385" width="34.81640625" style="254" customWidth="1"/>
    <col min="9386" max="9386" width="5.90625" style="254" customWidth="1"/>
    <col min="9387" max="9387" width="9.36328125" style="254" customWidth="1"/>
    <col min="9388" max="9388" width="9" style="254" customWidth="1"/>
    <col min="9389" max="9389" width="11.08984375" style="254" customWidth="1"/>
    <col min="9390" max="9390" width="18.08984375" style="254" customWidth="1"/>
    <col min="9391" max="9391" width="6.36328125" style="254" customWidth="1"/>
    <col min="9392" max="9392" width="8" style="254" customWidth="1"/>
    <col min="9393" max="9394" width="6.36328125" style="254" customWidth="1"/>
    <col min="9395" max="9396" width="8" style="254" customWidth="1"/>
    <col min="9397" max="9398" width="4.81640625" style="254" customWidth="1"/>
    <col min="9399" max="9402" width="7.81640625" style="254" customWidth="1"/>
    <col min="9403" max="9403" width="7.90625" style="254" customWidth="1"/>
    <col min="9404" max="9404" width="7.6328125" style="254" customWidth="1"/>
    <col min="9405" max="9405" width="7.08984375" style="254" customWidth="1"/>
    <col min="9406" max="9406" width="7.1796875" style="254" customWidth="1"/>
    <col min="9407" max="9407" width="7.36328125" style="254" customWidth="1"/>
    <col min="9408" max="9408" width="5.6328125" style="254" customWidth="1"/>
    <col min="9409" max="9409" width="6" style="254" customWidth="1"/>
    <col min="9410" max="9410" width="8" style="254" customWidth="1"/>
    <col min="9411" max="9420" width="7.81640625" style="254" customWidth="1"/>
    <col min="9421" max="9421" width="5.453125" style="254" customWidth="1"/>
    <col min="9422" max="9422" width="5.81640625" style="254" customWidth="1"/>
    <col min="9423" max="9639" width="8.90625" style="254"/>
    <col min="9640" max="9640" width="9.36328125" style="254" customWidth="1"/>
    <col min="9641" max="9641" width="34.81640625" style="254" customWidth="1"/>
    <col min="9642" max="9642" width="5.90625" style="254" customWidth="1"/>
    <col min="9643" max="9643" width="9.36328125" style="254" customWidth="1"/>
    <col min="9644" max="9644" width="9" style="254" customWidth="1"/>
    <col min="9645" max="9645" width="11.08984375" style="254" customWidth="1"/>
    <col min="9646" max="9646" width="18.08984375" style="254" customWidth="1"/>
    <col min="9647" max="9647" width="6.36328125" style="254" customWidth="1"/>
    <col min="9648" max="9648" width="8" style="254" customWidth="1"/>
    <col min="9649" max="9650" width="6.36328125" style="254" customWidth="1"/>
    <col min="9651" max="9652" width="8" style="254" customWidth="1"/>
    <col min="9653" max="9654" width="4.81640625" style="254" customWidth="1"/>
    <col min="9655" max="9658" width="7.81640625" style="254" customWidth="1"/>
    <col min="9659" max="9659" width="7.90625" style="254" customWidth="1"/>
    <col min="9660" max="9660" width="7.6328125" style="254" customWidth="1"/>
    <col min="9661" max="9661" width="7.08984375" style="254" customWidth="1"/>
    <col min="9662" max="9662" width="7.1796875" style="254" customWidth="1"/>
    <col min="9663" max="9663" width="7.36328125" style="254" customWidth="1"/>
    <col min="9664" max="9664" width="5.6328125" style="254" customWidth="1"/>
    <col min="9665" max="9665" width="6" style="254" customWidth="1"/>
    <col min="9666" max="9666" width="8" style="254" customWidth="1"/>
    <col min="9667" max="9676" width="7.81640625" style="254" customWidth="1"/>
    <col min="9677" max="9677" width="5.453125" style="254" customWidth="1"/>
    <col min="9678" max="9678" width="5.81640625" style="254" customWidth="1"/>
    <col min="9679" max="9895" width="8.90625" style="254"/>
    <col min="9896" max="9896" width="9.36328125" style="254" customWidth="1"/>
    <col min="9897" max="9897" width="34.81640625" style="254" customWidth="1"/>
    <col min="9898" max="9898" width="5.90625" style="254" customWidth="1"/>
    <col min="9899" max="9899" width="9.36328125" style="254" customWidth="1"/>
    <col min="9900" max="9900" width="9" style="254" customWidth="1"/>
    <col min="9901" max="9901" width="11.08984375" style="254" customWidth="1"/>
    <col min="9902" max="9902" width="18.08984375" style="254" customWidth="1"/>
    <col min="9903" max="9903" width="6.36328125" style="254" customWidth="1"/>
    <col min="9904" max="9904" width="8" style="254" customWidth="1"/>
    <col min="9905" max="9906" width="6.36328125" style="254" customWidth="1"/>
    <col min="9907" max="9908" width="8" style="254" customWidth="1"/>
    <col min="9909" max="9910" width="4.81640625" style="254" customWidth="1"/>
    <col min="9911" max="9914" width="7.81640625" style="254" customWidth="1"/>
    <col min="9915" max="9915" width="7.90625" style="254" customWidth="1"/>
    <col min="9916" max="9916" width="7.6328125" style="254" customWidth="1"/>
    <col min="9917" max="9917" width="7.08984375" style="254" customWidth="1"/>
    <col min="9918" max="9918" width="7.1796875" style="254" customWidth="1"/>
    <col min="9919" max="9919" width="7.36328125" style="254" customWidth="1"/>
    <col min="9920" max="9920" width="5.6328125" style="254" customWidth="1"/>
    <col min="9921" max="9921" width="6" style="254" customWidth="1"/>
    <col min="9922" max="9922" width="8" style="254" customWidth="1"/>
    <col min="9923" max="9932" width="7.81640625" style="254" customWidth="1"/>
    <col min="9933" max="9933" width="5.453125" style="254" customWidth="1"/>
    <col min="9934" max="9934" width="5.81640625" style="254" customWidth="1"/>
    <col min="9935" max="10151" width="8.90625" style="254"/>
    <col min="10152" max="10152" width="9.36328125" style="254" customWidth="1"/>
    <col min="10153" max="10153" width="34.81640625" style="254" customWidth="1"/>
    <col min="10154" max="10154" width="5.90625" style="254" customWidth="1"/>
    <col min="10155" max="10155" width="9.36328125" style="254" customWidth="1"/>
    <col min="10156" max="10156" width="9" style="254" customWidth="1"/>
    <col min="10157" max="10157" width="11.08984375" style="254" customWidth="1"/>
    <col min="10158" max="10158" width="18.08984375" style="254" customWidth="1"/>
    <col min="10159" max="10159" width="6.36328125" style="254" customWidth="1"/>
    <col min="10160" max="10160" width="8" style="254" customWidth="1"/>
    <col min="10161" max="10162" width="6.36328125" style="254" customWidth="1"/>
    <col min="10163" max="10164" width="8" style="254" customWidth="1"/>
    <col min="10165" max="10166" width="4.81640625" style="254" customWidth="1"/>
    <col min="10167" max="10170" width="7.81640625" style="254" customWidth="1"/>
    <col min="10171" max="10171" width="7.90625" style="254" customWidth="1"/>
    <col min="10172" max="10172" width="7.6328125" style="254" customWidth="1"/>
    <col min="10173" max="10173" width="7.08984375" style="254" customWidth="1"/>
    <col min="10174" max="10174" width="7.1796875" style="254" customWidth="1"/>
    <col min="10175" max="10175" width="7.36328125" style="254" customWidth="1"/>
    <col min="10176" max="10176" width="5.6328125" style="254" customWidth="1"/>
    <col min="10177" max="10177" width="6" style="254" customWidth="1"/>
    <col min="10178" max="10178" width="8" style="254" customWidth="1"/>
    <col min="10179" max="10188" width="7.81640625" style="254" customWidth="1"/>
    <col min="10189" max="10189" width="5.453125" style="254" customWidth="1"/>
    <col min="10190" max="10190" width="5.81640625" style="254" customWidth="1"/>
    <col min="10191" max="10407" width="8.90625" style="254"/>
    <col min="10408" max="10408" width="9.36328125" style="254" customWidth="1"/>
    <col min="10409" max="10409" width="34.81640625" style="254" customWidth="1"/>
    <col min="10410" max="10410" width="5.90625" style="254" customWidth="1"/>
    <col min="10411" max="10411" width="9.36328125" style="254" customWidth="1"/>
    <col min="10412" max="10412" width="9" style="254" customWidth="1"/>
    <col min="10413" max="10413" width="11.08984375" style="254" customWidth="1"/>
    <col min="10414" max="10414" width="18.08984375" style="254" customWidth="1"/>
    <col min="10415" max="10415" width="6.36328125" style="254" customWidth="1"/>
    <col min="10416" max="10416" width="8" style="254" customWidth="1"/>
    <col min="10417" max="10418" width="6.36328125" style="254" customWidth="1"/>
    <col min="10419" max="10420" width="8" style="254" customWidth="1"/>
    <col min="10421" max="10422" width="4.81640625" style="254" customWidth="1"/>
    <col min="10423" max="10426" width="7.81640625" style="254" customWidth="1"/>
    <col min="10427" max="10427" width="7.90625" style="254" customWidth="1"/>
    <col min="10428" max="10428" width="7.6328125" style="254" customWidth="1"/>
    <col min="10429" max="10429" width="7.08984375" style="254" customWidth="1"/>
    <col min="10430" max="10430" width="7.1796875" style="254" customWidth="1"/>
    <col min="10431" max="10431" width="7.36328125" style="254" customWidth="1"/>
    <col min="10432" max="10432" width="5.6328125" style="254" customWidth="1"/>
    <col min="10433" max="10433" width="6" style="254" customWidth="1"/>
    <col min="10434" max="10434" width="8" style="254" customWidth="1"/>
    <col min="10435" max="10444" width="7.81640625" style="254" customWidth="1"/>
    <col min="10445" max="10445" width="5.453125" style="254" customWidth="1"/>
    <col min="10446" max="10446" width="5.81640625" style="254" customWidth="1"/>
    <col min="10447" max="10663" width="8.90625" style="254"/>
    <col min="10664" max="10664" width="9.36328125" style="254" customWidth="1"/>
    <col min="10665" max="10665" width="34.81640625" style="254" customWidth="1"/>
    <col min="10666" max="10666" width="5.90625" style="254" customWidth="1"/>
    <col min="10667" max="10667" width="9.36328125" style="254" customWidth="1"/>
    <col min="10668" max="10668" width="9" style="254" customWidth="1"/>
    <col min="10669" max="10669" width="11.08984375" style="254" customWidth="1"/>
    <col min="10670" max="10670" width="18.08984375" style="254" customWidth="1"/>
    <col min="10671" max="10671" width="6.36328125" style="254" customWidth="1"/>
    <col min="10672" max="10672" width="8" style="254" customWidth="1"/>
    <col min="10673" max="10674" width="6.36328125" style="254" customWidth="1"/>
    <col min="10675" max="10676" width="8" style="254" customWidth="1"/>
    <col min="10677" max="10678" width="4.81640625" style="254" customWidth="1"/>
    <col min="10679" max="10682" width="7.81640625" style="254" customWidth="1"/>
    <col min="10683" max="10683" width="7.90625" style="254" customWidth="1"/>
    <col min="10684" max="10684" width="7.6328125" style="254" customWidth="1"/>
    <col min="10685" max="10685" width="7.08984375" style="254" customWidth="1"/>
    <col min="10686" max="10686" width="7.1796875" style="254" customWidth="1"/>
    <col min="10687" max="10687" width="7.36328125" style="254" customWidth="1"/>
    <col min="10688" max="10688" width="5.6328125" style="254" customWidth="1"/>
    <col min="10689" max="10689" width="6" style="254" customWidth="1"/>
    <col min="10690" max="10690" width="8" style="254" customWidth="1"/>
    <col min="10691" max="10700" width="7.81640625" style="254" customWidth="1"/>
    <col min="10701" max="10701" width="5.453125" style="254" customWidth="1"/>
    <col min="10702" max="10702" width="5.81640625" style="254" customWidth="1"/>
    <col min="10703" max="10919" width="8.90625" style="254"/>
    <col min="10920" max="10920" width="9.36328125" style="254" customWidth="1"/>
    <col min="10921" max="10921" width="34.81640625" style="254" customWidth="1"/>
    <col min="10922" max="10922" width="5.90625" style="254" customWidth="1"/>
    <col min="10923" max="10923" width="9.36328125" style="254" customWidth="1"/>
    <col min="10924" max="10924" width="9" style="254" customWidth="1"/>
    <col min="10925" max="10925" width="11.08984375" style="254" customWidth="1"/>
    <col min="10926" max="10926" width="18.08984375" style="254" customWidth="1"/>
    <col min="10927" max="10927" width="6.36328125" style="254" customWidth="1"/>
    <col min="10928" max="10928" width="8" style="254" customWidth="1"/>
    <col min="10929" max="10930" width="6.36328125" style="254" customWidth="1"/>
    <col min="10931" max="10932" width="8" style="254" customWidth="1"/>
    <col min="10933" max="10934" width="4.81640625" style="254" customWidth="1"/>
    <col min="10935" max="10938" width="7.81640625" style="254" customWidth="1"/>
    <col min="10939" max="10939" width="7.90625" style="254" customWidth="1"/>
    <col min="10940" max="10940" width="7.6328125" style="254" customWidth="1"/>
    <col min="10941" max="10941" width="7.08984375" style="254" customWidth="1"/>
    <col min="10942" max="10942" width="7.1796875" style="254" customWidth="1"/>
    <col min="10943" max="10943" width="7.36328125" style="254" customWidth="1"/>
    <col min="10944" max="10944" width="5.6328125" style="254" customWidth="1"/>
    <col min="10945" max="10945" width="6" style="254" customWidth="1"/>
    <col min="10946" max="10946" width="8" style="254" customWidth="1"/>
    <col min="10947" max="10956" width="7.81640625" style="254" customWidth="1"/>
    <col min="10957" max="10957" width="5.453125" style="254" customWidth="1"/>
    <col min="10958" max="10958" width="5.81640625" style="254" customWidth="1"/>
    <col min="10959" max="11175" width="8.90625" style="254"/>
    <col min="11176" max="11176" width="9.36328125" style="254" customWidth="1"/>
    <col min="11177" max="11177" width="34.81640625" style="254" customWidth="1"/>
    <col min="11178" max="11178" width="5.90625" style="254" customWidth="1"/>
    <col min="11179" max="11179" width="9.36328125" style="254" customWidth="1"/>
    <col min="11180" max="11180" width="9" style="254" customWidth="1"/>
    <col min="11181" max="11181" width="11.08984375" style="254" customWidth="1"/>
    <col min="11182" max="11182" width="18.08984375" style="254" customWidth="1"/>
    <col min="11183" max="11183" width="6.36328125" style="254" customWidth="1"/>
    <col min="11184" max="11184" width="8" style="254" customWidth="1"/>
    <col min="11185" max="11186" width="6.36328125" style="254" customWidth="1"/>
    <col min="11187" max="11188" width="8" style="254" customWidth="1"/>
    <col min="11189" max="11190" width="4.81640625" style="254" customWidth="1"/>
    <col min="11191" max="11194" width="7.81640625" style="254" customWidth="1"/>
    <col min="11195" max="11195" width="7.90625" style="254" customWidth="1"/>
    <col min="11196" max="11196" width="7.6328125" style="254" customWidth="1"/>
    <col min="11197" max="11197" width="7.08984375" style="254" customWidth="1"/>
    <col min="11198" max="11198" width="7.1796875" style="254" customWidth="1"/>
    <col min="11199" max="11199" width="7.36328125" style="254" customWidth="1"/>
    <col min="11200" max="11200" width="5.6328125" style="254" customWidth="1"/>
    <col min="11201" max="11201" width="6" style="254" customWidth="1"/>
    <col min="11202" max="11202" width="8" style="254" customWidth="1"/>
    <col min="11203" max="11212" width="7.81640625" style="254" customWidth="1"/>
    <col min="11213" max="11213" width="5.453125" style="254" customWidth="1"/>
    <col min="11214" max="11214" width="5.81640625" style="254" customWidth="1"/>
    <col min="11215" max="11431" width="8.90625" style="254"/>
    <col min="11432" max="11432" width="9.36328125" style="254" customWidth="1"/>
    <col min="11433" max="11433" width="34.81640625" style="254" customWidth="1"/>
    <col min="11434" max="11434" width="5.90625" style="254" customWidth="1"/>
    <col min="11435" max="11435" width="9.36328125" style="254" customWidth="1"/>
    <col min="11436" max="11436" width="9" style="254" customWidth="1"/>
    <col min="11437" max="11437" width="11.08984375" style="254" customWidth="1"/>
    <col min="11438" max="11438" width="18.08984375" style="254" customWidth="1"/>
    <col min="11439" max="11439" width="6.36328125" style="254" customWidth="1"/>
    <col min="11440" max="11440" width="8" style="254" customWidth="1"/>
    <col min="11441" max="11442" width="6.36328125" style="254" customWidth="1"/>
    <col min="11443" max="11444" width="8" style="254" customWidth="1"/>
    <col min="11445" max="11446" width="4.81640625" style="254" customWidth="1"/>
    <col min="11447" max="11450" width="7.81640625" style="254" customWidth="1"/>
    <col min="11451" max="11451" width="7.90625" style="254" customWidth="1"/>
    <col min="11452" max="11452" width="7.6328125" style="254" customWidth="1"/>
    <col min="11453" max="11453" width="7.08984375" style="254" customWidth="1"/>
    <col min="11454" max="11454" width="7.1796875" style="254" customWidth="1"/>
    <col min="11455" max="11455" width="7.36328125" style="254" customWidth="1"/>
    <col min="11456" max="11456" width="5.6328125" style="254" customWidth="1"/>
    <col min="11457" max="11457" width="6" style="254" customWidth="1"/>
    <col min="11458" max="11458" width="8" style="254" customWidth="1"/>
    <col min="11459" max="11468" width="7.81640625" style="254" customWidth="1"/>
    <col min="11469" max="11469" width="5.453125" style="254" customWidth="1"/>
    <col min="11470" max="11470" width="5.81640625" style="254" customWidth="1"/>
    <col min="11471" max="11687" width="8.90625" style="254"/>
    <col min="11688" max="11688" width="9.36328125" style="254" customWidth="1"/>
    <col min="11689" max="11689" width="34.81640625" style="254" customWidth="1"/>
    <col min="11690" max="11690" width="5.90625" style="254" customWidth="1"/>
    <col min="11691" max="11691" width="9.36328125" style="254" customWidth="1"/>
    <col min="11692" max="11692" width="9" style="254" customWidth="1"/>
    <col min="11693" max="11693" width="11.08984375" style="254" customWidth="1"/>
    <col min="11694" max="11694" width="18.08984375" style="254" customWidth="1"/>
    <col min="11695" max="11695" width="6.36328125" style="254" customWidth="1"/>
    <col min="11696" max="11696" width="8" style="254" customWidth="1"/>
    <col min="11697" max="11698" width="6.36328125" style="254" customWidth="1"/>
    <col min="11699" max="11700" width="8" style="254" customWidth="1"/>
    <col min="11701" max="11702" width="4.81640625" style="254" customWidth="1"/>
    <col min="11703" max="11706" width="7.81640625" style="254" customWidth="1"/>
    <col min="11707" max="11707" width="7.90625" style="254" customWidth="1"/>
    <col min="11708" max="11708" width="7.6328125" style="254" customWidth="1"/>
    <col min="11709" max="11709" width="7.08984375" style="254" customWidth="1"/>
    <col min="11710" max="11710" width="7.1796875" style="254" customWidth="1"/>
    <col min="11711" max="11711" width="7.36328125" style="254" customWidth="1"/>
    <col min="11712" max="11712" width="5.6328125" style="254" customWidth="1"/>
    <col min="11713" max="11713" width="6" style="254" customWidth="1"/>
    <col min="11714" max="11714" width="8" style="254" customWidth="1"/>
    <col min="11715" max="11724" width="7.81640625" style="254" customWidth="1"/>
    <col min="11725" max="11725" width="5.453125" style="254" customWidth="1"/>
    <col min="11726" max="11726" width="5.81640625" style="254" customWidth="1"/>
    <col min="11727" max="11943" width="8.90625" style="254"/>
    <col min="11944" max="11944" width="9.36328125" style="254" customWidth="1"/>
    <col min="11945" max="11945" width="34.81640625" style="254" customWidth="1"/>
    <col min="11946" max="11946" width="5.90625" style="254" customWidth="1"/>
    <col min="11947" max="11947" width="9.36328125" style="254" customWidth="1"/>
    <col min="11948" max="11948" width="9" style="254" customWidth="1"/>
    <col min="11949" max="11949" width="11.08984375" style="254" customWidth="1"/>
    <col min="11950" max="11950" width="18.08984375" style="254" customWidth="1"/>
    <col min="11951" max="11951" width="6.36328125" style="254" customWidth="1"/>
    <col min="11952" max="11952" width="8" style="254" customWidth="1"/>
    <col min="11953" max="11954" width="6.36328125" style="254" customWidth="1"/>
    <col min="11955" max="11956" width="8" style="254" customWidth="1"/>
    <col min="11957" max="11958" width="4.81640625" style="254" customWidth="1"/>
    <col min="11959" max="11962" width="7.81640625" style="254" customWidth="1"/>
    <col min="11963" max="11963" width="7.90625" style="254" customWidth="1"/>
    <col min="11964" max="11964" width="7.6328125" style="254" customWidth="1"/>
    <col min="11965" max="11965" width="7.08984375" style="254" customWidth="1"/>
    <col min="11966" max="11966" width="7.1796875" style="254" customWidth="1"/>
    <col min="11967" max="11967" width="7.36328125" style="254" customWidth="1"/>
    <col min="11968" max="11968" width="5.6328125" style="254" customWidth="1"/>
    <col min="11969" max="11969" width="6" style="254" customWidth="1"/>
    <col min="11970" max="11970" width="8" style="254" customWidth="1"/>
    <col min="11971" max="11980" width="7.81640625" style="254" customWidth="1"/>
    <col min="11981" max="11981" width="5.453125" style="254" customWidth="1"/>
    <col min="11982" max="11982" width="5.81640625" style="254" customWidth="1"/>
    <col min="11983" max="12199" width="8.90625" style="254"/>
    <col min="12200" max="12200" width="9.36328125" style="254" customWidth="1"/>
    <col min="12201" max="12201" width="34.81640625" style="254" customWidth="1"/>
    <col min="12202" max="12202" width="5.90625" style="254" customWidth="1"/>
    <col min="12203" max="12203" width="9.36328125" style="254" customWidth="1"/>
    <col min="12204" max="12204" width="9" style="254" customWidth="1"/>
    <col min="12205" max="12205" width="11.08984375" style="254" customWidth="1"/>
    <col min="12206" max="12206" width="18.08984375" style="254" customWidth="1"/>
    <col min="12207" max="12207" width="6.36328125" style="254" customWidth="1"/>
    <col min="12208" max="12208" width="8" style="254" customWidth="1"/>
    <col min="12209" max="12210" width="6.36328125" style="254" customWidth="1"/>
    <col min="12211" max="12212" width="8" style="254" customWidth="1"/>
    <col min="12213" max="12214" width="4.81640625" style="254" customWidth="1"/>
    <col min="12215" max="12218" width="7.81640625" style="254" customWidth="1"/>
    <col min="12219" max="12219" width="7.90625" style="254" customWidth="1"/>
    <col min="12220" max="12220" width="7.6328125" style="254" customWidth="1"/>
    <col min="12221" max="12221" width="7.08984375" style="254" customWidth="1"/>
    <col min="12222" max="12222" width="7.1796875" style="254" customWidth="1"/>
    <col min="12223" max="12223" width="7.36328125" style="254" customWidth="1"/>
    <col min="12224" max="12224" width="5.6328125" style="254" customWidth="1"/>
    <col min="12225" max="12225" width="6" style="254" customWidth="1"/>
    <col min="12226" max="12226" width="8" style="254" customWidth="1"/>
    <col min="12227" max="12236" width="7.81640625" style="254" customWidth="1"/>
    <col min="12237" max="12237" width="5.453125" style="254" customWidth="1"/>
    <col min="12238" max="12238" width="5.81640625" style="254" customWidth="1"/>
    <col min="12239" max="12455" width="8.90625" style="254"/>
    <col min="12456" max="12456" width="9.36328125" style="254" customWidth="1"/>
    <col min="12457" max="12457" width="34.81640625" style="254" customWidth="1"/>
    <col min="12458" max="12458" width="5.90625" style="254" customWidth="1"/>
    <col min="12459" max="12459" width="9.36328125" style="254" customWidth="1"/>
    <col min="12460" max="12460" width="9" style="254" customWidth="1"/>
    <col min="12461" max="12461" width="11.08984375" style="254" customWidth="1"/>
    <col min="12462" max="12462" width="18.08984375" style="254" customWidth="1"/>
    <col min="12463" max="12463" width="6.36328125" style="254" customWidth="1"/>
    <col min="12464" max="12464" width="8" style="254" customWidth="1"/>
    <col min="12465" max="12466" width="6.36328125" style="254" customWidth="1"/>
    <col min="12467" max="12468" width="8" style="254" customWidth="1"/>
    <col min="12469" max="12470" width="4.81640625" style="254" customWidth="1"/>
    <col min="12471" max="12474" width="7.81640625" style="254" customWidth="1"/>
    <col min="12475" max="12475" width="7.90625" style="254" customWidth="1"/>
    <col min="12476" max="12476" width="7.6328125" style="254" customWidth="1"/>
    <col min="12477" max="12477" width="7.08984375" style="254" customWidth="1"/>
    <col min="12478" max="12478" width="7.1796875" style="254" customWidth="1"/>
    <col min="12479" max="12479" width="7.36328125" style="254" customWidth="1"/>
    <col min="12480" max="12480" width="5.6328125" style="254" customWidth="1"/>
    <col min="12481" max="12481" width="6" style="254" customWidth="1"/>
    <col min="12482" max="12482" width="8" style="254" customWidth="1"/>
    <col min="12483" max="12492" width="7.81640625" style="254" customWidth="1"/>
    <col min="12493" max="12493" width="5.453125" style="254" customWidth="1"/>
    <col min="12494" max="12494" width="5.81640625" style="254" customWidth="1"/>
    <col min="12495" max="12711" width="8.90625" style="254"/>
    <col min="12712" max="12712" width="9.36328125" style="254" customWidth="1"/>
    <col min="12713" max="12713" width="34.81640625" style="254" customWidth="1"/>
    <col min="12714" max="12714" width="5.90625" style="254" customWidth="1"/>
    <col min="12715" max="12715" width="9.36328125" style="254" customWidth="1"/>
    <col min="12716" max="12716" width="9" style="254" customWidth="1"/>
    <col min="12717" max="12717" width="11.08984375" style="254" customWidth="1"/>
    <col min="12718" max="12718" width="18.08984375" style="254" customWidth="1"/>
    <col min="12719" max="12719" width="6.36328125" style="254" customWidth="1"/>
    <col min="12720" max="12720" width="8" style="254" customWidth="1"/>
    <col min="12721" max="12722" width="6.36328125" style="254" customWidth="1"/>
    <col min="12723" max="12724" width="8" style="254" customWidth="1"/>
    <col min="12725" max="12726" width="4.81640625" style="254" customWidth="1"/>
    <col min="12727" max="12730" width="7.81640625" style="254" customWidth="1"/>
    <col min="12731" max="12731" width="7.90625" style="254" customWidth="1"/>
    <col min="12732" max="12732" width="7.6328125" style="254" customWidth="1"/>
    <col min="12733" max="12733" width="7.08984375" style="254" customWidth="1"/>
    <col min="12734" max="12734" width="7.1796875" style="254" customWidth="1"/>
    <col min="12735" max="12735" width="7.36328125" style="254" customWidth="1"/>
    <col min="12736" max="12736" width="5.6328125" style="254" customWidth="1"/>
    <col min="12737" max="12737" width="6" style="254" customWidth="1"/>
    <col min="12738" max="12738" width="8" style="254" customWidth="1"/>
    <col min="12739" max="12748" width="7.81640625" style="254" customWidth="1"/>
    <col min="12749" max="12749" width="5.453125" style="254" customWidth="1"/>
    <col min="12750" max="12750" width="5.81640625" style="254" customWidth="1"/>
    <col min="12751" max="12967" width="8.90625" style="254"/>
    <col min="12968" max="12968" width="9.36328125" style="254" customWidth="1"/>
    <col min="12969" max="12969" width="34.81640625" style="254" customWidth="1"/>
    <col min="12970" max="12970" width="5.90625" style="254" customWidth="1"/>
    <col min="12971" max="12971" width="9.36328125" style="254" customWidth="1"/>
    <col min="12972" max="12972" width="9" style="254" customWidth="1"/>
    <col min="12973" max="12973" width="11.08984375" style="254" customWidth="1"/>
    <col min="12974" max="12974" width="18.08984375" style="254" customWidth="1"/>
    <col min="12975" max="12975" width="6.36328125" style="254" customWidth="1"/>
    <col min="12976" max="12976" width="8" style="254" customWidth="1"/>
    <col min="12977" max="12978" width="6.36328125" style="254" customWidth="1"/>
    <col min="12979" max="12980" width="8" style="254" customWidth="1"/>
    <col min="12981" max="12982" width="4.81640625" style="254" customWidth="1"/>
    <col min="12983" max="12986" width="7.81640625" style="254" customWidth="1"/>
    <col min="12987" max="12987" width="7.90625" style="254" customWidth="1"/>
    <col min="12988" max="12988" width="7.6328125" style="254" customWidth="1"/>
    <col min="12989" max="12989" width="7.08984375" style="254" customWidth="1"/>
    <col min="12990" max="12990" width="7.1796875" style="254" customWidth="1"/>
    <col min="12991" max="12991" width="7.36328125" style="254" customWidth="1"/>
    <col min="12992" max="12992" width="5.6328125" style="254" customWidth="1"/>
    <col min="12993" max="12993" width="6" style="254" customWidth="1"/>
    <col min="12994" max="12994" width="8" style="254" customWidth="1"/>
    <col min="12995" max="13004" width="7.81640625" style="254" customWidth="1"/>
    <col min="13005" max="13005" width="5.453125" style="254" customWidth="1"/>
    <col min="13006" max="13006" width="5.81640625" style="254" customWidth="1"/>
    <col min="13007" max="13223" width="8.90625" style="254"/>
    <col min="13224" max="13224" width="9.36328125" style="254" customWidth="1"/>
    <col min="13225" max="13225" width="34.81640625" style="254" customWidth="1"/>
    <col min="13226" max="13226" width="5.90625" style="254" customWidth="1"/>
    <col min="13227" max="13227" width="9.36328125" style="254" customWidth="1"/>
    <col min="13228" max="13228" width="9" style="254" customWidth="1"/>
    <col min="13229" max="13229" width="11.08984375" style="254" customWidth="1"/>
    <col min="13230" max="13230" width="18.08984375" style="254" customWidth="1"/>
    <col min="13231" max="13231" width="6.36328125" style="254" customWidth="1"/>
    <col min="13232" max="13232" width="8" style="254" customWidth="1"/>
    <col min="13233" max="13234" width="6.36328125" style="254" customWidth="1"/>
    <col min="13235" max="13236" width="8" style="254" customWidth="1"/>
    <col min="13237" max="13238" width="4.81640625" style="254" customWidth="1"/>
    <col min="13239" max="13242" width="7.81640625" style="254" customWidth="1"/>
    <col min="13243" max="13243" width="7.90625" style="254" customWidth="1"/>
    <col min="13244" max="13244" width="7.6328125" style="254" customWidth="1"/>
    <col min="13245" max="13245" width="7.08984375" style="254" customWidth="1"/>
    <col min="13246" max="13246" width="7.1796875" style="254" customWidth="1"/>
    <col min="13247" max="13247" width="7.36328125" style="254" customWidth="1"/>
    <col min="13248" max="13248" width="5.6328125" style="254" customWidth="1"/>
    <col min="13249" max="13249" width="6" style="254" customWidth="1"/>
    <col min="13250" max="13250" width="8" style="254" customWidth="1"/>
    <col min="13251" max="13260" width="7.81640625" style="254" customWidth="1"/>
    <col min="13261" max="13261" width="5.453125" style="254" customWidth="1"/>
    <col min="13262" max="13262" width="5.81640625" style="254" customWidth="1"/>
    <col min="13263" max="13479" width="8.90625" style="254"/>
    <col min="13480" max="13480" width="9.36328125" style="254" customWidth="1"/>
    <col min="13481" max="13481" width="34.81640625" style="254" customWidth="1"/>
    <col min="13482" max="13482" width="5.90625" style="254" customWidth="1"/>
    <col min="13483" max="13483" width="9.36328125" style="254" customWidth="1"/>
    <col min="13484" max="13484" width="9" style="254" customWidth="1"/>
    <col min="13485" max="13485" width="11.08984375" style="254" customWidth="1"/>
    <col min="13486" max="13486" width="18.08984375" style="254" customWidth="1"/>
    <col min="13487" max="13487" width="6.36328125" style="254" customWidth="1"/>
    <col min="13488" max="13488" width="8" style="254" customWidth="1"/>
    <col min="13489" max="13490" width="6.36328125" style="254" customWidth="1"/>
    <col min="13491" max="13492" width="8" style="254" customWidth="1"/>
    <col min="13493" max="13494" width="4.81640625" style="254" customWidth="1"/>
    <col min="13495" max="13498" width="7.81640625" style="254" customWidth="1"/>
    <col min="13499" max="13499" width="7.90625" style="254" customWidth="1"/>
    <col min="13500" max="13500" width="7.6328125" style="254" customWidth="1"/>
    <col min="13501" max="13501" width="7.08984375" style="254" customWidth="1"/>
    <col min="13502" max="13502" width="7.1796875" style="254" customWidth="1"/>
    <col min="13503" max="13503" width="7.36328125" style="254" customWidth="1"/>
    <col min="13504" max="13504" width="5.6328125" style="254" customWidth="1"/>
    <col min="13505" max="13505" width="6" style="254" customWidth="1"/>
    <col min="13506" max="13506" width="8" style="254" customWidth="1"/>
    <col min="13507" max="13516" width="7.81640625" style="254" customWidth="1"/>
    <col min="13517" max="13517" width="5.453125" style="254" customWidth="1"/>
    <col min="13518" max="13518" width="5.81640625" style="254" customWidth="1"/>
    <col min="13519" max="13735" width="8.90625" style="254"/>
    <col min="13736" max="13736" width="9.36328125" style="254" customWidth="1"/>
    <col min="13737" max="13737" width="34.81640625" style="254" customWidth="1"/>
    <col min="13738" max="13738" width="5.90625" style="254" customWidth="1"/>
    <col min="13739" max="13739" width="9.36328125" style="254" customWidth="1"/>
    <col min="13740" max="13740" width="9" style="254" customWidth="1"/>
    <col min="13741" max="13741" width="11.08984375" style="254" customWidth="1"/>
    <col min="13742" max="13742" width="18.08984375" style="254" customWidth="1"/>
    <col min="13743" max="13743" width="6.36328125" style="254" customWidth="1"/>
    <col min="13744" max="13744" width="8" style="254" customWidth="1"/>
    <col min="13745" max="13746" width="6.36328125" style="254" customWidth="1"/>
    <col min="13747" max="13748" width="8" style="254" customWidth="1"/>
    <col min="13749" max="13750" width="4.81640625" style="254" customWidth="1"/>
    <col min="13751" max="13754" width="7.81640625" style="254" customWidth="1"/>
    <col min="13755" max="13755" width="7.90625" style="254" customWidth="1"/>
    <col min="13756" max="13756" width="7.6328125" style="254" customWidth="1"/>
    <col min="13757" max="13757" width="7.08984375" style="254" customWidth="1"/>
    <col min="13758" max="13758" width="7.1796875" style="254" customWidth="1"/>
    <col min="13759" max="13759" width="7.36328125" style="254" customWidth="1"/>
    <col min="13760" max="13760" width="5.6328125" style="254" customWidth="1"/>
    <col min="13761" max="13761" width="6" style="254" customWidth="1"/>
    <col min="13762" max="13762" width="8" style="254" customWidth="1"/>
    <col min="13763" max="13772" width="7.81640625" style="254" customWidth="1"/>
    <col min="13773" max="13773" width="5.453125" style="254" customWidth="1"/>
    <col min="13774" max="13774" width="5.81640625" style="254" customWidth="1"/>
    <col min="13775" max="13991" width="8.90625" style="254"/>
    <col min="13992" max="13992" width="9.36328125" style="254" customWidth="1"/>
    <col min="13993" max="13993" width="34.81640625" style="254" customWidth="1"/>
    <col min="13994" max="13994" width="5.90625" style="254" customWidth="1"/>
    <col min="13995" max="13995" width="9.36328125" style="254" customWidth="1"/>
    <col min="13996" max="13996" width="9" style="254" customWidth="1"/>
    <col min="13997" max="13997" width="11.08984375" style="254" customWidth="1"/>
    <col min="13998" max="13998" width="18.08984375" style="254" customWidth="1"/>
    <col min="13999" max="13999" width="6.36328125" style="254" customWidth="1"/>
    <col min="14000" max="14000" width="8" style="254" customWidth="1"/>
    <col min="14001" max="14002" width="6.36328125" style="254" customWidth="1"/>
    <col min="14003" max="14004" width="8" style="254" customWidth="1"/>
    <col min="14005" max="14006" width="4.81640625" style="254" customWidth="1"/>
    <col min="14007" max="14010" width="7.81640625" style="254" customWidth="1"/>
    <col min="14011" max="14011" width="7.90625" style="254" customWidth="1"/>
    <col min="14012" max="14012" width="7.6328125" style="254" customWidth="1"/>
    <col min="14013" max="14013" width="7.08984375" style="254" customWidth="1"/>
    <col min="14014" max="14014" width="7.1796875" style="254" customWidth="1"/>
    <col min="14015" max="14015" width="7.36328125" style="254" customWidth="1"/>
    <col min="14016" max="14016" width="5.6328125" style="254" customWidth="1"/>
    <col min="14017" max="14017" width="6" style="254" customWidth="1"/>
    <col min="14018" max="14018" width="8" style="254" customWidth="1"/>
    <col min="14019" max="14028" width="7.81640625" style="254" customWidth="1"/>
    <col min="14029" max="14029" width="5.453125" style="254" customWidth="1"/>
    <col min="14030" max="14030" width="5.81640625" style="254" customWidth="1"/>
    <col min="14031" max="14247" width="8.90625" style="254"/>
    <col min="14248" max="14248" width="9.36328125" style="254" customWidth="1"/>
    <col min="14249" max="14249" width="34.81640625" style="254" customWidth="1"/>
    <col min="14250" max="14250" width="5.90625" style="254" customWidth="1"/>
    <col min="14251" max="14251" width="9.36328125" style="254" customWidth="1"/>
    <col min="14252" max="14252" width="9" style="254" customWidth="1"/>
    <col min="14253" max="14253" width="11.08984375" style="254" customWidth="1"/>
    <col min="14254" max="14254" width="18.08984375" style="254" customWidth="1"/>
    <col min="14255" max="14255" width="6.36328125" style="254" customWidth="1"/>
    <col min="14256" max="14256" width="8" style="254" customWidth="1"/>
    <col min="14257" max="14258" width="6.36328125" style="254" customWidth="1"/>
    <col min="14259" max="14260" width="8" style="254" customWidth="1"/>
    <col min="14261" max="14262" width="4.81640625" style="254" customWidth="1"/>
    <col min="14263" max="14266" width="7.81640625" style="254" customWidth="1"/>
    <col min="14267" max="14267" width="7.90625" style="254" customWidth="1"/>
    <col min="14268" max="14268" width="7.6328125" style="254" customWidth="1"/>
    <col min="14269" max="14269" width="7.08984375" style="254" customWidth="1"/>
    <col min="14270" max="14270" width="7.1796875" style="254" customWidth="1"/>
    <col min="14271" max="14271" width="7.36328125" style="254" customWidth="1"/>
    <col min="14272" max="14272" width="5.6328125" style="254" customWidth="1"/>
    <col min="14273" max="14273" width="6" style="254" customWidth="1"/>
    <col min="14274" max="14274" width="8" style="254" customWidth="1"/>
    <col min="14275" max="14284" width="7.81640625" style="254" customWidth="1"/>
    <col min="14285" max="14285" width="5.453125" style="254" customWidth="1"/>
    <col min="14286" max="14286" width="5.81640625" style="254" customWidth="1"/>
    <col min="14287" max="14503" width="8.90625" style="254"/>
    <col min="14504" max="14504" width="9.36328125" style="254" customWidth="1"/>
    <col min="14505" max="14505" width="34.81640625" style="254" customWidth="1"/>
    <col min="14506" max="14506" width="5.90625" style="254" customWidth="1"/>
    <col min="14507" max="14507" width="9.36328125" style="254" customWidth="1"/>
    <col min="14508" max="14508" width="9" style="254" customWidth="1"/>
    <col min="14509" max="14509" width="11.08984375" style="254" customWidth="1"/>
    <col min="14510" max="14510" width="18.08984375" style="254" customWidth="1"/>
    <col min="14511" max="14511" width="6.36328125" style="254" customWidth="1"/>
    <col min="14512" max="14512" width="8" style="254" customWidth="1"/>
    <col min="14513" max="14514" width="6.36328125" style="254" customWidth="1"/>
    <col min="14515" max="14516" width="8" style="254" customWidth="1"/>
    <col min="14517" max="14518" width="4.81640625" style="254" customWidth="1"/>
    <col min="14519" max="14522" width="7.81640625" style="254" customWidth="1"/>
    <col min="14523" max="14523" width="7.90625" style="254" customWidth="1"/>
    <col min="14524" max="14524" width="7.6328125" style="254" customWidth="1"/>
    <col min="14525" max="14525" width="7.08984375" style="254" customWidth="1"/>
    <col min="14526" max="14526" width="7.1796875" style="254" customWidth="1"/>
    <col min="14527" max="14527" width="7.36328125" style="254" customWidth="1"/>
    <col min="14528" max="14528" width="5.6328125" style="254" customWidth="1"/>
    <col min="14529" max="14529" width="6" style="254" customWidth="1"/>
    <col min="14530" max="14530" width="8" style="254" customWidth="1"/>
    <col min="14531" max="14540" width="7.81640625" style="254" customWidth="1"/>
    <col min="14541" max="14541" width="5.453125" style="254" customWidth="1"/>
    <col min="14542" max="14542" width="5.81640625" style="254" customWidth="1"/>
    <col min="14543" max="14759" width="8.90625" style="254"/>
    <col min="14760" max="14760" width="9.36328125" style="254" customWidth="1"/>
    <col min="14761" max="14761" width="34.81640625" style="254" customWidth="1"/>
    <col min="14762" max="14762" width="5.90625" style="254" customWidth="1"/>
    <col min="14763" max="14763" width="9.36328125" style="254" customWidth="1"/>
    <col min="14764" max="14764" width="9" style="254" customWidth="1"/>
    <col min="14765" max="14765" width="11.08984375" style="254" customWidth="1"/>
    <col min="14766" max="14766" width="18.08984375" style="254" customWidth="1"/>
    <col min="14767" max="14767" width="6.36328125" style="254" customWidth="1"/>
    <col min="14768" max="14768" width="8" style="254" customWidth="1"/>
    <col min="14769" max="14770" width="6.36328125" style="254" customWidth="1"/>
    <col min="14771" max="14772" width="8" style="254" customWidth="1"/>
    <col min="14773" max="14774" width="4.81640625" style="254" customWidth="1"/>
    <col min="14775" max="14778" width="7.81640625" style="254" customWidth="1"/>
    <col min="14779" max="14779" width="7.90625" style="254" customWidth="1"/>
    <col min="14780" max="14780" width="7.6328125" style="254" customWidth="1"/>
    <col min="14781" max="14781" width="7.08984375" style="254" customWidth="1"/>
    <col min="14782" max="14782" width="7.1796875" style="254" customWidth="1"/>
    <col min="14783" max="14783" width="7.36328125" style="254" customWidth="1"/>
    <col min="14784" max="14784" width="5.6328125" style="254" customWidth="1"/>
    <col min="14785" max="14785" width="6" style="254" customWidth="1"/>
    <col min="14786" max="14786" width="8" style="254" customWidth="1"/>
    <col min="14787" max="14796" width="7.81640625" style="254" customWidth="1"/>
    <col min="14797" max="14797" width="5.453125" style="254" customWidth="1"/>
    <col min="14798" max="14798" width="5.81640625" style="254" customWidth="1"/>
    <col min="14799" max="15015" width="8.90625" style="254"/>
    <col min="15016" max="15016" width="9.36328125" style="254" customWidth="1"/>
    <col min="15017" max="15017" width="34.81640625" style="254" customWidth="1"/>
    <col min="15018" max="15018" width="5.90625" style="254" customWidth="1"/>
    <col min="15019" max="15019" width="9.36328125" style="254" customWidth="1"/>
    <col min="15020" max="15020" width="9" style="254" customWidth="1"/>
    <col min="15021" max="15021" width="11.08984375" style="254" customWidth="1"/>
    <col min="15022" max="15022" width="18.08984375" style="254" customWidth="1"/>
    <col min="15023" max="15023" width="6.36328125" style="254" customWidth="1"/>
    <col min="15024" max="15024" width="8" style="254" customWidth="1"/>
    <col min="15025" max="15026" width="6.36328125" style="254" customWidth="1"/>
    <col min="15027" max="15028" width="8" style="254" customWidth="1"/>
    <col min="15029" max="15030" width="4.81640625" style="254" customWidth="1"/>
    <col min="15031" max="15034" width="7.81640625" style="254" customWidth="1"/>
    <col min="15035" max="15035" width="7.90625" style="254" customWidth="1"/>
    <col min="15036" max="15036" width="7.6328125" style="254" customWidth="1"/>
    <col min="15037" max="15037" width="7.08984375" style="254" customWidth="1"/>
    <col min="15038" max="15038" width="7.1796875" style="254" customWidth="1"/>
    <col min="15039" max="15039" width="7.36328125" style="254" customWidth="1"/>
    <col min="15040" max="15040" width="5.6328125" style="254" customWidth="1"/>
    <col min="15041" max="15041" width="6" style="254" customWidth="1"/>
    <col min="15042" max="15042" width="8" style="254" customWidth="1"/>
    <col min="15043" max="15052" width="7.81640625" style="254" customWidth="1"/>
    <col min="15053" max="15053" width="5.453125" style="254" customWidth="1"/>
    <col min="15054" max="15054" width="5.81640625" style="254" customWidth="1"/>
    <col min="15055" max="15271" width="8.90625" style="254"/>
    <col min="15272" max="15272" width="9.36328125" style="254" customWidth="1"/>
    <col min="15273" max="15273" width="34.81640625" style="254" customWidth="1"/>
    <col min="15274" max="15274" width="5.90625" style="254" customWidth="1"/>
    <col min="15275" max="15275" width="9.36328125" style="254" customWidth="1"/>
    <col min="15276" max="15276" width="9" style="254" customWidth="1"/>
    <col min="15277" max="15277" width="11.08984375" style="254" customWidth="1"/>
    <col min="15278" max="15278" width="18.08984375" style="254" customWidth="1"/>
    <col min="15279" max="15279" width="6.36328125" style="254" customWidth="1"/>
    <col min="15280" max="15280" width="8" style="254" customWidth="1"/>
    <col min="15281" max="15282" width="6.36328125" style="254" customWidth="1"/>
    <col min="15283" max="15284" width="8" style="254" customWidth="1"/>
    <col min="15285" max="15286" width="4.81640625" style="254" customWidth="1"/>
    <col min="15287" max="15290" width="7.81640625" style="254" customWidth="1"/>
    <col min="15291" max="15291" width="7.90625" style="254" customWidth="1"/>
    <col min="15292" max="15292" width="7.6328125" style="254" customWidth="1"/>
    <col min="15293" max="15293" width="7.08984375" style="254" customWidth="1"/>
    <col min="15294" max="15294" width="7.1796875" style="254" customWidth="1"/>
    <col min="15295" max="15295" width="7.36328125" style="254" customWidth="1"/>
    <col min="15296" max="15296" width="5.6328125" style="254" customWidth="1"/>
    <col min="15297" max="15297" width="6" style="254" customWidth="1"/>
    <col min="15298" max="15298" width="8" style="254" customWidth="1"/>
    <col min="15299" max="15308" width="7.81640625" style="254" customWidth="1"/>
    <col min="15309" max="15309" width="5.453125" style="254" customWidth="1"/>
    <col min="15310" max="15310" width="5.81640625" style="254" customWidth="1"/>
    <col min="15311" max="15527" width="8.90625" style="254"/>
    <col min="15528" max="15528" width="9.36328125" style="254" customWidth="1"/>
    <col min="15529" max="15529" width="34.81640625" style="254" customWidth="1"/>
    <col min="15530" max="15530" width="5.90625" style="254" customWidth="1"/>
    <col min="15531" max="15531" width="9.36328125" style="254" customWidth="1"/>
    <col min="15532" max="15532" width="9" style="254" customWidth="1"/>
    <col min="15533" max="15533" width="11.08984375" style="254" customWidth="1"/>
    <col min="15534" max="15534" width="18.08984375" style="254" customWidth="1"/>
    <col min="15535" max="15535" width="6.36328125" style="254" customWidth="1"/>
    <col min="15536" max="15536" width="8" style="254" customWidth="1"/>
    <col min="15537" max="15538" width="6.36328125" style="254" customWidth="1"/>
    <col min="15539" max="15540" width="8" style="254" customWidth="1"/>
    <col min="15541" max="15542" width="4.81640625" style="254" customWidth="1"/>
    <col min="15543" max="15546" width="7.81640625" style="254" customWidth="1"/>
    <col min="15547" max="15547" width="7.90625" style="254" customWidth="1"/>
    <col min="15548" max="15548" width="7.6328125" style="254" customWidth="1"/>
    <col min="15549" max="15549" width="7.08984375" style="254" customWidth="1"/>
    <col min="15550" max="15550" width="7.1796875" style="254" customWidth="1"/>
    <col min="15551" max="15551" width="7.36328125" style="254" customWidth="1"/>
    <col min="15552" max="15552" width="5.6328125" style="254" customWidth="1"/>
    <col min="15553" max="15553" width="6" style="254" customWidth="1"/>
    <col min="15554" max="15554" width="8" style="254" customWidth="1"/>
    <col min="15555" max="15564" width="7.81640625" style="254" customWidth="1"/>
    <col min="15565" max="15565" width="5.453125" style="254" customWidth="1"/>
    <col min="15566" max="15566" width="5.81640625" style="254" customWidth="1"/>
    <col min="15567" max="15783" width="8.90625" style="254"/>
    <col min="15784" max="15784" width="9.36328125" style="254" customWidth="1"/>
    <col min="15785" max="15785" width="34.81640625" style="254" customWidth="1"/>
    <col min="15786" max="15786" width="5.90625" style="254" customWidth="1"/>
    <col min="15787" max="15787" width="9.36328125" style="254" customWidth="1"/>
    <col min="15788" max="15788" width="9" style="254" customWidth="1"/>
    <col min="15789" max="15789" width="11.08984375" style="254" customWidth="1"/>
    <col min="15790" max="15790" width="18.08984375" style="254" customWidth="1"/>
    <col min="15791" max="15791" width="6.36328125" style="254" customWidth="1"/>
    <col min="15792" max="15792" width="8" style="254" customWidth="1"/>
    <col min="15793" max="15794" width="6.36328125" style="254" customWidth="1"/>
    <col min="15795" max="15796" width="8" style="254" customWidth="1"/>
    <col min="15797" max="15798" width="4.81640625" style="254" customWidth="1"/>
    <col min="15799" max="15802" width="7.81640625" style="254" customWidth="1"/>
    <col min="15803" max="15803" width="7.90625" style="254" customWidth="1"/>
    <col min="15804" max="15804" width="7.6328125" style="254" customWidth="1"/>
    <col min="15805" max="15805" width="7.08984375" style="254" customWidth="1"/>
    <col min="15806" max="15806" width="7.1796875" style="254" customWidth="1"/>
    <col min="15807" max="15807" width="7.36328125" style="254" customWidth="1"/>
    <col min="15808" max="15808" width="5.6328125" style="254" customWidth="1"/>
    <col min="15809" max="15809" width="6" style="254" customWidth="1"/>
    <col min="15810" max="15810" width="8" style="254" customWidth="1"/>
    <col min="15811" max="15820" width="7.81640625" style="254" customWidth="1"/>
    <col min="15821" max="15821" width="5.453125" style="254" customWidth="1"/>
    <col min="15822" max="15822" width="5.81640625" style="254" customWidth="1"/>
    <col min="15823" max="16039" width="8.90625" style="254"/>
    <col min="16040" max="16040" width="9.36328125" style="254" customWidth="1"/>
    <col min="16041" max="16041" width="34.81640625" style="254" customWidth="1"/>
    <col min="16042" max="16042" width="5.90625" style="254" customWidth="1"/>
    <col min="16043" max="16043" width="9.36328125" style="254" customWidth="1"/>
    <col min="16044" max="16044" width="9" style="254" customWidth="1"/>
    <col min="16045" max="16045" width="11.08984375" style="254" customWidth="1"/>
    <col min="16046" max="16046" width="18.08984375" style="254" customWidth="1"/>
    <col min="16047" max="16047" width="6.36328125" style="254" customWidth="1"/>
    <col min="16048" max="16048" width="8" style="254" customWidth="1"/>
    <col min="16049" max="16050" width="6.36328125" style="254" customWidth="1"/>
    <col min="16051" max="16052" width="8" style="254" customWidth="1"/>
    <col min="16053" max="16054" width="4.81640625" style="254" customWidth="1"/>
    <col min="16055" max="16058" width="7.81640625" style="254" customWidth="1"/>
    <col min="16059" max="16059" width="7.90625" style="254" customWidth="1"/>
    <col min="16060" max="16060" width="7.6328125" style="254" customWidth="1"/>
    <col min="16061" max="16061" width="7.08984375" style="254" customWidth="1"/>
    <col min="16062" max="16062" width="7.1796875" style="254" customWidth="1"/>
    <col min="16063" max="16063" width="7.36328125" style="254" customWidth="1"/>
    <col min="16064" max="16064" width="5.6328125" style="254" customWidth="1"/>
    <col min="16065" max="16065" width="6" style="254" customWidth="1"/>
    <col min="16066" max="16066" width="8" style="254" customWidth="1"/>
    <col min="16067" max="16076" width="7.81640625" style="254" customWidth="1"/>
    <col min="16077" max="16077" width="5.453125" style="254" customWidth="1"/>
    <col min="16078" max="16078" width="5.81640625" style="254" customWidth="1"/>
    <col min="16079" max="16311" width="8.90625" style="254"/>
    <col min="16312" max="16384" width="9" style="254" customWidth="1"/>
  </cols>
  <sheetData>
    <row r="1" spans="1:14">
      <c r="A1" s="288" t="s">
        <v>414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</row>
    <row r="2" spans="1:14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4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/>
      <c r="N3" s="264"/>
    </row>
    <row r="4" spans="1:14">
      <c r="A4" s="254" t="s">
        <v>432</v>
      </c>
      <c r="B4" s="247" t="s">
        <v>415</v>
      </c>
      <c r="C4" s="247" t="s">
        <v>416</v>
      </c>
      <c r="D4" s="247" t="s">
        <v>417</v>
      </c>
      <c r="E4" s="248" t="s">
        <v>418</v>
      </c>
      <c r="F4" s="249" t="s">
        <v>419</v>
      </c>
      <c r="G4" s="250" t="s">
        <v>420</v>
      </c>
      <c r="H4" s="251" t="s">
        <v>421</v>
      </c>
      <c r="I4" s="252" t="s">
        <v>427</v>
      </c>
      <c r="J4" s="252" t="s">
        <v>428</v>
      </c>
      <c r="K4" s="253" t="s">
        <v>429</v>
      </c>
      <c r="L4" s="253" t="s">
        <v>430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9</vt:i4>
      </vt:variant>
    </vt:vector>
  </HeadingPairs>
  <TitlesOfParts>
    <vt:vector size="19" baseType="lpstr">
      <vt:lpstr>次九宮格</vt:lpstr>
      <vt:lpstr>九宮格</vt:lpstr>
      <vt:lpstr>期初成本</vt:lpstr>
      <vt:lpstr>標單成本</vt:lpstr>
      <vt:lpstr>圖算成本</vt:lpstr>
      <vt:lpstr>成本分析</vt:lpstr>
      <vt:lpstr>系統分析</vt:lpstr>
      <vt:lpstr>間接成本</vt:lpstr>
      <vt:lpstr>報價標單</vt:lpstr>
      <vt:lpstr>預算參考表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2017-09-15T08:03:35Z</dcterms:modified>
</cp:coreProperties>
</file>