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My\老謝\A02_ERP\測試資料\"/>
    </mc:Choice>
  </mc:AlternateContent>
  <bookViews>
    <workbookView xWindow="14400" yWindow="-12" windowWidth="14448" windowHeight="12732" activeTab="5"/>
  </bookViews>
  <sheets>
    <sheet name="次九宮格" sheetId="8" r:id="rId1"/>
    <sheet name="九宮格" sheetId="9" r:id="rId2"/>
    <sheet name="成本單價標單" sheetId="56" r:id="rId3"/>
    <sheet name="直接成本" sheetId="11" r:id="rId4"/>
    <sheet name="成本分析" sheetId="52" r:id="rId5"/>
    <sheet name="系統分析" sheetId="50" r:id="rId6"/>
    <sheet name="間接成本" sheetId="53" r:id="rId7"/>
    <sheet name="報價標單" sheetId="60" r:id="rId8"/>
  </sheets>
  <externalReferences>
    <externalReference r:id="rId9"/>
  </externalReferences>
  <definedNames>
    <definedName name="_1F">成本單價標單!#REF!</definedName>
    <definedName name="_2F">成本單價標單!#REF!</definedName>
    <definedName name="_Fill" localSheetId="4" hidden="1">#REF!</definedName>
    <definedName name="_Fill" localSheetId="2" hidden="1">#REF!</definedName>
    <definedName name="_Fill" localSheetId="5" hidden="1">#REF!</definedName>
    <definedName name="_Fill" hidden="1">#REF!</definedName>
    <definedName name="_xlnm._FilterDatabase" localSheetId="2" hidden="1">成本單價標單!$B$5:$L$2164</definedName>
    <definedName name="_Key1" localSheetId="4" hidden="1">#REF!</definedName>
    <definedName name="_Key1" localSheetId="2" hidden="1">#REF!</definedName>
    <definedName name="_Key1" localSheetId="5" hidden="1">#REF!</definedName>
    <definedName name="_Key1" localSheetId="6" hidden="1">#REF!</definedName>
    <definedName name="_Key1" hidden="1">#REF!</definedName>
    <definedName name="_Key2" localSheetId="4" hidden="1">#REF!</definedName>
    <definedName name="_Key2" localSheetId="2" hidden="1">#REF!</definedName>
    <definedName name="_Key2" localSheetId="5" hidden="1">#REF!</definedName>
    <definedName name="_Key2" hidden="1">#REF!</definedName>
    <definedName name="_Order1" hidden="1">255</definedName>
    <definedName name="_Order2" hidden="1">255</definedName>
    <definedName name="_xlnm.Extract" localSheetId="2">成本單價標單!#REF!</definedName>
    <definedName name="PK號碼">成本單價標單!#REF!</definedName>
    <definedName name="RF">成本單價標單!#REF!</definedName>
    <definedName name="RRF">成本單價標單!#REF!</definedName>
    <definedName name="工率">成本單價標單!#REF!</definedName>
    <definedName name="工資單價">成本單價標單!#REF!</definedName>
    <definedName name="工資複價">成本單價標單!#REF!</definedName>
    <definedName name="主系統">成本單價標單!$K$6:$K$839</definedName>
    <definedName name="次九宮格">成本單價標單!$J$6:$J$839</definedName>
    <definedName name="次系統">成本單價標單!$L$6:$L$839</definedName>
    <definedName name="直接成本">直接成本!$A$2:$O$43</definedName>
    <definedName name="原報單價">成本單價標單!#REF!</definedName>
    <definedName name="備_註">成本單價標單!$H$6:$H$839</definedName>
    <definedName name="單_位">成本單價標單!$D$6:$D$839</definedName>
    <definedName name="單_價">成本單價標單!$F$6:$F$839</definedName>
    <definedName name="筏基">成本單價標單!#REF!</definedName>
    <definedName name="項__目__及__說__明">成本單價標單!$C$6:$C$839</definedName>
    <definedName name="項_次">成本單價標單!$B$6:$B$839</definedName>
    <definedName name="圖算">成本單價標單!#REF!</definedName>
    <definedName name="數_量">成本單價標單!$E$6:$E$839</definedName>
    <definedName name="複_價">成本單價標單!$G$6:$G$839</definedName>
    <definedName name="隱藏欄模組.印數量表">[1]!隱藏欄模組.印數量表</definedName>
    <definedName name="類別">成本單價標單!#REF!</definedName>
    <definedName name="類別2">成本單價標單!#REF!</definedName>
  </definedNames>
  <calcPr calcId="162913" concurrentCalc="0"/>
</workbook>
</file>

<file path=xl/calcChain.xml><?xml version="1.0" encoding="utf-8"?>
<calcChain xmlns="http://schemas.openxmlformats.org/spreadsheetml/2006/main">
  <c r="E32" i="50" l="1"/>
  <c r="E27" i="50"/>
  <c r="F15" i="50"/>
  <c r="F17" i="50"/>
  <c r="D12" i="52"/>
  <c r="C38" i="11"/>
  <c r="H38" i="11"/>
  <c r="J38" i="11"/>
  <c r="L38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44" i="11"/>
  <c r="N38" i="11"/>
  <c r="P38" i="11"/>
  <c r="Q38" i="11"/>
  <c r="H37" i="11"/>
  <c r="Q12" i="11"/>
  <c r="P12" i="11"/>
  <c r="N12" i="11"/>
  <c r="C12" i="11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D9" i="52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1" i="11"/>
  <c r="N10" i="11"/>
  <c r="N9" i="11"/>
  <c r="N8" i="11"/>
  <c r="N7" i="11"/>
  <c r="N6" i="11"/>
  <c r="N5" i="11"/>
  <c r="N4" i="11"/>
  <c r="N3" i="11"/>
  <c r="N2" i="11"/>
  <c r="D10" i="52"/>
  <c r="C98" i="53"/>
  <c r="H56" i="11"/>
  <c r="H55" i="11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D15" i="52"/>
  <c r="G21" i="50"/>
  <c r="H61" i="11"/>
  <c r="Q23" i="11"/>
  <c r="P23" i="11"/>
  <c r="C23" i="11"/>
  <c r="P3" i="11"/>
  <c r="Q3" i="11"/>
  <c r="P4" i="11"/>
  <c r="Q4" i="11"/>
  <c r="P5" i="11"/>
  <c r="Q5" i="11"/>
  <c r="P6" i="11"/>
  <c r="Q6" i="11"/>
  <c r="P7" i="11"/>
  <c r="Q7" i="11"/>
  <c r="P8" i="11"/>
  <c r="Q8" i="11"/>
  <c r="P9" i="11"/>
  <c r="Q9" i="11"/>
  <c r="P10" i="11"/>
  <c r="Q10" i="11"/>
  <c r="P11" i="11"/>
  <c r="Q11" i="11"/>
  <c r="P13" i="11"/>
  <c r="Q13" i="11"/>
  <c r="P14" i="11"/>
  <c r="Q14" i="11"/>
  <c r="P15" i="11"/>
  <c r="Q15" i="11"/>
  <c r="P16" i="11"/>
  <c r="Q16" i="11"/>
  <c r="P17" i="11"/>
  <c r="Q17" i="11"/>
  <c r="P18" i="11"/>
  <c r="Q18" i="11"/>
  <c r="P19" i="11"/>
  <c r="Q19" i="11"/>
  <c r="P20" i="11"/>
  <c r="Q20" i="11"/>
  <c r="P21" i="11"/>
  <c r="Q21" i="11"/>
  <c r="P22" i="11"/>
  <c r="Q22" i="11"/>
  <c r="P24" i="11"/>
  <c r="Q24" i="11"/>
  <c r="P25" i="11"/>
  <c r="Q25" i="11"/>
  <c r="P26" i="11"/>
  <c r="Q26" i="11"/>
  <c r="P27" i="11"/>
  <c r="Q27" i="11"/>
  <c r="P28" i="11"/>
  <c r="Q28" i="11"/>
  <c r="P29" i="11"/>
  <c r="Q29" i="11"/>
  <c r="P30" i="11"/>
  <c r="Q30" i="11"/>
  <c r="P31" i="11"/>
  <c r="Q31" i="11"/>
  <c r="P32" i="11"/>
  <c r="Q32" i="11"/>
  <c r="P33" i="11"/>
  <c r="Q33" i="11"/>
  <c r="P34" i="11"/>
  <c r="Q34" i="11"/>
  <c r="P35" i="11"/>
  <c r="Q35" i="11"/>
  <c r="P36" i="11"/>
  <c r="Q36" i="11"/>
  <c r="P37" i="11"/>
  <c r="Q37" i="11"/>
  <c r="P44" i="11"/>
  <c r="Q44" i="11"/>
  <c r="P45" i="11"/>
  <c r="Q45" i="11"/>
  <c r="Q2" i="11"/>
  <c r="P2" i="11"/>
  <c r="C5" i="11"/>
  <c r="C6" i="11"/>
  <c r="C9" i="11"/>
  <c r="C3" i="11"/>
  <c r="C4" i="11"/>
  <c r="C7" i="11"/>
  <c r="C8" i="11"/>
  <c r="C2" i="11"/>
  <c r="C10" i="11"/>
  <c r="C11" i="11"/>
  <c r="C13" i="11"/>
  <c r="C14" i="11"/>
  <c r="C15" i="11"/>
  <c r="C16" i="11"/>
  <c r="C17" i="11"/>
  <c r="C18" i="11"/>
  <c r="C19" i="11"/>
  <c r="C20" i="11"/>
  <c r="C21" i="11"/>
  <c r="C22" i="11"/>
  <c r="C24" i="11"/>
  <c r="C25" i="11"/>
  <c r="C35" i="11"/>
  <c r="C36" i="11"/>
  <c r="C37" i="11"/>
  <c r="C34" i="11"/>
  <c r="C26" i="11"/>
  <c r="C27" i="11"/>
  <c r="C28" i="11"/>
  <c r="C29" i="11"/>
  <c r="C30" i="11"/>
  <c r="C31" i="11"/>
  <c r="C32" i="11"/>
  <c r="C33" i="11"/>
  <c r="K51" i="11"/>
  <c r="N44" i="11"/>
  <c r="H29" i="11"/>
  <c r="H28" i="11"/>
  <c r="H23" i="11"/>
  <c r="L23" i="11"/>
  <c r="H21" i="11"/>
  <c r="L21" i="11"/>
  <c r="H9" i="11"/>
  <c r="D15" i="50"/>
  <c r="L37" i="11"/>
  <c r="H36" i="11"/>
  <c r="H25" i="11"/>
  <c r="L25" i="11"/>
  <c r="L28" i="11"/>
  <c r="H27" i="11"/>
  <c r="H5" i="11"/>
  <c r="L5" i="11"/>
  <c r="H14" i="11"/>
  <c r="H6" i="11"/>
  <c r="H26" i="11"/>
  <c r="H30" i="11"/>
  <c r="L30" i="11"/>
  <c r="H31" i="11"/>
  <c r="L31" i="11"/>
  <c r="H34" i="11"/>
  <c r="L34" i="11"/>
  <c r="H35" i="11"/>
  <c r="L35" i="11"/>
  <c r="L14" i="11"/>
  <c r="L36" i="11"/>
  <c r="H18" i="11"/>
  <c r="L18" i="11"/>
  <c r="E44" i="11"/>
  <c r="H11" i="11"/>
  <c r="L11" i="11"/>
  <c r="H12" i="11"/>
  <c r="L12" i="11"/>
  <c r="H10" i="11"/>
  <c r="L10" i="11"/>
  <c r="H33" i="11"/>
  <c r="L33" i="11"/>
  <c r="H8" i="11"/>
  <c r="L8" i="11"/>
  <c r="H17" i="11"/>
  <c r="L17" i="11"/>
  <c r="H15" i="11"/>
  <c r="L15" i="11"/>
  <c r="H32" i="11"/>
  <c r="L32" i="11"/>
  <c r="H7" i="11"/>
  <c r="L7" i="11"/>
  <c r="H20" i="11"/>
  <c r="L20" i="11"/>
  <c r="H24" i="11"/>
  <c r="L24" i="11"/>
  <c r="H22" i="11"/>
  <c r="L22" i="11"/>
  <c r="H19" i="11"/>
  <c r="L19" i="11"/>
  <c r="H13" i="11"/>
  <c r="L13" i="11"/>
  <c r="H16" i="11"/>
  <c r="L16" i="11"/>
  <c r="L6" i="11"/>
  <c r="L29" i="11"/>
  <c r="L27" i="11"/>
  <c r="L26" i="11"/>
  <c r="L9" i="11"/>
  <c r="H4" i="11"/>
  <c r="L4" i="11"/>
  <c r="M44" i="11"/>
  <c r="F71" i="11"/>
  <c r="H3" i="11"/>
  <c r="L3" i="11"/>
  <c r="E15" i="50"/>
  <c r="H2" i="11"/>
  <c r="D44" i="11"/>
  <c r="B15" i="50"/>
  <c r="F44" i="11"/>
  <c r="F72" i="11"/>
  <c r="L2" i="11"/>
  <c r="L44" i="11"/>
  <c r="H44" i="11"/>
  <c r="H59" i="11"/>
  <c r="E29" i="50"/>
  <c r="E19" i="50"/>
  <c r="L46" i="11"/>
  <c r="J46" i="11"/>
  <c r="H49" i="11"/>
  <c r="D2" i="52"/>
  <c r="E25" i="50"/>
  <c r="E21" i="50"/>
  <c r="E26" i="50"/>
  <c r="E28" i="50"/>
  <c r="E34" i="50"/>
  <c r="E35" i="50"/>
  <c r="E36" i="50"/>
  <c r="F36" i="50"/>
  <c r="D3" i="52"/>
  <c r="D18" i="52"/>
  <c r="D13" i="52"/>
  <c r="D19" i="52"/>
  <c r="D20" i="52"/>
  <c r="D21" i="52"/>
  <c r="E21" i="52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57" i="11"/>
  <c r="H58" i="11"/>
  <c r="H64" i="11"/>
  <c r="H129" i="53"/>
  <c r="H6" i="53"/>
  <c r="H65" i="11"/>
  <c r="H66" i="11"/>
  <c r="J66" i="11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<sst xmlns="http://schemas.openxmlformats.org/spreadsheetml/2006/main" count="680" uniqueCount="492">
  <si>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</si>
  <si>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</si>
  <si>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</si>
  <si>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</si>
  <si>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</si>
  <si>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</si>
  <si>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</si>
  <si>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</si>
  <si>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</si>
  <si>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</si>
  <si>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</si>
  <si>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</si>
  <si>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</si>
  <si>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</si>
  <si>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</si>
  <si>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</si>
  <si>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</si>
  <si>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</si>
  <si>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</si>
  <si>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</si>
  <si>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</si>
  <si>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</si>
  <si>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</si>
  <si>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</si>
  <si>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</si>
  <si>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</si>
  <si>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</si>
  <si>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</si>
  <si>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</si>
  <si>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</si>
  <si>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</si>
  <si>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</si>
  <si>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</si>
  <si>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</si>
  <si>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</si>
  <si>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</si>
  <si>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</si>
  <si>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</si>
  <si>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</si>
  <si>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</si>
  <si>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</si>
  <si>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</si>
  <si>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</si>
  <si>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</si>
  <si>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</si>
  <si>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</si>
  <si>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</si>
  <si>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</si>
  <si>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</si>
  <si>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</si>
  <si>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</si>
  <si>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</si>
  <si>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</si>
  <si>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</si>
  <si>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</si>
  <si>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</si>
  <si>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</si>
  <si>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</si>
  <si>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</si>
  <si>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</si>
  <si>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</si>
  <si>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</si>
  <si>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</si>
  <si>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</si>
  <si>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</si>
  <si>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</si>
  <si>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</si>
  <si>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</si>
  <si>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</si>
  <si>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</si>
  <si>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</si>
  <si>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</si>
  <si>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</si>
  <si>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</si>
  <si>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</si>
  <si>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</si>
  <si>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</si>
  <si>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</si>
  <si>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</si>
  <si>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</si>
  <si>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</si>
  <si>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</si>
  <si>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</si>
  <si>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</si>
  <si>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</si>
  <si>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</si>
  <si>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</si>
  <si>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</si>
  <si>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</si>
  <si>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</si>
  <si>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</si>
  <si>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</si>
  <si>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</si>
  <si>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</si>
  <si>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</si>
  <si>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</si>
  <si>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</si>
  <si>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</si>
  <si>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</si>
  <si>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</si>
  <si>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</si>
  <si>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</si>
  <si>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</si>
  <si>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</si>
  <si>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</si>
  <si>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</si>
  <si>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</si>
  <si>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</si>
  <si>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</si>
  <si>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</si>
  <si>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</si>
  <si>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</si>
  <si>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</si>
  <si>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</si>
  <si>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</si>
  <si>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</si>
  <si>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</si>
  <si>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</si>
  <si>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</si>
  <si>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</si>
  <si>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</si>
  <si>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</si>
  <si>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</si>
  <si>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</si>
  <si>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</si>
  <si>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材料成本總計</t>
    <phoneticPr fontId="131" type="noConversion"/>
  </si>
  <si>
    <t>折數</t>
    <phoneticPr fontId="4" type="noConversion"/>
  </si>
  <si>
    <t>打折預算</t>
    <phoneticPr fontId="138" type="noConversion"/>
  </si>
  <si>
    <t>未打折預算</t>
    <phoneticPr fontId="3" type="noConversion"/>
  </si>
  <si>
    <t>係數</t>
    <phoneticPr fontId="4" type="noConversion"/>
  </si>
  <si>
    <t>直接工程費(小計)</t>
    <phoneticPr fontId="4" type="noConversion"/>
  </si>
  <si>
    <t>發包成本(含稅)</t>
    <phoneticPr fontId="4" type="noConversion"/>
  </si>
  <si>
    <t>臨時水電設置及分攤費用</t>
    <phoneticPr fontId="3" type="noConversion"/>
  </si>
  <si>
    <t>工程綜合保險費及勞工安全衛生費(0.2%+0.23%)</t>
    <phoneticPr fontId="5" type="noConversion"/>
  </si>
  <si>
    <t>水電消防五大管線變更設計費</t>
    <phoneticPr fontId="5" type="noConversion"/>
  </si>
  <si>
    <t>施工圖繪製費用(1.05%)</t>
    <phoneticPr fontId="5" type="noConversion"/>
  </si>
  <si>
    <t>界面、維保及其他各項費用(1.2%)</t>
    <phoneticPr fontId="4" type="noConversion"/>
  </si>
  <si>
    <t>合約總價(含稅)*1.2%</t>
  </si>
  <si>
    <t>公司管理費(10%)</t>
    <phoneticPr fontId="4" type="noConversion"/>
  </si>
  <si>
    <t>合約總價(含稅)*10%</t>
    <phoneticPr fontId="4" type="noConversion"/>
  </si>
  <si>
    <t>860天=2年5月=&gt;36月</t>
    <phoneticPr fontId="3" type="noConversion"/>
  </si>
  <si>
    <t>執行成本合計(含稅)</t>
    <phoneticPr fontId="4" type="noConversion"/>
  </si>
  <si>
    <t>營業稅(5%)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</si>
  <si>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</si>
  <si>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</si>
  <si>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</si>
  <si>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稅前毛利</t>
    <phoneticPr fontId="4" type="noConversion"/>
  </si>
  <si>
    <t>營所稅(17%)</t>
    <phoneticPr fontId="4" type="noConversion"/>
  </si>
  <si>
    <t>稅前毛利*17%</t>
  </si>
  <si>
    <t>淨利</t>
    <phoneticPr fontId="4" type="noConversion"/>
  </si>
  <si>
    <t>工資</t>
    <phoneticPr fontId="3" type="noConversion"/>
  </si>
  <si>
    <t>九宮</t>
    <phoneticPr fontId="131" type="noConversion"/>
  </si>
  <si>
    <t>比例</t>
    <phoneticPr fontId="3" type="noConversion"/>
  </si>
  <si>
    <t>項數</t>
    <phoneticPr fontId="3" type="noConversion"/>
  </si>
  <si>
    <t>投標係數</t>
    <phoneticPr fontId="4" type="noConversion"/>
  </si>
  <si>
    <t>材料設備折扣率</t>
    <phoneticPr fontId="4" type="noConversion"/>
  </si>
  <si>
    <t>工資折扣率</t>
    <phoneticPr fontId="4" type="noConversion"/>
  </si>
  <si>
    <t>材料設備執行預算</t>
    <phoneticPr fontId="138" type="noConversion"/>
  </si>
  <si>
    <t>工資執行預算</t>
    <phoneticPr fontId="138" type="noConversion"/>
  </si>
  <si>
    <t>執行預算複價</t>
    <phoneticPr fontId="3" type="noConversion"/>
  </si>
  <si>
    <t>報價複價</t>
    <phoneticPr fontId="3" type="noConversion"/>
  </si>
  <si>
    <t>廠商報價</t>
    <phoneticPr fontId="131" type="noConversion"/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</si>
  <si>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7"/>
  </si>
  <si>
    <t>CODE</t>
    <phoneticPr fontId="147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</si>
  <si>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</si>
  <si>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7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</si>
  <si>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7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</si>
  <si>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</si>
  <si>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7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</si>
  <si>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7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</si>
  <si>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7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</si>
  <si>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7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</si>
  <si>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</si>
  <si>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</si>
  <si>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</si>
  <si>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</si>
  <si>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</si>
  <si>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</si>
  <si>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7"/>
  </si>
  <si>
    <r>
      <rPr>
        <sz val="10"/>
        <rFont val="標楷體"/>
        <family val="4"/>
        <charset val="136"/>
      </rPr>
      <t>總人數</t>
    </r>
    <phoneticPr fontId="147"/>
  </si>
  <si>
    <r>
      <rPr>
        <sz val="10"/>
        <rFont val="標楷體"/>
        <family val="4"/>
        <charset val="136"/>
      </rPr>
      <t>人</t>
    </r>
    <phoneticPr fontId="147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</si>
  <si>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</si>
  <si>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7"/>
  </si>
  <si>
    <t>專案經理</t>
    <rPh sb="0" eb="1">
      <t>フク</t>
    </rPh>
    <rPh sb="1" eb="2">
      <t>リ</t>
    </rPh>
    <phoneticPr fontId="147"/>
  </si>
  <si>
    <r>
      <rPr>
        <sz val="10"/>
        <rFont val="標楷體"/>
        <family val="4"/>
        <charset val="136"/>
      </rPr>
      <t>人</t>
    </r>
    <rPh sb="0" eb="1">
      <t>ヒト</t>
    </rPh>
    <phoneticPr fontId="147"/>
  </si>
  <si>
    <r>
      <rPr>
        <sz val="10"/>
        <rFont val="標楷體"/>
        <family val="4"/>
        <charset val="136"/>
      </rPr>
      <t>個月</t>
    </r>
    <rPh sb="1" eb="2">
      <t>ゲツ</t>
    </rPh>
    <phoneticPr fontId="147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</si>
  <si>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7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</si>
  <si>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7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</si>
  <si>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7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</si>
  <si>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7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</si>
  <si>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7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</si>
  <si>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7"/>
  </si>
  <si>
    <r>
      <rPr>
        <sz val="10"/>
        <rFont val="標楷體"/>
        <family val="4"/>
        <charset val="136"/>
      </rPr>
      <t>事務小姐</t>
    </r>
    <rPh sb="0" eb="4">
      <t>ジム</t>
    </rPh>
    <phoneticPr fontId="147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</si>
  <si>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7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</si>
  <si>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7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</si>
  <si>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7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</si>
  <si>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7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</si>
  <si>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</si>
  <si>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</si>
  <si>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7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</si>
  <si>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7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</si>
  <si>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</si>
  <si>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7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</si>
  <si>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</si>
  <si>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7"/>
  </si>
  <si>
    <r>
      <rPr>
        <sz val="10"/>
        <rFont val="標楷體"/>
        <family val="4"/>
        <charset val="136"/>
      </rPr>
      <t>間</t>
    </r>
    <rPh sb="0" eb="1">
      <t>ヘヤ</t>
    </rPh>
    <phoneticPr fontId="147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</si>
  <si>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7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</si>
  <si>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7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</si>
  <si>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</si>
  <si>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</si>
  <si>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</si>
  <si>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7"/>
  </si>
  <si>
    <r>
      <rPr>
        <sz val="10"/>
        <rFont val="標楷體"/>
        <family val="4"/>
        <charset val="136"/>
      </rPr>
      <t>組</t>
    </r>
    <rPh sb="0" eb="1">
      <t>ダイ</t>
    </rPh>
    <phoneticPr fontId="147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</si>
  <si>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</si>
  <si>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</si>
  <si>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7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</si>
  <si>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</si>
  <si>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7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</si>
  <si>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</si>
  <si>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</si>
  <si>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</si>
  <si>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</si>
  <si>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</si>
  <si>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7"/>
  </si>
  <si>
    <r>
      <rPr>
        <sz val="10"/>
        <rFont val="標楷體"/>
        <family val="4"/>
        <charset val="136"/>
      </rPr>
      <t>桌上型電腦</t>
    </r>
    <phoneticPr fontId="147"/>
  </si>
  <si>
    <r>
      <rPr>
        <sz val="10"/>
        <rFont val="標楷體"/>
        <family val="4"/>
        <charset val="136"/>
      </rPr>
      <t>台</t>
    </r>
    <rPh sb="0" eb="1">
      <t>ダイ</t>
    </rPh>
    <phoneticPr fontId="147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</si>
  <si>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</si>
  <si>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</si>
  <si>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</si>
  <si>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</si>
  <si>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7"/>
  </si>
  <si>
    <r>
      <rPr>
        <sz val="10"/>
        <rFont val="標楷體"/>
        <family val="4"/>
        <charset val="136"/>
      </rPr>
      <t>次</t>
    </r>
    <phoneticPr fontId="147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</si>
  <si>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</si>
  <si>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7"/>
  </si>
  <si>
    <r>
      <rPr>
        <sz val="10"/>
        <rFont val="標楷體"/>
        <family val="4"/>
        <charset val="136"/>
      </rPr>
      <t>出圖機</t>
    </r>
    <rPh sb="0" eb="3">
      <t>ツクエ</t>
    </rPh>
    <phoneticPr fontId="147"/>
  </si>
  <si>
    <r>
      <t>A0</t>
    </r>
    <r>
      <rPr>
        <sz val="10"/>
        <rFont val="細明體"/>
        <family val="3"/>
        <charset val="136"/>
      </rPr>
      <t>機</t>
    </r>
    <phoneticPr fontId="147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</si>
  <si>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7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</si>
  <si>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</si>
  <si>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7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</si>
  <si>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</si>
  <si>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</si>
  <si>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</si>
  <si>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</si>
  <si>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</si>
  <si>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7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</si>
  <si>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</si>
  <si>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7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</si>
  <si>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</si>
  <si>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</si>
  <si>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</si>
  <si>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</si>
  <si>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7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</si>
  <si>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</si>
  <si>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</si>
  <si>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</si>
  <si>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7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</si>
  <si>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</si>
  <si>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</si>
  <si>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</si>
  <si>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</si>
  <si>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</si>
  <si>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</si>
  <si>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</si>
  <si>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7"/>
  </si>
  <si>
    <r>
      <rPr>
        <sz val="10"/>
        <rFont val="標楷體"/>
        <family val="4"/>
        <charset val="136"/>
      </rPr>
      <t>外縣市返回公司</t>
    </r>
    <phoneticPr fontId="147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</si>
  <si>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7"/>
  </si>
  <si>
    <r>
      <rPr>
        <sz val="10"/>
        <rFont val="標楷體"/>
        <family val="4"/>
        <charset val="136"/>
      </rPr>
      <t>回</t>
    </r>
    <rPh sb="0" eb="1">
      <t>カイ</t>
    </rPh>
    <phoneticPr fontId="147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</si>
  <si>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7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</si>
  <si>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</si>
  <si>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</si>
  <si>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7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</si>
  <si>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</si>
  <si>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</si>
  <si>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</si>
  <si>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7"/>
  </si>
  <si>
    <r>
      <rPr>
        <sz val="10"/>
        <rFont val="標楷體"/>
        <family val="4"/>
        <charset val="136"/>
      </rPr>
      <t>ｘ</t>
    </r>
    <phoneticPr fontId="147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</si>
  <si>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</si>
  <si>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</si>
  <si>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</si>
  <si>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</si>
  <si>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</si>
  <si>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</si>
  <si>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</si>
  <si>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</si>
  <si>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</si>
  <si>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</si>
  <si>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</si>
  <si>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</si>
  <si>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</si>
  <si>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</si>
  <si>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</si>
  <si>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7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</si>
  <si>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</si>
  <si>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</si>
  <si>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</si>
  <si>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</si>
  <si>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7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</si>
  <si>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</si>
  <si>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</si>
  <si>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</si>
  <si>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公司管理費(12%)</t>
    <phoneticPr fontId="4" type="noConversion"/>
  </si>
  <si>
    <t>合約總價(含稅)*12%</t>
    <phoneticPr fontId="4" type="noConversion"/>
  </si>
  <si>
    <t>直接成本</t>
    <phoneticPr fontId="3" type="noConversion"/>
  </si>
  <si>
    <t>回成本分析</t>
    <phoneticPr fontId="3" type="noConversion"/>
  </si>
  <si>
    <t>業務拓展費用(0.8%)</t>
    <phoneticPr fontId="4" type="noConversion"/>
  </si>
  <si>
    <t>合約總價(含稅)*0.8%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</si>
  <si>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7"/>
  </si>
  <si>
    <t>送水</t>
    <phoneticPr fontId="4" type="noConversion"/>
  </si>
  <si>
    <t>戶</t>
    <phoneticPr fontId="4" type="noConversion"/>
  </si>
  <si>
    <t>式</t>
    <rPh sb="0" eb="1">
      <t>シキ</t>
    </rPh>
    <phoneticPr fontId="147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</si>
  <si>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</si>
  <si>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</si>
  <si>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</si>
  <si>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</si>
  <si>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</si>
  <si>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</si>
  <si>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</si>
  <si>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</si>
  <si>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</si>
  <si>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</si>
  <si>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</si>
  <si>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</si>
  <si>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</si>
  <si>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</si>
  <si>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</si>
  <si>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</si>
  <si>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</si>
  <si>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</si>
  <si>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</si>
  <si>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</si>
  <si>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</si>
  <si>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</si>
  <si>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</si>
  <si>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</si>
  <si>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</si>
  <si>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</si>
  <si>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</si>
  <si>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</si>
  <si>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</si>
  <si>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</si>
  <si>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</si>
  <si>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</si>
  <si>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</si>
  <si>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</si>
  <si>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</si>
  <si>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</si>
  <si>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</si>
  <si>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</si>
  <si>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</si>
  <si>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</si>
  <si>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</si>
  <si>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</si>
  <si>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</si>
  <si>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</si>
  <si>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</si>
  <si>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</si>
  <si>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</si>
  <si>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</si>
  <si>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</si>
  <si>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</si>
  <si>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</si>
  <si>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</si>
  <si>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</si>
  <si>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</si>
  <si>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</si>
  <si>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</si>
  <si>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</si>
  <si>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</si>
  <si>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</si>
  <si>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</si>
  <si>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</si>
  <si>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</si>
  <si>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</si>
  <si>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</si>
  <si>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</si>
  <si>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</si>
  <si>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</si>
  <si>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</si>
  <si>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</si>
  <si>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</si>
  <si>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</si>
  <si>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</si>
  <si>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</si>
  <si>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</si>
  <si>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</si>
  <si>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</si>
  <si>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</si>
  <si>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</si>
  <si>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</si>
  <si>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</si>
  <si>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</si>
  <si>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</si>
  <si>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</si>
  <si>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</si>
  <si>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</si>
  <si>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</si>
  <si>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</si>
  <si>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</si>
  <si>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</si>
  <si>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</si>
  <si>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</si>
  <si>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</si>
  <si>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</si>
  <si>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</si>
  <si>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</si>
  <si>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</si>
  <si>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</si>
  <si>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</si>
  <si>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</si>
  <si>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</si>
  <si>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</si>
  <si>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</si>
  <si>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</si>
  <si>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</si>
  <si>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</si>
  <si>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</si>
  <si>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</si>
  <si>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</si>
  <si>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</si>
  <si>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</si>
  <si>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</si>
  <si>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</si>
  <si>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</si>
  <si>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</si>
  <si>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</si>
  <si>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</si>
  <si>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</si>
  <si>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</si>
  <si>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</si>
  <si>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</si>
  <si>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</si>
  <si>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</si>
  <si>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</si>
  <si>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</si>
  <si>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</si>
  <si>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</si>
  <si>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</si>
  <si>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</si>
  <si>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</si>
  <si>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</si>
  <si>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</si>
  <si>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</si>
  <si>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</si>
  <si>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</si>
  <si>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</si>
  <si>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</si>
  <si>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</si>
  <si>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</si>
  <si>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</si>
  <si>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</si>
  <si>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</si>
  <si>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</si>
  <si>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</si>
  <si>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</si>
  <si>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</si>
  <si>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</si>
  <si>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</si>
  <si>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</si>
  <si>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</si>
  <si>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</si>
  <si>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</si>
  <si>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</si>
  <si>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40" type="noConversion"/>
  </si>
  <si>
    <t xml:space="preserve">單   價      </t>
    <phoneticPr fontId="140" type="noConversion"/>
  </si>
  <si>
    <t xml:space="preserve">複    價      </t>
    <phoneticPr fontId="4" type="noConversion"/>
  </si>
  <si>
    <t xml:space="preserve">備     註     </t>
    <phoneticPr fontId="140" type="noConversion"/>
  </si>
  <si>
    <t>一般機電(含房控管路工程)</t>
    <phoneticPr fontId="4" type="noConversion"/>
  </si>
  <si>
    <t>配電盤設備工程</t>
  </si>
  <si>
    <t>電氣設備及管路工程</t>
  </si>
  <si>
    <t>發電機設備及管路工程</t>
    <phoneticPr fontId="10" type="noConversion"/>
  </si>
  <si>
    <t>噪音防治工程</t>
    <phoneticPr fontId="10" type="noConversion"/>
  </si>
  <si>
    <t>弱電設備及管路工程</t>
    <phoneticPr fontId="10" type="noConversion"/>
  </si>
  <si>
    <t>衛生設備及管路工程</t>
  </si>
  <si>
    <t>消防設備及管路工程</t>
  </si>
  <si>
    <t>停車場通風設備工程</t>
    <phoneticPr fontId="4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</si>
  <si>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</si>
  <si>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</si>
  <si>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</si>
  <si>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40" type="noConversion"/>
  </si>
  <si>
    <t xml:space="preserve">單   價      </t>
    <phoneticPr fontId="140" type="noConversion"/>
  </si>
  <si>
    <t xml:space="preserve">複    價      </t>
    <phoneticPr fontId="4" type="noConversion"/>
  </si>
  <si>
    <t xml:space="preserve">備     註     </t>
    <phoneticPr fontId="140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</si>
  <si>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</si>
  <si>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</si>
  <si>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</si>
  <si>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</si>
  <si>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</si>
  <si>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</si>
  <si>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工程名稱</t>
    <phoneticPr fontId="10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</si>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</sst>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0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  <numFmt numFmtId="228" formatCode="#,##0.0_);[Red]\(#,##0.0\)"/>
    <numFmt numFmtId="229" formatCode="0.0000%"/>
    <numFmt numFmtId="231" formatCode="#,##0;[Red]#,##0"/>
    <numFmt numFmtId="232" formatCode="_-* #,##0.00_-;\-* #,##0.00_-;_-* \-??_-;_-@_-"/>
  </numFmts>
  <fonts count="16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sz val="11"/>
      <color theme="1"/>
      <name val="新細明體"/>
      <family val="1"/>
      <charset val="136"/>
      <scheme val="minor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新細明體"/>
      <family val="1"/>
      <charset val="136"/>
      <scheme val="minor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新細明體"/>
      <family val="1"/>
      <charset val="136"/>
      <scheme val="minor"/>
    </font>
    <font>
      <b/>
      <sz val="10"/>
      <color indexed="10"/>
      <name val="新細明體"/>
      <family val="1"/>
      <charset val="136"/>
      <scheme val="minor"/>
    </font>
    <font>
      <sz val="10"/>
      <color indexed="10"/>
      <name val="新細明體"/>
      <family val="1"/>
      <charset val="136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262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8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8" fillId="0" borderId="0"/>
    <xf numFmtId="0" fontId="5" fillId="0" borderId="0"/>
    <xf numFmtId="0" fontId="8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0" fontId="10" fillId="0" borderId="0"/>
  </cellStyleXfs>
  <cellXfs count="605">
    <xf numFmtId="0" fontId="0" fillId="0" borderId="0" xfId="0">
      <alignment vertical="center"/>
    </xf>
    <xf numFmtId="0" fontId="128" fillId="33" borderId="10" xfId="186" applyFont="1" applyFill="1" applyBorder="1" applyAlignment="1">
      <alignment vertical="center"/>
    </xf>
    <xf numFmtId="0" fontId="129" fillId="33" borderId="10" xfId="186" applyFont="1" applyFill="1" applyBorder="1" applyAlignment="1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176" fontId="6" fillId="33" borderId="10" xfId="0" quotePrefix="1" applyNumberFormat="1" applyFont="1" applyFill="1" applyBorder="1" applyAlignment="1">
      <alignment horizontal="center"/>
    </xf>
    <xf numFmtId="0" fontId="139" fillId="33" borderId="10" xfId="0" applyFont="1" applyFill="1" applyBorder="1" applyAlignment="1"/>
    <xf numFmtId="176" fontId="0" fillId="33" borderId="10" xfId="246" applyNumberFormat="1" applyFont="1" applyFill="1" applyBorder="1"/>
    <xf numFmtId="9" fontId="0" fillId="33" borderId="10" xfId="1203" applyFont="1" applyFill="1" applyBorder="1" applyAlignment="1"/>
    <xf numFmtId="177" fontId="0" fillId="33" borderId="10" xfId="220" applyNumberFormat="1" applyFont="1" applyFill="1" applyBorder="1" applyAlignment="1"/>
    <xf numFmtId="0" fontId="0" fillId="33" borderId="0" xfId="0" applyFill="1" applyAlignment="1"/>
    <xf numFmtId="0" fontId="140" fillId="0" borderId="10" xfId="0" applyFont="1" applyFill="1" applyBorder="1" applyAlignment="1"/>
    <xf numFmtId="176" fontId="140" fillId="0" borderId="10" xfId="246" applyNumberFormat="1" applyFont="1" applyFill="1" applyBorder="1"/>
    <xf numFmtId="0" fontId="140" fillId="0" borderId="10" xfId="0" applyFont="1" applyBorder="1" applyAlignment="1"/>
    <xf numFmtId="0" fontId="0" fillId="33" borderId="10" xfId="0" applyFill="1" applyBorder="1" applyAlignment="1"/>
    <xf numFmtId="176" fontId="81" fillId="0" borderId="10" xfId="246" applyNumberFormat="1" applyFont="1" applyFill="1" applyBorder="1"/>
    <xf numFmtId="10" fontId="0" fillId="0" borderId="10" xfId="1203" applyNumberFormat="1" applyFont="1" applyBorder="1" applyAlignment="1"/>
    <xf numFmtId="0" fontId="0" fillId="0" borderId="10" xfId="0" applyBorder="1" applyAlignment="1">
      <alignment shrinkToFit="1"/>
    </xf>
    <xf numFmtId="176" fontId="0" fillId="0" borderId="10" xfId="246" applyNumberFormat="1" applyFont="1" applyFill="1" applyBorder="1"/>
    <xf numFmtId="43" fontId="0" fillId="0" borderId="10" xfId="1219" applyFont="1" applyBorder="1" applyAlignment="1">
      <alignment shrinkToFit="1"/>
    </xf>
    <xf numFmtId="177" fontId="81" fillId="0" borderId="10" xfId="1219" applyNumberFormat="1" applyFont="1" applyBorder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10" fontId="0" fillId="0" borderId="10" xfId="1203" applyNumberFormat="1" applyFont="1" applyBorder="1">
      <alignment vertical="center"/>
    </xf>
    <xf numFmtId="0" fontId="144" fillId="33" borderId="10" xfId="0" applyFont="1" applyFill="1" applyBorder="1" applyAlignment="1"/>
    <xf numFmtId="0" fontId="0" fillId="0" borderId="10" xfId="0" applyBorder="1" applyAlignment="1">
      <alignment horizontal="left" vertical="center"/>
    </xf>
    <xf numFmtId="0" fontId="129" fillId="33" borderId="10" xfId="186" applyFont="1" applyFill="1" applyBorder="1" applyAlignment="1">
      <alignment vertical="center" shrinkToFit="1"/>
    </xf>
    <xf numFmtId="10" fontId="0" fillId="0" borderId="10" xfId="1203" applyNumberFormat="1" applyFont="1" applyBorder="1" applyAlignment="1">
      <alignment shrinkToFit="1"/>
    </xf>
    <xf numFmtId="178" fontId="0" fillId="33" borderId="10" xfId="1203" applyNumberFormat="1" applyFont="1" applyFill="1" applyBorder="1">
      <alignment vertical="center"/>
    </xf>
    <xf numFmtId="178" fontId="0" fillId="33" borderId="10" xfId="246" applyNumberFormat="1" applyFont="1" applyFill="1" applyBorder="1"/>
    <xf numFmtId="178" fontId="0" fillId="33" borderId="10" xfId="1203" applyNumberFormat="1" applyFont="1" applyFill="1" applyBorder="1" applyAlignment="1"/>
    <xf numFmtId="38" fontId="148" fillId="0" borderId="0" xfId="229" applyFont="1" applyFill="1" applyAlignment="1">
      <alignment horizontal="center" vertical="center"/>
    </xf>
    <xf numFmtId="38" fontId="149" fillId="0" borderId="0" xfId="229" applyFont="1" applyFill="1" applyAlignment="1">
      <alignment vertical="center"/>
    </xf>
    <xf numFmtId="218" fontId="150" fillId="0" borderId="66" xfId="229" applyNumberFormat="1" applyFont="1" applyFill="1" applyBorder="1" applyAlignment="1">
      <alignment horizontal="center" vertical="center"/>
    </xf>
    <xf numFmtId="38" fontId="150" fillId="0" borderId="57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50" fillId="0" borderId="58" xfId="229" applyFont="1" applyFill="1" applyBorder="1" applyAlignment="1">
      <alignment horizontal="center" vertical="center"/>
    </xf>
    <xf numFmtId="38" fontId="150" fillId="0" borderId="56" xfId="229" applyFont="1" applyFill="1" applyBorder="1" applyAlignment="1">
      <alignment horizontal="center" vertical="center"/>
    </xf>
    <xf numFmtId="38" fontId="150" fillId="0" borderId="67" xfId="229" applyFont="1" applyFill="1" applyBorder="1" applyAlignment="1">
      <alignment horizontal="center" vertical="center"/>
    </xf>
    <xf numFmtId="38" fontId="152" fillId="0" borderId="55" xfId="229" applyFont="1" applyFill="1" applyBorder="1" applyAlignment="1">
      <alignment horizontal="center" vertical="center"/>
    </xf>
    <xf numFmtId="38" fontId="150" fillId="0" borderId="0" xfId="229" applyFont="1" applyFill="1" applyBorder="1" applyAlignment="1">
      <alignment horizontal="center" vertical="center"/>
    </xf>
    <xf numFmtId="218" fontId="150" fillId="0" borderId="68" xfId="229" applyNumberFormat="1" applyFont="1" applyFill="1" applyBorder="1" applyAlignment="1">
      <alignment horizontal="center" vertical="center"/>
    </xf>
    <xf numFmtId="38" fontId="150" fillId="0" borderId="13" xfId="229" applyFont="1" applyFill="1" applyBorder="1" applyAlignment="1">
      <alignment horizontal="center" vertical="center"/>
    </xf>
    <xf numFmtId="38" fontId="150" fillId="0" borderId="63" xfId="229" applyFont="1" applyFill="1" applyBorder="1" applyAlignment="1">
      <alignment horizontal="center" vertical="center"/>
    </xf>
    <xf numFmtId="38" fontId="150" fillId="0" borderId="42" xfId="229" applyFont="1" applyFill="1" applyBorder="1" applyAlignment="1">
      <alignment horizontal="center" vertical="center"/>
    </xf>
    <xf numFmtId="38" fontId="150" fillId="0" borderId="54" xfId="229" applyFont="1" applyFill="1" applyBorder="1" applyAlignment="1">
      <alignment horizontal="center" vertical="center"/>
    </xf>
    <xf numFmtId="38" fontId="150" fillId="0" borderId="69" xfId="229" applyFont="1" applyFill="1" applyBorder="1" applyAlignment="1">
      <alignment horizontal="center" vertical="center"/>
    </xf>
    <xf numFmtId="38" fontId="152" fillId="0" borderId="63" xfId="229" applyFont="1" applyFill="1" applyBorder="1" applyAlignment="1">
      <alignment horizontal="center" vertical="center"/>
    </xf>
    <xf numFmtId="218" fontId="150" fillId="0" borderId="70" xfId="229" applyNumberFormat="1" applyFont="1" applyFill="1" applyBorder="1" applyAlignment="1">
      <alignment horizontal="center" vertical="center"/>
    </xf>
    <xf numFmtId="38" fontId="150" fillId="0" borderId="71" xfId="229" applyFont="1" applyFill="1" applyBorder="1" applyAlignment="1">
      <alignment horizontal="center" vertical="center"/>
    </xf>
    <xf numFmtId="38" fontId="150" fillId="0" borderId="72" xfId="229" applyFont="1" applyFill="1" applyBorder="1" applyAlignment="1">
      <alignment horizontal="center" vertical="center"/>
    </xf>
    <xf numFmtId="38" fontId="150" fillId="0" borderId="73" xfId="229" applyFont="1" applyFill="1" applyBorder="1" applyAlignment="1">
      <alignment horizontal="center" vertical="center"/>
    </xf>
    <xf numFmtId="38" fontId="150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38" fontId="150" fillId="0" borderId="76" xfId="229" applyFont="1" applyFill="1" applyBorder="1" applyAlignment="1">
      <alignment horizontal="center" vertical="center"/>
    </xf>
    <xf numFmtId="38" fontId="152" fillId="0" borderId="77" xfId="229" applyFont="1" applyFill="1" applyBorder="1" applyAlignment="1">
      <alignment horizontal="center" vertical="center"/>
    </xf>
    <xf numFmtId="218" fontId="150" fillId="0" borderId="78" xfId="229" applyNumberFormat="1" applyFont="1" applyFill="1" applyBorder="1" applyAlignment="1">
      <alignment horizontal="center" vertical="center"/>
    </xf>
    <xf numFmtId="38" fontId="150" fillId="0" borderId="79" xfId="229" applyFont="1" applyFill="1" applyBorder="1" applyAlignment="1">
      <alignment horizontal="center" vertical="center"/>
    </xf>
    <xf numFmtId="38" fontId="150" fillId="0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50" fillId="0" borderId="19" xfId="229" applyFont="1" applyFill="1" applyBorder="1" applyAlignment="1">
      <alignment horizontal="center" vertical="center"/>
    </xf>
    <xf numFmtId="38" fontId="150" fillId="34" borderId="82" xfId="229" applyFont="1" applyFill="1" applyBorder="1" applyAlignment="1">
      <alignment horizontal="center" vertical="center"/>
    </xf>
    <xf numFmtId="38" fontId="152" fillId="0" borderId="83" xfId="229" applyFont="1" applyFill="1" applyBorder="1" applyAlignment="1">
      <alignment horizontal="center" vertical="center"/>
    </xf>
    <xf numFmtId="38" fontId="150" fillId="0" borderId="84" xfId="229" applyFont="1" applyFill="1" applyBorder="1" applyAlignment="1">
      <alignment horizontal="center" vertical="center"/>
    </xf>
    <xf numFmtId="38" fontId="150" fillId="0" borderId="85" xfId="229" applyFont="1" applyFill="1" applyBorder="1" applyAlignment="1">
      <alignment horizontal="center" vertical="center"/>
    </xf>
    <xf numFmtId="38" fontId="150" fillId="0" borderId="86" xfId="229" applyFont="1" applyFill="1" applyBorder="1" applyAlignment="1">
      <alignment horizontal="center" vertical="center"/>
    </xf>
    <xf numFmtId="218" fontId="150" fillId="0" borderId="87" xfId="229" applyNumberFormat="1" applyFont="1" applyFill="1" applyBorder="1" applyAlignment="1">
      <alignment horizontal="center" vertical="center"/>
    </xf>
    <xf numFmtId="38" fontId="150" fillId="0" borderId="88" xfId="229" applyFont="1" applyFill="1" applyBorder="1" applyAlignment="1">
      <alignment horizontal="left" vertical="center"/>
    </xf>
    <xf numFmtId="38" fontId="150" fillId="0" borderId="89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50" fillId="0" borderId="91" xfId="229" applyFont="1" applyFill="1" applyBorder="1" applyAlignment="1">
      <alignment horizontal="center" vertical="center"/>
    </xf>
    <xf numFmtId="38" fontId="150" fillId="71" borderId="82" xfId="229" applyFont="1" applyFill="1" applyBorder="1" applyAlignment="1">
      <alignment horizontal="center" vertical="center"/>
    </xf>
    <xf numFmtId="38" fontId="150" fillId="0" borderId="88" xfId="229" applyFont="1" applyFill="1" applyBorder="1" applyAlignment="1">
      <alignment horizontal="center" vertical="center"/>
    </xf>
    <xf numFmtId="38" fontId="152" fillId="0" borderId="92" xfId="229" applyFont="1" applyFill="1" applyBorder="1" applyAlignment="1">
      <alignment horizontal="center" vertical="center"/>
    </xf>
    <xf numFmtId="38" fontId="150" fillId="71" borderId="19" xfId="229" applyFont="1" applyFill="1" applyBorder="1" applyAlignment="1">
      <alignment horizontal="center" vertical="center"/>
    </xf>
    <xf numFmtId="38" fontId="150" fillId="0" borderId="82" xfId="229" applyFont="1" applyFill="1" applyBorder="1" applyAlignment="1">
      <alignment horizontal="center" vertical="center"/>
    </xf>
    <xf numFmtId="38" fontId="150" fillId="0" borderId="80" xfId="229" applyFont="1" applyFill="1" applyBorder="1" applyAlignment="1">
      <alignment horizontal="left" vertical="center"/>
    </xf>
    <xf numFmtId="218" fontId="149" fillId="0" borderId="78" xfId="229" quotePrefix="1" applyNumberFormat="1" applyFont="1" applyFill="1" applyBorder="1" applyAlignment="1">
      <alignment horizontal="center" vertical="center"/>
    </xf>
    <xf numFmtId="38" fontId="149" fillId="0" borderId="80" xfId="229" applyFont="1" applyFill="1" applyBorder="1" applyAlignment="1">
      <alignment horizontal="left" vertical="center"/>
    </xf>
    <xf numFmtId="38" fontId="149" fillId="0" borderId="81" xfId="229" applyFont="1" applyFill="1" applyBorder="1" applyAlignment="1">
      <alignment horizontal="center" vertical="center"/>
    </xf>
    <xf numFmtId="38" fontId="149" fillId="0" borderId="86" xfId="229" applyFont="1" applyFill="1" applyBorder="1" applyAlignment="1">
      <alignment vertical="center"/>
    </xf>
    <xf numFmtId="38" fontId="149" fillId="0" borderId="85" xfId="229" applyFont="1" applyFill="1" applyBorder="1" applyAlignment="1">
      <alignment vertical="center"/>
    </xf>
    <xf numFmtId="38" fontId="149" fillId="0" borderId="83" xfId="229" applyFont="1" applyFill="1" applyBorder="1" applyAlignment="1">
      <alignment horizontal="center" vertical="center"/>
    </xf>
    <xf numFmtId="38" fontId="149" fillId="0" borderId="80" xfId="229" applyFont="1" applyFill="1" applyBorder="1" applyAlignment="1">
      <alignment vertical="center"/>
    </xf>
    <xf numFmtId="38" fontId="153" fillId="0" borderId="83" xfId="229" applyFont="1" applyFill="1" applyBorder="1" applyAlignment="1">
      <alignment vertical="center"/>
    </xf>
    <xf numFmtId="38" fontId="149" fillId="0" borderId="0" xfId="229" applyFont="1" applyFill="1" applyBorder="1" applyAlignment="1">
      <alignment vertical="center"/>
    </xf>
    <xf numFmtId="218" fontId="149" fillId="0" borderId="78" xfId="229" applyNumberFormat="1" applyFont="1" applyFill="1" applyBorder="1" applyAlignment="1">
      <alignment horizontal="center" vertical="center"/>
    </xf>
    <xf numFmtId="38" fontId="150" fillId="0" borderId="80" xfId="229" applyFont="1" applyFill="1" applyBorder="1" applyAlignment="1">
      <alignment horizontal="right" vertical="center"/>
    </xf>
    <xf numFmtId="38" fontId="150" fillId="34" borderId="80" xfId="229" applyFont="1" applyFill="1" applyBorder="1" applyAlignment="1">
      <alignment horizontal="center" vertical="center"/>
    </xf>
    <xf numFmtId="38" fontId="150" fillId="0" borderId="83" xfId="229" applyFont="1" applyFill="1" applyBorder="1" applyAlignment="1">
      <alignment horizontal="center" vertical="center"/>
    </xf>
    <xf numFmtId="218" fontId="149" fillId="0" borderId="87" xfId="229" applyNumberFormat="1" applyFont="1" applyFill="1" applyBorder="1" applyAlignment="1">
      <alignment horizontal="center" vertical="center"/>
    </xf>
    <xf numFmtId="38" fontId="141" fillId="0" borderId="89" xfId="229" applyFont="1" applyFill="1" applyBorder="1" applyAlignment="1">
      <alignment horizontal="left" vertical="center" indent="2"/>
    </xf>
    <xf numFmtId="38" fontId="149" fillId="34" borderId="89" xfId="229" applyNumberFormat="1" applyFont="1" applyFill="1" applyBorder="1" applyAlignment="1">
      <alignment horizontal="center" vertical="center"/>
    </xf>
    <xf numFmtId="38" fontId="149" fillId="0" borderId="92" xfId="229" applyFont="1" applyFill="1" applyBorder="1" applyAlignment="1">
      <alignment horizontal="center" vertical="center"/>
    </xf>
    <xf numFmtId="38" fontId="149" fillId="0" borderId="90" xfId="229" applyFont="1" applyFill="1" applyBorder="1" applyAlignment="1">
      <alignment horizontal="center" vertical="center"/>
    </xf>
    <xf numFmtId="38" fontId="149" fillId="0" borderId="82" xfId="229" applyFont="1" applyFill="1" applyBorder="1" applyAlignment="1">
      <alignment vertical="center"/>
    </xf>
    <xf numFmtId="38" fontId="149" fillId="0" borderId="19" xfId="229" applyFont="1" applyFill="1" applyBorder="1" applyAlignment="1">
      <alignment vertical="center"/>
    </xf>
    <xf numFmtId="38" fontId="149" fillId="0" borderId="89" xfId="229" applyFont="1" applyFill="1" applyBorder="1" applyAlignment="1">
      <alignment vertical="center"/>
    </xf>
    <xf numFmtId="38" fontId="153" fillId="0" borderId="92" xfId="229" applyFont="1" applyFill="1" applyBorder="1" applyAlignment="1">
      <alignment vertical="center"/>
    </xf>
    <xf numFmtId="38" fontId="149" fillId="0" borderId="89" xfId="229" applyFont="1" applyFill="1" applyBorder="1" applyAlignment="1">
      <alignment horizontal="left" vertical="center" indent="2"/>
    </xf>
    <xf numFmtId="38" fontId="149" fillId="34" borderId="89" xfId="229" applyFont="1" applyFill="1" applyBorder="1" applyAlignment="1">
      <alignment horizontal="center" vertical="center"/>
    </xf>
    <xf numFmtId="38" fontId="149" fillId="0" borderId="79" xfId="229" applyFont="1" applyFill="1" applyBorder="1" applyAlignment="1">
      <alignment horizontal="left" vertical="center" indent="2"/>
    </xf>
    <xf numFmtId="38" fontId="149" fillId="0" borderId="80" xfId="229" applyFont="1" applyFill="1" applyBorder="1" applyAlignment="1">
      <alignment horizontal="center" vertical="center"/>
    </xf>
    <xf numFmtId="38" fontId="149" fillId="0" borderId="86" xfId="229" applyFont="1" applyFill="1" applyBorder="1" applyAlignment="1">
      <alignment horizontal="center" vertical="center"/>
    </xf>
    <xf numFmtId="38" fontId="149" fillId="0" borderId="85" xfId="229" applyFont="1" applyFill="1" applyBorder="1" applyAlignment="1">
      <alignment horizontal="center" vertical="center"/>
    </xf>
    <xf numFmtId="38" fontId="153" fillId="0" borderId="83" xfId="229" applyFont="1" applyFill="1" applyBorder="1" applyAlignment="1">
      <alignment horizontal="center" vertical="center"/>
    </xf>
    <xf numFmtId="38" fontId="149" fillId="34" borderId="80" xfId="229" applyFont="1" applyFill="1" applyBorder="1" applyAlignment="1">
      <alignment horizontal="left" vertical="center" indent="2"/>
    </xf>
    <xf numFmtId="38" fontId="149" fillId="34" borderId="80" xfId="229" applyFont="1" applyFill="1" applyBorder="1" applyAlignment="1">
      <alignment horizontal="center" vertical="center"/>
    </xf>
    <xf numFmtId="38" fontId="149" fillId="0" borderId="0" xfId="229" applyFont="1" applyFill="1" applyBorder="1" applyAlignment="1">
      <alignment horizontal="center" vertical="center"/>
    </xf>
    <xf numFmtId="38" fontId="149" fillId="0" borderId="80" xfId="229" applyFont="1" applyFill="1" applyBorder="1" applyAlignment="1">
      <alignment horizontal="left" vertical="center" indent="2"/>
    </xf>
    <xf numFmtId="38" fontId="149" fillId="34" borderId="81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9" fillId="34" borderId="89" xfId="229" applyNumberFormat="1" applyFont="1" applyFill="1" applyBorder="1" applyAlignment="1">
      <alignment horizontal="center" vertical="center"/>
    </xf>
    <xf numFmtId="38" fontId="149" fillId="0" borderId="0" xfId="229" applyFont="1" applyFill="1" applyBorder="1" applyAlignment="1">
      <alignment horizontal="right" vertical="center"/>
    </xf>
    <xf numFmtId="38" fontId="149" fillId="34" borderId="90" xfId="229" applyFont="1" applyFill="1" applyBorder="1" applyAlignment="1">
      <alignment horizontal="center" vertical="center"/>
    </xf>
    <xf numFmtId="38" fontId="149" fillId="34" borderId="86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50" fillId="72" borderId="88" xfId="229" applyFont="1" applyFill="1" applyBorder="1" applyAlignment="1">
      <alignment horizontal="center" vertical="center"/>
    </xf>
    <xf numFmtId="38" fontId="150" fillId="72" borderId="80" xfId="229" applyFont="1" applyFill="1" applyBorder="1" applyAlignment="1">
      <alignment horizontal="center" vertical="center"/>
    </xf>
    <xf numFmtId="38" fontId="150" fillId="72" borderId="83" xfId="229" applyFont="1" applyFill="1" applyBorder="1" applyAlignment="1">
      <alignment horizontal="center" vertical="center"/>
    </xf>
    <xf numFmtId="38" fontId="150" fillId="72" borderId="81" xfId="229" applyFont="1" applyFill="1" applyBorder="1" applyAlignment="1">
      <alignment horizontal="center" vertical="center"/>
    </xf>
    <xf numFmtId="38" fontId="150" fillId="72" borderId="86" xfId="229" applyFont="1" applyFill="1" applyBorder="1" applyAlignment="1">
      <alignment horizontal="center" vertical="center"/>
    </xf>
    <xf numFmtId="38" fontId="150" fillId="72" borderId="85" xfId="229" applyFont="1" applyFill="1" applyBorder="1" applyAlignment="1">
      <alignment vertical="center"/>
    </xf>
    <xf numFmtId="38" fontId="150" fillId="0" borderId="89" xfId="229" applyFont="1" applyFill="1" applyBorder="1" applyAlignment="1">
      <alignment vertical="center"/>
    </xf>
    <xf numFmtId="38" fontId="150" fillId="0" borderId="92" xfId="229" applyFont="1" applyFill="1" applyBorder="1" applyAlignment="1">
      <alignment horizontal="center" vertical="center"/>
    </xf>
    <xf numFmtId="38" fontId="149" fillId="0" borderId="89" xfId="229" applyFont="1" applyFill="1" applyBorder="1" applyAlignment="1">
      <alignment horizontal="left" vertical="center"/>
    </xf>
    <xf numFmtId="38" fontId="149" fillId="0" borderId="89" xfId="229" applyFont="1" applyFill="1" applyBorder="1" applyAlignment="1">
      <alignment horizontal="center" vertical="center"/>
    </xf>
    <xf numFmtId="38" fontId="153" fillId="0" borderId="92" xfId="229" applyFont="1" applyFill="1" applyBorder="1" applyAlignment="1">
      <alignment horizontal="center" vertical="center"/>
    </xf>
    <xf numFmtId="218" fontId="154" fillId="0" borderId="87" xfId="229" applyNumberFormat="1" applyFont="1" applyFill="1" applyBorder="1" applyAlignment="1">
      <alignment horizontal="center" vertical="center"/>
    </xf>
    <xf numFmtId="38" fontId="149" fillId="34" borderId="82" xfId="229" applyFont="1" applyFill="1" applyBorder="1" applyAlignment="1">
      <alignment vertical="center"/>
    </xf>
    <xf numFmtId="38" fontId="149" fillId="0" borderId="89" xfId="229" applyFont="1" applyFill="1" applyBorder="1" applyAlignment="1">
      <alignment horizontal="left" vertical="center" indent="5"/>
    </xf>
    <xf numFmtId="38" fontId="156" fillId="0" borderId="92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9" fillId="0" borderId="82" xfId="229" applyFont="1" applyFill="1" applyBorder="1" applyAlignment="1">
      <alignment horizontal="center" vertical="center"/>
    </xf>
    <xf numFmtId="38" fontId="141" fillId="0" borderId="92" xfId="229" applyFont="1" applyFill="1" applyBorder="1" applyAlignment="1">
      <alignment horizontal="center" vertical="center"/>
    </xf>
    <xf numFmtId="224" fontId="153" fillId="0" borderId="92" xfId="240" applyNumberFormat="1" applyFont="1" applyFill="1" applyBorder="1" applyAlignment="1">
      <alignment vertical="center"/>
    </xf>
    <xf numFmtId="222" fontId="149" fillId="0" borderId="82" xfId="229" applyNumberFormat="1" applyFont="1" applyFill="1" applyBorder="1" applyAlignment="1">
      <alignment horizontal="right" vertical="center"/>
    </xf>
    <xf numFmtId="38" fontId="149" fillId="0" borderId="89" xfId="229" quotePrefix="1" applyFont="1" applyFill="1" applyBorder="1" applyAlignment="1">
      <alignment horizontal="center" vertical="center"/>
    </xf>
    <xf numFmtId="38" fontId="153" fillId="0" borderId="92" xfId="229" applyFont="1" applyFill="1" applyBorder="1" applyAlignment="1">
      <alignment horizontal="left" vertical="center"/>
    </xf>
    <xf numFmtId="38" fontId="149" fillId="0" borderId="82" xfId="229" applyFont="1" applyFill="1" applyBorder="1" applyAlignment="1">
      <alignment horizontal="right" vertical="center"/>
    </xf>
    <xf numFmtId="38" fontId="150" fillId="72" borderId="89" xfId="229" applyFont="1" applyFill="1" applyBorder="1" applyAlignment="1">
      <alignment horizontal="center" vertical="center"/>
    </xf>
    <xf numFmtId="38" fontId="150" fillId="72" borderId="92" xfId="229" applyFont="1" applyFill="1" applyBorder="1" applyAlignment="1">
      <alignment horizontal="center" vertical="center"/>
    </xf>
    <xf numFmtId="38" fontId="150" fillId="72" borderId="90" xfId="229" applyFont="1" applyFill="1" applyBorder="1" applyAlignment="1">
      <alignment horizontal="center" vertical="center"/>
    </xf>
    <xf numFmtId="38" fontId="150" fillId="72" borderId="82" xfId="229" applyFont="1" applyFill="1" applyBorder="1" applyAlignment="1">
      <alignment horizontal="center" vertical="center"/>
    </xf>
    <xf numFmtId="38" fontId="150" fillId="72" borderId="19" xfId="229" applyFont="1" applyFill="1" applyBorder="1" applyAlignment="1">
      <alignment vertical="center"/>
    </xf>
    <xf numFmtId="38" fontId="149" fillId="0" borderId="19" xfId="229" applyFont="1" applyFill="1" applyBorder="1" applyAlignment="1">
      <alignment horizontal="center" vertical="center"/>
    </xf>
    <xf numFmtId="38" fontId="149" fillId="0" borderId="0" xfId="229" applyFont="1" applyFill="1" applyAlignment="1">
      <alignment horizontal="center" vertical="center"/>
    </xf>
    <xf numFmtId="38" fontId="153" fillId="0" borderId="92" xfId="229" quotePrefix="1" applyFont="1" applyFill="1" applyBorder="1" applyAlignment="1">
      <alignment vertical="center"/>
    </xf>
    <xf numFmtId="38" fontId="149" fillId="0" borderId="0" xfId="229" quotePrefix="1" applyFont="1" applyFill="1" applyBorder="1" applyAlignment="1">
      <alignment vertical="center"/>
    </xf>
    <xf numFmtId="38" fontId="150" fillId="72" borderId="88" xfId="229" applyFont="1" applyFill="1" applyBorder="1" applyAlignment="1">
      <alignment horizontal="left" vertical="center" indent="1"/>
    </xf>
    <xf numFmtId="38" fontId="141" fillId="0" borderId="89" xfId="229" applyFont="1" applyFill="1" applyBorder="1" applyAlignment="1">
      <alignment horizontal="left" vertical="center"/>
    </xf>
    <xf numFmtId="10" fontId="153" fillId="0" borderId="92" xfId="240" quotePrefix="1" applyNumberFormat="1" applyFont="1" applyFill="1" applyBorder="1" applyAlignment="1">
      <alignment vertical="center"/>
    </xf>
    <xf numFmtId="218" fontId="149" fillId="0" borderId="87" xfId="229" quotePrefix="1" applyNumberFormat="1" applyFont="1" applyFill="1" applyBorder="1" applyAlignment="1">
      <alignment horizontal="center" vertical="center"/>
    </xf>
    <xf numFmtId="38" fontId="149" fillId="0" borderId="88" xfId="229" applyFont="1" applyFill="1" applyBorder="1" applyAlignment="1">
      <alignment horizontal="center" vertical="center"/>
    </xf>
    <xf numFmtId="38" fontId="149" fillId="71" borderId="82" xfId="229" applyFont="1" applyFill="1" applyBorder="1" applyAlignment="1">
      <alignment vertical="center"/>
    </xf>
    <xf numFmtId="38" fontId="2" fillId="0" borderId="89" xfId="229" applyFont="1" applyFill="1" applyBorder="1" applyAlignment="1">
      <alignment vertical="center"/>
    </xf>
    <xf numFmtId="38" fontId="149" fillId="0" borderId="91" xfId="229" applyFont="1" applyFill="1" applyBorder="1" applyAlignment="1">
      <alignment horizontal="center" vertical="center"/>
    </xf>
    <xf numFmtId="9" fontId="149" fillId="0" borderId="91" xfId="229" applyNumberFormat="1" applyFont="1" applyFill="1" applyBorder="1" applyAlignment="1">
      <alignment horizontal="center" vertical="center"/>
    </xf>
    <xf numFmtId="9" fontId="149" fillId="0" borderId="92" xfId="229" applyNumberFormat="1" applyFont="1" applyFill="1" applyBorder="1" applyAlignment="1">
      <alignment horizontal="center" vertical="center"/>
    </xf>
    <xf numFmtId="225" fontId="153" fillId="0" borderId="92" xfId="240" quotePrefix="1" applyNumberFormat="1" applyFont="1" applyFill="1" applyBorder="1" applyAlignment="1">
      <alignment vertical="center"/>
    </xf>
    <xf numFmtId="179" fontId="149" fillId="34" borderId="90" xfId="229" applyNumberFormat="1" applyFont="1" applyFill="1" applyBorder="1" applyAlignment="1">
      <alignment horizontal="center" vertical="center"/>
    </xf>
    <xf numFmtId="224" fontId="149" fillId="34" borderId="92" xfId="229" applyNumberFormat="1" applyFont="1" applyFill="1" applyBorder="1" applyAlignment="1">
      <alignment horizontal="center" vertical="center"/>
    </xf>
    <xf numFmtId="224" fontId="153" fillId="0" borderId="92" xfId="240" quotePrefix="1" applyNumberFormat="1" applyFont="1" applyFill="1" applyBorder="1" applyAlignment="1">
      <alignment vertical="center"/>
    </xf>
    <xf numFmtId="38" fontId="148" fillId="73" borderId="93" xfId="229" applyFont="1" applyFill="1" applyBorder="1" applyAlignment="1">
      <alignment horizontal="center" vertical="center"/>
    </xf>
    <xf numFmtId="38" fontId="148" fillId="73" borderId="89" xfId="229" applyFont="1" applyFill="1" applyBorder="1" applyAlignment="1">
      <alignment horizontal="center" vertical="center"/>
    </xf>
    <xf numFmtId="38" fontId="148" fillId="73" borderId="92" xfId="229" applyFont="1" applyFill="1" applyBorder="1" applyAlignment="1">
      <alignment horizontal="center" vertical="center"/>
    </xf>
    <xf numFmtId="38" fontId="148" fillId="73" borderId="90" xfId="229" applyFont="1" applyFill="1" applyBorder="1" applyAlignment="1">
      <alignment horizontal="center" vertical="center"/>
    </xf>
    <xf numFmtId="38" fontId="148" fillId="73" borderId="82" xfId="229" applyFont="1" applyFill="1" applyBorder="1" applyAlignment="1">
      <alignment vertical="center"/>
    </xf>
    <xf numFmtId="38" fontId="148" fillId="73" borderId="19" xfId="229" applyFont="1" applyFill="1" applyBorder="1" applyAlignment="1">
      <alignment vertical="center"/>
    </xf>
    <xf numFmtId="218" fontId="149" fillId="0" borderId="0" xfId="229" applyNumberFormat="1" applyFont="1" applyFill="1" applyAlignment="1">
      <alignment horizontal="center" vertical="center"/>
    </xf>
    <xf numFmtId="38" fontId="153" fillId="0" borderId="0" xfId="229" applyFont="1" applyFill="1" applyAlignment="1">
      <alignment vertical="center"/>
    </xf>
    <xf numFmtId="38" fontId="158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0" borderId="42" xfId="0" applyFont="1" applyBorder="1" applyAlignment="1"/>
    <xf numFmtId="0" fontId="158" fillId="0" borderId="42" xfId="1233" applyBorder="1" applyAlignment="1" applyProtection="1"/>
    <xf numFmtId="176" fontId="137" fillId="0" borderId="42" xfId="246" applyNumberFormat="1" applyFont="1" applyFill="1" applyBorder="1"/>
    <xf numFmtId="0" fontId="137" fillId="0" borderId="42" xfId="0" applyFont="1" applyBorder="1" applyAlignment="1"/>
    <xf numFmtId="0" fontId="6" fillId="33" borderId="64" xfId="0" applyFont="1" applyFill="1" applyBorder="1" applyAlignment="1"/>
    <xf numFmtId="0" fontId="6" fillId="0" borderId="62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5" xfId="0" applyFont="1" applyBorder="1" applyAlignment="1"/>
    <xf numFmtId="10" fontId="6" fillId="0" borderId="94" xfId="1203" applyNumberFormat="1" applyFont="1" applyBorder="1" applyAlignment="1"/>
    <xf numFmtId="0" fontId="6" fillId="0" borderId="95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129" fillId="33" borderId="96" xfId="186" applyFont="1" applyFill="1" applyBorder="1" applyAlignment="1">
      <alignment vertical="center"/>
    </xf>
    <xf numFmtId="176" fontId="81" fillId="0" borderId="96" xfId="246" applyNumberFormat="1" applyFont="1" applyFill="1" applyBorder="1"/>
    <xf numFmtId="0" fontId="6" fillId="0" borderId="59" xfId="0" applyFont="1" applyBorder="1" applyAlignment="1"/>
    <xf numFmtId="176" fontId="81" fillId="0" borderId="60" xfId="246" applyNumberFormat="1" applyFont="1" applyFill="1" applyBorder="1"/>
    <xf numFmtId="176" fontId="81" fillId="0" borderId="47" xfId="246" applyNumberFormat="1" applyFont="1" applyFill="1" applyBorder="1"/>
    <xf numFmtId="0" fontId="159" fillId="0" borderId="61" xfId="1233" applyFont="1" applyBorder="1" applyAlignment="1" applyProtection="1"/>
    <xf numFmtId="177" fontId="81" fillId="0" borderId="47" xfId="1219" applyNumberFormat="1" applyFont="1" applyBorder="1" applyAlignment="1"/>
    <xf numFmtId="176" fontId="81" fillId="0" borderId="95" xfId="246" applyNumberFormat="1" applyFont="1" applyFill="1" applyBorder="1"/>
    <xf numFmtId="38" fontId="160" fillId="0" borderId="89" xfId="229" applyFont="1" applyFill="1" applyBorder="1" applyAlignment="1">
      <alignment horizontal="left" vertical="center" indent="2"/>
    </xf>
    <xf numFmtId="38" fontId="160" fillId="0" borderId="89" xfId="229" applyFont="1" applyFill="1" applyBorder="1" applyAlignment="1">
      <alignment horizontal="center" vertical="center"/>
    </xf>
    <xf numFmtId="38" fontId="160" fillId="0" borderId="92" xfId="229" applyFont="1" applyFill="1" applyBorder="1" applyAlignment="1">
      <alignment horizontal="center" vertical="center"/>
    </xf>
    <xf numFmtId="38" fontId="160" fillId="0" borderId="90" xfId="229" applyFont="1" applyFill="1" applyBorder="1" applyAlignment="1">
      <alignment horizontal="center" vertical="center"/>
    </xf>
    <xf numFmtId="38" fontId="160" fillId="0" borderId="82" xfId="229" applyFont="1" applyFill="1" applyBorder="1" applyAlignment="1">
      <alignment vertical="center"/>
    </xf>
    <xf numFmtId="38" fontId="160" fillId="0" borderId="19" xfId="229" applyFont="1" applyFill="1" applyBorder="1" applyAlignment="1">
      <alignment vertical="center"/>
    </xf>
    <xf numFmtId="38" fontId="160" fillId="0" borderId="89" xfId="229" applyFont="1" applyFill="1" applyBorder="1" applyAlignment="1">
      <alignment horizontal="left" vertical="center" indent="5"/>
    </xf>
    <xf numFmtId="38" fontId="160" fillId="34" borderId="89" xfId="229" applyFont="1" applyFill="1" applyBorder="1" applyAlignment="1">
      <alignment horizontal="center" vertical="center"/>
    </xf>
    <xf numFmtId="38" fontId="160" fillId="34" borderId="82" xfId="229" applyFont="1" applyFill="1" applyBorder="1" applyAlignment="1">
      <alignment vertical="center"/>
    </xf>
    <xf numFmtId="226" fontId="150" fillId="0" borderId="0" xfId="229" applyNumberFormat="1" applyFont="1" applyFill="1" applyBorder="1" applyAlignment="1">
      <alignment horizontal="center" vertical="center"/>
    </xf>
    <xf numFmtId="10" fontId="0" fillId="33" borderId="10" xfId="1203" applyNumberFormat="1" applyFont="1" applyFill="1" applyBorder="1">
      <alignment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61" fillId="0" borderId="10" xfId="0" applyFont="1" applyBorder="1" applyAlignment="1">
      <alignment horizontal="center" vertical="center" shrinkToFit="1"/>
    </xf>
    <xf numFmtId="0" fontId="161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61" fillId="0" borderId="96" xfId="0" applyFont="1" applyBorder="1" applyAlignment="1">
      <alignment horizontal="center" vertical="center" shrinkToFit="1"/>
    </xf>
    <xf numFmtId="0" fontId="161" fillId="0" borderId="48" xfId="0" applyFont="1" applyBorder="1" applyAlignment="1">
      <alignment horizontal="center" vertical="center" shrinkToFit="1"/>
    </xf>
    <xf numFmtId="0" fontId="161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61" fillId="0" borderId="42" xfId="0" applyFont="1" applyBorder="1" applyAlignment="1">
      <alignment horizontal="center" vertical="center" shrinkToFit="1"/>
    </xf>
    <xf numFmtId="0" fontId="161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3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3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3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3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4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3" fillId="74" borderId="0" xfId="736" applyFont="1" applyFill="1" applyAlignment="1">
      <alignment vertical="center"/>
    </xf>
    <xf numFmtId="0" fontId="163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3" fillId="70" borderId="10" xfId="736" applyFont="1" applyFill="1" applyBorder="1" applyAlignment="1">
      <alignment horizontal="center" vertical="center"/>
    </xf>
    <xf numFmtId="0" fontId="163" fillId="70" borderId="10" xfId="736" applyFont="1" applyFill="1" applyBorder="1" applyAlignment="1">
      <alignment vertical="center" wrapText="1"/>
    </xf>
    <xf numFmtId="0" fontId="163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3" fillId="70" borderId="10" xfId="736" applyFont="1" applyFill="1" applyBorder="1" applyAlignment="1">
      <alignment horizontal="left" vertical="center"/>
    </xf>
    <xf numFmtId="0" fontId="163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162" fillId="33" borderId="0" xfId="188" applyFont="1" applyFill="1" applyAlignment="1">
      <alignment vertical="center"/>
    </xf>
    <xf numFmtId="0" fontId="129" fillId="33" borderId="0" xfId="188" applyFont="1" applyFill="1" applyAlignment="1">
      <alignment vertical="center"/>
    </xf>
    <xf numFmtId="0" fontId="130" fillId="33" borderId="0" xfId="188" applyFont="1" applyFill="1" applyAlignment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0" fontId="162" fillId="0" borderId="0" xfId="188" applyFont="1" applyAlignment="1">
      <alignment vertical="center"/>
    </xf>
    <xf numFmtId="0" fontId="5" fillId="0" borderId="10" xfId="255" applyFont="1" applyFill="1" applyBorder="1" applyAlignment="1">
      <alignment vertical="center"/>
    </xf>
    <xf numFmtId="0" fontId="5" fillId="0" borderId="10" xfId="89" applyFont="1" applyFill="1" applyBorder="1" applyAlignment="1">
      <alignment vertical="center"/>
    </xf>
    <xf numFmtId="178" fontId="5" fillId="0" borderId="10" xfId="89" applyNumberFormat="1" applyFont="1" applyFill="1" applyBorder="1" applyAlignment="1">
      <alignment vertical="center"/>
    </xf>
    <xf numFmtId="222" fontId="5" fillId="0" borderId="10" xfId="89" applyNumberFormat="1" applyFont="1" applyFill="1" applyBorder="1" applyAlignment="1">
      <alignment vertical="center"/>
    </xf>
    <xf numFmtId="0" fontId="40" fillId="0" borderId="10" xfId="1246" applyFont="1" applyFill="1" applyBorder="1" applyAlignment="1">
      <alignment horizontal="left" vertical="center" shrinkToFit="1"/>
    </xf>
    <xf numFmtId="0" fontId="162" fillId="34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176" fontId="0" fillId="33" borderId="10" xfId="246" applyNumberFormat="1" applyFon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140" fillId="33" borderId="10" xfId="0" applyFont="1" applyFill="1" applyBorder="1" applyAlignment="1"/>
    <xf numFmtId="176" fontId="140" fillId="33" borderId="10" xfId="246" applyNumberFormat="1" applyFont="1" applyFill="1" applyBorder="1"/>
    <xf numFmtId="0" fontId="0" fillId="33" borderId="10" xfId="0" quotePrefix="1" applyFill="1" applyBorder="1" applyAlignment="1">
      <alignment horizontal="center"/>
    </xf>
    <xf numFmtId="229" fontId="140" fillId="33" borderId="10" xfId="1203" applyNumberFormat="1" applyFont="1" applyFill="1" applyBorder="1" applyAlignment="1"/>
    <xf numFmtId="0" fontId="158" fillId="33" borderId="10" xfId="1233" applyFill="1" applyBorder="1" applyAlignment="1" applyProtection="1"/>
    <xf numFmtId="176" fontId="81" fillId="33" borderId="10" xfId="246" applyNumberFormat="1" applyFont="1" applyFill="1" applyBorder="1"/>
    <xf numFmtId="10" fontId="0" fillId="33" borderId="10" xfId="1203" applyNumberFormat="1" applyFont="1" applyFill="1" applyBorder="1" applyAlignment="1"/>
    <xf numFmtId="0" fontId="0" fillId="33" borderId="10" xfId="0" applyFill="1" applyBorder="1" applyAlignment="1">
      <alignment shrinkToFit="1"/>
    </xf>
    <xf numFmtId="43" fontId="0" fillId="33" borderId="10" xfId="1219" applyFont="1" applyFill="1" applyBorder="1" applyAlignment="1">
      <alignment shrinkToFit="1"/>
    </xf>
    <xf numFmtId="177" fontId="81" fillId="33" borderId="10" xfId="1219" applyNumberFormat="1" applyFont="1" applyFill="1" applyBorder="1" applyAlignment="1"/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0" applyFont="1" applyFill="1" applyBorder="1" applyAlignment="1">
      <alignment vertical="center"/>
    </xf>
    <xf numFmtId="0" fontId="129" fillId="0" borderId="0" xfId="188" applyFont="1" applyAlignment="1">
      <alignment horizontal="right" vertical="center"/>
    </xf>
    <xf numFmtId="41" fontId="0" fillId="33" borderId="0" xfId="0" applyNumberFormat="1" applyFill="1" applyAlignment="1"/>
    <xf numFmtId="0" fontId="128" fillId="0" borderId="0" xfId="89" applyFont="1" applyFill="1" applyBorder="1" applyAlignment="1">
      <alignment horizontal="center" vertical="center"/>
    </xf>
    <xf numFmtId="0" fontId="128" fillId="0" borderId="0" xfId="89" applyFont="1" applyFill="1" applyBorder="1" applyAlignment="1">
      <alignment horizontal="left" vertical="center"/>
    </xf>
    <xf numFmtId="0" fontId="128" fillId="0" borderId="0" xfId="220" applyNumberFormat="1" applyFont="1" applyFill="1" applyBorder="1" applyAlignment="1">
      <alignment horizontal="right" vertical="center"/>
    </xf>
    <xf numFmtId="177" fontId="129" fillId="0" borderId="0" xfId="220" applyNumberFormat="1" applyFont="1" applyFill="1" applyBorder="1" applyAlignment="1">
      <alignment horizontal="right" vertical="center"/>
    </xf>
    <xf numFmtId="178" fontId="129" fillId="0" borderId="0" xfId="1243" applyNumberFormat="1" applyFont="1" applyFill="1" applyBorder="1" applyAlignment="1">
      <alignment horizontal="right" vertical="center"/>
    </xf>
    <xf numFmtId="58" fontId="129" fillId="0" borderId="0" xfId="89" applyNumberFormat="1" applyFont="1" applyFill="1" applyBorder="1" applyAlignment="1">
      <alignment horizontal="left" vertical="center" shrinkToFit="1"/>
    </xf>
    <xf numFmtId="177" fontId="129" fillId="0" borderId="0" xfId="220" applyNumberFormat="1" applyFont="1" applyFill="1" applyBorder="1" applyAlignment="1">
      <alignment horizontal="right" vertical="center" wrapText="1"/>
    </xf>
    <xf numFmtId="178" fontId="129" fillId="0" borderId="0" xfId="1243" applyNumberFormat="1" applyFont="1" applyFill="1" applyBorder="1" applyAlignment="1">
      <alignment horizontal="right" vertical="center" wrapText="1"/>
    </xf>
    <xf numFmtId="0" fontId="129" fillId="0" borderId="0" xfId="1244" applyFont="1" applyFill="1" applyBorder="1" applyAlignment="1">
      <alignment horizontal="left" vertical="center" shrinkToFit="1"/>
    </xf>
    <xf numFmtId="0" fontId="128" fillId="0" borderId="0" xfId="1244" applyFont="1" applyFill="1" applyBorder="1" applyAlignment="1">
      <alignment horizontal="center" vertical="center"/>
    </xf>
    <xf numFmtId="0" fontId="128" fillId="0" borderId="0" xfId="1244" applyFont="1" applyFill="1" applyBorder="1" applyAlignment="1">
      <alignment horizontal="left" vertical="center"/>
    </xf>
    <xf numFmtId="0" fontId="128" fillId="0" borderId="0" xfId="1244" applyFont="1" applyFill="1" applyBorder="1" applyAlignment="1">
      <alignment horizontal="center" vertical="center" wrapText="1"/>
    </xf>
    <xf numFmtId="0" fontId="128" fillId="0" borderId="0" xfId="220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57" applyNumberFormat="1" applyFont="1" applyFill="1" applyBorder="1" applyAlignment="1">
      <alignment horizontal="center" vertical="center" wrapText="1"/>
    </xf>
    <xf numFmtId="177" fontId="129" fillId="0" borderId="10" xfId="1257" applyNumberFormat="1" applyFont="1" applyFill="1" applyBorder="1" applyAlignment="1">
      <alignment horizontal="center" vertical="center" wrapText="1"/>
    </xf>
    <xf numFmtId="41" fontId="129" fillId="0" borderId="10" xfId="1258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66" fillId="0" borderId="10" xfId="255" applyFont="1" applyFill="1" applyBorder="1" applyAlignment="1">
      <alignment horizontal="center" vertical="center"/>
    </xf>
    <xf numFmtId="0" fontId="129" fillId="0" borderId="10" xfId="255" applyFont="1" applyFill="1" applyBorder="1" applyAlignment="1">
      <alignment vertical="center"/>
    </xf>
    <xf numFmtId="0" fontId="129" fillId="0" borderId="10" xfId="255" applyFont="1" applyFill="1" applyBorder="1" applyAlignment="1">
      <alignment horizontal="center" vertical="center"/>
    </xf>
    <xf numFmtId="178" fontId="129" fillId="0" borderId="10" xfId="1258" applyNumberFormat="1" applyFont="1" applyFill="1" applyBorder="1" applyAlignment="1">
      <alignment horizontal="right" vertical="center"/>
    </xf>
    <xf numFmtId="41" fontId="129" fillId="0" borderId="10" xfId="1258" applyFont="1" applyFill="1" applyBorder="1" applyAlignment="1">
      <alignment horizontal="right" vertical="center"/>
    </xf>
    <xf numFmtId="0" fontId="129" fillId="0" borderId="10" xfId="255" applyFont="1" applyFill="1" applyBorder="1" applyAlignment="1">
      <alignment horizontal="left" vertical="center" shrinkToFit="1"/>
    </xf>
    <xf numFmtId="0" fontId="130" fillId="0" borderId="10" xfId="1258" applyNumberFormat="1" applyFont="1" applyFill="1" applyBorder="1" applyAlignment="1">
      <alignment horizontal="center" vertical="center"/>
    </xf>
    <xf numFmtId="0" fontId="130" fillId="0" borderId="10" xfId="91" applyNumberFormat="1" applyFont="1" applyFill="1" applyBorder="1" applyAlignment="1">
      <alignment horizontal="center" vertical="center"/>
    </xf>
    <xf numFmtId="0" fontId="128" fillId="0" borderId="10" xfId="91" applyFont="1" applyFill="1" applyBorder="1" applyAlignment="1">
      <alignment horizontal="right" vertical="center" shrinkToFit="1"/>
    </xf>
    <xf numFmtId="0" fontId="129" fillId="0" borderId="10" xfId="91" applyFont="1" applyFill="1" applyBorder="1" applyAlignment="1">
      <alignment horizontal="center" vertical="center"/>
    </xf>
    <xf numFmtId="0" fontId="129" fillId="0" borderId="10" xfId="91" applyFont="1" applyFill="1" applyBorder="1" applyAlignment="1">
      <alignment vertical="center"/>
    </xf>
    <xf numFmtId="41" fontId="129" fillId="0" borderId="10" xfId="1258" applyFont="1" applyFill="1" applyBorder="1" applyAlignment="1">
      <alignment vertical="center"/>
    </xf>
    <xf numFmtId="0" fontId="129" fillId="0" borderId="10" xfId="91" applyFont="1" applyFill="1" applyBorder="1" applyAlignment="1">
      <alignment horizontal="left" vertical="center" shrinkToFit="1"/>
    </xf>
    <xf numFmtId="178" fontId="129" fillId="0" borderId="10" xfId="91" applyNumberFormat="1" applyFont="1" applyFill="1" applyBorder="1" applyAlignment="1">
      <alignment horizontal="center" vertical="center"/>
    </xf>
    <xf numFmtId="178" fontId="129" fillId="0" borderId="10" xfId="91" applyNumberFormat="1" applyFont="1" applyFill="1" applyBorder="1" applyAlignment="1">
      <alignment vertical="center"/>
    </xf>
    <xf numFmtId="222" fontId="129" fillId="0" borderId="10" xfId="91" applyNumberFormat="1" applyFont="1" applyFill="1" applyBorder="1" applyAlignment="1">
      <alignment horizontal="center" vertical="center"/>
    </xf>
    <xf numFmtId="41" fontId="129" fillId="0" borderId="10" xfId="1258" applyFont="1" applyFill="1" applyBorder="1" applyAlignment="1">
      <alignment horizontal="left" vertical="center" shrinkToFit="1"/>
    </xf>
    <xf numFmtId="222" fontId="129" fillId="0" borderId="10" xfId="91" applyNumberFormat="1" applyFont="1" applyFill="1" applyBorder="1" applyAlignment="1">
      <alignment vertical="center"/>
    </xf>
    <xf numFmtId="0" fontId="129" fillId="0" borderId="10" xfId="1246" applyFont="1" applyFill="1" applyBorder="1" applyAlignment="1">
      <alignment horizontal="left" vertical="center" shrinkToFit="1"/>
    </xf>
    <xf numFmtId="0" fontId="129" fillId="0" borderId="10" xfId="1246" applyFont="1" applyFill="1" applyBorder="1" applyAlignment="1">
      <alignment horizontal="center" vertical="center" shrinkToFit="1"/>
    </xf>
    <xf numFmtId="0" fontId="130" fillId="0" borderId="10" xfId="91" applyNumberFormat="1" applyFont="1" applyFill="1" applyBorder="1" applyAlignment="1">
      <alignment horizontal="center"/>
    </xf>
    <xf numFmtId="0" fontId="129" fillId="0" borderId="10" xfId="91" applyFont="1" applyFill="1" applyBorder="1" applyAlignment="1">
      <alignment horizontal="right" shrinkToFit="1"/>
    </xf>
    <xf numFmtId="0" fontId="129" fillId="0" borderId="10" xfId="1246" applyFont="1" applyFill="1" applyBorder="1" applyAlignment="1">
      <alignment horizontal="center" vertical="center"/>
    </xf>
    <xf numFmtId="0" fontId="129" fillId="0" borderId="10" xfId="91" applyFont="1" applyFill="1" applyBorder="1" applyAlignment="1">
      <alignment horizontal="right" vertical="center"/>
    </xf>
    <xf numFmtId="0" fontId="129" fillId="0" borderId="10" xfId="255" applyFont="1" applyFill="1" applyBorder="1" applyAlignment="1">
      <alignment horizontal="center" vertical="center" wrapText="1" shrinkToFit="1"/>
    </xf>
    <xf numFmtId="0" fontId="129" fillId="0" borderId="10" xfId="255" applyFont="1" applyFill="1" applyBorder="1" applyAlignment="1">
      <alignment vertical="center" wrapText="1" shrinkToFit="1"/>
    </xf>
    <xf numFmtId="178" fontId="129" fillId="0" borderId="10" xfId="1258" applyNumberFormat="1" applyFont="1" applyFill="1" applyBorder="1" applyAlignment="1">
      <alignment horizontal="right" vertical="center" wrapText="1" shrinkToFit="1"/>
    </xf>
    <xf numFmtId="41" fontId="129" fillId="0" borderId="10" xfId="1258" applyFont="1" applyFill="1" applyBorder="1" applyAlignment="1">
      <alignment horizontal="right" vertical="center" wrapText="1" shrinkToFit="1"/>
    </xf>
    <xf numFmtId="0" fontId="129" fillId="0" borderId="48" xfId="255" applyFont="1" applyFill="1" applyBorder="1" applyAlignment="1">
      <alignment horizontal="left" vertical="center" wrapText="1" shrinkToFit="1"/>
    </xf>
    <xf numFmtId="0" fontId="130" fillId="0" borderId="10" xfId="91" applyNumberFormat="1" applyFont="1" applyFill="1" applyBorder="1" applyAlignment="1">
      <alignment horizontal="center" vertical="center" wrapText="1" shrinkToFit="1"/>
    </xf>
    <xf numFmtId="0" fontId="129" fillId="0" borderId="49" xfId="255" applyFont="1" applyFill="1" applyBorder="1" applyAlignment="1">
      <alignment vertical="center" shrinkToFit="1"/>
    </xf>
    <xf numFmtId="0" fontId="129" fillId="0" borderId="10" xfId="255" applyFont="1" applyFill="1" applyBorder="1" applyAlignment="1">
      <alignment vertical="center" shrinkToFit="1"/>
    </xf>
    <xf numFmtId="178" fontId="129" fillId="0" borderId="10" xfId="91" applyNumberFormat="1" applyFont="1" applyFill="1" applyBorder="1" applyAlignment="1">
      <alignment horizontal="center" vertical="center" wrapText="1" shrinkToFit="1"/>
    </xf>
    <xf numFmtId="0" fontId="129" fillId="0" borderId="10" xfId="91" applyFont="1" applyFill="1" applyBorder="1" applyAlignment="1">
      <alignment vertical="center" wrapText="1" shrinkToFit="1"/>
    </xf>
    <xf numFmtId="0" fontId="129" fillId="0" borderId="10" xfId="91" applyFont="1" applyFill="1" applyBorder="1" applyAlignment="1">
      <alignment horizontal="center" vertical="center" wrapText="1" shrinkToFit="1"/>
    </xf>
    <xf numFmtId="0" fontId="129" fillId="0" borderId="48" xfId="91" applyFont="1" applyFill="1" applyBorder="1" applyAlignment="1">
      <alignment horizontal="left" vertical="center" wrapText="1" shrinkToFit="1"/>
    </xf>
    <xf numFmtId="178" fontId="129" fillId="0" borderId="10" xfId="1257" applyNumberFormat="1" applyFont="1" applyFill="1" applyBorder="1" applyAlignment="1">
      <alignment horizontal="right" vertical="center" shrinkToFit="1"/>
    </xf>
    <xf numFmtId="177" fontId="129" fillId="0" borderId="10" xfId="1257" applyNumberFormat="1" applyFont="1" applyFill="1" applyBorder="1" applyAlignment="1">
      <alignment horizontal="right" vertical="center" wrapText="1" shrinkToFit="1"/>
    </xf>
    <xf numFmtId="0" fontId="129" fillId="0" borderId="10" xfId="1247" applyNumberFormat="1" applyFont="1" applyFill="1" applyBorder="1" applyAlignment="1">
      <alignment horizontal="center" vertical="center" shrinkToFit="1"/>
    </xf>
    <xf numFmtId="0" fontId="129" fillId="0" borderId="48" xfId="1247" applyNumberFormat="1" applyFont="1" applyFill="1" applyBorder="1" applyAlignment="1">
      <alignment vertical="center" shrinkToFit="1"/>
    </xf>
    <xf numFmtId="0" fontId="129" fillId="0" borderId="48" xfId="1247" applyNumberFormat="1" applyFont="1" applyFill="1" applyBorder="1" applyAlignment="1">
      <alignment vertical="center"/>
    </xf>
    <xf numFmtId="0" fontId="129" fillId="0" borderId="10" xfId="255" quotePrefix="1" applyFont="1" applyFill="1" applyBorder="1" applyAlignment="1">
      <alignment horizontal="left" vertical="center" wrapText="1" shrinkToFit="1"/>
    </xf>
    <xf numFmtId="178" fontId="129" fillId="0" borderId="10" xfId="255" applyNumberFormat="1" applyFont="1" applyFill="1" applyBorder="1" applyAlignment="1">
      <alignment horizontal="right" vertical="center" wrapText="1" shrinkToFit="1"/>
    </xf>
    <xf numFmtId="0" fontId="129" fillId="0" borderId="48" xfId="255" applyFont="1" applyFill="1" applyBorder="1" applyAlignment="1">
      <alignment vertical="center" wrapText="1" shrinkToFit="1"/>
    </xf>
    <xf numFmtId="0" fontId="129" fillId="0" borderId="10" xfId="255" applyFont="1" applyFill="1" applyBorder="1" applyAlignment="1">
      <alignment horizontal="left" vertical="center" wrapText="1" shrinkToFit="1"/>
    </xf>
    <xf numFmtId="0" fontId="129" fillId="0" borderId="0" xfId="255" applyFont="1" applyFill="1" applyAlignment="1">
      <alignment vertical="center" wrapText="1" shrinkToFit="1"/>
    </xf>
    <xf numFmtId="0" fontId="129" fillId="0" borderId="48" xfId="1248" applyFont="1" applyFill="1" applyBorder="1" applyAlignment="1">
      <alignment wrapText="1" shrinkToFit="1"/>
    </xf>
    <xf numFmtId="0" fontId="129" fillId="0" borderId="10" xfId="255" applyFont="1" applyFill="1" applyBorder="1" applyAlignment="1">
      <alignment horizontal="right" vertical="center" wrapText="1" shrinkToFit="1"/>
    </xf>
    <xf numFmtId="178" fontId="129" fillId="0" borderId="10" xfId="1257" applyNumberFormat="1" applyFont="1" applyFill="1" applyBorder="1" applyAlignment="1">
      <alignment vertical="center" shrinkToFit="1"/>
    </xf>
    <xf numFmtId="0" fontId="166" fillId="0" borderId="10" xfId="91" applyFont="1" applyFill="1" applyBorder="1" applyAlignment="1">
      <alignment horizontal="center" vertical="center" wrapText="1" shrinkToFit="1"/>
    </xf>
    <xf numFmtId="0" fontId="166" fillId="0" borderId="10" xfId="91" applyFont="1" applyFill="1" applyBorder="1" applyAlignment="1">
      <alignment vertical="center" wrapText="1" shrinkToFit="1"/>
    </xf>
    <xf numFmtId="178" fontId="166" fillId="0" borderId="10" xfId="1258" applyNumberFormat="1" applyFont="1" applyFill="1" applyBorder="1" applyAlignment="1">
      <alignment horizontal="right" vertical="center" wrapText="1" shrinkToFit="1"/>
    </xf>
    <xf numFmtId="41" fontId="166" fillId="0" borderId="10" xfId="1258" applyFont="1" applyFill="1" applyBorder="1" applyAlignment="1">
      <alignment horizontal="right" vertical="center" wrapText="1" shrinkToFit="1"/>
    </xf>
    <xf numFmtId="0" fontId="166" fillId="0" borderId="48" xfId="91" applyFont="1" applyFill="1" applyBorder="1" applyAlignment="1">
      <alignment horizontal="left" vertical="center" wrapText="1" shrinkToFit="1"/>
    </xf>
    <xf numFmtId="0" fontId="129" fillId="0" borderId="49" xfId="91" applyFont="1" applyFill="1" applyBorder="1" applyAlignment="1">
      <alignment vertical="center" shrinkToFit="1"/>
    </xf>
    <xf numFmtId="0" fontId="129" fillId="0" borderId="10" xfId="91" applyFont="1" applyFill="1" applyBorder="1" applyAlignment="1">
      <alignment vertical="center" shrinkToFit="1"/>
    </xf>
    <xf numFmtId="178" fontId="129" fillId="0" borderId="10" xfId="91" applyNumberFormat="1" applyFont="1" applyFill="1" applyBorder="1" applyAlignment="1">
      <alignment horizontal="right" vertical="center" wrapText="1" shrinkToFit="1"/>
    </xf>
    <xf numFmtId="178" fontId="129" fillId="0" borderId="48" xfId="91" applyNumberFormat="1" applyFont="1" applyFill="1" applyBorder="1" applyAlignment="1">
      <alignment horizontal="left" vertical="center" wrapText="1" shrinkToFit="1"/>
    </xf>
    <xf numFmtId="178" fontId="129" fillId="0" borderId="10" xfId="255" applyNumberFormat="1" applyFont="1" applyFill="1" applyBorder="1" applyAlignment="1">
      <alignment vertical="center" shrinkToFit="1"/>
    </xf>
    <xf numFmtId="178" fontId="129" fillId="0" borderId="10" xfId="91" applyNumberFormat="1" applyFont="1" applyFill="1" applyBorder="1" applyAlignment="1">
      <alignment vertical="center" wrapText="1" shrinkToFit="1"/>
    </xf>
    <xf numFmtId="0" fontId="130" fillId="0" borderId="10" xfId="91" applyNumberFormat="1" applyFont="1" applyBorder="1" applyAlignment="1">
      <alignment horizontal="center" vertical="center" wrapText="1" shrinkToFit="1"/>
    </xf>
    <xf numFmtId="0" fontId="129" fillId="0" borderId="0" xfId="91" applyFont="1" applyFill="1" applyAlignment="1">
      <alignment horizontal="left" vertical="center" wrapText="1" shrinkToFit="1"/>
    </xf>
    <xf numFmtId="0" fontId="129" fillId="0" borderId="48" xfId="91" quotePrefix="1" applyFont="1" applyFill="1" applyBorder="1" applyAlignment="1">
      <alignment horizontal="left" vertical="center" wrapText="1" shrinkToFit="1"/>
    </xf>
    <xf numFmtId="178" fontId="166" fillId="0" borderId="10" xfId="91" applyNumberFormat="1" applyFont="1" applyFill="1" applyBorder="1" applyAlignment="1">
      <alignment horizontal="center" vertical="center" wrapText="1" shrinkToFit="1"/>
    </xf>
    <xf numFmtId="0" fontId="166" fillId="0" borderId="10" xfId="255" quotePrefix="1" applyFont="1" applyFill="1" applyBorder="1" applyAlignment="1">
      <alignment horizontal="left" vertical="center" wrapText="1" shrinkToFit="1"/>
    </xf>
    <xf numFmtId="178" fontId="166" fillId="0" borderId="10" xfId="255" applyNumberFormat="1" applyFont="1" applyFill="1" applyBorder="1" applyAlignment="1">
      <alignment horizontal="right" vertical="center" wrapText="1" shrinkToFit="1"/>
    </xf>
    <xf numFmtId="0" fontId="166" fillId="0" borderId="48" xfId="1248" applyFont="1" applyFill="1" applyBorder="1" applyAlignment="1">
      <alignment wrapText="1" shrinkToFit="1"/>
    </xf>
    <xf numFmtId="0" fontId="129" fillId="0" borderId="10" xfId="0" quotePrefix="1" applyFont="1" applyFill="1" applyBorder="1" applyAlignment="1">
      <alignment horizontal="center" vertical="center"/>
    </xf>
    <xf numFmtId="0" fontId="129" fillId="0" borderId="10" xfId="1259" applyNumberFormat="1" applyFont="1" applyFill="1" applyBorder="1" applyAlignment="1">
      <alignment vertical="center" wrapText="1"/>
    </xf>
    <xf numFmtId="0" fontId="129" fillId="0" borderId="96" xfId="91" applyNumberFormat="1" applyFont="1" applyFill="1" applyBorder="1" applyAlignment="1">
      <alignment horizontal="center" vertical="center"/>
    </xf>
    <xf numFmtId="228" fontId="129" fillId="0" borderId="10" xfId="0" applyNumberFormat="1" applyFont="1" applyFill="1" applyBorder="1" applyAlignment="1">
      <alignment horizontal="right" vertical="center" shrinkToFit="1"/>
    </xf>
    <xf numFmtId="0" fontId="129" fillId="0" borderId="48" xfId="1259" applyNumberFormat="1" applyFont="1" applyFill="1" applyBorder="1" applyAlignment="1">
      <alignment horizontal="left" vertical="center"/>
    </xf>
    <xf numFmtId="0" fontId="130" fillId="0" borderId="10" xfId="0" applyNumberFormat="1" applyFont="1" applyFill="1" applyBorder="1" applyAlignment="1">
      <alignment horizontal="center" vertical="center" wrapText="1"/>
    </xf>
    <xf numFmtId="178" fontId="129" fillId="0" borderId="10" xfId="255" applyNumberFormat="1" applyFont="1" applyFill="1" applyBorder="1" applyAlignment="1">
      <alignment horizontal="center" vertical="center" wrapText="1" shrinkToFit="1"/>
    </xf>
    <xf numFmtId="41" fontId="129" fillId="0" borderId="10" xfId="255" applyNumberFormat="1" applyFont="1" applyFill="1" applyBorder="1" applyAlignment="1">
      <alignment vertical="center" wrapText="1" shrinkToFit="1"/>
    </xf>
    <xf numFmtId="0" fontId="130" fillId="0" borderId="10" xfId="255" applyNumberFormat="1" applyFont="1" applyBorder="1" applyAlignment="1">
      <alignment horizontal="center" vertical="center" wrapText="1" shrinkToFit="1"/>
    </xf>
    <xf numFmtId="178" fontId="167" fillId="0" borderId="10" xfId="255" applyNumberFormat="1" applyFont="1" applyFill="1" applyBorder="1" applyAlignment="1">
      <alignment horizontal="center" vertical="center" wrapText="1" shrinkToFit="1"/>
    </xf>
    <xf numFmtId="0" fontId="167" fillId="0" borderId="10" xfId="255" applyFont="1" applyFill="1" applyBorder="1" applyAlignment="1">
      <alignment vertical="center" wrapText="1" shrinkToFit="1"/>
    </xf>
    <xf numFmtId="0" fontId="168" fillId="0" borderId="10" xfId="255" applyFont="1" applyFill="1" applyBorder="1" applyAlignment="1">
      <alignment horizontal="center" vertical="center" wrapText="1" shrinkToFit="1"/>
    </xf>
    <xf numFmtId="178" fontId="168" fillId="0" borderId="10" xfId="1258" applyNumberFormat="1" applyFont="1" applyFill="1" applyBorder="1" applyAlignment="1">
      <alignment horizontal="right" vertical="center" wrapText="1" shrinkToFit="1"/>
    </xf>
    <xf numFmtId="41" fontId="168" fillId="0" borderId="10" xfId="255" applyNumberFormat="1" applyFont="1" applyFill="1" applyBorder="1" applyAlignment="1">
      <alignment vertical="center" wrapText="1" shrinkToFit="1"/>
    </xf>
    <xf numFmtId="0" fontId="168" fillId="0" borderId="48" xfId="255" applyFont="1" applyFill="1" applyBorder="1" applyAlignment="1">
      <alignment vertical="center" wrapText="1" shrinkToFit="1"/>
    </xf>
    <xf numFmtId="178" fontId="168" fillId="0" borderId="10" xfId="255" applyNumberFormat="1" applyFont="1" applyFill="1" applyBorder="1" applyAlignment="1">
      <alignment horizontal="center" vertical="center" wrapText="1" shrinkToFit="1"/>
    </xf>
    <xf numFmtId="0" fontId="168" fillId="0" borderId="10" xfId="255" applyFont="1" applyFill="1" applyBorder="1" applyAlignment="1">
      <alignment vertical="center" wrapText="1" shrinkToFit="1"/>
    </xf>
    <xf numFmtId="178" fontId="168" fillId="0" borderId="10" xfId="1257" applyNumberFormat="1" applyFont="1" applyFill="1" applyBorder="1" applyAlignment="1">
      <alignment vertical="center" shrinkToFit="1"/>
    </xf>
    <xf numFmtId="178" fontId="168" fillId="0" borderId="10" xfId="255" applyNumberFormat="1" applyFont="1" applyFill="1" applyBorder="1" applyAlignment="1">
      <alignment horizontal="right" vertical="center" wrapText="1" shrinkToFit="1"/>
    </xf>
    <xf numFmtId="0" fontId="168" fillId="0" borderId="10" xfId="255" applyFont="1" applyFill="1" applyBorder="1" applyAlignment="1">
      <alignment vertical="center" shrinkToFit="1"/>
    </xf>
    <xf numFmtId="0" fontId="168" fillId="0" borderId="10" xfId="255" applyFont="1" applyFill="1" applyBorder="1" applyAlignment="1">
      <alignment horizontal="right" vertical="center" wrapText="1" shrinkToFit="1"/>
    </xf>
    <xf numFmtId="0" fontId="168" fillId="0" borderId="10" xfId="91" applyFont="1" applyFill="1" applyBorder="1" applyAlignment="1">
      <alignment vertical="center" wrapText="1" shrinkToFit="1"/>
    </xf>
    <xf numFmtId="178" fontId="129" fillId="0" borderId="10" xfId="1257" quotePrefix="1" applyNumberFormat="1" applyFont="1" applyFill="1" applyBorder="1" applyAlignment="1">
      <alignment vertical="center" wrapText="1" shrinkToFit="1"/>
    </xf>
    <xf numFmtId="49" fontId="166" fillId="0" borderId="10" xfId="91" applyNumberFormat="1" applyFont="1" applyFill="1" applyBorder="1" applyAlignment="1">
      <alignment horizontal="center" vertical="center" shrinkToFit="1"/>
    </xf>
    <xf numFmtId="0" fontId="166" fillId="0" borderId="10" xfId="91" applyFont="1" applyFill="1" applyBorder="1" applyAlignment="1">
      <alignment vertical="center" shrinkToFit="1"/>
    </xf>
    <xf numFmtId="0" fontId="129" fillId="0" borderId="10" xfId="91" applyFont="1" applyFill="1" applyBorder="1" applyAlignment="1">
      <alignment horizontal="center" vertical="center" shrinkToFit="1"/>
    </xf>
    <xf numFmtId="41" fontId="129" fillId="0" borderId="10" xfId="91" applyNumberFormat="1" applyFont="1" applyFill="1" applyBorder="1" applyAlignment="1">
      <alignment vertical="center" shrinkToFit="1"/>
    </xf>
    <xf numFmtId="0" fontId="129" fillId="0" borderId="48" xfId="91" applyFont="1" applyFill="1" applyBorder="1" applyAlignment="1">
      <alignment vertical="center" shrinkToFit="1"/>
    </xf>
    <xf numFmtId="0" fontId="130" fillId="0" borderId="10" xfId="255" applyNumberFormat="1" applyFont="1" applyBorder="1" applyAlignment="1">
      <alignment horizontal="center" vertical="center"/>
    </xf>
    <xf numFmtId="0" fontId="129" fillId="0" borderId="48" xfId="1249" applyNumberFormat="1" applyFont="1" applyFill="1" applyBorder="1" applyAlignment="1">
      <alignment horizontal="left" vertical="center" shrinkToFit="1"/>
    </xf>
    <xf numFmtId="178" fontId="129" fillId="0" borderId="10" xfId="255" applyNumberFormat="1" applyFont="1" applyFill="1" applyBorder="1" applyAlignment="1">
      <alignment horizontal="center" vertical="center" shrinkToFit="1"/>
    </xf>
    <xf numFmtId="0" fontId="129" fillId="0" borderId="48" xfId="255" applyFont="1" applyFill="1" applyBorder="1" applyAlignment="1">
      <alignment vertical="center" shrinkToFit="1"/>
    </xf>
    <xf numFmtId="178" fontId="129" fillId="0" borderId="10" xfId="91" applyNumberFormat="1" applyFont="1" applyFill="1" applyBorder="1" applyAlignment="1">
      <alignment horizontal="center" vertical="center" shrinkToFit="1"/>
    </xf>
    <xf numFmtId="178" fontId="129" fillId="0" borderId="48" xfId="91" applyNumberFormat="1" applyFont="1" applyFill="1" applyBorder="1" applyAlignment="1">
      <alignment vertical="center" shrinkToFit="1"/>
    </xf>
    <xf numFmtId="0" fontId="129" fillId="0" borderId="10" xfId="91" applyFont="1" applyFill="1" applyBorder="1" applyAlignment="1">
      <alignment vertical="center" wrapText="1"/>
    </xf>
    <xf numFmtId="0" fontId="129" fillId="0" borderId="10" xfId="0" applyNumberFormat="1" applyFont="1" applyFill="1" applyBorder="1" applyAlignment="1">
      <alignment horizontal="left" vertical="center" shrinkToFit="1"/>
    </xf>
    <xf numFmtId="0" fontId="129" fillId="0" borderId="10" xfId="0" applyNumberFormat="1" applyFont="1" applyFill="1" applyBorder="1" applyAlignment="1">
      <alignment horizontal="center" vertical="center" wrapText="1"/>
    </xf>
    <xf numFmtId="178" fontId="129" fillId="0" borderId="10" xfId="0" applyNumberFormat="1" applyFont="1" applyFill="1" applyBorder="1" applyAlignment="1">
      <alignment horizontal="right" vertical="center" wrapText="1"/>
    </xf>
    <xf numFmtId="49" fontId="129" fillId="0" borderId="48" xfId="0" applyNumberFormat="1" applyFont="1" applyFill="1" applyBorder="1" applyAlignment="1">
      <alignment horizontal="left" vertical="center"/>
    </xf>
    <xf numFmtId="0" fontId="130" fillId="0" borderId="10" xfId="0" applyNumberFormat="1" applyFont="1" applyBorder="1" applyAlignment="1">
      <alignment horizontal="center"/>
    </xf>
    <xf numFmtId="178" fontId="129" fillId="0" borderId="10" xfId="1249" applyNumberFormat="1" applyFont="1" applyFill="1" applyBorder="1" applyAlignment="1">
      <alignment horizontal="right" vertical="center" wrapText="1"/>
    </xf>
    <xf numFmtId="0" fontId="129" fillId="0" borderId="10" xfId="0" applyFont="1" applyFill="1" applyBorder="1" applyAlignment="1">
      <alignment vertical="center" shrinkToFit="1"/>
    </xf>
    <xf numFmtId="0" fontId="129" fillId="0" borderId="10" xfId="0" applyFont="1" applyFill="1" applyBorder="1" applyAlignment="1">
      <alignment horizontal="center" vertical="center" wrapText="1" shrinkToFit="1"/>
    </xf>
    <xf numFmtId="0" fontId="129" fillId="0" borderId="10" xfId="1249" applyNumberFormat="1" applyFont="1" applyFill="1" applyBorder="1" applyAlignment="1">
      <alignment horizontal="center" vertical="center" wrapText="1"/>
    </xf>
    <xf numFmtId="0" fontId="129" fillId="0" borderId="10" xfId="1249" applyNumberFormat="1" applyFont="1" applyFill="1" applyBorder="1" applyAlignment="1">
      <alignment horizontal="center" vertical="center"/>
    </xf>
    <xf numFmtId="178" fontId="129" fillId="0" borderId="10" xfId="1249" applyNumberFormat="1" applyFont="1" applyFill="1" applyBorder="1" applyAlignment="1">
      <alignment horizontal="right" vertical="center"/>
    </xf>
    <xf numFmtId="0" fontId="129" fillId="0" borderId="48" xfId="0" applyNumberFormat="1" applyFont="1" applyFill="1" applyBorder="1" applyAlignment="1" applyProtection="1">
      <alignment horizontal="left" vertical="center" shrinkToFit="1"/>
    </xf>
    <xf numFmtId="0" fontId="129" fillId="0" borderId="10" xfId="1249" applyNumberFormat="1" applyFont="1" applyFill="1" applyBorder="1" applyAlignment="1">
      <alignment horizontal="left" vertical="center" shrinkToFit="1"/>
    </xf>
    <xf numFmtId="0" fontId="129" fillId="0" borderId="10" xfId="0" applyNumberFormat="1" applyFont="1" applyFill="1" applyBorder="1" applyAlignment="1">
      <alignment horizontal="center" vertical="center" wrapText="1" shrinkToFit="1"/>
    </xf>
    <xf numFmtId="0" fontId="129" fillId="0" borderId="10" xfId="91" applyFont="1" applyFill="1" applyBorder="1" applyAlignment="1">
      <alignment horizontal="left" vertical="center"/>
    </xf>
    <xf numFmtId="0" fontId="129" fillId="0" borderId="48" xfId="0" applyNumberFormat="1" applyFont="1" applyFill="1" applyBorder="1" applyAlignment="1">
      <alignment horizontal="left" vertical="center" shrinkToFit="1"/>
    </xf>
    <xf numFmtId="49" fontId="129" fillId="0" borderId="10" xfId="91" applyNumberFormat="1" applyFont="1" applyFill="1" applyBorder="1" applyAlignment="1">
      <alignment horizontal="center" vertical="center" shrinkToFit="1"/>
    </xf>
    <xf numFmtId="0" fontId="129" fillId="0" borderId="10" xfId="1250" applyNumberFormat="1" applyFont="1" applyFill="1" applyBorder="1" applyAlignment="1">
      <alignment horizontal="left" vertical="center" wrapText="1"/>
    </xf>
    <xf numFmtId="178" fontId="129" fillId="0" borderId="10" xfId="1250" applyNumberFormat="1" applyFont="1" applyFill="1" applyBorder="1" applyAlignment="1">
      <alignment horizontal="left" vertical="center" wrapText="1"/>
    </xf>
    <xf numFmtId="0" fontId="129" fillId="0" borderId="48" xfId="1250" applyNumberFormat="1" applyFont="1" applyFill="1" applyBorder="1" applyAlignment="1">
      <alignment horizontal="left" vertical="center" wrapText="1"/>
    </xf>
    <xf numFmtId="231" fontId="129" fillId="0" borderId="10" xfId="0" applyNumberFormat="1" applyFont="1" applyFill="1" applyBorder="1" applyAlignment="1">
      <alignment horizontal="center"/>
    </xf>
    <xf numFmtId="231" fontId="129" fillId="0" borderId="10" xfId="1250" applyNumberFormat="1" applyFont="1" applyFill="1" applyBorder="1" applyAlignment="1">
      <alignment horizontal="left" vertical="center" wrapText="1"/>
    </xf>
    <xf numFmtId="231" fontId="129" fillId="0" borderId="10" xfId="1250" applyNumberFormat="1" applyFont="1" applyFill="1" applyBorder="1" applyAlignment="1">
      <alignment horizontal="center" vertical="center" wrapText="1"/>
    </xf>
    <xf numFmtId="178" fontId="129" fillId="0" borderId="10" xfId="1250" applyNumberFormat="1" applyFont="1" applyFill="1" applyBorder="1" applyAlignment="1">
      <alignment horizontal="right" vertical="center" wrapText="1"/>
    </xf>
    <xf numFmtId="0" fontId="166" fillId="0" borderId="10" xfId="0" applyNumberFormat="1" applyFont="1" applyFill="1" applyBorder="1" applyAlignment="1">
      <alignment horizontal="center" vertical="center" shrinkToFit="1"/>
    </xf>
    <xf numFmtId="0" fontId="166" fillId="0" borderId="10" xfId="0" applyNumberFormat="1" applyFont="1" applyFill="1" applyBorder="1" applyAlignment="1">
      <alignment horizontal="left" vertical="center" shrinkToFit="1"/>
    </xf>
    <xf numFmtId="0" fontId="129" fillId="0" borderId="10" xfId="0" applyNumberFormat="1" applyFont="1" applyFill="1" applyBorder="1" applyAlignment="1">
      <alignment horizontal="center" vertical="center" shrinkToFit="1"/>
    </xf>
    <xf numFmtId="41" fontId="129" fillId="0" borderId="10" xfId="1258" applyNumberFormat="1" applyFont="1" applyFill="1" applyBorder="1" applyAlignment="1">
      <alignment horizontal="right" vertical="center" shrinkToFit="1"/>
    </xf>
    <xf numFmtId="41" fontId="129" fillId="0" borderId="10" xfId="1257" applyNumberFormat="1" applyFont="1" applyFill="1" applyBorder="1" applyAlignment="1">
      <alignment horizontal="center" vertical="center"/>
    </xf>
    <xf numFmtId="0" fontId="129" fillId="0" borderId="10" xfId="0" applyNumberFormat="1" applyFont="1" applyFill="1" applyBorder="1" applyAlignment="1">
      <alignment horizontal="left" vertical="center" wrapText="1" shrinkToFit="1"/>
    </xf>
    <xf numFmtId="0" fontId="129" fillId="0" borderId="10" xfId="0" applyNumberFormat="1" applyFont="1" applyFill="1" applyBorder="1" applyAlignment="1">
      <alignment horizontal="left" vertical="center" wrapText="1"/>
    </xf>
    <xf numFmtId="178" fontId="129" fillId="0" borderId="10" xfId="1249" applyNumberFormat="1" applyFont="1" applyFill="1" applyBorder="1" applyAlignment="1">
      <alignment horizontal="center" vertical="center"/>
    </xf>
    <xf numFmtId="0" fontId="166" fillId="0" borderId="10" xfId="91" applyFont="1" applyFill="1" applyBorder="1" applyAlignment="1">
      <alignment horizontal="center" vertical="center" shrinkToFit="1"/>
    </xf>
    <xf numFmtId="0" fontId="129" fillId="0" borderId="10" xfId="0" applyNumberFormat="1" applyFont="1" applyFill="1" applyBorder="1" applyAlignment="1">
      <alignment horizontal="center" vertical="center"/>
    </xf>
    <xf numFmtId="178" fontId="129" fillId="0" borderId="10" xfId="0" applyNumberFormat="1" applyFont="1" applyFill="1" applyBorder="1" applyAlignment="1">
      <alignment horizontal="right" vertical="center"/>
    </xf>
    <xf numFmtId="178" fontId="129" fillId="0" borderId="10" xfId="1258" applyNumberFormat="1" applyFont="1" applyFill="1" applyBorder="1" applyAlignment="1">
      <alignment horizontal="center" vertical="center"/>
    </xf>
    <xf numFmtId="41" fontId="129" fillId="0" borderId="10" xfId="1258" applyNumberFormat="1" applyFont="1" applyFill="1" applyBorder="1" applyAlignment="1">
      <alignment horizontal="center" vertical="center" shrinkToFit="1"/>
    </xf>
    <xf numFmtId="0" fontId="166" fillId="0" borderId="10" xfId="91" applyFont="1" applyFill="1" applyBorder="1" applyAlignment="1">
      <alignment vertical="center"/>
    </xf>
    <xf numFmtId="0" fontId="129" fillId="0" borderId="48" xfId="91" quotePrefix="1" applyFont="1" applyFill="1" applyBorder="1" applyAlignment="1">
      <alignment vertical="center" shrinkToFit="1"/>
    </xf>
    <xf numFmtId="0" fontId="129" fillId="0" borderId="10" xfId="0" applyFont="1" applyFill="1" applyBorder="1" applyAlignment="1">
      <alignment horizontal="center" vertical="center"/>
    </xf>
    <xf numFmtId="0" fontId="129" fillId="0" borderId="10" xfId="0" applyFont="1" applyFill="1" applyBorder="1" applyAlignment="1">
      <alignment horizontal="left" vertical="center"/>
    </xf>
    <xf numFmtId="178" fontId="129" fillId="0" borderId="10" xfId="0" applyNumberFormat="1" applyFont="1" applyFill="1" applyBorder="1" applyAlignment="1">
      <alignment horizontal="right" vertical="center" shrinkToFit="1"/>
    </xf>
    <xf numFmtId="0" fontId="130" fillId="70" borderId="10" xfId="0" applyNumberFormat="1" applyFont="1" applyFill="1" applyBorder="1" applyAlignment="1">
      <alignment horizontal="center" vertical="center"/>
    </xf>
    <xf numFmtId="41" fontId="129" fillId="0" borderId="97" xfId="1258" applyNumberFormat="1" applyFont="1" applyFill="1" applyBorder="1" applyAlignment="1">
      <alignment horizontal="center" vertical="center" shrinkToFit="1"/>
    </xf>
    <xf numFmtId="0" fontId="129" fillId="0" borderId="48" xfId="0" applyFont="1" applyFill="1" applyBorder="1" applyAlignment="1">
      <alignment horizontal="left" vertical="center" wrapText="1" shrinkToFit="1"/>
    </xf>
    <xf numFmtId="0" fontId="129" fillId="0" borderId="10" xfId="0" applyFont="1" applyFill="1" applyBorder="1" applyAlignment="1">
      <alignment horizontal="left" vertical="center" wrapText="1"/>
    </xf>
    <xf numFmtId="0" fontId="130" fillId="0" borderId="10" xfId="255" applyNumberFormat="1" applyFont="1" applyFill="1" applyBorder="1" applyAlignment="1">
      <alignment horizontal="center" vertical="center"/>
    </xf>
    <xf numFmtId="0" fontId="129" fillId="0" borderId="10" xfId="0" applyNumberFormat="1" applyFont="1" applyFill="1" applyBorder="1" applyAlignment="1" applyProtection="1">
      <alignment horizontal="left" vertical="center" shrinkToFit="1"/>
    </xf>
    <xf numFmtId="0" fontId="166" fillId="0" borderId="10" xfId="0" applyFont="1" applyFill="1" applyBorder="1" applyAlignment="1">
      <alignment horizontal="center" vertical="center" wrapText="1" shrinkToFit="1"/>
    </xf>
    <xf numFmtId="178" fontId="166" fillId="0" borderId="10" xfId="815" applyNumberFormat="1" applyFont="1" applyFill="1" applyBorder="1" applyAlignment="1">
      <alignment horizontal="center" vertical="center" wrapText="1" shrinkToFit="1"/>
    </xf>
    <xf numFmtId="178" fontId="166" fillId="0" borderId="10" xfId="815" applyNumberFormat="1" applyFont="1" applyFill="1" applyBorder="1" applyAlignment="1">
      <alignment horizontal="right" vertical="center" wrapText="1" shrinkToFit="1"/>
    </xf>
    <xf numFmtId="49" fontId="129" fillId="0" borderId="48" xfId="0" applyNumberFormat="1" applyFont="1" applyFill="1" applyBorder="1" applyAlignment="1">
      <alignment horizontal="center" vertical="center"/>
    </xf>
    <xf numFmtId="0" fontId="166" fillId="0" borderId="10" xfId="257" applyFont="1" applyFill="1" applyBorder="1" applyAlignment="1">
      <alignment horizontal="center" vertical="center"/>
    </xf>
    <xf numFmtId="178" fontId="129" fillId="0" borderId="10" xfId="91" applyNumberFormat="1" applyFont="1" applyFill="1" applyBorder="1" applyAlignment="1">
      <alignment horizontal="right" vertical="center"/>
    </xf>
    <xf numFmtId="41" fontId="129" fillId="0" borderId="10" xfId="1257" applyNumberFormat="1" applyFont="1" applyFill="1" applyBorder="1" applyAlignment="1" applyProtection="1">
      <alignment horizontal="right" vertical="center"/>
    </xf>
    <xf numFmtId="0" fontId="129" fillId="0" borderId="48" xfId="91" applyFont="1" applyFill="1" applyBorder="1" applyAlignment="1">
      <alignment horizontal="left" vertical="center" shrinkToFit="1"/>
    </xf>
    <xf numFmtId="41" fontId="129" fillId="0" borderId="10" xfId="1258" applyNumberFormat="1" applyFont="1" applyFill="1" applyBorder="1" applyAlignment="1">
      <alignment horizontal="center" vertical="center"/>
    </xf>
    <xf numFmtId="0" fontId="166" fillId="0" borderId="10" xfId="91" applyFont="1" applyFill="1" applyBorder="1" applyAlignment="1">
      <alignment horizontal="center" vertical="center"/>
    </xf>
    <xf numFmtId="232" fontId="166" fillId="0" borderId="10" xfId="1246" applyNumberFormat="1" applyFont="1" applyFill="1" applyBorder="1" applyAlignment="1">
      <alignment vertical="center" shrinkToFit="1"/>
    </xf>
    <xf numFmtId="41" fontId="129" fillId="0" borderId="10" xfId="91" applyNumberFormat="1" applyFont="1" applyFill="1" applyBorder="1" applyAlignment="1">
      <alignment horizontal="right" vertical="center"/>
    </xf>
    <xf numFmtId="231" fontId="129" fillId="0" borderId="48" xfId="91" applyNumberFormat="1" applyFont="1" applyFill="1" applyBorder="1" applyAlignment="1">
      <alignment horizontal="left" vertical="center" shrinkToFit="1"/>
    </xf>
    <xf numFmtId="49" fontId="166" fillId="0" borderId="10" xfId="0" applyNumberFormat="1" applyFont="1" applyFill="1" applyBorder="1" applyAlignment="1">
      <alignment horizontal="center" vertical="center"/>
    </xf>
    <xf numFmtId="0" fontId="166" fillId="0" borderId="10" xfId="0" applyFont="1" applyFill="1" applyBorder="1" applyAlignment="1">
      <alignment horizontal="left" vertical="center"/>
    </xf>
    <xf numFmtId="0" fontId="129" fillId="0" borderId="10" xfId="1206" applyFont="1" applyFill="1" applyBorder="1" applyAlignment="1">
      <alignment horizontal="center" vertical="center"/>
    </xf>
    <xf numFmtId="178" fontId="129" fillId="0" borderId="10" xfId="210" applyNumberFormat="1" applyFont="1" applyFill="1" applyBorder="1" applyAlignment="1">
      <alignment horizontal="right" vertical="center" shrinkToFit="1"/>
    </xf>
    <xf numFmtId="178" fontId="129" fillId="0" borderId="48" xfId="210" applyNumberFormat="1" applyFont="1" applyFill="1" applyBorder="1" applyAlignment="1">
      <alignment horizontal="left" vertical="center" shrinkToFit="1"/>
    </xf>
    <xf numFmtId="0" fontId="130" fillId="0" borderId="10" xfId="0" applyNumberFormat="1" applyFont="1" applyBorder="1" applyAlignment="1">
      <alignment horizontal="center" vertical="center"/>
    </xf>
    <xf numFmtId="49" fontId="129" fillId="0" borderId="10" xfId="0" applyNumberFormat="1" applyFont="1" applyFill="1" applyBorder="1" applyAlignment="1">
      <alignment horizontal="center" vertical="center"/>
    </xf>
    <xf numFmtId="0" fontId="129" fillId="0" borderId="10" xfId="210" applyNumberFormat="1" applyFont="1" applyFill="1" applyBorder="1" applyAlignment="1">
      <alignment horizontal="right" vertical="center" shrinkToFit="1"/>
    </xf>
    <xf numFmtId="177" fontId="129" fillId="0" borderId="48" xfId="1206" applyNumberFormat="1" applyFont="1" applyFill="1" applyBorder="1" applyAlignment="1">
      <alignment horizontal="left" vertical="center" shrinkToFit="1"/>
    </xf>
    <xf numFmtId="0" fontId="129" fillId="0" borderId="0" xfId="0" applyFont="1" applyFill="1" applyAlignment="1">
      <alignment vertical="center"/>
    </xf>
    <xf numFmtId="0" fontId="129" fillId="0" borderId="10" xfId="210" applyNumberFormat="1" applyFont="1" applyFill="1" applyBorder="1" applyAlignment="1">
      <alignment horizontal="center" vertical="center" shrinkToFit="1"/>
    </xf>
    <xf numFmtId="0" fontId="129" fillId="0" borderId="10" xfId="1249" applyNumberFormat="1" applyFont="1" applyFill="1" applyBorder="1" applyAlignment="1">
      <alignment horizontal="right" vertical="center"/>
    </xf>
    <xf numFmtId="177" fontId="129" fillId="0" borderId="48" xfId="1206" applyNumberFormat="1" applyFont="1" applyFill="1" applyBorder="1" applyAlignment="1">
      <alignment horizontal="left" vertical="center" wrapText="1"/>
    </xf>
    <xf numFmtId="178" fontId="129" fillId="0" borderId="10" xfId="0" applyNumberFormat="1" applyFont="1" applyFill="1" applyBorder="1" applyAlignment="1">
      <alignment vertical="center"/>
    </xf>
    <xf numFmtId="0" fontId="129" fillId="0" borderId="48" xfId="0" applyFont="1" applyFill="1" applyBorder="1" applyAlignment="1">
      <alignment horizontal="left" vertical="center"/>
    </xf>
    <xf numFmtId="178" fontId="129" fillId="0" borderId="10" xfId="0" applyNumberFormat="1" applyFont="1" applyFill="1" applyBorder="1" applyAlignment="1">
      <alignment horizontal="center" vertical="center"/>
    </xf>
    <xf numFmtId="49" fontId="129" fillId="75" borderId="10" xfId="0" applyNumberFormat="1" applyFont="1" applyFill="1" applyBorder="1" applyAlignment="1">
      <alignment horizontal="center" vertical="center"/>
    </xf>
    <xf numFmtId="0" fontId="129" fillId="75" borderId="10" xfId="0" applyFont="1" applyFill="1" applyBorder="1" applyAlignment="1">
      <alignment horizontal="left" vertical="center"/>
    </xf>
    <xf numFmtId="0" fontId="129" fillId="75" borderId="10" xfId="0" applyFont="1" applyFill="1" applyBorder="1" applyAlignment="1">
      <alignment horizontal="center" vertical="center"/>
    </xf>
    <xf numFmtId="178" fontId="129" fillId="75" borderId="10" xfId="1249" applyNumberFormat="1" applyFont="1" applyFill="1" applyBorder="1" applyAlignment="1">
      <alignment horizontal="right" vertical="center"/>
    </xf>
    <xf numFmtId="178" fontId="129" fillId="75" borderId="10" xfId="0" applyNumberFormat="1" applyFont="1" applyFill="1" applyBorder="1" applyAlignment="1">
      <alignment vertical="center"/>
    </xf>
    <xf numFmtId="177" fontId="129" fillId="75" borderId="10" xfId="1257" applyNumberFormat="1" applyFont="1" applyFill="1" applyBorder="1" applyAlignment="1">
      <alignment horizontal="right" vertical="center" wrapText="1" shrinkToFit="1"/>
    </xf>
    <xf numFmtId="49" fontId="129" fillId="75" borderId="48" xfId="0" applyNumberFormat="1" applyFont="1" applyFill="1" applyBorder="1" applyAlignment="1">
      <alignment horizontal="left" vertical="center" wrapText="1"/>
    </xf>
    <xf numFmtId="0" fontId="129" fillId="75" borderId="48" xfId="0" applyFont="1" applyFill="1" applyBorder="1" applyAlignment="1">
      <alignment horizontal="left" vertical="center" wrapText="1" shrinkToFit="1"/>
    </xf>
    <xf numFmtId="178" fontId="129" fillId="0" borderId="10" xfId="210" applyNumberFormat="1" applyFont="1" applyFill="1" applyBorder="1" applyAlignment="1">
      <alignment horizontal="center" vertical="center" shrinkToFit="1"/>
    </xf>
    <xf numFmtId="0" fontId="129" fillId="0" borderId="10" xfId="1260" applyFont="1" applyFill="1" applyBorder="1" applyAlignment="1">
      <alignment horizontal="center" vertical="center"/>
    </xf>
    <xf numFmtId="44" fontId="129" fillId="0" borderId="48" xfId="1016" applyFont="1" applyFill="1" applyBorder="1" applyAlignment="1">
      <alignment horizontal="left" vertical="center"/>
    </xf>
    <xf numFmtId="0" fontId="129" fillId="0" borderId="10" xfId="1261" applyFont="1" applyFill="1" applyBorder="1" applyAlignment="1">
      <alignment vertical="center"/>
    </xf>
    <xf numFmtId="0" fontId="129" fillId="0" borderId="10" xfId="1258" applyNumberFormat="1" applyFont="1" applyFill="1" applyBorder="1" applyAlignment="1">
      <alignment horizontal="right" vertical="center"/>
    </xf>
    <xf numFmtId="0" fontId="129" fillId="0" borderId="10" xfId="1258" applyNumberFormat="1" applyFont="1" applyFill="1" applyBorder="1" applyAlignment="1">
      <alignment horizontal="center" vertical="center"/>
    </xf>
    <xf numFmtId="0" fontId="129" fillId="75" borderId="10" xfId="1249" applyNumberFormat="1" applyFont="1" applyFill="1" applyBorder="1" applyAlignment="1">
      <alignment horizontal="right" vertical="center"/>
    </xf>
    <xf numFmtId="178" fontId="129" fillId="75" borderId="10" xfId="0" applyNumberFormat="1" applyFont="1" applyFill="1" applyBorder="1" applyAlignment="1">
      <alignment horizontal="right" vertical="center" shrinkToFit="1"/>
    </xf>
    <xf numFmtId="49" fontId="129" fillId="75" borderId="48" xfId="0" applyNumberFormat="1" applyFont="1" applyFill="1" applyBorder="1" applyAlignment="1">
      <alignment horizontal="left" vertical="center"/>
    </xf>
    <xf numFmtId="0" fontId="130" fillId="0" borderId="10" xfId="0" applyNumberFormat="1" applyFont="1" applyFill="1" applyBorder="1" applyAlignment="1">
      <alignment horizontal="center" vertical="center"/>
    </xf>
    <xf numFmtId="0" fontId="166" fillId="0" borderId="10" xfId="1249" applyNumberFormat="1" applyFont="1" applyFill="1" applyBorder="1" applyAlignment="1">
      <alignment horizontal="center" vertical="center"/>
    </xf>
    <xf numFmtId="0" fontId="166" fillId="0" borderId="10" xfId="1249" applyNumberFormat="1" applyFont="1" applyFill="1" applyBorder="1" applyAlignment="1">
      <alignment horizontal="left" vertical="center" shrinkToFit="1"/>
    </xf>
    <xf numFmtId="0" fontId="129" fillId="0" borderId="48" xfId="0" applyFont="1" applyFill="1" applyBorder="1" applyAlignment="1">
      <alignment horizontal="left" vertical="center" wrapText="1"/>
    </xf>
    <xf numFmtId="0" fontId="129" fillId="0" borderId="10" xfId="0" applyNumberFormat="1" applyFont="1" applyFill="1" applyBorder="1" applyAlignment="1">
      <alignment horizontal="right" vertical="center"/>
    </xf>
    <xf numFmtId="0" fontId="166" fillId="0" borderId="10" xfId="752" applyFont="1" applyFill="1" applyBorder="1" applyAlignment="1">
      <alignment horizontal="left" vertical="center" wrapText="1"/>
    </xf>
    <xf numFmtId="0" fontId="129" fillId="0" borderId="10" xfId="0" applyFont="1" applyFill="1" applyBorder="1" applyAlignment="1">
      <alignment vertical="center" wrapText="1"/>
    </xf>
    <xf numFmtId="0" fontId="129" fillId="0" borderId="48" xfId="0" applyFont="1" applyFill="1" applyBorder="1" applyAlignment="1">
      <alignment horizontal="center" vertical="center"/>
    </xf>
    <xf numFmtId="0" fontId="166" fillId="0" borderId="10" xfId="0" applyFont="1" applyFill="1" applyBorder="1" applyAlignment="1">
      <alignment horizontal="center" vertical="center"/>
    </xf>
    <xf numFmtId="0" fontId="166" fillId="0" borderId="10" xfId="0" applyFont="1" applyFill="1" applyBorder="1" applyAlignment="1">
      <alignment horizontal="left" vertical="center" wrapText="1"/>
    </xf>
    <xf numFmtId="203" fontId="129" fillId="0" borderId="10" xfId="206" applyNumberFormat="1" applyFont="1" applyFill="1" applyBorder="1" applyAlignment="1">
      <alignment vertical="center" shrinkToFit="1"/>
    </xf>
    <xf numFmtId="41" fontId="129" fillId="0" borderId="10" xfId="255" applyNumberFormat="1" applyFont="1" applyFill="1" applyBorder="1" applyAlignment="1">
      <alignment horizontal="right" vertical="center"/>
    </xf>
    <xf numFmtId="0" fontId="129" fillId="0" borderId="48" xfId="255" applyFont="1" applyFill="1" applyBorder="1" applyAlignment="1">
      <alignment horizontal="left" vertical="center"/>
    </xf>
    <xf numFmtId="218" fontId="129" fillId="0" borderId="10" xfId="0" applyNumberFormat="1" applyFont="1" applyFill="1" applyBorder="1" applyAlignment="1">
      <alignment horizontal="left" vertical="center"/>
    </xf>
    <xf numFmtId="0" fontId="129" fillId="0" borderId="48" xfId="0" applyFont="1" applyFill="1" applyBorder="1" applyAlignment="1">
      <alignment horizontal="left" vertical="center" shrinkToFit="1"/>
    </xf>
    <xf numFmtId="178" fontId="129" fillId="0" borderId="10" xfId="91" applyNumberFormat="1" applyFont="1" applyFill="1" applyBorder="1" applyAlignment="1">
      <alignment vertical="center" shrinkToFit="1"/>
    </xf>
    <xf numFmtId="0" fontId="166" fillId="0" borderId="10" xfId="255" quotePrefix="1" applyFont="1" applyFill="1" applyBorder="1" applyAlignment="1">
      <alignment horizontal="left" vertical="center" wrapText="1"/>
    </xf>
    <xf numFmtId="178" fontId="166" fillId="0" borderId="10" xfId="1258" applyNumberFormat="1" applyFont="1" applyFill="1" applyBorder="1" applyAlignment="1">
      <alignment horizontal="right" vertical="center"/>
    </xf>
    <xf numFmtId="178" fontId="166" fillId="0" borderId="10" xfId="255" applyNumberFormat="1" applyFont="1" applyFill="1" applyBorder="1" applyAlignment="1">
      <alignment horizontal="right" vertical="center"/>
    </xf>
    <xf numFmtId="0" fontId="166" fillId="0" borderId="48" xfId="1248" applyFont="1" applyFill="1" applyBorder="1"/>
    <xf numFmtId="0" fontId="129" fillId="0" borderId="10" xfId="255" quotePrefix="1" applyFont="1" applyFill="1" applyBorder="1" applyAlignment="1">
      <alignment horizontal="left" vertical="center" wrapText="1"/>
    </xf>
    <xf numFmtId="178" fontId="129" fillId="0" borderId="10" xfId="255" applyNumberFormat="1" applyFont="1" applyFill="1" applyBorder="1" applyAlignment="1">
      <alignment horizontal="right" vertical="center"/>
    </xf>
    <xf numFmtId="0" fontId="129" fillId="0" borderId="48" xfId="1248" applyFont="1" applyFill="1" applyBorder="1"/>
    <xf numFmtId="0" fontId="129" fillId="0" borderId="10" xfId="255" applyFont="1" applyFill="1" applyBorder="1" applyAlignment="1">
      <alignment horizontal="center" vertical="center" wrapText="1"/>
    </xf>
    <xf numFmtId="178" fontId="129" fillId="0" borderId="10" xfId="1258" applyNumberFormat="1" applyFont="1" applyFill="1" applyBorder="1" applyAlignment="1">
      <alignment vertical="center" shrinkToFit="1"/>
    </xf>
    <xf numFmtId="0" fontId="129" fillId="0" borderId="48" xfId="255" applyFont="1" applyFill="1" applyBorder="1" applyAlignment="1">
      <alignment horizontal="left" vertical="center" shrinkToFit="1"/>
    </xf>
    <xf numFmtId="178" fontId="129" fillId="0" borderId="10" xfId="1251" applyNumberFormat="1" applyFont="1" applyFill="1" applyBorder="1" applyAlignment="1">
      <alignment vertical="center" shrinkToFit="1"/>
    </xf>
    <xf numFmtId="178" fontId="129" fillId="0" borderId="10" xfId="255" applyNumberFormat="1" applyFont="1" applyFill="1" applyBorder="1" applyAlignment="1">
      <alignment vertical="center" wrapText="1"/>
    </xf>
    <xf numFmtId="178" fontId="129" fillId="0" borderId="48" xfId="255" applyNumberFormat="1" applyFont="1" applyFill="1" applyBorder="1" applyAlignment="1">
      <alignment horizontal="left" vertical="top" wrapText="1" shrinkToFit="1"/>
    </xf>
    <xf numFmtId="178" fontId="129" fillId="0" borderId="10" xfId="91" applyNumberFormat="1" applyFont="1" applyFill="1" applyBorder="1" applyAlignment="1">
      <alignment vertical="center" wrapText="1"/>
    </xf>
    <xf numFmtId="178" fontId="129" fillId="0" borderId="10" xfId="255" applyNumberFormat="1" applyFont="1" applyFill="1" applyBorder="1" applyAlignment="1">
      <alignment vertical="center" wrapText="1" shrinkToFit="1"/>
    </xf>
    <xf numFmtId="0" fontId="129" fillId="0" borderId="10" xfId="91" applyFont="1" applyFill="1" applyBorder="1" applyAlignment="1">
      <alignment horizontal="center" vertical="center" wrapText="1"/>
    </xf>
    <xf numFmtId="178" fontId="129" fillId="0" borderId="10" xfId="1246" applyNumberFormat="1" applyFont="1" applyFill="1" applyBorder="1" applyAlignment="1">
      <alignment vertical="center" shrinkToFit="1"/>
    </xf>
    <xf numFmtId="3" fontId="129" fillId="0" borderId="10" xfId="0" applyNumberFormat="1" applyFont="1" applyFill="1" applyBorder="1" applyAlignment="1"/>
    <xf numFmtId="0" fontId="129" fillId="0" borderId="48" xfId="0" applyFont="1" applyFill="1" applyBorder="1" applyAlignment="1"/>
    <xf numFmtId="178" fontId="129" fillId="0" borderId="10" xfId="1257" quotePrefix="1" applyNumberFormat="1" applyFont="1" applyFill="1" applyBorder="1" applyAlignment="1">
      <alignment vertical="center" wrapText="1"/>
    </xf>
    <xf numFmtId="41" fontId="129" fillId="0" borderId="10" xfId="255" applyNumberFormat="1" applyFont="1" applyFill="1" applyBorder="1" applyAlignment="1">
      <alignment vertical="center" wrapText="1"/>
    </xf>
    <xf numFmtId="49" fontId="166" fillId="0" borderId="10" xfId="255" applyNumberFormat="1" applyFont="1" applyFill="1" applyBorder="1" applyAlignment="1">
      <alignment horizontal="center" vertical="center" shrinkToFit="1"/>
    </xf>
    <xf numFmtId="178" fontId="166" fillId="0" borderId="10" xfId="255" applyNumberFormat="1" applyFont="1" applyFill="1" applyBorder="1" applyAlignment="1">
      <alignment vertical="center" shrinkToFit="1"/>
    </xf>
    <xf numFmtId="178" fontId="166" fillId="0" borderId="10" xfId="255" applyNumberFormat="1" applyFont="1" applyFill="1" applyBorder="1" applyAlignment="1">
      <alignment horizontal="center" vertical="center" shrinkToFit="1"/>
    </xf>
    <xf numFmtId="178" fontId="166" fillId="0" borderId="48" xfId="91" applyNumberFormat="1" applyFont="1" applyFill="1" applyBorder="1" applyAlignment="1">
      <alignment wrapText="1"/>
    </xf>
    <xf numFmtId="0" fontId="130" fillId="0" borderId="10" xfId="1252" applyNumberFormat="1" applyFont="1" applyFill="1" applyBorder="1" applyAlignment="1">
      <alignment horizontal="center" vertical="center"/>
    </xf>
    <xf numFmtId="178" fontId="129" fillId="0" borderId="10" xfId="1246" applyNumberFormat="1" applyFont="1" applyFill="1" applyBorder="1" applyAlignment="1">
      <alignment vertical="center"/>
    </xf>
    <xf numFmtId="41" fontId="129" fillId="0" borderId="10" xfId="255" applyNumberFormat="1" applyFont="1" applyFill="1" applyBorder="1" applyAlignment="1">
      <alignment vertical="center"/>
    </xf>
    <xf numFmtId="0" fontId="129" fillId="0" borderId="48" xfId="1246" applyFont="1" applyFill="1" applyBorder="1" applyAlignment="1">
      <alignment horizontal="left" vertical="center" shrinkToFit="1" readingOrder="1"/>
    </xf>
    <xf numFmtId="178" fontId="129" fillId="0" borderId="48" xfId="255" applyNumberFormat="1" applyFont="1" applyFill="1" applyBorder="1" applyAlignment="1">
      <alignment horizontal="left" vertical="center" shrinkToFit="1"/>
    </xf>
    <xf numFmtId="0" fontId="129" fillId="0" borderId="10" xfId="1252" applyFont="1" applyFill="1" applyBorder="1" applyAlignment="1">
      <alignment horizontal="left" vertical="center" wrapText="1"/>
    </xf>
    <xf numFmtId="0" fontId="129" fillId="0" borderId="10" xfId="1253" applyFont="1" applyFill="1" applyBorder="1" applyAlignment="1">
      <alignment horizontal="center"/>
    </xf>
    <xf numFmtId="178" fontId="129" fillId="0" borderId="10" xfId="1246" applyNumberFormat="1" applyFont="1" applyFill="1" applyBorder="1" applyAlignment="1">
      <alignment horizontal="center" vertical="center" shrinkToFit="1"/>
    </xf>
    <xf numFmtId="178" fontId="129" fillId="0" borderId="10" xfId="1257" applyNumberFormat="1" applyFont="1" applyFill="1" applyBorder="1" applyAlignment="1">
      <alignment horizontal="right" vertical="center"/>
    </xf>
    <xf numFmtId="0" fontId="129" fillId="0" borderId="10" xfId="1246" applyFont="1" applyFill="1" applyBorder="1" applyAlignment="1">
      <alignment horizontal="left" vertical="center" wrapText="1" shrinkToFit="1"/>
    </xf>
    <xf numFmtId="0" fontId="130" fillId="0" borderId="10" xfId="91" applyNumberFormat="1" applyFont="1" applyFill="1" applyBorder="1" applyAlignment="1">
      <alignment horizontal="center" vertical="center" wrapText="1"/>
    </xf>
    <xf numFmtId="0" fontId="129" fillId="0" borderId="10" xfId="0" applyFont="1" applyFill="1" applyBorder="1" applyAlignment="1"/>
    <xf numFmtId="0" fontId="129" fillId="0" borderId="48" xfId="0" applyFont="1" applyFill="1" applyBorder="1" applyAlignment="1">
      <alignment vertical="center"/>
    </xf>
    <xf numFmtId="0" fontId="129" fillId="0" borderId="10" xfId="1246" applyFont="1" applyFill="1" applyBorder="1" applyAlignment="1">
      <alignment horizontal="left" vertical="center" wrapText="1"/>
    </xf>
    <xf numFmtId="0" fontId="129" fillId="0" borderId="10" xfId="255" applyFont="1" applyFill="1" applyBorder="1" applyAlignment="1">
      <alignment horizontal="left" vertical="center" wrapText="1"/>
    </xf>
    <xf numFmtId="0" fontId="129" fillId="0" borderId="10" xfId="255" applyFont="1" applyFill="1" applyBorder="1" applyAlignment="1">
      <alignment horizontal="right" vertical="center"/>
    </xf>
    <xf numFmtId="0" fontId="166" fillId="0" borderId="10" xfId="1246" applyFont="1" applyFill="1" applyBorder="1" applyAlignment="1">
      <alignment horizontal="center" vertical="center" shrinkToFit="1"/>
    </xf>
    <xf numFmtId="0" fontId="166" fillId="0" borderId="10" xfId="1246" applyFont="1" applyFill="1" applyBorder="1" applyAlignment="1">
      <alignment horizontal="left" vertical="center" wrapText="1"/>
    </xf>
    <xf numFmtId="0" fontId="168" fillId="73" borderId="48" xfId="1246" applyFont="1" applyFill="1" applyBorder="1" applyAlignment="1">
      <alignment horizontal="left" vertical="center" shrinkToFit="1" readingOrder="1"/>
    </xf>
    <xf numFmtId="203" fontId="129" fillId="0" borderId="10" xfId="0" applyNumberFormat="1" applyFont="1" applyFill="1" applyBorder="1" applyAlignment="1">
      <alignment horizontal="center" vertical="center"/>
    </xf>
    <xf numFmtId="178" fontId="129" fillId="0" borderId="10" xfId="0" applyNumberFormat="1" applyFont="1" applyFill="1" applyBorder="1" applyAlignment="1">
      <alignment horizontal="left" vertical="center" shrinkToFit="1"/>
    </xf>
    <xf numFmtId="203" fontId="129" fillId="0" borderId="48" xfId="0" applyNumberFormat="1" applyFont="1" applyFill="1" applyBorder="1" applyAlignment="1">
      <alignment horizontal="left" vertical="center" shrinkToFit="1"/>
    </xf>
    <xf numFmtId="203" fontId="129" fillId="0" borderId="10" xfId="0" applyNumberFormat="1" applyFont="1" applyFill="1" applyBorder="1" applyAlignment="1">
      <alignment horizontal="left" vertical="center" shrinkToFit="1"/>
    </xf>
    <xf numFmtId="203" fontId="129" fillId="0" borderId="48" xfId="0" applyNumberFormat="1" applyFont="1" applyFill="1" applyBorder="1" applyAlignment="1" applyProtection="1">
      <alignment horizontal="left" vertical="center" shrinkToFit="1"/>
    </xf>
    <xf numFmtId="178" fontId="129" fillId="0" borderId="10" xfId="255" applyNumberFormat="1" applyFont="1" applyFill="1" applyBorder="1" applyAlignment="1">
      <alignment horizontal="right" vertical="center" shrinkToFit="1"/>
    </xf>
    <xf numFmtId="0" fontId="128" fillId="0" borderId="0" xfId="1244" applyFont="1" applyFill="1" applyBorder="1" applyAlignment="1">
      <alignment horizontal="left" vertical="center"/>
    </xf>
    <xf numFmtId="0" fontId="129" fillId="0" borderId="0" xfId="1244" applyFont="1" applyFill="1" applyBorder="1" applyAlignment="1">
      <alignment horizontal="left" vertical="center"/>
    </xf>
    <xf numFmtId="43" fontId="140" fillId="0" borderId="10" xfId="1219" applyFont="1" applyBorder="1" applyAlignment="1"/>
    <xf numFmtId="41" fontId="128" fillId="0" borderId="0" xfId="1243" applyFont="1" applyFill="1" applyBorder="1" applyAlignment="1">
      <alignment horizontal="center" vertical="center"/>
    </xf>
    <xf numFmtId="0" fontId="142" fillId="0" borderId="43" xfId="0" applyFont="1" applyBorder="1" applyAlignment="1">
      <alignment horizontal="center"/>
    </xf>
    <xf numFmtId="0" fontId="142" fillId="0" borderId="44" xfId="0" applyFont="1" applyBorder="1" applyAlignment="1">
      <alignment horizontal="center"/>
    </xf>
    <xf numFmtId="0" fontId="142" fillId="0" borderId="45" xfId="0" applyFont="1" applyBorder="1" applyAlignment="1">
      <alignment horizontal="center"/>
    </xf>
    <xf numFmtId="38" fontId="145" fillId="0" borderId="0" xfId="229" applyFont="1" applyFill="1" applyAlignment="1">
      <alignment horizontal="center" vertical="center"/>
    </xf>
    <xf numFmtId="38" fontId="149" fillId="0" borderId="89" xfId="229" applyFont="1" applyFill="1" applyBorder="1" applyAlignment="1">
      <alignment horizontal="center" vertical="center"/>
    </xf>
    <xf numFmtId="38" fontId="149" fillId="0" borderId="92" xfId="229" applyFont="1" applyFill="1" applyBorder="1" applyAlignment="1">
      <alignment horizontal="center" vertical="center"/>
    </xf>
    <xf numFmtId="0" fontId="129" fillId="33" borderId="96" xfId="5" applyFont="1" applyFill="1" applyBorder="1" applyAlignment="1">
      <alignment horizontal="center" vertical="center"/>
    </xf>
    <xf numFmtId="0" fontId="162" fillId="0" borderId="10" xfId="188" applyFont="1" applyBorder="1" applyAlignment="1">
      <alignment vertical="center"/>
    </xf>
  </cellXfs>
  <cellStyles count="1262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55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56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54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_F" xfId="1252"/>
    <cellStyle name="一般_NFB" xfId="1248"/>
    <cellStyle name="一般_Sheet1" xfId="1246"/>
    <cellStyle name="一般_Sheet1_990212" xfId="1251"/>
    <cellStyle name="一般_世紀威秀0531" xfId="1250"/>
    <cellStyle name="一般_成 本(BOX) (2)" xfId="1249"/>
    <cellStyle name="一般_富陽建設紅樹林南區--商業區(預算)01.09." xfId="1260"/>
    <cellStyle name="一般_富陽海悅二期0612" xfId="1261"/>
    <cellStyle name="一般_開立零件" xfId="1247"/>
    <cellStyle name="一般_源昌百貨" xfId="1253"/>
    <cellStyle name="一般1" xfId="789"/>
    <cellStyle name="千分位" xfId="1219" builtinId="3"/>
    <cellStyle name="千分位 10" xfId="1212"/>
    <cellStyle name="千分位 12" xfId="1257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9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8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6.2"/>
  <cols>
    <col min="1" max="1" width="4.77734375" style="239" bestFit="1" customWidth="1"/>
    <col min="2" max="2" width="18.109375" style="245" bestFit="1" customWidth="1"/>
    <col min="3" max="3" width="2.44140625" style="245" bestFit="1" customWidth="1"/>
    <col min="4" max="4" width="19.77734375" style="245" bestFit="1" customWidth="1"/>
    <col min="5" max="5" width="21.109375" style="245" bestFit="1" customWidth="1"/>
    <col min="6" max="6" width="18.109375" style="245" bestFit="1" customWidth="1"/>
    <col min="7" max="7" width="23.21875" style="245" customWidth="1"/>
    <col min="8" max="8" width="20.44140625" style="245" customWidth="1"/>
    <col min="9" max="10" width="13.88671875" style="245" bestFit="1" customWidth="1"/>
    <col min="11" max="12" width="15.88671875" style="245" bestFit="1" customWidth="1"/>
    <col min="13" max="13" width="12" style="245" customWidth="1"/>
    <col min="14" max="14" width="15.21875" style="245" customWidth="1"/>
    <col min="15" max="16" width="9.44140625" style="245" bestFit="1" customWidth="1"/>
    <col min="17" max="17" width="10.33203125" style="245" customWidth="1"/>
    <col min="18" max="18" width="13.44140625" style="245" customWidth="1"/>
    <col min="19" max="23" width="9.6640625" style="245" customWidth="1"/>
    <col min="24" max="16384" width="9" style="245"/>
  </cols>
  <sheetData>
    <row r="1" spans="1:23" s="239" customFormat="1">
      <c r="A1" s="237"/>
      <c r="B1" s="238" t="s">
        <v>311</v>
      </c>
      <c r="C1" s="238">
        <v>0</v>
      </c>
      <c r="D1" s="238">
        <v>1</v>
      </c>
      <c r="E1" s="238">
        <v>2</v>
      </c>
      <c r="F1" s="238">
        <v>3</v>
      </c>
      <c r="G1" s="238">
        <v>4</v>
      </c>
      <c r="H1" s="238">
        <v>5</v>
      </c>
      <c r="I1" s="238">
        <v>6</v>
      </c>
      <c r="J1" s="238">
        <v>7</v>
      </c>
      <c r="K1" s="238">
        <v>8</v>
      </c>
      <c r="L1" s="238">
        <v>9</v>
      </c>
      <c r="M1" s="238">
        <v>10</v>
      </c>
      <c r="N1" s="238">
        <v>11</v>
      </c>
      <c r="O1" s="238">
        <v>12</v>
      </c>
      <c r="P1" s="238">
        <v>13</v>
      </c>
      <c r="Q1" s="238">
        <v>14</v>
      </c>
      <c r="R1" s="238">
        <v>15</v>
      </c>
      <c r="S1" s="238">
        <v>16</v>
      </c>
      <c r="T1" s="238">
        <v>17</v>
      </c>
      <c r="U1" s="238">
        <v>18</v>
      </c>
      <c r="V1" s="238">
        <v>19</v>
      </c>
      <c r="W1" s="238">
        <v>20</v>
      </c>
    </row>
    <row r="2" spans="1:23">
      <c r="A2" s="240">
        <v>10</v>
      </c>
      <c r="B2" s="241" t="s">
        <v>401</v>
      </c>
      <c r="C2" s="242"/>
      <c r="D2" s="241" t="s">
        <v>402</v>
      </c>
      <c r="E2" s="243"/>
      <c r="F2" s="243"/>
      <c r="G2" s="241" t="s">
        <v>403</v>
      </c>
      <c r="H2" s="241" t="s">
        <v>404</v>
      </c>
      <c r="I2" s="241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 t="s">
        <v>2</v>
      </c>
    </row>
    <row r="3" spans="1:23">
      <c r="A3" s="240">
        <v>11</v>
      </c>
      <c r="B3" s="241" t="s">
        <v>3</v>
      </c>
      <c r="C3" s="242"/>
      <c r="D3" s="242" t="s">
        <v>405</v>
      </c>
      <c r="E3" s="242" t="s">
        <v>406</v>
      </c>
      <c r="F3" s="241" t="s">
        <v>407</v>
      </c>
      <c r="G3" s="241"/>
      <c r="H3" s="241"/>
      <c r="I3" s="241"/>
      <c r="J3" s="244"/>
      <c r="K3" s="243"/>
      <c r="L3" s="246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 t="s">
        <v>2</v>
      </c>
    </row>
    <row r="4" spans="1:23">
      <c r="A4" s="240">
        <v>111</v>
      </c>
      <c r="B4" s="241" t="s">
        <v>408</v>
      </c>
      <c r="C4" s="246"/>
      <c r="D4" s="246" t="s">
        <v>409</v>
      </c>
      <c r="F4" s="241"/>
      <c r="G4" s="241"/>
      <c r="I4" s="241"/>
      <c r="J4" s="241"/>
      <c r="K4" s="244"/>
      <c r="L4" s="247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</row>
    <row r="5" spans="1:23">
      <c r="A5" s="240">
        <v>12</v>
      </c>
      <c r="B5" s="241" t="s">
        <v>4</v>
      </c>
      <c r="C5" s="246"/>
      <c r="D5" s="246" t="s">
        <v>5</v>
      </c>
      <c r="E5" s="241" t="s">
        <v>6</v>
      </c>
      <c r="F5" s="241" t="s">
        <v>7</v>
      </c>
      <c r="G5" s="241" t="s">
        <v>410</v>
      </c>
      <c r="H5" s="241" t="s">
        <v>8</v>
      </c>
      <c r="I5" s="241" t="s">
        <v>411</v>
      </c>
      <c r="J5" s="244" t="s">
        <v>412</v>
      </c>
      <c r="K5" s="247" t="s">
        <v>413</v>
      </c>
      <c r="L5" s="248" t="s">
        <v>414</v>
      </c>
      <c r="M5" s="248" t="s">
        <v>415</v>
      </c>
      <c r="N5" s="244"/>
      <c r="O5" s="244"/>
      <c r="P5" s="244"/>
      <c r="Q5" s="244"/>
      <c r="R5" s="244"/>
      <c r="S5" s="244"/>
      <c r="T5" s="244"/>
      <c r="U5" s="244"/>
      <c r="V5" s="244"/>
      <c r="W5" s="244" t="s">
        <v>2</v>
      </c>
    </row>
    <row r="6" spans="1:23">
      <c r="A6" s="240">
        <v>13</v>
      </c>
      <c r="B6" s="241" t="s">
        <v>9</v>
      </c>
      <c r="C6" s="246"/>
      <c r="D6" s="246" t="s">
        <v>10</v>
      </c>
      <c r="E6" s="246" t="s">
        <v>11</v>
      </c>
      <c r="F6" s="246" t="s">
        <v>12</v>
      </c>
      <c r="G6" s="241" t="s">
        <v>13</v>
      </c>
      <c r="H6" s="244" t="s">
        <v>14</v>
      </c>
      <c r="I6" s="243" t="s">
        <v>15</v>
      </c>
      <c r="J6" s="244" t="s">
        <v>16</v>
      </c>
      <c r="K6" s="244" t="s">
        <v>416</v>
      </c>
      <c r="L6" s="244" t="s">
        <v>417</v>
      </c>
      <c r="M6" s="241" t="s">
        <v>418</v>
      </c>
      <c r="N6" s="244" t="s">
        <v>419</v>
      </c>
      <c r="O6" s="244" t="s">
        <v>420</v>
      </c>
      <c r="P6" s="246" t="s">
        <v>17</v>
      </c>
      <c r="Q6" s="244" t="s">
        <v>18</v>
      </c>
      <c r="R6" s="244" t="s">
        <v>421</v>
      </c>
      <c r="S6" s="244" t="s">
        <v>422</v>
      </c>
      <c r="T6" s="244"/>
      <c r="U6" s="244"/>
      <c r="V6" s="244"/>
      <c r="W6" s="244" t="s">
        <v>2</v>
      </c>
    </row>
    <row r="7" spans="1:23">
      <c r="A7" s="240">
        <v>14</v>
      </c>
      <c r="B7" s="241" t="s">
        <v>19</v>
      </c>
      <c r="C7" s="246"/>
      <c r="D7" s="246" t="s">
        <v>20</v>
      </c>
      <c r="E7" s="246" t="s">
        <v>21</v>
      </c>
      <c r="F7" s="246" t="s">
        <v>423</v>
      </c>
      <c r="G7" s="242" t="s">
        <v>22</v>
      </c>
      <c r="H7" s="241"/>
      <c r="I7" s="241"/>
      <c r="J7" s="244"/>
      <c r="K7" s="247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 t="s">
        <v>2</v>
      </c>
    </row>
    <row r="8" spans="1:23">
      <c r="A8" s="240">
        <v>15</v>
      </c>
      <c r="B8" s="249" t="s">
        <v>23</v>
      </c>
      <c r="C8" s="241"/>
      <c r="D8" s="241" t="s">
        <v>24</v>
      </c>
      <c r="E8" s="242" t="s">
        <v>25</v>
      </c>
      <c r="F8" s="241" t="s">
        <v>424</v>
      </c>
      <c r="G8" s="241" t="s">
        <v>425</v>
      </c>
      <c r="H8" s="241" t="s">
        <v>26</v>
      </c>
      <c r="I8" s="250"/>
      <c r="J8" s="244"/>
      <c r="K8" s="247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 t="s">
        <v>2</v>
      </c>
    </row>
    <row r="9" spans="1:23">
      <c r="A9" s="240">
        <v>16</v>
      </c>
      <c r="B9" s="241" t="s">
        <v>27</v>
      </c>
      <c r="C9" s="251"/>
      <c r="D9" s="251" t="s">
        <v>28</v>
      </c>
      <c r="E9" s="251" t="s">
        <v>29</v>
      </c>
      <c r="F9" s="251" t="s">
        <v>30</v>
      </c>
      <c r="G9" s="252" t="s">
        <v>31</v>
      </c>
      <c r="H9" s="243" t="s">
        <v>32</v>
      </c>
      <c r="I9" s="243" t="s">
        <v>33</v>
      </c>
      <c r="J9" s="243"/>
      <c r="K9" s="243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 t="s">
        <v>2</v>
      </c>
    </row>
    <row r="10" spans="1:23">
      <c r="A10" s="240">
        <v>17</v>
      </c>
      <c r="B10" s="241" t="s">
        <v>34</v>
      </c>
      <c r="C10" s="246"/>
      <c r="D10" s="246" t="s">
        <v>35</v>
      </c>
      <c r="E10" s="241" t="s">
        <v>426</v>
      </c>
      <c r="F10" s="241" t="s">
        <v>427</v>
      </c>
      <c r="G10" s="251" t="s">
        <v>428</v>
      </c>
      <c r="H10" s="251" t="s">
        <v>36</v>
      </c>
      <c r="I10" s="241" t="s">
        <v>37</v>
      </c>
      <c r="J10" s="244" t="s">
        <v>38</v>
      </c>
      <c r="K10" s="247" t="s">
        <v>429</v>
      </c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 t="s">
        <v>2</v>
      </c>
    </row>
    <row r="11" spans="1:23">
      <c r="A11" s="240">
        <v>18</v>
      </c>
      <c r="B11" s="241" t="s">
        <v>39</v>
      </c>
      <c r="C11" s="246"/>
      <c r="D11" s="246" t="s">
        <v>430</v>
      </c>
      <c r="E11" s="241" t="s">
        <v>431</v>
      </c>
      <c r="F11" s="241" t="s">
        <v>40</v>
      </c>
      <c r="G11" s="251" t="s">
        <v>432</v>
      </c>
      <c r="H11" s="251" t="s">
        <v>433</v>
      </c>
      <c r="I11" s="241"/>
      <c r="J11" s="244"/>
      <c r="K11" s="247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 t="s">
        <v>2</v>
      </c>
    </row>
    <row r="12" spans="1:23">
      <c r="A12" s="240">
        <v>20</v>
      </c>
      <c r="B12" s="241" t="s">
        <v>41</v>
      </c>
      <c r="C12" s="246"/>
      <c r="D12" s="246" t="s">
        <v>434</v>
      </c>
      <c r="E12" s="241" t="s">
        <v>42</v>
      </c>
      <c r="F12" s="241" t="s">
        <v>43</v>
      </c>
      <c r="G12" s="251" t="s">
        <v>44</v>
      </c>
      <c r="H12" s="251"/>
      <c r="I12" s="241"/>
      <c r="J12" s="244"/>
      <c r="K12" s="247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 t="s">
        <v>2</v>
      </c>
    </row>
    <row r="13" spans="1:23">
      <c r="A13" s="240">
        <v>21</v>
      </c>
      <c r="B13" s="241" t="s">
        <v>45</v>
      </c>
      <c r="C13" s="246"/>
      <c r="D13" s="246" t="s">
        <v>435</v>
      </c>
      <c r="E13" s="241" t="s">
        <v>436</v>
      </c>
      <c r="F13" s="241" t="s">
        <v>46</v>
      </c>
      <c r="G13" s="251" t="s">
        <v>47</v>
      </c>
      <c r="H13" s="251" t="s">
        <v>48</v>
      </c>
      <c r="I13" s="241"/>
      <c r="J13" s="244"/>
      <c r="K13" s="247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 t="s">
        <v>2</v>
      </c>
    </row>
    <row r="14" spans="1:23">
      <c r="A14" s="240">
        <v>22</v>
      </c>
      <c r="B14" s="249" t="s">
        <v>49</v>
      </c>
      <c r="C14" s="251"/>
      <c r="D14" s="252" t="s">
        <v>50</v>
      </c>
      <c r="E14" s="250" t="s">
        <v>51</v>
      </c>
      <c r="F14" s="252" t="s">
        <v>52</v>
      </c>
      <c r="G14" s="252" t="s">
        <v>437</v>
      </c>
      <c r="H14" s="251"/>
      <c r="I14" s="241"/>
      <c r="J14" s="253"/>
      <c r="K14" s="247"/>
      <c r="L14" s="244"/>
      <c r="M14" s="240"/>
      <c r="N14" s="254"/>
      <c r="O14" s="244"/>
      <c r="P14" s="244"/>
      <c r="Q14" s="244"/>
      <c r="R14" s="244"/>
      <c r="S14" s="244"/>
      <c r="T14" s="244"/>
      <c r="U14" s="244"/>
      <c r="V14" s="244"/>
      <c r="W14" s="244" t="s">
        <v>2</v>
      </c>
    </row>
    <row r="15" spans="1:23">
      <c r="A15" s="240">
        <v>23</v>
      </c>
      <c r="B15" s="255" t="s">
        <v>53</v>
      </c>
      <c r="C15" s="241"/>
      <c r="D15" s="241" t="s">
        <v>438</v>
      </c>
      <c r="E15" s="241" t="s">
        <v>439</v>
      </c>
      <c r="F15" s="241"/>
      <c r="G15" s="256"/>
      <c r="H15" s="250"/>
      <c r="I15" s="241"/>
      <c r="J15" s="244"/>
      <c r="K15" s="247"/>
      <c r="L15" s="244"/>
      <c r="M15" s="240"/>
      <c r="N15" s="243"/>
      <c r="O15" s="244"/>
      <c r="P15" s="244"/>
      <c r="Q15" s="244"/>
      <c r="R15" s="244"/>
      <c r="S15" s="244"/>
      <c r="T15" s="244"/>
      <c r="U15" s="244"/>
      <c r="V15" s="244"/>
      <c r="W15" s="244" t="s">
        <v>2</v>
      </c>
    </row>
    <row r="16" spans="1:23">
      <c r="A16" s="240">
        <v>24</v>
      </c>
      <c r="B16" s="255" t="s">
        <v>54</v>
      </c>
      <c r="C16" s="241"/>
      <c r="D16" s="241" t="s">
        <v>55</v>
      </c>
      <c r="E16" s="241" t="s">
        <v>56</v>
      </c>
      <c r="F16" s="241" t="s">
        <v>57</v>
      </c>
      <c r="G16" s="241"/>
      <c r="H16" s="241"/>
      <c r="I16" s="241"/>
      <c r="J16" s="244"/>
      <c r="K16" s="244"/>
      <c r="L16" s="244"/>
      <c r="M16" s="240"/>
      <c r="N16" s="243"/>
      <c r="O16" s="244"/>
      <c r="P16" s="244"/>
      <c r="Q16" s="244"/>
      <c r="R16" s="244"/>
      <c r="S16" s="244"/>
      <c r="T16" s="244"/>
      <c r="U16" s="244"/>
      <c r="V16" s="244"/>
      <c r="W16" s="244" t="s">
        <v>2</v>
      </c>
    </row>
    <row r="17" spans="1:23">
      <c r="A17" s="240">
        <v>26</v>
      </c>
      <c r="B17" s="255" t="s">
        <v>58</v>
      </c>
      <c r="C17" s="241"/>
      <c r="D17" s="241" t="s">
        <v>59</v>
      </c>
      <c r="E17" s="241" t="s">
        <v>60</v>
      </c>
      <c r="F17" s="241"/>
      <c r="G17" s="241"/>
      <c r="H17" s="241"/>
      <c r="I17" s="241"/>
      <c r="J17" s="244"/>
      <c r="K17" s="244"/>
      <c r="L17" s="244"/>
      <c r="M17" s="240"/>
      <c r="N17" s="243"/>
      <c r="O17" s="244"/>
      <c r="P17" s="244"/>
      <c r="Q17" s="244"/>
      <c r="R17" s="244"/>
      <c r="S17" s="244"/>
      <c r="T17" s="244"/>
      <c r="U17" s="244"/>
      <c r="V17" s="244"/>
      <c r="W17" s="244"/>
    </row>
    <row r="18" spans="1:23">
      <c r="A18" s="240">
        <v>29</v>
      </c>
      <c r="B18" s="249" t="s">
        <v>61</v>
      </c>
      <c r="C18" s="241"/>
      <c r="D18" s="241"/>
      <c r="E18" s="241" t="s">
        <v>440</v>
      </c>
      <c r="F18" s="241" t="s">
        <v>441</v>
      </c>
      <c r="G18" s="241"/>
      <c r="H18" s="241"/>
      <c r="I18" s="241"/>
      <c r="J18" s="244"/>
      <c r="K18" s="247"/>
      <c r="L18" s="244"/>
      <c r="M18" s="240"/>
      <c r="N18" s="254"/>
      <c r="O18" s="244"/>
      <c r="P18" s="244"/>
      <c r="Q18" s="244"/>
      <c r="R18" s="244"/>
      <c r="S18" s="244"/>
      <c r="T18" s="244"/>
      <c r="U18" s="244"/>
      <c r="V18" s="244"/>
      <c r="W18" s="244" t="s">
        <v>2</v>
      </c>
    </row>
    <row r="19" spans="1:23">
      <c r="A19" s="240">
        <v>30</v>
      </c>
      <c r="B19" s="249" t="s">
        <v>62</v>
      </c>
      <c r="C19" s="241"/>
      <c r="D19" s="241" t="s">
        <v>62</v>
      </c>
      <c r="E19" s="241"/>
      <c r="F19" s="241"/>
      <c r="G19" s="241"/>
      <c r="H19" s="241"/>
      <c r="I19" s="241"/>
      <c r="J19" s="244"/>
      <c r="K19" s="247"/>
      <c r="L19" s="244"/>
      <c r="M19" s="240"/>
      <c r="N19" s="254"/>
      <c r="O19" s="244"/>
      <c r="P19" s="244"/>
      <c r="Q19" s="244"/>
      <c r="R19" s="244"/>
      <c r="S19" s="244"/>
      <c r="T19" s="244"/>
      <c r="U19" s="244"/>
      <c r="V19" s="244"/>
      <c r="W19" s="244" t="s">
        <v>2</v>
      </c>
    </row>
    <row r="20" spans="1:23">
      <c r="A20" s="240">
        <v>31</v>
      </c>
      <c r="B20" s="257" t="s">
        <v>63</v>
      </c>
      <c r="C20" s="241"/>
      <c r="D20" s="241" t="s">
        <v>64</v>
      </c>
      <c r="E20" s="250" t="s">
        <v>65</v>
      </c>
      <c r="F20" s="250" t="s">
        <v>66</v>
      </c>
      <c r="G20" s="241" t="s">
        <v>67</v>
      </c>
      <c r="H20" s="241" t="s">
        <v>68</v>
      </c>
      <c r="I20" s="241"/>
      <c r="J20" s="244"/>
      <c r="K20" s="247"/>
      <c r="L20" s="244"/>
      <c r="M20" s="240"/>
      <c r="N20" s="243"/>
      <c r="O20" s="244"/>
      <c r="P20" s="244"/>
      <c r="Q20" s="244"/>
      <c r="R20" s="244"/>
      <c r="S20" s="244"/>
      <c r="T20" s="244"/>
      <c r="U20" s="244"/>
      <c r="V20" s="244"/>
      <c r="W20" s="244" t="s">
        <v>2</v>
      </c>
    </row>
    <row r="21" spans="1:23">
      <c r="A21" s="240">
        <v>32</v>
      </c>
      <c r="B21" s="243" t="s">
        <v>69</v>
      </c>
      <c r="C21" s="241"/>
      <c r="D21" s="244" t="s">
        <v>442</v>
      </c>
      <c r="E21" s="258"/>
      <c r="F21" s="244"/>
      <c r="G21" s="244"/>
      <c r="H21" s="244"/>
      <c r="I21" s="244"/>
      <c r="J21" s="244"/>
      <c r="K21" s="244"/>
      <c r="L21" s="244"/>
      <c r="M21" s="240"/>
      <c r="N21" s="243"/>
      <c r="O21" s="244"/>
      <c r="P21" s="244"/>
      <c r="Q21" s="244"/>
      <c r="R21" s="244"/>
      <c r="S21" s="244"/>
      <c r="T21" s="244"/>
      <c r="U21" s="244"/>
      <c r="V21" s="244"/>
      <c r="W21" s="244"/>
    </row>
    <row r="22" spans="1:23" s="266" customFormat="1">
      <c r="A22" s="259">
        <v>33</v>
      </c>
      <c r="B22" s="260" t="s">
        <v>70</v>
      </c>
      <c r="C22" s="261"/>
      <c r="D22" s="262" t="s">
        <v>443</v>
      </c>
      <c r="E22" s="263"/>
      <c r="F22" s="263"/>
      <c r="G22" s="263"/>
      <c r="H22" s="263"/>
      <c r="I22" s="264"/>
      <c r="J22" s="264"/>
      <c r="K22" s="265"/>
      <c r="L22" s="264"/>
      <c r="M22" s="259"/>
      <c r="N22" s="260"/>
      <c r="O22" s="264"/>
      <c r="P22" s="264"/>
      <c r="Q22" s="264"/>
      <c r="R22" s="264"/>
      <c r="S22" s="264"/>
      <c r="T22" s="264"/>
      <c r="U22" s="264"/>
      <c r="V22" s="264"/>
      <c r="W22" s="264" t="s">
        <v>2</v>
      </c>
    </row>
    <row r="23" spans="1:23" s="256" customFormat="1">
      <c r="A23" s="267">
        <v>34</v>
      </c>
      <c r="B23" s="268" t="s">
        <v>71</v>
      </c>
      <c r="C23" s="250"/>
      <c r="D23" s="248"/>
      <c r="E23" s="248"/>
      <c r="F23" s="248"/>
      <c r="G23" s="248"/>
      <c r="H23" s="248"/>
      <c r="I23" s="248"/>
      <c r="J23" s="248"/>
      <c r="K23" s="269"/>
      <c r="L23" s="248"/>
      <c r="M23" s="267"/>
      <c r="N23" s="268"/>
      <c r="O23" s="248"/>
      <c r="P23" s="248"/>
      <c r="Q23" s="248"/>
      <c r="R23" s="248"/>
      <c r="S23" s="248"/>
      <c r="T23" s="248"/>
      <c r="U23" s="248"/>
      <c r="V23" s="248"/>
      <c r="W23" s="248" t="s">
        <v>2</v>
      </c>
    </row>
    <row r="24" spans="1:23">
      <c r="A24" s="240">
        <v>35</v>
      </c>
      <c r="B24" s="243" t="s">
        <v>72</v>
      </c>
      <c r="C24" s="270"/>
      <c r="D24" s="270" t="s">
        <v>73</v>
      </c>
      <c r="E24" s="270" t="s">
        <v>74</v>
      </c>
      <c r="F24" s="241" t="s">
        <v>75</v>
      </c>
      <c r="G24" s="241" t="s">
        <v>444</v>
      </c>
      <c r="H24" s="244" t="s">
        <v>445</v>
      </c>
      <c r="I24" s="244" t="s">
        <v>446</v>
      </c>
      <c r="J24" s="244" t="s">
        <v>76</v>
      </c>
      <c r="K24" s="247" t="s">
        <v>77</v>
      </c>
      <c r="L24" s="244" t="s">
        <v>78</v>
      </c>
      <c r="M24" s="240"/>
      <c r="N24" s="243"/>
      <c r="O24" s="244"/>
      <c r="P24" s="244"/>
      <c r="Q24" s="244"/>
      <c r="R24" s="244"/>
      <c r="S24" s="244"/>
      <c r="T24" s="244"/>
      <c r="U24" s="244"/>
      <c r="V24" s="244"/>
      <c r="W24" s="244" t="s">
        <v>2</v>
      </c>
    </row>
    <row r="25" spans="1:23">
      <c r="A25" s="240">
        <v>36</v>
      </c>
      <c r="B25" s="243" t="s">
        <v>79</v>
      </c>
      <c r="C25" s="244"/>
      <c r="D25" s="244" t="s">
        <v>447</v>
      </c>
      <c r="E25" s="244"/>
      <c r="F25" s="244"/>
      <c r="G25" s="244"/>
      <c r="H25" s="244"/>
      <c r="I25" s="244"/>
      <c r="J25" s="244"/>
      <c r="K25" s="244"/>
      <c r="L25" s="244"/>
      <c r="M25" s="240"/>
      <c r="N25" s="243"/>
      <c r="O25" s="244"/>
      <c r="P25" s="244"/>
      <c r="Q25" s="244"/>
      <c r="R25" s="244"/>
      <c r="S25" s="244"/>
      <c r="T25" s="244"/>
      <c r="U25" s="244"/>
      <c r="V25" s="244"/>
      <c r="W25" s="244" t="s">
        <v>2</v>
      </c>
    </row>
    <row r="26" spans="1:23">
      <c r="A26" s="240">
        <v>40</v>
      </c>
      <c r="B26" s="254" t="s">
        <v>80</v>
      </c>
      <c r="C26" s="244"/>
      <c r="D26" s="244" t="s">
        <v>81</v>
      </c>
      <c r="E26" s="244" t="s">
        <v>82</v>
      </c>
      <c r="F26" s="244" t="s">
        <v>83</v>
      </c>
      <c r="G26" s="244" t="s">
        <v>0</v>
      </c>
      <c r="H26" s="244"/>
      <c r="I26" s="244"/>
      <c r="J26" s="244"/>
      <c r="K26" s="247"/>
      <c r="L26" s="244"/>
      <c r="M26" s="271"/>
      <c r="N26" s="254"/>
      <c r="O26" s="244"/>
      <c r="P26" s="244"/>
      <c r="Q26" s="244"/>
      <c r="R26" s="244"/>
      <c r="S26" s="244"/>
      <c r="T26" s="244"/>
      <c r="U26" s="244"/>
      <c r="V26" s="244"/>
      <c r="W26" s="244"/>
    </row>
    <row r="27" spans="1:23" s="256" customFormat="1">
      <c r="A27" s="267">
        <v>41</v>
      </c>
      <c r="B27" s="268" t="s">
        <v>448</v>
      </c>
      <c r="C27" s="248"/>
      <c r="D27" s="248" t="s">
        <v>84</v>
      </c>
      <c r="E27" s="248" t="s">
        <v>85</v>
      </c>
      <c r="F27" s="248" t="s">
        <v>86</v>
      </c>
      <c r="G27" s="248" t="s">
        <v>87</v>
      </c>
      <c r="H27" s="248" t="s">
        <v>449</v>
      </c>
      <c r="I27" s="248" t="s">
        <v>450</v>
      </c>
      <c r="J27" s="248" t="s">
        <v>451</v>
      </c>
      <c r="K27" s="269"/>
      <c r="L27" s="248"/>
      <c r="M27" s="267"/>
      <c r="N27" s="268"/>
      <c r="O27" s="248"/>
      <c r="P27" s="248"/>
      <c r="Q27" s="248"/>
      <c r="R27" s="248"/>
      <c r="S27" s="248"/>
      <c r="T27" s="248"/>
      <c r="U27" s="248"/>
      <c r="V27" s="248"/>
      <c r="W27" s="248" t="s">
        <v>2</v>
      </c>
    </row>
    <row r="28" spans="1:23" s="256" customFormat="1">
      <c r="A28" s="267">
        <v>43</v>
      </c>
      <c r="B28" s="268" t="s">
        <v>88</v>
      </c>
      <c r="C28" s="248"/>
      <c r="D28" s="248"/>
      <c r="E28" s="248"/>
      <c r="F28" s="248"/>
      <c r="G28" s="248" t="s">
        <v>89</v>
      </c>
      <c r="H28" s="248" t="s">
        <v>90</v>
      </c>
      <c r="I28" s="248" t="s">
        <v>91</v>
      </c>
      <c r="J28" s="248" t="s">
        <v>92</v>
      </c>
      <c r="K28" s="269" t="s">
        <v>93</v>
      </c>
      <c r="L28" s="248" t="s">
        <v>94</v>
      </c>
      <c r="M28" s="267" t="s">
        <v>95</v>
      </c>
      <c r="N28" s="268"/>
      <c r="O28" s="248"/>
      <c r="P28" s="248"/>
      <c r="Q28" s="248"/>
      <c r="R28" s="248"/>
      <c r="S28" s="248"/>
      <c r="T28" s="248"/>
      <c r="U28" s="248"/>
      <c r="V28" s="248"/>
      <c r="W28" s="248"/>
    </row>
    <row r="29" spans="1:23" s="256" customFormat="1" ht="32.4">
      <c r="A29" s="267">
        <v>49</v>
      </c>
      <c r="B29" s="268" t="s">
        <v>96</v>
      </c>
      <c r="C29" s="248"/>
      <c r="D29" s="248"/>
      <c r="E29" s="248"/>
      <c r="F29" s="248"/>
      <c r="G29" s="248"/>
      <c r="H29" s="248"/>
      <c r="I29" s="248"/>
      <c r="J29" s="248"/>
      <c r="K29" s="269"/>
      <c r="L29" s="248"/>
      <c r="M29" s="267"/>
      <c r="N29" s="268"/>
      <c r="O29" s="248"/>
      <c r="P29" s="248"/>
      <c r="Q29" s="248"/>
      <c r="R29" s="248"/>
      <c r="S29" s="248"/>
      <c r="T29" s="248"/>
      <c r="U29" s="248"/>
      <c r="V29" s="248"/>
      <c r="W29" s="248" t="s">
        <v>2</v>
      </c>
    </row>
    <row r="30" spans="1:23" s="256" customFormat="1">
      <c r="A30" s="267">
        <v>52</v>
      </c>
      <c r="B30" s="268" t="s">
        <v>97</v>
      </c>
      <c r="C30" s="248"/>
      <c r="D30" s="248" t="s">
        <v>98</v>
      </c>
      <c r="E30" s="248"/>
      <c r="F30" s="248"/>
      <c r="G30" s="248"/>
      <c r="H30" s="248"/>
      <c r="I30" s="248"/>
      <c r="J30" s="248"/>
      <c r="K30" s="269"/>
      <c r="L30" s="248"/>
      <c r="M30" s="267"/>
      <c r="N30" s="268"/>
      <c r="O30" s="248"/>
      <c r="P30" s="248"/>
      <c r="Q30" s="248"/>
      <c r="R30" s="248"/>
      <c r="S30" s="248"/>
      <c r="T30" s="248"/>
      <c r="U30" s="248"/>
      <c r="V30" s="248"/>
      <c r="W30" s="248"/>
    </row>
    <row r="31" spans="1:23" s="256" customFormat="1">
      <c r="A31" s="267">
        <v>54</v>
      </c>
      <c r="B31" s="268" t="s">
        <v>99</v>
      </c>
      <c r="C31" s="248"/>
      <c r="D31" s="248" t="s">
        <v>100</v>
      </c>
      <c r="E31" s="248" t="s">
        <v>101</v>
      </c>
      <c r="F31" s="248" t="s">
        <v>102</v>
      </c>
      <c r="G31" s="248"/>
      <c r="H31" s="248"/>
      <c r="I31" s="248"/>
      <c r="J31" s="248"/>
      <c r="K31" s="269"/>
      <c r="L31" s="248"/>
      <c r="M31" s="267"/>
      <c r="N31" s="268"/>
      <c r="O31" s="248"/>
      <c r="P31" s="248"/>
      <c r="Q31" s="248"/>
      <c r="R31" s="248"/>
      <c r="S31" s="248"/>
      <c r="T31" s="248"/>
      <c r="U31" s="248"/>
      <c r="V31" s="248"/>
      <c r="W31" s="248"/>
    </row>
    <row r="32" spans="1:23">
      <c r="A32" s="240">
        <v>55</v>
      </c>
      <c r="B32" s="243" t="s">
        <v>103</v>
      </c>
      <c r="C32" s="244"/>
      <c r="D32" s="244" t="s">
        <v>452</v>
      </c>
      <c r="E32" s="244" t="s">
        <v>453</v>
      </c>
      <c r="F32" s="244"/>
      <c r="G32" s="244"/>
      <c r="H32" s="244"/>
      <c r="I32" s="244"/>
      <c r="J32" s="244"/>
      <c r="K32" s="244"/>
      <c r="L32" s="244"/>
      <c r="M32" s="240"/>
      <c r="N32" s="243"/>
      <c r="O32" s="244"/>
      <c r="P32" s="244"/>
      <c r="Q32" s="244"/>
      <c r="R32" s="244"/>
      <c r="S32" s="244"/>
      <c r="T32" s="244"/>
      <c r="U32" s="244"/>
      <c r="V32" s="244"/>
      <c r="W32" s="244"/>
    </row>
    <row r="33" spans="1:23" s="256" customFormat="1">
      <c r="A33" s="267">
        <v>56</v>
      </c>
      <c r="B33" s="272" t="s">
        <v>104</v>
      </c>
      <c r="C33" s="248"/>
      <c r="D33" s="248" t="s">
        <v>105</v>
      </c>
      <c r="E33" s="248" t="s">
        <v>106</v>
      </c>
      <c r="F33" s="248"/>
      <c r="G33" s="248"/>
      <c r="H33" s="248"/>
      <c r="I33" s="248"/>
      <c r="J33" s="248"/>
      <c r="K33" s="248"/>
      <c r="L33" s="248"/>
      <c r="M33" s="267"/>
      <c r="N33" s="272"/>
      <c r="O33" s="248"/>
      <c r="P33" s="248"/>
      <c r="Q33" s="248"/>
      <c r="R33" s="248"/>
      <c r="S33" s="248"/>
      <c r="T33" s="248"/>
      <c r="U33" s="248"/>
      <c r="V33" s="248"/>
      <c r="W33" s="248"/>
    </row>
    <row r="34" spans="1:23" s="256" customFormat="1">
      <c r="A34" s="267">
        <v>61</v>
      </c>
      <c r="B34" s="272" t="s">
        <v>107</v>
      </c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67"/>
      <c r="N34" s="272"/>
      <c r="O34" s="248"/>
      <c r="P34" s="248"/>
      <c r="Q34" s="248"/>
      <c r="R34" s="248"/>
      <c r="S34" s="248"/>
      <c r="T34" s="248"/>
      <c r="U34" s="248"/>
      <c r="V34" s="248"/>
      <c r="W34" s="248" t="s">
        <v>2</v>
      </c>
    </row>
    <row r="35" spans="1:23" s="256" customFormat="1">
      <c r="A35" s="267">
        <v>62</v>
      </c>
      <c r="B35" s="272" t="s">
        <v>108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67"/>
      <c r="N35" s="272"/>
      <c r="O35" s="248"/>
      <c r="P35" s="248"/>
      <c r="Q35" s="248"/>
      <c r="R35" s="248"/>
      <c r="S35" s="248"/>
      <c r="T35" s="248"/>
      <c r="U35" s="248"/>
      <c r="V35" s="248"/>
      <c r="W35" s="248" t="s">
        <v>2</v>
      </c>
    </row>
    <row r="36" spans="1:23" s="256" customFormat="1">
      <c r="A36" s="267">
        <v>64</v>
      </c>
      <c r="B36" s="272" t="s">
        <v>109</v>
      </c>
      <c r="C36" s="248"/>
      <c r="D36" s="248" t="s">
        <v>110</v>
      </c>
      <c r="E36" s="248" t="s">
        <v>111</v>
      </c>
      <c r="F36" s="248" t="s">
        <v>454</v>
      </c>
      <c r="G36" s="248" t="s">
        <v>112</v>
      </c>
      <c r="H36" s="248"/>
      <c r="I36" s="248"/>
      <c r="J36" s="248"/>
      <c r="K36" s="248"/>
      <c r="L36" s="248"/>
      <c r="M36" s="267"/>
      <c r="N36" s="272"/>
      <c r="O36" s="248"/>
      <c r="P36" s="248"/>
      <c r="Q36" s="248"/>
      <c r="R36" s="248"/>
      <c r="S36" s="248"/>
      <c r="T36" s="248"/>
      <c r="U36" s="248"/>
      <c r="V36" s="248"/>
      <c r="W36" s="248" t="s">
        <v>2</v>
      </c>
    </row>
    <row r="37" spans="1:23" s="256" customFormat="1">
      <c r="A37" s="267">
        <v>65</v>
      </c>
      <c r="B37" s="272" t="s">
        <v>113</v>
      </c>
      <c r="C37" s="248"/>
      <c r="D37" s="248" t="s">
        <v>452</v>
      </c>
      <c r="E37" s="248" t="s">
        <v>453</v>
      </c>
      <c r="F37" s="248"/>
      <c r="G37" s="248"/>
      <c r="H37" s="248"/>
      <c r="I37" s="248"/>
      <c r="J37" s="248"/>
      <c r="K37" s="248"/>
      <c r="L37" s="248"/>
      <c r="M37" s="267"/>
      <c r="N37" s="272"/>
      <c r="O37" s="248"/>
      <c r="P37" s="248"/>
      <c r="Q37" s="248"/>
      <c r="R37" s="248"/>
      <c r="S37" s="248"/>
      <c r="T37" s="248"/>
      <c r="U37" s="248"/>
      <c r="V37" s="248"/>
      <c r="W37" s="248" t="s">
        <v>2</v>
      </c>
    </row>
    <row r="38" spans="1:23" s="256" customFormat="1">
      <c r="A38" s="267">
        <v>69</v>
      </c>
      <c r="B38" s="272" t="s">
        <v>114</v>
      </c>
      <c r="C38" s="248"/>
      <c r="D38" s="248" t="s">
        <v>455</v>
      </c>
      <c r="E38" s="248" t="s">
        <v>115</v>
      </c>
      <c r="F38" s="248" t="s">
        <v>116</v>
      </c>
      <c r="G38" s="248" t="s">
        <v>456</v>
      </c>
      <c r="H38" s="248" t="s">
        <v>457</v>
      </c>
      <c r="I38" s="248"/>
      <c r="J38" s="248"/>
      <c r="K38" s="248"/>
      <c r="L38" s="248"/>
      <c r="M38" s="267"/>
      <c r="N38" s="272"/>
      <c r="O38" s="248"/>
      <c r="P38" s="248"/>
      <c r="Q38" s="248"/>
      <c r="R38" s="248"/>
      <c r="S38" s="248"/>
      <c r="T38" s="248"/>
      <c r="U38" s="248"/>
      <c r="V38" s="248"/>
      <c r="W38" s="248" t="s">
        <v>2</v>
      </c>
    </row>
    <row r="39" spans="1:23" s="256" customFormat="1">
      <c r="A39" s="267">
        <v>77</v>
      </c>
      <c r="B39" s="272" t="s">
        <v>117</v>
      </c>
      <c r="C39" s="248"/>
      <c r="D39" s="248" t="s">
        <v>118</v>
      </c>
      <c r="E39" s="248" t="s">
        <v>119</v>
      </c>
      <c r="F39" s="248" t="s">
        <v>120</v>
      </c>
      <c r="G39" s="248"/>
      <c r="H39" s="248"/>
      <c r="I39" s="248"/>
      <c r="J39" s="248"/>
      <c r="K39" s="248"/>
      <c r="L39" s="248"/>
      <c r="M39" s="267"/>
      <c r="N39" s="272"/>
      <c r="O39" s="248"/>
      <c r="P39" s="248"/>
      <c r="Q39" s="248"/>
      <c r="R39" s="248"/>
      <c r="S39" s="248"/>
      <c r="T39" s="248"/>
      <c r="U39" s="248"/>
      <c r="V39" s="248"/>
      <c r="W39" s="248"/>
    </row>
    <row r="40" spans="1:23">
      <c r="A40" s="240">
        <v>80</v>
      </c>
      <c r="B40" s="254" t="s">
        <v>1</v>
      </c>
      <c r="C40" s="244"/>
      <c r="D40" s="244"/>
      <c r="E40" s="244"/>
      <c r="F40" s="244"/>
      <c r="G40" s="244"/>
      <c r="H40" s="244"/>
      <c r="I40" s="244"/>
      <c r="J40" s="244"/>
      <c r="K40" s="247"/>
      <c r="L40" s="244"/>
      <c r="M40" s="240"/>
      <c r="N40" s="254"/>
      <c r="O40" s="244"/>
      <c r="P40" s="244"/>
      <c r="Q40" s="244"/>
      <c r="R40" s="244"/>
      <c r="S40" s="244"/>
      <c r="T40" s="244"/>
      <c r="U40" s="244"/>
      <c r="V40" s="244"/>
      <c r="W40" s="244" t="s">
        <v>2</v>
      </c>
    </row>
    <row r="41" spans="1:23">
      <c r="A41" s="240"/>
      <c r="B41" s="254"/>
      <c r="C41" s="244"/>
      <c r="D41" s="244"/>
      <c r="E41" s="244"/>
      <c r="F41" s="244"/>
      <c r="G41" s="244"/>
      <c r="H41" s="244"/>
      <c r="I41" s="244"/>
      <c r="J41" s="244"/>
      <c r="K41" s="247"/>
      <c r="L41" s="244"/>
      <c r="M41" s="240"/>
      <c r="N41" s="254"/>
      <c r="O41" s="244"/>
      <c r="P41" s="244"/>
      <c r="Q41" s="244"/>
      <c r="R41" s="244"/>
      <c r="S41" s="244"/>
      <c r="T41" s="244"/>
      <c r="U41" s="244"/>
      <c r="V41" s="244"/>
      <c r="W41" s="244"/>
    </row>
    <row r="42" spans="1:23">
      <c r="A42" s="240"/>
      <c r="B42" s="254"/>
      <c r="C42" s="244"/>
      <c r="D42" s="244"/>
      <c r="E42" s="244"/>
      <c r="F42" s="244"/>
      <c r="G42" s="244"/>
      <c r="H42" s="244"/>
      <c r="I42" s="244"/>
      <c r="J42" s="244"/>
      <c r="K42" s="247"/>
      <c r="L42" s="244"/>
      <c r="M42" s="240"/>
      <c r="N42" s="254"/>
      <c r="O42" s="244"/>
      <c r="P42" s="244"/>
      <c r="Q42" s="244"/>
      <c r="R42" s="244"/>
      <c r="S42" s="244"/>
      <c r="T42" s="244"/>
      <c r="U42" s="244"/>
      <c r="V42" s="244"/>
      <c r="W42" s="244"/>
    </row>
    <row r="43" spans="1:23">
      <c r="A43" s="240"/>
      <c r="B43" s="254"/>
      <c r="C43" s="244"/>
      <c r="D43" s="244"/>
      <c r="E43" s="244"/>
      <c r="F43" s="244"/>
      <c r="G43" s="244"/>
      <c r="H43" s="244"/>
      <c r="I43" s="244"/>
      <c r="J43" s="244"/>
      <c r="K43" s="247"/>
      <c r="L43" s="244"/>
      <c r="M43" s="240"/>
      <c r="N43" s="254"/>
      <c r="O43" s="244"/>
      <c r="P43" s="244"/>
      <c r="Q43" s="244"/>
      <c r="R43" s="244"/>
      <c r="S43" s="244"/>
      <c r="T43" s="244"/>
      <c r="U43" s="244"/>
      <c r="V43" s="244"/>
      <c r="W43" s="244"/>
    </row>
    <row r="44" spans="1:23">
      <c r="A44" s="240"/>
      <c r="B44" s="254"/>
      <c r="C44" s="244"/>
      <c r="D44" s="244"/>
      <c r="E44" s="244"/>
      <c r="F44" s="244"/>
      <c r="G44" s="244"/>
      <c r="H44" s="244"/>
      <c r="I44" s="244"/>
      <c r="J44" s="244"/>
      <c r="K44" s="247"/>
      <c r="L44" s="244"/>
      <c r="M44" s="240"/>
      <c r="N44" s="254"/>
      <c r="O44" s="244"/>
      <c r="P44" s="244"/>
      <c r="Q44" s="244"/>
      <c r="R44" s="244"/>
      <c r="S44" s="244"/>
      <c r="T44" s="244"/>
      <c r="U44" s="244"/>
      <c r="V44" s="244"/>
      <c r="W44" s="244"/>
    </row>
    <row r="45" spans="1:23">
      <c r="A45" s="240"/>
      <c r="B45" s="243"/>
      <c r="C45" s="244"/>
      <c r="D45" s="244"/>
      <c r="E45" s="244"/>
      <c r="F45" s="244"/>
      <c r="G45" s="244"/>
      <c r="H45" s="244"/>
      <c r="I45" s="244"/>
      <c r="J45" s="244"/>
      <c r="K45" s="247"/>
      <c r="L45" s="244"/>
      <c r="M45" s="240"/>
      <c r="N45" s="243"/>
      <c r="O45" s="244"/>
      <c r="P45" s="244"/>
      <c r="Q45" s="244"/>
      <c r="R45" s="244"/>
      <c r="S45" s="244"/>
      <c r="T45" s="244"/>
      <c r="U45" s="244"/>
      <c r="V45" s="244"/>
      <c r="W45" s="244"/>
    </row>
    <row r="46" spans="1:23">
      <c r="A46" s="240"/>
      <c r="B46" s="243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0"/>
      <c r="N46" s="243"/>
      <c r="O46" s="244"/>
      <c r="P46" s="244"/>
      <c r="Q46" s="244"/>
      <c r="R46" s="244"/>
      <c r="S46" s="244"/>
      <c r="T46" s="244"/>
      <c r="U46" s="244"/>
      <c r="V46" s="244"/>
      <c r="W46" s="244"/>
    </row>
    <row r="47" spans="1:23" s="277" customFormat="1">
      <c r="A47" s="273"/>
      <c r="B47" s="274"/>
      <c r="C47" s="275"/>
      <c r="D47" s="275"/>
      <c r="E47" s="275"/>
      <c r="F47" s="275"/>
      <c r="G47" s="275"/>
      <c r="H47" s="275"/>
      <c r="I47" s="275"/>
      <c r="J47" s="275"/>
      <c r="K47" s="276"/>
      <c r="L47" s="275"/>
      <c r="M47" s="273"/>
      <c r="N47" s="274"/>
      <c r="O47" s="275"/>
      <c r="P47" s="275"/>
      <c r="Q47" s="275"/>
      <c r="R47" s="275"/>
      <c r="S47" s="275"/>
      <c r="T47" s="275"/>
      <c r="U47" s="275"/>
      <c r="V47" s="275"/>
      <c r="W47" s="275"/>
    </row>
    <row r="48" spans="1:23">
      <c r="A48" s="240"/>
      <c r="B48" s="243"/>
      <c r="C48" s="244"/>
      <c r="D48" s="244"/>
      <c r="E48" s="244"/>
      <c r="F48" s="248"/>
      <c r="G48" s="244"/>
      <c r="H48" s="244"/>
      <c r="I48" s="244"/>
      <c r="J48" s="244"/>
      <c r="K48" s="243"/>
      <c r="L48" s="244"/>
      <c r="M48" s="240"/>
      <c r="N48" s="243"/>
      <c r="O48" s="244"/>
      <c r="P48" s="244"/>
      <c r="Q48" s="244"/>
      <c r="R48" s="244"/>
      <c r="S48" s="244"/>
      <c r="T48" s="244"/>
      <c r="U48" s="244"/>
      <c r="V48" s="244"/>
      <c r="W48" s="244"/>
    </row>
    <row r="49" spans="1:23">
      <c r="A49" s="240"/>
      <c r="B49" s="243"/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40"/>
      <c r="N49" s="243"/>
      <c r="O49" s="244"/>
      <c r="P49" s="244"/>
      <c r="Q49" s="244"/>
      <c r="R49" s="244"/>
      <c r="S49" s="244"/>
      <c r="T49" s="244"/>
      <c r="U49" s="244"/>
      <c r="V49" s="244"/>
      <c r="W49" s="244"/>
    </row>
    <row r="50" spans="1:23">
      <c r="A50" s="240"/>
      <c r="B50" s="243"/>
      <c r="C50" s="244"/>
      <c r="D50" s="244"/>
      <c r="E50" s="244"/>
      <c r="F50" s="244"/>
      <c r="G50" s="244"/>
      <c r="H50" s="244"/>
      <c r="I50" s="244"/>
      <c r="J50" s="244"/>
      <c r="K50" s="244"/>
      <c r="L50" s="244"/>
      <c r="M50" s="240"/>
      <c r="N50" s="243"/>
      <c r="O50" s="244"/>
      <c r="P50" s="244"/>
      <c r="Q50" s="244"/>
      <c r="R50" s="244"/>
      <c r="S50" s="244"/>
      <c r="T50" s="244"/>
      <c r="U50" s="244"/>
      <c r="V50" s="244"/>
      <c r="W50" s="244"/>
    </row>
    <row r="51" spans="1:23">
      <c r="A51" s="240"/>
      <c r="B51" s="254"/>
      <c r="C51" s="244"/>
      <c r="D51" s="244"/>
      <c r="E51" s="244"/>
      <c r="F51" s="244"/>
      <c r="G51" s="244"/>
      <c r="H51" s="244"/>
      <c r="I51" s="244"/>
      <c r="J51" s="244"/>
      <c r="K51" s="247"/>
      <c r="L51" s="244"/>
      <c r="M51" s="240"/>
      <c r="N51" s="254"/>
      <c r="O51" s="244"/>
      <c r="P51" s="244"/>
      <c r="Q51" s="244"/>
      <c r="R51" s="244"/>
      <c r="S51" s="244"/>
      <c r="T51" s="244"/>
      <c r="U51" s="244"/>
      <c r="V51" s="244"/>
      <c r="W51" s="244"/>
    </row>
    <row r="52" spans="1:23">
      <c r="A52" s="240"/>
      <c r="B52" s="243"/>
      <c r="C52" s="244"/>
      <c r="D52" s="244"/>
      <c r="E52" s="244"/>
      <c r="F52" s="244"/>
      <c r="G52" s="244"/>
      <c r="H52" s="244"/>
      <c r="I52" s="244"/>
      <c r="J52" s="244"/>
      <c r="K52" s="247"/>
      <c r="L52" s="244"/>
      <c r="M52" s="240"/>
      <c r="N52" s="243"/>
      <c r="O52" s="244"/>
      <c r="P52" s="244"/>
      <c r="Q52" s="244"/>
      <c r="R52" s="244"/>
      <c r="S52" s="244"/>
      <c r="T52" s="244"/>
      <c r="U52" s="244"/>
      <c r="V52" s="244"/>
      <c r="W52" s="244"/>
    </row>
    <row r="53" spans="1:23">
      <c r="A53" s="240"/>
      <c r="B53" s="243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0"/>
      <c r="N53" s="243"/>
      <c r="O53" s="244"/>
      <c r="P53" s="244"/>
      <c r="Q53" s="244"/>
      <c r="R53" s="244"/>
      <c r="S53" s="244"/>
      <c r="T53" s="244"/>
      <c r="U53" s="244"/>
      <c r="V53" s="244"/>
      <c r="W53" s="244"/>
    </row>
    <row r="54" spans="1:23">
      <c r="A54" s="240"/>
      <c r="B54" s="254"/>
      <c r="C54" s="244"/>
      <c r="D54" s="244"/>
      <c r="E54" s="244"/>
      <c r="F54" s="244"/>
      <c r="G54" s="244"/>
      <c r="H54" s="244"/>
      <c r="I54" s="244"/>
      <c r="J54" s="244"/>
      <c r="K54" s="247"/>
      <c r="L54" s="244"/>
      <c r="M54" s="240"/>
      <c r="N54" s="254"/>
      <c r="O54" s="244"/>
      <c r="P54" s="244"/>
      <c r="Q54" s="244"/>
      <c r="R54" s="244"/>
      <c r="S54" s="244"/>
      <c r="T54" s="244"/>
      <c r="U54" s="244"/>
      <c r="V54" s="244"/>
      <c r="W54" s="244"/>
    </row>
    <row r="55" spans="1:23">
      <c r="A55" s="240"/>
      <c r="B55" s="243"/>
      <c r="C55" s="244"/>
      <c r="D55" s="244"/>
      <c r="E55" s="244"/>
      <c r="F55" s="244"/>
      <c r="G55" s="244"/>
      <c r="H55" s="244"/>
      <c r="I55" s="244"/>
      <c r="J55" s="244"/>
      <c r="K55" s="247"/>
      <c r="L55" s="244"/>
      <c r="M55" s="240"/>
      <c r="N55" s="243"/>
      <c r="O55" s="244"/>
      <c r="P55" s="244"/>
      <c r="Q55" s="244"/>
      <c r="R55" s="244"/>
      <c r="S55" s="244"/>
      <c r="T55" s="244"/>
      <c r="U55" s="244"/>
      <c r="V55" s="244"/>
      <c r="W55" s="244"/>
    </row>
    <row r="56" spans="1:23">
      <c r="A56" s="240"/>
      <c r="B56" s="243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0"/>
      <c r="N56" s="243"/>
      <c r="O56" s="244"/>
      <c r="P56" s="244"/>
      <c r="Q56" s="244"/>
      <c r="R56" s="244"/>
      <c r="S56" s="244"/>
      <c r="T56" s="244"/>
      <c r="U56" s="244"/>
      <c r="V56" s="244"/>
      <c r="W56" s="244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77734375" defaultRowHeight="16.2"/>
  <cols>
    <col min="1" max="1" width="2.6640625" style="236" customWidth="1"/>
    <col min="2" max="2" width="16" style="4" customWidth="1"/>
    <col min="3" max="10" width="11.77734375" style="4" customWidth="1"/>
    <col min="11" max="12" width="13.77734375" style="4" customWidth="1"/>
    <col min="13" max="16384" width="8.77734375" style="4"/>
  </cols>
  <sheetData>
    <row r="1" spans="1:12" s="219" customFormat="1" ht="30" customHeight="1">
      <c r="A1" s="216"/>
      <c r="B1" s="217" t="s">
        <v>311</v>
      </c>
      <c r="C1" s="217">
        <v>0</v>
      </c>
      <c r="D1" s="217">
        <v>1</v>
      </c>
      <c r="E1" s="217">
        <v>2</v>
      </c>
      <c r="F1" s="217">
        <v>3</v>
      </c>
      <c r="G1" s="217">
        <v>4</v>
      </c>
      <c r="H1" s="217">
        <v>5</v>
      </c>
      <c r="I1" s="217">
        <v>6</v>
      </c>
      <c r="J1" s="217">
        <v>7</v>
      </c>
      <c r="K1" s="217">
        <v>8</v>
      </c>
      <c r="L1" s="218">
        <v>9</v>
      </c>
    </row>
    <row r="2" spans="1:12" s="224" customFormat="1" ht="30" customHeight="1">
      <c r="A2" s="220">
        <v>1</v>
      </c>
      <c r="B2" s="221" t="s">
        <v>372</v>
      </c>
      <c r="C2" s="222" t="s">
        <v>373</v>
      </c>
      <c r="D2" s="222" t="s">
        <v>374</v>
      </c>
      <c r="E2" s="222" t="s">
        <v>314</v>
      </c>
      <c r="F2" s="222" t="s">
        <v>315</v>
      </c>
      <c r="G2" s="222" t="s">
        <v>316</v>
      </c>
      <c r="H2" s="222" t="s">
        <v>317</v>
      </c>
      <c r="I2" s="222" t="s">
        <v>318</v>
      </c>
      <c r="J2" s="222" t="s">
        <v>319</v>
      </c>
      <c r="K2" s="222" t="s">
        <v>320</v>
      </c>
      <c r="L2" s="223" t="s">
        <v>375</v>
      </c>
    </row>
    <row r="3" spans="1:12" ht="30" customHeight="1">
      <c r="A3" s="220">
        <v>2</v>
      </c>
      <c r="B3" s="3" t="s">
        <v>321</v>
      </c>
      <c r="C3" s="222" t="s">
        <v>322</v>
      </c>
      <c r="D3" s="222" t="s">
        <v>323</v>
      </c>
      <c r="E3" s="222" t="s">
        <v>324</v>
      </c>
      <c r="F3" s="222" t="s">
        <v>325</v>
      </c>
      <c r="G3" s="222" t="s">
        <v>326</v>
      </c>
      <c r="H3" s="222" t="s">
        <v>327</v>
      </c>
      <c r="I3" s="222" t="s">
        <v>328</v>
      </c>
      <c r="J3" s="181"/>
      <c r="K3" s="222" t="s">
        <v>329</v>
      </c>
      <c r="L3" s="223" t="s">
        <v>330</v>
      </c>
    </row>
    <row r="4" spans="1:12" ht="30" customHeight="1">
      <c r="A4" s="220">
        <v>3</v>
      </c>
      <c r="B4" s="3" t="s">
        <v>331</v>
      </c>
      <c r="C4" s="222" t="s">
        <v>332</v>
      </c>
      <c r="D4" s="222" t="s">
        <v>333</v>
      </c>
      <c r="E4" s="222" t="s">
        <v>334</v>
      </c>
      <c r="F4" s="222" t="s">
        <v>335</v>
      </c>
      <c r="G4" s="222" t="s">
        <v>336</v>
      </c>
      <c r="H4" s="222" t="s">
        <v>337</v>
      </c>
      <c r="I4" s="222" t="s">
        <v>338</v>
      </c>
      <c r="J4" s="222" t="s">
        <v>339</v>
      </c>
      <c r="K4" s="222" t="s">
        <v>340</v>
      </c>
      <c r="L4" s="223" t="s">
        <v>341</v>
      </c>
    </row>
    <row r="5" spans="1:12" ht="30" customHeight="1">
      <c r="A5" s="220">
        <v>4</v>
      </c>
      <c r="B5" s="225" t="s">
        <v>342</v>
      </c>
      <c r="C5" s="222" t="s">
        <v>343</v>
      </c>
      <c r="D5" s="222" t="s">
        <v>376</v>
      </c>
      <c r="E5" s="222" t="s">
        <v>344</v>
      </c>
      <c r="F5" s="222" t="s">
        <v>345</v>
      </c>
      <c r="G5" s="222" t="s">
        <v>346</v>
      </c>
      <c r="H5" s="222" t="s">
        <v>347</v>
      </c>
      <c r="I5" s="222" t="s">
        <v>377</v>
      </c>
      <c r="J5" s="222"/>
      <c r="K5" s="222" t="s">
        <v>348</v>
      </c>
      <c r="L5" s="223" t="s">
        <v>349</v>
      </c>
    </row>
    <row r="6" spans="1:12" ht="30" customHeight="1">
      <c r="A6" s="220">
        <v>5</v>
      </c>
      <c r="B6" s="3" t="s">
        <v>350</v>
      </c>
      <c r="C6" s="222" t="s">
        <v>378</v>
      </c>
      <c r="D6" s="222" t="s">
        <v>379</v>
      </c>
      <c r="E6" s="222" t="s">
        <v>351</v>
      </c>
      <c r="F6" s="222" t="s">
        <v>380</v>
      </c>
      <c r="G6" s="222" t="s">
        <v>352</v>
      </c>
      <c r="H6" s="222" t="s">
        <v>353</v>
      </c>
      <c r="I6" s="226" t="s">
        <v>354</v>
      </c>
      <c r="J6" s="222" t="s">
        <v>381</v>
      </c>
      <c r="K6" s="222" t="s">
        <v>355</v>
      </c>
      <c r="L6" s="223" t="s">
        <v>356</v>
      </c>
    </row>
    <row r="7" spans="1:12" ht="30" customHeight="1">
      <c r="A7" s="220">
        <v>6</v>
      </c>
      <c r="B7" s="225" t="s">
        <v>382</v>
      </c>
      <c r="C7" s="222" t="s">
        <v>357</v>
      </c>
      <c r="D7" s="222" t="s">
        <v>358</v>
      </c>
      <c r="E7" s="222" t="s">
        <v>359</v>
      </c>
      <c r="F7" s="222" t="s">
        <v>360</v>
      </c>
      <c r="G7" s="222" t="s">
        <v>361</v>
      </c>
      <c r="H7" s="227" t="s">
        <v>362</v>
      </c>
      <c r="I7" s="222" t="s">
        <v>363</v>
      </c>
      <c r="J7" s="228"/>
      <c r="K7" s="222" t="s">
        <v>364</v>
      </c>
      <c r="L7" s="223" t="s">
        <v>365</v>
      </c>
    </row>
    <row r="8" spans="1:12" ht="30" customHeight="1">
      <c r="A8" s="220">
        <v>7</v>
      </c>
      <c r="B8" s="229" t="s">
        <v>383</v>
      </c>
      <c r="C8" s="222" t="s">
        <v>312</v>
      </c>
      <c r="D8" s="222" t="s">
        <v>384</v>
      </c>
      <c r="E8" s="222" t="s">
        <v>366</v>
      </c>
      <c r="F8" s="222" t="s">
        <v>385</v>
      </c>
      <c r="G8" s="222" t="s">
        <v>313</v>
      </c>
      <c r="H8" s="222"/>
      <c r="I8" s="230" t="s">
        <v>386</v>
      </c>
      <c r="J8" s="222" t="s">
        <v>367</v>
      </c>
      <c r="K8" s="222"/>
      <c r="L8" s="223" t="s">
        <v>387</v>
      </c>
    </row>
    <row r="9" spans="1:12" ht="30" customHeight="1">
      <c r="A9" s="220">
        <v>8</v>
      </c>
      <c r="B9" s="3" t="s">
        <v>121</v>
      </c>
      <c r="C9" s="222" t="s">
        <v>388</v>
      </c>
      <c r="D9" s="222" t="s">
        <v>389</v>
      </c>
      <c r="E9" s="222" t="s">
        <v>390</v>
      </c>
      <c r="F9" s="222" t="s">
        <v>391</v>
      </c>
      <c r="G9" s="222" t="s">
        <v>392</v>
      </c>
      <c r="H9" s="222" t="s">
        <v>393</v>
      </c>
      <c r="I9" s="222" t="s">
        <v>368</v>
      </c>
      <c r="J9" s="222" t="s">
        <v>369</v>
      </c>
      <c r="K9" s="222" t="s">
        <v>370</v>
      </c>
      <c r="L9" s="223" t="s">
        <v>394</v>
      </c>
    </row>
    <row r="10" spans="1:12" ht="30" customHeight="1">
      <c r="A10" s="220">
        <v>9</v>
      </c>
      <c r="B10" s="3" t="s">
        <v>395</v>
      </c>
      <c r="C10" s="222" t="s">
        <v>396</v>
      </c>
      <c r="D10" s="222" t="s">
        <v>397</v>
      </c>
      <c r="E10" s="222" t="s">
        <v>398</v>
      </c>
      <c r="F10" s="222" t="s">
        <v>399</v>
      </c>
      <c r="G10" s="222"/>
      <c r="H10" s="222"/>
      <c r="I10" s="222"/>
      <c r="J10" s="222"/>
      <c r="K10" s="222"/>
      <c r="L10" s="231" t="s">
        <v>400</v>
      </c>
    </row>
    <row r="11" spans="1:12" ht="30" customHeight="1" thickBot="1">
      <c r="A11" s="232"/>
      <c r="B11" s="233" t="s">
        <v>371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5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4"/>
  <sheetViews>
    <sheetView zoomScale="90" zoomScaleNormal="90" workbookViewId="0">
      <selection activeCell="D13" sqref="D13"/>
    </sheetView>
  </sheetViews>
  <sheetFormatPr defaultRowHeight="13.8"/>
  <cols>
    <col min="1" max="1" width="8.88671875" style="284"/>
    <col min="2" max="2" width="9.33203125" style="284" customWidth="1"/>
    <col min="3" max="3" width="34.77734375" style="284" customWidth="1"/>
    <col min="4" max="4" width="5.88671875" style="284" customWidth="1"/>
    <col min="5" max="5" width="9.33203125" style="284" customWidth="1"/>
    <col min="6" max="6" width="12.109375" style="309" customWidth="1"/>
    <col min="7" max="7" width="12.21875" style="309" customWidth="1"/>
    <col min="8" max="8" width="18.109375" style="284" customWidth="1"/>
    <col min="9" max="9" width="6.33203125" style="279" customWidth="1"/>
    <col min="10" max="10" width="8" style="279" customWidth="1"/>
    <col min="11" max="12" width="6.33203125" style="279" customWidth="1"/>
    <col min="13" max="167" width="9" style="284"/>
    <col min="168" max="168" width="9.33203125" style="284" customWidth="1"/>
    <col min="169" max="169" width="34.77734375" style="284" customWidth="1"/>
    <col min="170" max="170" width="5.88671875" style="284" customWidth="1"/>
    <col min="171" max="171" width="9.33203125" style="284" customWidth="1"/>
    <col min="172" max="172" width="9" style="284" customWidth="1"/>
    <col min="173" max="173" width="11.109375" style="284" customWidth="1"/>
    <col min="174" max="174" width="18.109375" style="284" customWidth="1"/>
    <col min="175" max="175" width="6.33203125" style="284" customWidth="1"/>
    <col min="176" max="176" width="8" style="284" customWidth="1"/>
    <col min="177" max="178" width="6.33203125" style="284" customWidth="1"/>
    <col min="179" max="180" width="8" style="284" customWidth="1"/>
    <col min="181" max="182" width="4.77734375" style="284" customWidth="1"/>
    <col min="183" max="186" width="7.77734375" style="284" customWidth="1"/>
    <col min="187" max="187" width="7.88671875" style="284" customWidth="1"/>
    <col min="188" max="188" width="7.6640625" style="284" customWidth="1"/>
    <col min="189" max="189" width="7.109375" style="284" customWidth="1"/>
    <col min="190" max="190" width="7.21875" style="284" customWidth="1"/>
    <col min="191" max="191" width="7.33203125" style="284" customWidth="1"/>
    <col min="192" max="192" width="5.6640625" style="284" customWidth="1"/>
    <col min="193" max="193" width="6" style="284" customWidth="1"/>
    <col min="194" max="194" width="8" style="284" customWidth="1"/>
    <col min="195" max="204" width="7.77734375" style="284" customWidth="1"/>
    <col min="205" max="205" width="5.44140625" style="284" bestFit="1" customWidth="1"/>
    <col min="206" max="206" width="5.77734375" style="284" bestFit="1" customWidth="1"/>
    <col min="207" max="423" width="9" style="284"/>
    <col min="424" max="424" width="9.33203125" style="284" customWidth="1"/>
    <col min="425" max="425" width="34.77734375" style="284" customWidth="1"/>
    <col min="426" max="426" width="5.88671875" style="284" customWidth="1"/>
    <col min="427" max="427" width="9.33203125" style="284" customWidth="1"/>
    <col min="428" max="428" width="9" style="284" customWidth="1"/>
    <col min="429" max="429" width="11.109375" style="284" customWidth="1"/>
    <col min="430" max="430" width="18.109375" style="284" customWidth="1"/>
    <col min="431" max="431" width="6.33203125" style="284" customWidth="1"/>
    <col min="432" max="432" width="8" style="284" customWidth="1"/>
    <col min="433" max="434" width="6.33203125" style="284" customWidth="1"/>
    <col min="435" max="436" width="8" style="284" customWidth="1"/>
    <col min="437" max="438" width="4.77734375" style="284" customWidth="1"/>
    <col min="439" max="442" width="7.77734375" style="284" customWidth="1"/>
    <col min="443" max="443" width="7.88671875" style="284" customWidth="1"/>
    <col min="444" max="444" width="7.6640625" style="284" customWidth="1"/>
    <col min="445" max="445" width="7.109375" style="284" customWidth="1"/>
    <col min="446" max="446" width="7.21875" style="284" customWidth="1"/>
    <col min="447" max="447" width="7.33203125" style="284" customWidth="1"/>
    <col min="448" max="448" width="5.6640625" style="284" customWidth="1"/>
    <col min="449" max="449" width="6" style="284" customWidth="1"/>
    <col min="450" max="450" width="8" style="284" customWidth="1"/>
    <col min="451" max="460" width="7.77734375" style="284" customWidth="1"/>
    <col min="461" max="461" width="5.44140625" style="284" bestFit="1" customWidth="1"/>
    <col min="462" max="462" width="5.77734375" style="284" bestFit="1" customWidth="1"/>
    <col min="463" max="679" width="9" style="284"/>
    <col min="680" max="680" width="9.33203125" style="284" customWidth="1"/>
    <col min="681" max="681" width="34.77734375" style="284" customWidth="1"/>
    <col min="682" max="682" width="5.88671875" style="284" customWidth="1"/>
    <col min="683" max="683" width="9.33203125" style="284" customWidth="1"/>
    <col min="684" max="684" width="9" style="284" customWidth="1"/>
    <col min="685" max="685" width="11.109375" style="284" customWidth="1"/>
    <col min="686" max="686" width="18.109375" style="284" customWidth="1"/>
    <col min="687" max="687" width="6.33203125" style="284" customWidth="1"/>
    <col min="688" max="688" width="8" style="284" customWidth="1"/>
    <col min="689" max="690" width="6.33203125" style="284" customWidth="1"/>
    <col min="691" max="692" width="8" style="284" customWidth="1"/>
    <col min="693" max="694" width="4.77734375" style="284" customWidth="1"/>
    <col min="695" max="698" width="7.77734375" style="284" customWidth="1"/>
    <col min="699" max="699" width="7.88671875" style="284" customWidth="1"/>
    <col min="700" max="700" width="7.6640625" style="284" customWidth="1"/>
    <col min="701" max="701" width="7.109375" style="284" customWidth="1"/>
    <col min="702" max="702" width="7.21875" style="284" customWidth="1"/>
    <col min="703" max="703" width="7.33203125" style="284" customWidth="1"/>
    <col min="704" max="704" width="5.6640625" style="284" customWidth="1"/>
    <col min="705" max="705" width="6" style="284" customWidth="1"/>
    <col min="706" max="706" width="8" style="284" customWidth="1"/>
    <col min="707" max="716" width="7.77734375" style="284" customWidth="1"/>
    <col min="717" max="717" width="5.44140625" style="284" bestFit="1" customWidth="1"/>
    <col min="718" max="718" width="5.77734375" style="284" bestFit="1" customWidth="1"/>
    <col min="719" max="935" width="9" style="284"/>
    <col min="936" max="936" width="9.33203125" style="284" customWidth="1"/>
    <col min="937" max="937" width="34.77734375" style="284" customWidth="1"/>
    <col min="938" max="938" width="5.88671875" style="284" customWidth="1"/>
    <col min="939" max="939" width="9.33203125" style="284" customWidth="1"/>
    <col min="940" max="940" width="9" style="284" customWidth="1"/>
    <col min="941" max="941" width="11.109375" style="284" customWidth="1"/>
    <col min="942" max="942" width="18.109375" style="284" customWidth="1"/>
    <col min="943" max="943" width="6.33203125" style="284" customWidth="1"/>
    <col min="944" max="944" width="8" style="284" customWidth="1"/>
    <col min="945" max="946" width="6.33203125" style="284" customWidth="1"/>
    <col min="947" max="948" width="8" style="284" customWidth="1"/>
    <col min="949" max="950" width="4.77734375" style="284" customWidth="1"/>
    <col min="951" max="954" width="7.77734375" style="284" customWidth="1"/>
    <col min="955" max="955" width="7.88671875" style="284" customWidth="1"/>
    <col min="956" max="956" width="7.6640625" style="284" customWidth="1"/>
    <col min="957" max="957" width="7.109375" style="284" customWidth="1"/>
    <col min="958" max="958" width="7.21875" style="284" customWidth="1"/>
    <col min="959" max="959" width="7.33203125" style="284" customWidth="1"/>
    <col min="960" max="960" width="5.6640625" style="284" customWidth="1"/>
    <col min="961" max="961" width="6" style="284" customWidth="1"/>
    <col min="962" max="962" width="8" style="284" customWidth="1"/>
    <col min="963" max="972" width="7.77734375" style="284" customWidth="1"/>
    <col min="973" max="973" width="5.44140625" style="284" bestFit="1" customWidth="1"/>
    <col min="974" max="974" width="5.77734375" style="284" bestFit="1" customWidth="1"/>
    <col min="975" max="1191" width="9" style="284"/>
    <col min="1192" max="1192" width="9.33203125" style="284" customWidth="1"/>
    <col min="1193" max="1193" width="34.77734375" style="284" customWidth="1"/>
    <col min="1194" max="1194" width="5.88671875" style="284" customWidth="1"/>
    <col min="1195" max="1195" width="9.33203125" style="284" customWidth="1"/>
    <col min="1196" max="1196" width="9" style="284" customWidth="1"/>
    <col min="1197" max="1197" width="11.109375" style="284" customWidth="1"/>
    <col min="1198" max="1198" width="18.109375" style="284" customWidth="1"/>
    <col min="1199" max="1199" width="6.33203125" style="284" customWidth="1"/>
    <col min="1200" max="1200" width="8" style="284" customWidth="1"/>
    <col min="1201" max="1202" width="6.33203125" style="284" customWidth="1"/>
    <col min="1203" max="1204" width="8" style="284" customWidth="1"/>
    <col min="1205" max="1206" width="4.77734375" style="284" customWidth="1"/>
    <col min="1207" max="1210" width="7.77734375" style="284" customWidth="1"/>
    <col min="1211" max="1211" width="7.88671875" style="284" customWidth="1"/>
    <col min="1212" max="1212" width="7.6640625" style="284" customWidth="1"/>
    <col min="1213" max="1213" width="7.109375" style="284" customWidth="1"/>
    <col min="1214" max="1214" width="7.21875" style="284" customWidth="1"/>
    <col min="1215" max="1215" width="7.33203125" style="284" customWidth="1"/>
    <col min="1216" max="1216" width="5.6640625" style="284" customWidth="1"/>
    <col min="1217" max="1217" width="6" style="284" customWidth="1"/>
    <col min="1218" max="1218" width="8" style="284" customWidth="1"/>
    <col min="1219" max="1228" width="7.77734375" style="284" customWidth="1"/>
    <col min="1229" max="1229" width="5.44140625" style="284" bestFit="1" customWidth="1"/>
    <col min="1230" max="1230" width="5.77734375" style="284" bestFit="1" customWidth="1"/>
    <col min="1231" max="1447" width="9" style="284"/>
    <col min="1448" max="1448" width="9.33203125" style="284" customWidth="1"/>
    <col min="1449" max="1449" width="34.77734375" style="284" customWidth="1"/>
    <col min="1450" max="1450" width="5.88671875" style="284" customWidth="1"/>
    <col min="1451" max="1451" width="9.33203125" style="284" customWidth="1"/>
    <col min="1452" max="1452" width="9" style="284" customWidth="1"/>
    <col min="1453" max="1453" width="11.109375" style="284" customWidth="1"/>
    <col min="1454" max="1454" width="18.109375" style="284" customWidth="1"/>
    <col min="1455" max="1455" width="6.33203125" style="284" customWidth="1"/>
    <col min="1456" max="1456" width="8" style="284" customWidth="1"/>
    <col min="1457" max="1458" width="6.33203125" style="284" customWidth="1"/>
    <col min="1459" max="1460" width="8" style="284" customWidth="1"/>
    <col min="1461" max="1462" width="4.77734375" style="284" customWidth="1"/>
    <col min="1463" max="1466" width="7.77734375" style="284" customWidth="1"/>
    <col min="1467" max="1467" width="7.88671875" style="284" customWidth="1"/>
    <col min="1468" max="1468" width="7.6640625" style="284" customWidth="1"/>
    <col min="1469" max="1469" width="7.109375" style="284" customWidth="1"/>
    <col min="1470" max="1470" width="7.21875" style="284" customWidth="1"/>
    <col min="1471" max="1471" width="7.33203125" style="284" customWidth="1"/>
    <col min="1472" max="1472" width="5.6640625" style="284" customWidth="1"/>
    <col min="1473" max="1473" width="6" style="284" customWidth="1"/>
    <col min="1474" max="1474" width="8" style="284" customWidth="1"/>
    <col min="1475" max="1484" width="7.77734375" style="284" customWidth="1"/>
    <col min="1485" max="1485" width="5.44140625" style="284" bestFit="1" customWidth="1"/>
    <col min="1486" max="1486" width="5.77734375" style="284" bestFit="1" customWidth="1"/>
    <col min="1487" max="1703" width="9" style="284"/>
    <col min="1704" max="1704" width="9.33203125" style="284" customWidth="1"/>
    <col min="1705" max="1705" width="34.77734375" style="284" customWidth="1"/>
    <col min="1706" max="1706" width="5.88671875" style="284" customWidth="1"/>
    <col min="1707" max="1707" width="9.33203125" style="284" customWidth="1"/>
    <col min="1708" max="1708" width="9" style="284" customWidth="1"/>
    <col min="1709" max="1709" width="11.109375" style="284" customWidth="1"/>
    <col min="1710" max="1710" width="18.109375" style="284" customWidth="1"/>
    <col min="1711" max="1711" width="6.33203125" style="284" customWidth="1"/>
    <col min="1712" max="1712" width="8" style="284" customWidth="1"/>
    <col min="1713" max="1714" width="6.33203125" style="284" customWidth="1"/>
    <col min="1715" max="1716" width="8" style="284" customWidth="1"/>
    <col min="1717" max="1718" width="4.77734375" style="284" customWidth="1"/>
    <col min="1719" max="1722" width="7.77734375" style="284" customWidth="1"/>
    <col min="1723" max="1723" width="7.88671875" style="284" customWidth="1"/>
    <col min="1724" max="1724" width="7.6640625" style="284" customWidth="1"/>
    <col min="1725" max="1725" width="7.109375" style="284" customWidth="1"/>
    <col min="1726" max="1726" width="7.21875" style="284" customWidth="1"/>
    <col min="1727" max="1727" width="7.33203125" style="284" customWidth="1"/>
    <col min="1728" max="1728" width="5.6640625" style="284" customWidth="1"/>
    <col min="1729" max="1729" width="6" style="284" customWidth="1"/>
    <col min="1730" max="1730" width="8" style="284" customWidth="1"/>
    <col min="1731" max="1740" width="7.77734375" style="284" customWidth="1"/>
    <col min="1741" max="1741" width="5.44140625" style="284" bestFit="1" customWidth="1"/>
    <col min="1742" max="1742" width="5.77734375" style="284" bestFit="1" customWidth="1"/>
    <col min="1743" max="1959" width="9" style="284"/>
    <col min="1960" max="1960" width="9.33203125" style="284" customWidth="1"/>
    <col min="1961" max="1961" width="34.77734375" style="284" customWidth="1"/>
    <col min="1962" max="1962" width="5.88671875" style="284" customWidth="1"/>
    <col min="1963" max="1963" width="9.33203125" style="284" customWidth="1"/>
    <col min="1964" max="1964" width="9" style="284" customWidth="1"/>
    <col min="1965" max="1965" width="11.109375" style="284" customWidth="1"/>
    <col min="1966" max="1966" width="18.109375" style="284" customWidth="1"/>
    <col min="1967" max="1967" width="6.33203125" style="284" customWidth="1"/>
    <col min="1968" max="1968" width="8" style="284" customWidth="1"/>
    <col min="1969" max="1970" width="6.33203125" style="284" customWidth="1"/>
    <col min="1971" max="1972" width="8" style="284" customWidth="1"/>
    <col min="1973" max="1974" width="4.77734375" style="284" customWidth="1"/>
    <col min="1975" max="1978" width="7.77734375" style="284" customWidth="1"/>
    <col min="1979" max="1979" width="7.88671875" style="284" customWidth="1"/>
    <col min="1980" max="1980" width="7.6640625" style="284" customWidth="1"/>
    <col min="1981" max="1981" width="7.109375" style="284" customWidth="1"/>
    <col min="1982" max="1982" width="7.21875" style="284" customWidth="1"/>
    <col min="1983" max="1983" width="7.33203125" style="284" customWidth="1"/>
    <col min="1984" max="1984" width="5.6640625" style="284" customWidth="1"/>
    <col min="1985" max="1985" width="6" style="284" customWidth="1"/>
    <col min="1986" max="1986" width="8" style="284" customWidth="1"/>
    <col min="1987" max="1996" width="7.77734375" style="284" customWidth="1"/>
    <col min="1997" max="1997" width="5.44140625" style="284" bestFit="1" customWidth="1"/>
    <col min="1998" max="1998" width="5.77734375" style="284" bestFit="1" customWidth="1"/>
    <col min="1999" max="2215" width="9" style="284"/>
    <col min="2216" max="2216" width="9.33203125" style="284" customWidth="1"/>
    <col min="2217" max="2217" width="34.77734375" style="284" customWidth="1"/>
    <col min="2218" max="2218" width="5.88671875" style="284" customWidth="1"/>
    <col min="2219" max="2219" width="9.33203125" style="284" customWidth="1"/>
    <col min="2220" max="2220" width="9" style="284" customWidth="1"/>
    <col min="2221" max="2221" width="11.109375" style="284" customWidth="1"/>
    <col min="2222" max="2222" width="18.109375" style="284" customWidth="1"/>
    <col min="2223" max="2223" width="6.33203125" style="284" customWidth="1"/>
    <col min="2224" max="2224" width="8" style="284" customWidth="1"/>
    <col min="2225" max="2226" width="6.33203125" style="284" customWidth="1"/>
    <col min="2227" max="2228" width="8" style="284" customWidth="1"/>
    <col min="2229" max="2230" width="4.77734375" style="284" customWidth="1"/>
    <col min="2231" max="2234" width="7.77734375" style="284" customWidth="1"/>
    <col min="2235" max="2235" width="7.88671875" style="284" customWidth="1"/>
    <col min="2236" max="2236" width="7.6640625" style="284" customWidth="1"/>
    <col min="2237" max="2237" width="7.109375" style="284" customWidth="1"/>
    <col min="2238" max="2238" width="7.21875" style="284" customWidth="1"/>
    <col min="2239" max="2239" width="7.33203125" style="284" customWidth="1"/>
    <col min="2240" max="2240" width="5.6640625" style="284" customWidth="1"/>
    <col min="2241" max="2241" width="6" style="284" customWidth="1"/>
    <col min="2242" max="2242" width="8" style="284" customWidth="1"/>
    <col min="2243" max="2252" width="7.77734375" style="284" customWidth="1"/>
    <col min="2253" max="2253" width="5.44140625" style="284" bestFit="1" customWidth="1"/>
    <col min="2254" max="2254" width="5.77734375" style="284" bestFit="1" customWidth="1"/>
    <col min="2255" max="2471" width="9" style="284"/>
    <col min="2472" max="2472" width="9.33203125" style="284" customWidth="1"/>
    <col min="2473" max="2473" width="34.77734375" style="284" customWidth="1"/>
    <col min="2474" max="2474" width="5.88671875" style="284" customWidth="1"/>
    <col min="2475" max="2475" width="9.33203125" style="284" customWidth="1"/>
    <col min="2476" max="2476" width="9" style="284" customWidth="1"/>
    <col min="2477" max="2477" width="11.109375" style="284" customWidth="1"/>
    <col min="2478" max="2478" width="18.109375" style="284" customWidth="1"/>
    <col min="2479" max="2479" width="6.33203125" style="284" customWidth="1"/>
    <col min="2480" max="2480" width="8" style="284" customWidth="1"/>
    <col min="2481" max="2482" width="6.33203125" style="284" customWidth="1"/>
    <col min="2483" max="2484" width="8" style="284" customWidth="1"/>
    <col min="2485" max="2486" width="4.77734375" style="284" customWidth="1"/>
    <col min="2487" max="2490" width="7.77734375" style="284" customWidth="1"/>
    <col min="2491" max="2491" width="7.88671875" style="284" customWidth="1"/>
    <col min="2492" max="2492" width="7.6640625" style="284" customWidth="1"/>
    <col min="2493" max="2493" width="7.109375" style="284" customWidth="1"/>
    <col min="2494" max="2494" width="7.21875" style="284" customWidth="1"/>
    <col min="2495" max="2495" width="7.33203125" style="284" customWidth="1"/>
    <col min="2496" max="2496" width="5.6640625" style="284" customWidth="1"/>
    <col min="2497" max="2497" width="6" style="284" customWidth="1"/>
    <col min="2498" max="2498" width="8" style="284" customWidth="1"/>
    <col min="2499" max="2508" width="7.77734375" style="284" customWidth="1"/>
    <col min="2509" max="2509" width="5.44140625" style="284" bestFit="1" customWidth="1"/>
    <col min="2510" max="2510" width="5.77734375" style="284" bestFit="1" customWidth="1"/>
    <col min="2511" max="2727" width="9" style="284"/>
    <col min="2728" max="2728" width="9.33203125" style="284" customWidth="1"/>
    <col min="2729" max="2729" width="34.77734375" style="284" customWidth="1"/>
    <col min="2730" max="2730" width="5.88671875" style="284" customWidth="1"/>
    <col min="2731" max="2731" width="9.33203125" style="284" customWidth="1"/>
    <col min="2732" max="2732" width="9" style="284" customWidth="1"/>
    <col min="2733" max="2733" width="11.109375" style="284" customWidth="1"/>
    <col min="2734" max="2734" width="18.109375" style="284" customWidth="1"/>
    <col min="2735" max="2735" width="6.33203125" style="284" customWidth="1"/>
    <col min="2736" max="2736" width="8" style="284" customWidth="1"/>
    <col min="2737" max="2738" width="6.33203125" style="284" customWidth="1"/>
    <col min="2739" max="2740" width="8" style="284" customWidth="1"/>
    <col min="2741" max="2742" width="4.77734375" style="284" customWidth="1"/>
    <col min="2743" max="2746" width="7.77734375" style="284" customWidth="1"/>
    <col min="2747" max="2747" width="7.88671875" style="284" customWidth="1"/>
    <col min="2748" max="2748" width="7.6640625" style="284" customWidth="1"/>
    <col min="2749" max="2749" width="7.109375" style="284" customWidth="1"/>
    <col min="2750" max="2750" width="7.21875" style="284" customWidth="1"/>
    <col min="2751" max="2751" width="7.33203125" style="284" customWidth="1"/>
    <col min="2752" max="2752" width="5.6640625" style="284" customWidth="1"/>
    <col min="2753" max="2753" width="6" style="284" customWidth="1"/>
    <col min="2754" max="2754" width="8" style="284" customWidth="1"/>
    <col min="2755" max="2764" width="7.77734375" style="284" customWidth="1"/>
    <col min="2765" max="2765" width="5.44140625" style="284" bestFit="1" customWidth="1"/>
    <col min="2766" max="2766" width="5.77734375" style="284" bestFit="1" customWidth="1"/>
    <col min="2767" max="2983" width="9" style="284"/>
    <col min="2984" max="2984" width="9.33203125" style="284" customWidth="1"/>
    <col min="2985" max="2985" width="34.77734375" style="284" customWidth="1"/>
    <col min="2986" max="2986" width="5.88671875" style="284" customWidth="1"/>
    <col min="2987" max="2987" width="9.33203125" style="284" customWidth="1"/>
    <col min="2988" max="2988" width="9" style="284" customWidth="1"/>
    <col min="2989" max="2989" width="11.109375" style="284" customWidth="1"/>
    <col min="2990" max="2990" width="18.109375" style="284" customWidth="1"/>
    <col min="2991" max="2991" width="6.33203125" style="284" customWidth="1"/>
    <col min="2992" max="2992" width="8" style="284" customWidth="1"/>
    <col min="2993" max="2994" width="6.33203125" style="284" customWidth="1"/>
    <col min="2995" max="2996" width="8" style="284" customWidth="1"/>
    <col min="2997" max="2998" width="4.77734375" style="284" customWidth="1"/>
    <col min="2999" max="3002" width="7.77734375" style="284" customWidth="1"/>
    <col min="3003" max="3003" width="7.88671875" style="284" customWidth="1"/>
    <col min="3004" max="3004" width="7.6640625" style="284" customWidth="1"/>
    <col min="3005" max="3005" width="7.109375" style="284" customWidth="1"/>
    <col min="3006" max="3006" width="7.21875" style="284" customWidth="1"/>
    <col min="3007" max="3007" width="7.33203125" style="284" customWidth="1"/>
    <col min="3008" max="3008" width="5.6640625" style="284" customWidth="1"/>
    <col min="3009" max="3009" width="6" style="284" customWidth="1"/>
    <col min="3010" max="3010" width="8" style="284" customWidth="1"/>
    <col min="3011" max="3020" width="7.77734375" style="284" customWidth="1"/>
    <col min="3021" max="3021" width="5.44140625" style="284" bestFit="1" customWidth="1"/>
    <col min="3022" max="3022" width="5.77734375" style="284" bestFit="1" customWidth="1"/>
    <col min="3023" max="3239" width="9" style="284"/>
    <col min="3240" max="3240" width="9.33203125" style="284" customWidth="1"/>
    <col min="3241" max="3241" width="34.77734375" style="284" customWidth="1"/>
    <col min="3242" max="3242" width="5.88671875" style="284" customWidth="1"/>
    <col min="3243" max="3243" width="9.33203125" style="284" customWidth="1"/>
    <col min="3244" max="3244" width="9" style="284" customWidth="1"/>
    <col min="3245" max="3245" width="11.109375" style="284" customWidth="1"/>
    <col min="3246" max="3246" width="18.109375" style="284" customWidth="1"/>
    <col min="3247" max="3247" width="6.33203125" style="284" customWidth="1"/>
    <col min="3248" max="3248" width="8" style="284" customWidth="1"/>
    <col min="3249" max="3250" width="6.33203125" style="284" customWidth="1"/>
    <col min="3251" max="3252" width="8" style="284" customWidth="1"/>
    <col min="3253" max="3254" width="4.77734375" style="284" customWidth="1"/>
    <col min="3255" max="3258" width="7.77734375" style="284" customWidth="1"/>
    <col min="3259" max="3259" width="7.88671875" style="284" customWidth="1"/>
    <col min="3260" max="3260" width="7.6640625" style="284" customWidth="1"/>
    <col min="3261" max="3261" width="7.109375" style="284" customWidth="1"/>
    <col min="3262" max="3262" width="7.21875" style="284" customWidth="1"/>
    <col min="3263" max="3263" width="7.33203125" style="284" customWidth="1"/>
    <col min="3264" max="3264" width="5.6640625" style="284" customWidth="1"/>
    <col min="3265" max="3265" width="6" style="284" customWidth="1"/>
    <col min="3266" max="3266" width="8" style="284" customWidth="1"/>
    <col min="3267" max="3276" width="7.77734375" style="284" customWidth="1"/>
    <col min="3277" max="3277" width="5.44140625" style="284" bestFit="1" customWidth="1"/>
    <col min="3278" max="3278" width="5.77734375" style="284" bestFit="1" customWidth="1"/>
    <col min="3279" max="3495" width="9" style="284"/>
    <col min="3496" max="3496" width="9.33203125" style="284" customWidth="1"/>
    <col min="3497" max="3497" width="34.77734375" style="284" customWidth="1"/>
    <col min="3498" max="3498" width="5.88671875" style="284" customWidth="1"/>
    <col min="3499" max="3499" width="9.33203125" style="284" customWidth="1"/>
    <col min="3500" max="3500" width="9" style="284" customWidth="1"/>
    <col min="3501" max="3501" width="11.109375" style="284" customWidth="1"/>
    <col min="3502" max="3502" width="18.109375" style="284" customWidth="1"/>
    <col min="3503" max="3503" width="6.33203125" style="284" customWidth="1"/>
    <col min="3504" max="3504" width="8" style="284" customWidth="1"/>
    <col min="3505" max="3506" width="6.33203125" style="284" customWidth="1"/>
    <col min="3507" max="3508" width="8" style="284" customWidth="1"/>
    <col min="3509" max="3510" width="4.77734375" style="284" customWidth="1"/>
    <col min="3511" max="3514" width="7.77734375" style="284" customWidth="1"/>
    <col min="3515" max="3515" width="7.88671875" style="284" customWidth="1"/>
    <col min="3516" max="3516" width="7.6640625" style="284" customWidth="1"/>
    <col min="3517" max="3517" width="7.109375" style="284" customWidth="1"/>
    <col min="3518" max="3518" width="7.21875" style="284" customWidth="1"/>
    <col min="3519" max="3519" width="7.33203125" style="284" customWidth="1"/>
    <col min="3520" max="3520" width="5.6640625" style="284" customWidth="1"/>
    <col min="3521" max="3521" width="6" style="284" customWidth="1"/>
    <col min="3522" max="3522" width="8" style="284" customWidth="1"/>
    <col min="3523" max="3532" width="7.77734375" style="284" customWidth="1"/>
    <col min="3533" max="3533" width="5.44140625" style="284" bestFit="1" customWidth="1"/>
    <col min="3534" max="3534" width="5.77734375" style="284" bestFit="1" customWidth="1"/>
    <col min="3535" max="3751" width="9" style="284"/>
    <col min="3752" max="3752" width="9.33203125" style="284" customWidth="1"/>
    <col min="3753" max="3753" width="34.77734375" style="284" customWidth="1"/>
    <col min="3754" max="3754" width="5.88671875" style="284" customWidth="1"/>
    <col min="3755" max="3755" width="9.33203125" style="284" customWidth="1"/>
    <col min="3756" max="3756" width="9" style="284" customWidth="1"/>
    <col min="3757" max="3757" width="11.109375" style="284" customWidth="1"/>
    <col min="3758" max="3758" width="18.109375" style="284" customWidth="1"/>
    <col min="3759" max="3759" width="6.33203125" style="284" customWidth="1"/>
    <col min="3760" max="3760" width="8" style="284" customWidth="1"/>
    <col min="3761" max="3762" width="6.33203125" style="284" customWidth="1"/>
    <col min="3763" max="3764" width="8" style="284" customWidth="1"/>
    <col min="3765" max="3766" width="4.77734375" style="284" customWidth="1"/>
    <col min="3767" max="3770" width="7.77734375" style="284" customWidth="1"/>
    <col min="3771" max="3771" width="7.88671875" style="284" customWidth="1"/>
    <col min="3772" max="3772" width="7.6640625" style="284" customWidth="1"/>
    <col min="3773" max="3773" width="7.109375" style="284" customWidth="1"/>
    <col min="3774" max="3774" width="7.21875" style="284" customWidth="1"/>
    <col min="3775" max="3775" width="7.33203125" style="284" customWidth="1"/>
    <col min="3776" max="3776" width="5.6640625" style="284" customWidth="1"/>
    <col min="3777" max="3777" width="6" style="284" customWidth="1"/>
    <col min="3778" max="3778" width="8" style="284" customWidth="1"/>
    <col min="3779" max="3788" width="7.77734375" style="284" customWidth="1"/>
    <col min="3789" max="3789" width="5.44140625" style="284" bestFit="1" customWidth="1"/>
    <col min="3790" max="3790" width="5.77734375" style="284" bestFit="1" customWidth="1"/>
    <col min="3791" max="4007" width="9" style="284"/>
    <col min="4008" max="4008" width="9.33203125" style="284" customWidth="1"/>
    <col min="4009" max="4009" width="34.77734375" style="284" customWidth="1"/>
    <col min="4010" max="4010" width="5.88671875" style="284" customWidth="1"/>
    <col min="4011" max="4011" width="9.33203125" style="284" customWidth="1"/>
    <col min="4012" max="4012" width="9" style="284" customWidth="1"/>
    <col min="4013" max="4013" width="11.109375" style="284" customWidth="1"/>
    <col min="4014" max="4014" width="18.109375" style="284" customWidth="1"/>
    <col min="4015" max="4015" width="6.33203125" style="284" customWidth="1"/>
    <col min="4016" max="4016" width="8" style="284" customWidth="1"/>
    <col min="4017" max="4018" width="6.33203125" style="284" customWidth="1"/>
    <col min="4019" max="4020" width="8" style="284" customWidth="1"/>
    <col min="4021" max="4022" width="4.77734375" style="284" customWidth="1"/>
    <col min="4023" max="4026" width="7.77734375" style="284" customWidth="1"/>
    <col min="4027" max="4027" width="7.88671875" style="284" customWidth="1"/>
    <col min="4028" max="4028" width="7.6640625" style="284" customWidth="1"/>
    <col min="4029" max="4029" width="7.109375" style="284" customWidth="1"/>
    <col min="4030" max="4030" width="7.21875" style="284" customWidth="1"/>
    <col min="4031" max="4031" width="7.33203125" style="284" customWidth="1"/>
    <col min="4032" max="4032" width="5.6640625" style="284" customWidth="1"/>
    <col min="4033" max="4033" width="6" style="284" customWidth="1"/>
    <col min="4034" max="4034" width="8" style="284" customWidth="1"/>
    <col min="4035" max="4044" width="7.77734375" style="284" customWidth="1"/>
    <col min="4045" max="4045" width="5.44140625" style="284" bestFit="1" customWidth="1"/>
    <col min="4046" max="4046" width="5.77734375" style="284" bestFit="1" customWidth="1"/>
    <col min="4047" max="4263" width="9" style="284"/>
    <col min="4264" max="4264" width="9.33203125" style="284" customWidth="1"/>
    <col min="4265" max="4265" width="34.77734375" style="284" customWidth="1"/>
    <col min="4266" max="4266" width="5.88671875" style="284" customWidth="1"/>
    <col min="4267" max="4267" width="9.33203125" style="284" customWidth="1"/>
    <col min="4268" max="4268" width="9" style="284" customWidth="1"/>
    <col min="4269" max="4269" width="11.109375" style="284" customWidth="1"/>
    <col min="4270" max="4270" width="18.109375" style="284" customWidth="1"/>
    <col min="4271" max="4271" width="6.33203125" style="284" customWidth="1"/>
    <col min="4272" max="4272" width="8" style="284" customWidth="1"/>
    <col min="4273" max="4274" width="6.33203125" style="284" customWidth="1"/>
    <col min="4275" max="4276" width="8" style="284" customWidth="1"/>
    <col min="4277" max="4278" width="4.77734375" style="284" customWidth="1"/>
    <col min="4279" max="4282" width="7.77734375" style="284" customWidth="1"/>
    <col min="4283" max="4283" width="7.88671875" style="284" customWidth="1"/>
    <col min="4284" max="4284" width="7.6640625" style="284" customWidth="1"/>
    <col min="4285" max="4285" width="7.109375" style="284" customWidth="1"/>
    <col min="4286" max="4286" width="7.21875" style="284" customWidth="1"/>
    <col min="4287" max="4287" width="7.33203125" style="284" customWidth="1"/>
    <col min="4288" max="4288" width="5.6640625" style="284" customWidth="1"/>
    <col min="4289" max="4289" width="6" style="284" customWidth="1"/>
    <col min="4290" max="4290" width="8" style="284" customWidth="1"/>
    <col min="4291" max="4300" width="7.77734375" style="284" customWidth="1"/>
    <col min="4301" max="4301" width="5.44140625" style="284" bestFit="1" customWidth="1"/>
    <col min="4302" max="4302" width="5.77734375" style="284" bestFit="1" customWidth="1"/>
    <col min="4303" max="4519" width="9" style="284"/>
    <col min="4520" max="4520" width="9.33203125" style="284" customWidth="1"/>
    <col min="4521" max="4521" width="34.77734375" style="284" customWidth="1"/>
    <col min="4522" max="4522" width="5.88671875" style="284" customWidth="1"/>
    <col min="4523" max="4523" width="9.33203125" style="284" customWidth="1"/>
    <col min="4524" max="4524" width="9" style="284" customWidth="1"/>
    <col min="4525" max="4525" width="11.109375" style="284" customWidth="1"/>
    <col min="4526" max="4526" width="18.109375" style="284" customWidth="1"/>
    <col min="4527" max="4527" width="6.33203125" style="284" customWidth="1"/>
    <col min="4528" max="4528" width="8" style="284" customWidth="1"/>
    <col min="4529" max="4530" width="6.33203125" style="284" customWidth="1"/>
    <col min="4531" max="4532" width="8" style="284" customWidth="1"/>
    <col min="4533" max="4534" width="4.77734375" style="284" customWidth="1"/>
    <col min="4535" max="4538" width="7.77734375" style="284" customWidth="1"/>
    <col min="4539" max="4539" width="7.88671875" style="284" customWidth="1"/>
    <col min="4540" max="4540" width="7.6640625" style="284" customWidth="1"/>
    <col min="4541" max="4541" width="7.109375" style="284" customWidth="1"/>
    <col min="4542" max="4542" width="7.21875" style="284" customWidth="1"/>
    <col min="4543" max="4543" width="7.33203125" style="284" customWidth="1"/>
    <col min="4544" max="4544" width="5.6640625" style="284" customWidth="1"/>
    <col min="4545" max="4545" width="6" style="284" customWidth="1"/>
    <col min="4546" max="4546" width="8" style="284" customWidth="1"/>
    <col min="4547" max="4556" width="7.77734375" style="284" customWidth="1"/>
    <col min="4557" max="4557" width="5.44140625" style="284" bestFit="1" customWidth="1"/>
    <col min="4558" max="4558" width="5.77734375" style="284" bestFit="1" customWidth="1"/>
    <col min="4559" max="4775" width="9" style="284"/>
    <col min="4776" max="4776" width="9.33203125" style="284" customWidth="1"/>
    <col min="4777" max="4777" width="34.77734375" style="284" customWidth="1"/>
    <col min="4778" max="4778" width="5.88671875" style="284" customWidth="1"/>
    <col min="4779" max="4779" width="9.33203125" style="284" customWidth="1"/>
    <col min="4780" max="4780" width="9" style="284" customWidth="1"/>
    <col min="4781" max="4781" width="11.109375" style="284" customWidth="1"/>
    <col min="4782" max="4782" width="18.109375" style="284" customWidth="1"/>
    <col min="4783" max="4783" width="6.33203125" style="284" customWidth="1"/>
    <col min="4784" max="4784" width="8" style="284" customWidth="1"/>
    <col min="4785" max="4786" width="6.33203125" style="284" customWidth="1"/>
    <col min="4787" max="4788" width="8" style="284" customWidth="1"/>
    <col min="4789" max="4790" width="4.77734375" style="284" customWidth="1"/>
    <col min="4791" max="4794" width="7.77734375" style="284" customWidth="1"/>
    <col min="4795" max="4795" width="7.88671875" style="284" customWidth="1"/>
    <col min="4796" max="4796" width="7.6640625" style="284" customWidth="1"/>
    <col min="4797" max="4797" width="7.109375" style="284" customWidth="1"/>
    <col min="4798" max="4798" width="7.21875" style="284" customWidth="1"/>
    <col min="4799" max="4799" width="7.33203125" style="284" customWidth="1"/>
    <col min="4800" max="4800" width="5.6640625" style="284" customWidth="1"/>
    <col min="4801" max="4801" width="6" style="284" customWidth="1"/>
    <col min="4802" max="4802" width="8" style="284" customWidth="1"/>
    <col min="4803" max="4812" width="7.77734375" style="284" customWidth="1"/>
    <col min="4813" max="4813" width="5.44140625" style="284" bestFit="1" customWidth="1"/>
    <col min="4814" max="4814" width="5.77734375" style="284" bestFit="1" customWidth="1"/>
    <col min="4815" max="5031" width="9" style="284"/>
    <col min="5032" max="5032" width="9.33203125" style="284" customWidth="1"/>
    <col min="5033" max="5033" width="34.77734375" style="284" customWidth="1"/>
    <col min="5034" max="5034" width="5.88671875" style="284" customWidth="1"/>
    <col min="5035" max="5035" width="9.33203125" style="284" customWidth="1"/>
    <col min="5036" max="5036" width="9" style="284" customWidth="1"/>
    <col min="5037" max="5037" width="11.109375" style="284" customWidth="1"/>
    <col min="5038" max="5038" width="18.109375" style="284" customWidth="1"/>
    <col min="5039" max="5039" width="6.33203125" style="284" customWidth="1"/>
    <col min="5040" max="5040" width="8" style="284" customWidth="1"/>
    <col min="5041" max="5042" width="6.33203125" style="284" customWidth="1"/>
    <col min="5043" max="5044" width="8" style="284" customWidth="1"/>
    <col min="5045" max="5046" width="4.77734375" style="284" customWidth="1"/>
    <col min="5047" max="5050" width="7.77734375" style="284" customWidth="1"/>
    <col min="5051" max="5051" width="7.88671875" style="284" customWidth="1"/>
    <col min="5052" max="5052" width="7.6640625" style="284" customWidth="1"/>
    <col min="5053" max="5053" width="7.109375" style="284" customWidth="1"/>
    <col min="5054" max="5054" width="7.21875" style="284" customWidth="1"/>
    <col min="5055" max="5055" width="7.33203125" style="284" customWidth="1"/>
    <col min="5056" max="5056" width="5.6640625" style="284" customWidth="1"/>
    <col min="5057" max="5057" width="6" style="284" customWidth="1"/>
    <col min="5058" max="5058" width="8" style="284" customWidth="1"/>
    <col min="5059" max="5068" width="7.77734375" style="284" customWidth="1"/>
    <col min="5069" max="5069" width="5.44140625" style="284" bestFit="1" customWidth="1"/>
    <col min="5070" max="5070" width="5.77734375" style="284" bestFit="1" customWidth="1"/>
    <col min="5071" max="5287" width="9" style="284"/>
    <col min="5288" max="5288" width="9.33203125" style="284" customWidth="1"/>
    <col min="5289" max="5289" width="34.77734375" style="284" customWidth="1"/>
    <col min="5290" max="5290" width="5.88671875" style="284" customWidth="1"/>
    <col min="5291" max="5291" width="9.33203125" style="284" customWidth="1"/>
    <col min="5292" max="5292" width="9" style="284" customWidth="1"/>
    <col min="5293" max="5293" width="11.109375" style="284" customWidth="1"/>
    <col min="5294" max="5294" width="18.109375" style="284" customWidth="1"/>
    <col min="5295" max="5295" width="6.33203125" style="284" customWidth="1"/>
    <col min="5296" max="5296" width="8" style="284" customWidth="1"/>
    <col min="5297" max="5298" width="6.33203125" style="284" customWidth="1"/>
    <col min="5299" max="5300" width="8" style="284" customWidth="1"/>
    <col min="5301" max="5302" width="4.77734375" style="284" customWidth="1"/>
    <col min="5303" max="5306" width="7.77734375" style="284" customWidth="1"/>
    <col min="5307" max="5307" width="7.88671875" style="284" customWidth="1"/>
    <col min="5308" max="5308" width="7.6640625" style="284" customWidth="1"/>
    <col min="5309" max="5309" width="7.109375" style="284" customWidth="1"/>
    <col min="5310" max="5310" width="7.21875" style="284" customWidth="1"/>
    <col min="5311" max="5311" width="7.33203125" style="284" customWidth="1"/>
    <col min="5312" max="5312" width="5.6640625" style="284" customWidth="1"/>
    <col min="5313" max="5313" width="6" style="284" customWidth="1"/>
    <col min="5314" max="5314" width="8" style="284" customWidth="1"/>
    <col min="5315" max="5324" width="7.77734375" style="284" customWidth="1"/>
    <col min="5325" max="5325" width="5.44140625" style="284" bestFit="1" customWidth="1"/>
    <col min="5326" max="5326" width="5.77734375" style="284" bestFit="1" customWidth="1"/>
    <col min="5327" max="5543" width="9" style="284"/>
    <col min="5544" max="5544" width="9.33203125" style="284" customWidth="1"/>
    <col min="5545" max="5545" width="34.77734375" style="284" customWidth="1"/>
    <col min="5546" max="5546" width="5.88671875" style="284" customWidth="1"/>
    <col min="5547" max="5547" width="9.33203125" style="284" customWidth="1"/>
    <col min="5548" max="5548" width="9" style="284" customWidth="1"/>
    <col min="5549" max="5549" width="11.109375" style="284" customWidth="1"/>
    <col min="5550" max="5550" width="18.109375" style="284" customWidth="1"/>
    <col min="5551" max="5551" width="6.33203125" style="284" customWidth="1"/>
    <col min="5552" max="5552" width="8" style="284" customWidth="1"/>
    <col min="5553" max="5554" width="6.33203125" style="284" customWidth="1"/>
    <col min="5555" max="5556" width="8" style="284" customWidth="1"/>
    <col min="5557" max="5558" width="4.77734375" style="284" customWidth="1"/>
    <col min="5559" max="5562" width="7.77734375" style="284" customWidth="1"/>
    <col min="5563" max="5563" width="7.88671875" style="284" customWidth="1"/>
    <col min="5564" max="5564" width="7.6640625" style="284" customWidth="1"/>
    <col min="5565" max="5565" width="7.109375" style="284" customWidth="1"/>
    <col min="5566" max="5566" width="7.21875" style="284" customWidth="1"/>
    <col min="5567" max="5567" width="7.33203125" style="284" customWidth="1"/>
    <col min="5568" max="5568" width="5.6640625" style="284" customWidth="1"/>
    <col min="5569" max="5569" width="6" style="284" customWidth="1"/>
    <col min="5570" max="5570" width="8" style="284" customWidth="1"/>
    <col min="5571" max="5580" width="7.77734375" style="284" customWidth="1"/>
    <col min="5581" max="5581" width="5.44140625" style="284" bestFit="1" customWidth="1"/>
    <col min="5582" max="5582" width="5.77734375" style="284" bestFit="1" customWidth="1"/>
    <col min="5583" max="5799" width="9" style="284"/>
    <col min="5800" max="5800" width="9.33203125" style="284" customWidth="1"/>
    <col min="5801" max="5801" width="34.77734375" style="284" customWidth="1"/>
    <col min="5802" max="5802" width="5.88671875" style="284" customWidth="1"/>
    <col min="5803" max="5803" width="9.33203125" style="284" customWidth="1"/>
    <col min="5804" max="5804" width="9" style="284" customWidth="1"/>
    <col min="5805" max="5805" width="11.109375" style="284" customWidth="1"/>
    <col min="5806" max="5806" width="18.109375" style="284" customWidth="1"/>
    <col min="5807" max="5807" width="6.33203125" style="284" customWidth="1"/>
    <col min="5808" max="5808" width="8" style="284" customWidth="1"/>
    <col min="5809" max="5810" width="6.33203125" style="284" customWidth="1"/>
    <col min="5811" max="5812" width="8" style="284" customWidth="1"/>
    <col min="5813" max="5814" width="4.77734375" style="284" customWidth="1"/>
    <col min="5815" max="5818" width="7.77734375" style="284" customWidth="1"/>
    <col min="5819" max="5819" width="7.88671875" style="284" customWidth="1"/>
    <col min="5820" max="5820" width="7.6640625" style="284" customWidth="1"/>
    <col min="5821" max="5821" width="7.109375" style="284" customWidth="1"/>
    <col min="5822" max="5822" width="7.21875" style="284" customWidth="1"/>
    <col min="5823" max="5823" width="7.33203125" style="284" customWidth="1"/>
    <col min="5824" max="5824" width="5.6640625" style="284" customWidth="1"/>
    <col min="5825" max="5825" width="6" style="284" customWidth="1"/>
    <col min="5826" max="5826" width="8" style="284" customWidth="1"/>
    <col min="5827" max="5836" width="7.77734375" style="284" customWidth="1"/>
    <col min="5837" max="5837" width="5.44140625" style="284" bestFit="1" customWidth="1"/>
    <col min="5838" max="5838" width="5.77734375" style="284" bestFit="1" customWidth="1"/>
    <col min="5839" max="6055" width="9" style="284"/>
    <col min="6056" max="6056" width="9.33203125" style="284" customWidth="1"/>
    <col min="6057" max="6057" width="34.77734375" style="284" customWidth="1"/>
    <col min="6058" max="6058" width="5.88671875" style="284" customWidth="1"/>
    <col min="6059" max="6059" width="9.33203125" style="284" customWidth="1"/>
    <col min="6060" max="6060" width="9" style="284" customWidth="1"/>
    <col min="6061" max="6061" width="11.109375" style="284" customWidth="1"/>
    <col min="6062" max="6062" width="18.109375" style="284" customWidth="1"/>
    <col min="6063" max="6063" width="6.33203125" style="284" customWidth="1"/>
    <col min="6064" max="6064" width="8" style="284" customWidth="1"/>
    <col min="6065" max="6066" width="6.33203125" style="284" customWidth="1"/>
    <col min="6067" max="6068" width="8" style="284" customWidth="1"/>
    <col min="6069" max="6070" width="4.77734375" style="284" customWidth="1"/>
    <col min="6071" max="6074" width="7.77734375" style="284" customWidth="1"/>
    <col min="6075" max="6075" width="7.88671875" style="284" customWidth="1"/>
    <col min="6076" max="6076" width="7.6640625" style="284" customWidth="1"/>
    <col min="6077" max="6077" width="7.109375" style="284" customWidth="1"/>
    <col min="6078" max="6078" width="7.21875" style="284" customWidth="1"/>
    <col min="6079" max="6079" width="7.33203125" style="284" customWidth="1"/>
    <col min="6080" max="6080" width="5.6640625" style="284" customWidth="1"/>
    <col min="6081" max="6081" width="6" style="284" customWidth="1"/>
    <col min="6082" max="6082" width="8" style="284" customWidth="1"/>
    <col min="6083" max="6092" width="7.77734375" style="284" customWidth="1"/>
    <col min="6093" max="6093" width="5.44140625" style="284" bestFit="1" customWidth="1"/>
    <col min="6094" max="6094" width="5.77734375" style="284" bestFit="1" customWidth="1"/>
    <col min="6095" max="6311" width="9" style="284"/>
    <col min="6312" max="6312" width="9.33203125" style="284" customWidth="1"/>
    <col min="6313" max="6313" width="34.77734375" style="284" customWidth="1"/>
    <col min="6314" max="6314" width="5.88671875" style="284" customWidth="1"/>
    <col min="6315" max="6315" width="9.33203125" style="284" customWidth="1"/>
    <col min="6316" max="6316" width="9" style="284" customWidth="1"/>
    <col min="6317" max="6317" width="11.109375" style="284" customWidth="1"/>
    <col min="6318" max="6318" width="18.109375" style="284" customWidth="1"/>
    <col min="6319" max="6319" width="6.33203125" style="284" customWidth="1"/>
    <col min="6320" max="6320" width="8" style="284" customWidth="1"/>
    <col min="6321" max="6322" width="6.33203125" style="284" customWidth="1"/>
    <col min="6323" max="6324" width="8" style="284" customWidth="1"/>
    <col min="6325" max="6326" width="4.77734375" style="284" customWidth="1"/>
    <col min="6327" max="6330" width="7.77734375" style="284" customWidth="1"/>
    <col min="6331" max="6331" width="7.88671875" style="284" customWidth="1"/>
    <col min="6332" max="6332" width="7.6640625" style="284" customWidth="1"/>
    <col min="6333" max="6333" width="7.109375" style="284" customWidth="1"/>
    <col min="6334" max="6334" width="7.21875" style="284" customWidth="1"/>
    <col min="6335" max="6335" width="7.33203125" style="284" customWidth="1"/>
    <col min="6336" max="6336" width="5.6640625" style="284" customWidth="1"/>
    <col min="6337" max="6337" width="6" style="284" customWidth="1"/>
    <col min="6338" max="6338" width="8" style="284" customWidth="1"/>
    <col min="6339" max="6348" width="7.77734375" style="284" customWidth="1"/>
    <col min="6349" max="6349" width="5.44140625" style="284" bestFit="1" customWidth="1"/>
    <col min="6350" max="6350" width="5.77734375" style="284" bestFit="1" customWidth="1"/>
    <col min="6351" max="6567" width="9" style="284"/>
    <col min="6568" max="6568" width="9.33203125" style="284" customWidth="1"/>
    <col min="6569" max="6569" width="34.77734375" style="284" customWidth="1"/>
    <col min="6570" max="6570" width="5.88671875" style="284" customWidth="1"/>
    <col min="6571" max="6571" width="9.33203125" style="284" customWidth="1"/>
    <col min="6572" max="6572" width="9" style="284" customWidth="1"/>
    <col min="6573" max="6573" width="11.109375" style="284" customWidth="1"/>
    <col min="6574" max="6574" width="18.109375" style="284" customWidth="1"/>
    <col min="6575" max="6575" width="6.33203125" style="284" customWidth="1"/>
    <col min="6576" max="6576" width="8" style="284" customWidth="1"/>
    <col min="6577" max="6578" width="6.33203125" style="284" customWidth="1"/>
    <col min="6579" max="6580" width="8" style="284" customWidth="1"/>
    <col min="6581" max="6582" width="4.77734375" style="284" customWidth="1"/>
    <col min="6583" max="6586" width="7.77734375" style="284" customWidth="1"/>
    <col min="6587" max="6587" width="7.88671875" style="284" customWidth="1"/>
    <col min="6588" max="6588" width="7.6640625" style="284" customWidth="1"/>
    <col min="6589" max="6589" width="7.109375" style="284" customWidth="1"/>
    <col min="6590" max="6590" width="7.21875" style="284" customWidth="1"/>
    <col min="6591" max="6591" width="7.33203125" style="284" customWidth="1"/>
    <col min="6592" max="6592" width="5.6640625" style="284" customWidth="1"/>
    <col min="6593" max="6593" width="6" style="284" customWidth="1"/>
    <col min="6594" max="6594" width="8" style="284" customWidth="1"/>
    <col min="6595" max="6604" width="7.77734375" style="284" customWidth="1"/>
    <col min="6605" max="6605" width="5.44140625" style="284" bestFit="1" customWidth="1"/>
    <col min="6606" max="6606" width="5.77734375" style="284" bestFit="1" customWidth="1"/>
    <col min="6607" max="6823" width="9" style="284"/>
    <col min="6824" max="6824" width="9.33203125" style="284" customWidth="1"/>
    <col min="6825" max="6825" width="34.77734375" style="284" customWidth="1"/>
    <col min="6826" max="6826" width="5.88671875" style="284" customWidth="1"/>
    <col min="6827" max="6827" width="9.33203125" style="284" customWidth="1"/>
    <col min="6828" max="6828" width="9" style="284" customWidth="1"/>
    <col min="6829" max="6829" width="11.109375" style="284" customWidth="1"/>
    <col min="6830" max="6830" width="18.109375" style="284" customWidth="1"/>
    <col min="6831" max="6831" width="6.33203125" style="284" customWidth="1"/>
    <col min="6832" max="6832" width="8" style="284" customWidth="1"/>
    <col min="6833" max="6834" width="6.33203125" style="284" customWidth="1"/>
    <col min="6835" max="6836" width="8" style="284" customWidth="1"/>
    <col min="6837" max="6838" width="4.77734375" style="284" customWidth="1"/>
    <col min="6839" max="6842" width="7.77734375" style="284" customWidth="1"/>
    <col min="6843" max="6843" width="7.88671875" style="284" customWidth="1"/>
    <col min="6844" max="6844" width="7.6640625" style="284" customWidth="1"/>
    <col min="6845" max="6845" width="7.109375" style="284" customWidth="1"/>
    <col min="6846" max="6846" width="7.21875" style="284" customWidth="1"/>
    <col min="6847" max="6847" width="7.33203125" style="284" customWidth="1"/>
    <col min="6848" max="6848" width="5.6640625" style="284" customWidth="1"/>
    <col min="6849" max="6849" width="6" style="284" customWidth="1"/>
    <col min="6850" max="6850" width="8" style="284" customWidth="1"/>
    <col min="6851" max="6860" width="7.77734375" style="284" customWidth="1"/>
    <col min="6861" max="6861" width="5.44140625" style="284" bestFit="1" customWidth="1"/>
    <col min="6862" max="6862" width="5.77734375" style="284" bestFit="1" customWidth="1"/>
    <col min="6863" max="7079" width="9" style="284"/>
    <col min="7080" max="7080" width="9.33203125" style="284" customWidth="1"/>
    <col min="7081" max="7081" width="34.77734375" style="284" customWidth="1"/>
    <col min="7082" max="7082" width="5.88671875" style="284" customWidth="1"/>
    <col min="7083" max="7083" width="9.33203125" style="284" customWidth="1"/>
    <col min="7084" max="7084" width="9" style="284" customWidth="1"/>
    <col min="7085" max="7085" width="11.109375" style="284" customWidth="1"/>
    <col min="7086" max="7086" width="18.109375" style="284" customWidth="1"/>
    <col min="7087" max="7087" width="6.33203125" style="284" customWidth="1"/>
    <col min="7088" max="7088" width="8" style="284" customWidth="1"/>
    <col min="7089" max="7090" width="6.33203125" style="284" customWidth="1"/>
    <col min="7091" max="7092" width="8" style="284" customWidth="1"/>
    <col min="7093" max="7094" width="4.77734375" style="284" customWidth="1"/>
    <col min="7095" max="7098" width="7.77734375" style="284" customWidth="1"/>
    <col min="7099" max="7099" width="7.88671875" style="284" customWidth="1"/>
    <col min="7100" max="7100" width="7.6640625" style="284" customWidth="1"/>
    <col min="7101" max="7101" width="7.109375" style="284" customWidth="1"/>
    <col min="7102" max="7102" width="7.21875" style="284" customWidth="1"/>
    <col min="7103" max="7103" width="7.33203125" style="284" customWidth="1"/>
    <col min="7104" max="7104" width="5.6640625" style="284" customWidth="1"/>
    <col min="7105" max="7105" width="6" style="284" customWidth="1"/>
    <col min="7106" max="7106" width="8" style="284" customWidth="1"/>
    <col min="7107" max="7116" width="7.77734375" style="284" customWidth="1"/>
    <col min="7117" max="7117" width="5.44140625" style="284" bestFit="1" customWidth="1"/>
    <col min="7118" max="7118" width="5.77734375" style="284" bestFit="1" customWidth="1"/>
    <col min="7119" max="7335" width="9" style="284"/>
    <col min="7336" max="7336" width="9.33203125" style="284" customWidth="1"/>
    <col min="7337" max="7337" width="34.77734375" style="284" customWidth="1"/>
    <col min="7338" max="7338" width="5.88671875" style="284" customWidth="1"/>
    <col min="7339" max="7339" width="9.33203125" style="284" customWidth="1"/>
    <col min="7340" max="7340" width="9" style="284" customWidth="1"/>
    <col min="7341" max="7341" width="11.109375" style="284" customWidth="1"/>
    <col min="7342" max="7342" width="18.109375" style="284" customWidth="1"/>
    <col min="7343" max="7343" width="6.33203125" style="284" customWidth="1"/>
    <col min="7344" max="7344" width="8" style="284" customWidth="1"/>
    <col min="7345" max="7346" width="6.33203125" style="284" customWidth="1"/>
    <col min="7347" max="7348" width="8" style="284" customWidth="1"/>
    <col min="7349" max="7350" width="4.77734375" style="284" customWidth="1"/>
    <col min="7351" max="7354" width="7.77734375" style="284" customWidth="1"/>
    <col min="7355" max="7355" width="7.88671875" style="284" customWidth="1"/>
    <col min="7356" max="7356" width="7.6640625" style="284" customWidth="1"/>
    <col min="7357" max="7357" width="7.109375" style="284" customWidth="1"/>
    <col min="7358" max="7358" width="7.21875" style="284" customWidth="1"/>
    <col min="7359" max="7359" width="7.33203125" style="284" customWidth="1"/>
    <col min="7360" max="7360" width="5.6640625" style="284" customWidth="1"/>
    <col min="7361" max="7361" width="6" style="284" customWidth="1"/>
    <col min="7362" max="7362" width="8" style="284" customWidth="1"/>
    <col min="7363" max="7372" width="7.77734375" style="284" customWidth="1"/>
    <col min="7373" max="7373" width="5.44140625" style="284" bestFit="1" customWidth="1"/>
    <col min="7374" max="7374" width="5.77734375" style="284" bestFit="1" customWidth="1"/>
    <col min="7375" max="7591" width="9" style="284"/>
    <col min="7592" max="7592" width="9.33203125" style="284" customWidth="1"/>
    <col min="7593" max="7593" width="34.77734375" style="284" customWidth="1"/>
    <col min="7594" max="7594" width="5.88671875" style="284" customWidth="1"/>
    <col min="7595" max="7595" width="9.33203125" style="284" customWidth="1"/>
    <col min="7596" max="7596" width="9" style="284" customWidth="1"/>
    <col min="7597" max="7597" width="11.109375" style="284" customWidth="1"/>
    <col min="7598" max="7598" width="18.109375" style="284" customWidth="1"/>
    <col min="7599" max="7599" width="6.33203125" style="284" customWidth="1"/>
    <col min="7600" max="7600" width="8" style="284" customWidth="1"/>
    <col min="7601" max="7602" width="6.33203125" style="284" customWidth="1"/>
    <col min="7603" max="7604" width="8" style="284" customWidth="1"/>
    <col min="7605" max="7606" width="4.77734375" style="284" customWidth="1"/>
    <col min="7607" max="7610" width="7.77734375" style="284" customWidth="1"/>
    <col min="7611" max="7611" width="7.88671875" style="284" customWidth="1"/>
    <col min="7612" max="7612" width="7.6640625" style="284" customWidth="1"/>
    <col min="7613" max="7613" width="7.109375" style="284" customWidth="1"/>
    <col min="7614" max="7614" width="7.21875" style="284" customWidth="1"/>
    <col min="7615" max="7615" width="7.33203125" style="284" customWidth="1"/>
    <col min="7616" max="7616" width="5.6640625" style="284" customWidth="1"/>
    <col min="7617" max="7617" width="6" style="284" customWidth="1"/>
    <col min="7618" max="7618" width="8" style="284" customWidth="1"/>
    <col min="7619" max="7628" width="7.77734375" style="284" customWidth="1"/>
    <col min="7629" max="7629" width="5.44140625" style="284" bestFit="1" customWidth="1"/>
    <col min="7630" max="7630" width="5.77734375" style="284" bestFit="1" customWidth="1"/>
    <col min="7631" max="7847" width="9" style="284"/>
    <col min="7848" max="7848" width="9.33203125" style="284" customWidth="1"/>
    <col min="7849" max="7849" width="34.77734375" style="284" customWidth="1"/>
    <col min="7850" max="7850" width="5.88671875" style="284" customWidth="1"/>
    <col min="7851" max="7851" width="9.33203125" style="284" customWidth="1"/>
    <col min="7852" max="7852" width="9" style="284" customWidth="1"/>
    <col min="7853" max="7853" width="11.109375" style="284" customWidth="1"/>
    <col min="7854" max="7854" width="18.109375" style="284" customWidth="1"/>
    <col min="7855" max="7855" width="6.33203125" style="284" customWidth="1"/>
    <col min="7856" max="7856" width="8" style="284" customWidth="1"/>
    <col min="7857" max="7858" width="6.33203125" style="284" customWidth="1"/>
    <col min="7859" max="7860" width="8" style="284" customWidth="1"/>
    <col min="7861" max="7862" width="4.77734375" style="284" customWidth="1"/>
    <col min="7863" max="7866" width="7.77734375" style="284" customWidth="1"/>
    <col min="7867" max="7867" width="7.88671875" style="284" customWidth="1"/>
    <col min="7868" max="7868" width="7.6640625" style="284" customWidth="1"/>
    <col min="7869" max="7869" width="7.109375" style="284" customWidth="1"/>
    <col min="7870" max="7870" width="7.21875" style="284" customWidth="1"/>
    <col min="7871" max="7871" width="7.33203125" style="284" customWidth="1"/>
    <col min="7872" max="7872" width="5.6640625" style="284" customWidth="1"/>
    <col min="7873" max="7873" width="6" style="284" customWidth="1"/>
    <col min="7874" max="7874" width="8" style="284" customWidth="1"/>
    <col min="7875" max="7884" width="7.77734375" style="284" customWidth="1"/>
    <col min="7885" max="7885" width="5.44140625" style="284" bestFit="1" customWidth="1"/>
    <col min="7886" max="7886" width="5.77734375" style="284" bestFit="1" customWidth="1"/>
    <col min="7887" max="8103" width="9" style="284"/>
    <col min="8104" max="8104" width="9.33203125" style="284" customWidth="1"/>
    <col min="8105" max="8105" width="34.77734375" style="284" customWidth="1"/>
    <col min="8106" max="8106" width="5.88671875" style="284" customWidth="1"/>
    <col min="8107" max="8107" width="9.33203125" style="284" customWidth="1"/>
    <col min="8108" max="8108" width="9" style="284" customWidth="1"/>
    <col min="8109" max="8109" width="11.109375" style="284" customWidth="1"/>
    <col min="8110" max="8110" width="18.109375" style="284" customWidth="1"/>
    <col min="8111" max="8111" width="6.33203125" style="284" customWidth="1"/>
    <col min="8112" max="8112" width="8" style="284" customWidth="1"/>
    <col min="8113" max="8114" width="6.33203125" style="284" customWidth="1"/>
    <col min="8115" max="8116" width="8" style="284" customWidth="1"/>
    <col min="8117" max="8118" width="4.77734375" style="284" customWidth="1"/>
    <col min="8119" max="8122" width="7.77734375" style="284" customWidth="1"/>
    <col min="8123" max="8123" width="7.88671875" style="284" customWidth="1"/>
    <col min="8124" max="8124" width="7.6640625" style="284" customWidth="1"/>
    <col min="8125" max="8125" width="7.109375" style="284" customWidth="1"/>
    <col min="8126" max="8126" width="7.21875" style="284" customWidth="1"/>
    <col min="8127" max="8127" width="7.33203125" style="284" customWidth="1"/>
    <col min="8128" max="8128" width="5.6640625" style="284" customWidth="1"/>
    <col min="8129" max="8129" width="6" style="284" customWidth="1"/>
    <col min="8130" max="8130" width="8" style="284" customWidth="1"/>
    <col min="8131" max="8140" width="7.77734375" style="284" customWidth="1"/>
    <col min="8141" max="8141" width="5.44140625" style="284" bestFit="1" customWidth="1"/>
    <col min="8142" max="8142" width="5.77734375" style="284" bestFit="1" customWidth="1"/>
    <col min="8143" max="8359" width="9" style="284"/>
    <col min="8360" max="8360" width="9.33203125" style="284" customWidth="1"/>
    <col min="8361" max="8361" width="34.77734375" style="284" customWidth="1"/>
    <col min="8362" max="8362" width="5.88671875" style="284" customWidth="1"/>
    <col min="8363" max="8363" width="9.33203125" style="284" customWidth="1"/>
    <col min="8364" max="8364" width="9" style="284" customWidth="1"/>
    <col min="8365" max="8365" width="11.109375" style="284" customWidth="1"/>
    <col min="8366" max="8366" width="18.109375" style="284" customWidth="1"/>
    <col min="8367" max="8367" width="6.33203125" style="284" customWidth="1"/>
    <col min="8368" max="8368" width="8" style="284" customWidth="1"/>
    <col min="8369" max="8370" width="6.33203125" style="284" customWidth="1"/>
    <col min="8371" max="8372" width="8" style="284" customWidth="1"/>
    <col min="8373" max="8374" width="4.77734375" style="284" customWidth="1"/>
    <col min="8375" max="8378" width="7.77734375" style="284" customWidth="1"/>
    <col min="8379" max="8379" width="7.88671875" style="284" customWidth="1"/>
    <col min="8380" max="8380" width="7.6640625" style="284" customWidth="1"/>
    <col min="8381" max="8381" width="7.109375" style="284" customWidth="1"/>
    <col min="8382" max="8382" width="7.21875" style="284" customWidth="1"/>
    <col min="8383" max="8383" width="7.33203125" style="284" customWidth="1"/>
    <col min="8384" max="8384" width="5.6640625" style="284" customWidth="1"/>
    <col min="8385" max="8385" width="6" style="284" customWidth="1"/>
    <col min="8386" max="8386" width="8" style="284" customWidth="1"/>
    <col min="8387" max="8396" width="7.77734375" style="284" customWidth="1"/>
    <col min="8397" max="8397" width="5.44140625" style="284" bestFit="1" customWidth="1"/>
    <col min="8398" max="8398" width="5.77734375" style="284" bestFit="1" customWidth="1"/>
    <col min="8399" max="8615" width="9" style="284"/>
    <col min="8616" max="8616" width="9.33203125" style="284" customWidth="1"/>
    <col min="8617" max="8617" width="34.77734375" style="284" customWidth="1"/>
    <col min="8618" max="8618" width="5.88671875" style="284" customWidth="1"/>
    <col min="8619" max="8619" width="9.33203125" style="284" customWidth="1"/>
    <col min="8620" max="8620" width="9" style="284" customWidth="1"/>
    <col min="8621" max="8621" width="11.109375" style="284" customWidth="1"/>
    <col min="8622" max="8622" width="18.109375" style="284" customWidth="1"/>
    <col min="8623" max="8623" width="6.33203125" style="284" customWidth="1"/>
    <col min="8624" max="8624" width="8" style="284" customWidth="1"/>
    <col min="8625" max="8626" width="6.33203125" style="284" customWidth="1"/>
    <col min="8627" max="8628" width="8" style="284" customWidth="1"/>
    <col min="8629" max="8630" width="4.77734375" style="284" customWidth="1"/>
    <col min="8631" max="8634" width="7.77734375" style="284" customWidth="1"/>
    <col min="8635" max="8635" width="7.88671875" style="284" customWidth="1"/>
    <col min="8636" max="8636" width="7.6640625" style="284" customWidth="1"/>
    <col min="8637" max="8637" width="7.109375" style="284" customWidth="1"/>
    <col min="8638" max="8638" width="7.21875" style="284" customWidth="1"/>
    <col min="8639" max="8639" width="7.33203125" style="284" customWidth="1"/>
    <col min="8640" max="8640" width="5.6640625" style="284" customWidth="1"/>
    <col min="8641" max="8641" width="6" style="284" customWidth="1"/>
    <col min="8642" max="8642" width="8" style="284" customWidth="1"/>
    <col min="8643" max="8652" width="7.77734375" style="284" customWidth="1"/>
    <col min="8653" max="8653" width="5.44140625" style="284" bestFit="1" customWidth="1"/>
    <col min="8654" max="8654" width="5.77734375" style="284" bestFit="1" customWidth="1"/>
    <col min="8655" max="8871" width="9" style="284"/>
    <col min="8872" max="8872" width="9.33203125" style="284" customWidth="1"/>
    <col min="8873" max="8873" width="34.77734375" style="284" customWidth="1"/>
    <col min="8874" max="8874" width="5.88671875" style="284" customWidth="1"/>
    <col min="8875" max="8875" width="9.33203125" style="284" customWidth="1"/>
    <col min="8876" max="8876" width="9" style="284" customWidth="1"/>
    <col min="8877" max="8877" width="11.109375" style="284" customWidth="1"/>
    <col min="8878" max="8878" width="18.109375" style="284" customWidth="1"/>
    <col min="8879" max="8879" width="6.33203125" style="284" customWidth="1"/>
    <col min="8880" max="8880" width="8" style="284" customWidth="1"/>
    <col min="8881" max="8882" width="6.33203125" style="284" customWidth="1"/>
    <col min="8883" max="8884" width="8" style="284" customWidth="1"/>
    <col min="8885" max="8886" width="4.77734375" style="284" customWidth="1"/>
    <col min="8887" max="8890" width="7.77734375" style="284" customWidth="1"/>
    <col min="8891" max="8891" width="7.88671875" style="284" customWidth="1"/>
    <col min="8892" max="8892" width="7.6640625" style="284" customWidth="1"/>
    <col min="8893" max="8893" width="7.109375" style="284" customWidth="1"/>
    <col min="8894" max="8894" width="7.21875" style="284" customWidth="1"/>
    <col min="8895" max="8895" width="7.33203125" style="284" customWidth="1"/>
    <col min="8896" max="8896" width="5.6640625" style="284" customWidth="1"/>
    <col min="8897" max="8897" width="6" style="284" customWidth="1"/>
    <col min="8898" max="8898" width="8" style="284" customWidth="1"/>
    <col min="8899" max="8908" width="7.77734375" style="284" customWidth="1"/>
    <col min="8909" max="8909" width="5.44140625" style="284" bestFit="1" customWidth="1"/>
    <col min="8910" max="8910" width="5.77734375" style="284" bestFit="1" customWidth="1"/>
    <col min="8911" max="9127" width="9" style="284"/>
    <col min="9128" max="9128" width="9.33203125" style="284" customWidth="1"/>
    <col min="9129" max="9129" width="34.77734375" style="284" customWidth="1"/>
    <col min="9130" max="9130" width="5.88671875" style="284" customWidth="1"/>
    <col min="9131" max="9131" width="9.33203125" style="284" customWidth="1"/>
    <col min="9132" max="9132" width="9" style="284" customWidth="1"/>
    <col min="9133" max="9133" width="11.109375" style="284" customWidth="1"/>
    <col min="9134" max="9134" width="18.109375" style="284" customWidth="1"/>
    <col min="9135" max="9135" width="6.33203125" style="284" customWidth="1"/>
    <col min="9136" max="9136" width="8" style="284" customWidth="1"/>
    <col min="9137" max="9138" width="6.33203125" style="284" customWidth="1"/>
    <col min="9139" max="9140" width="8" style="284" customWidth="1"/>
    <col min="9141" max="9142" width="4.77734375" style="284" customWidth="1"/>
    <col min="9143" max="9146" width="7.77734375" style="284" customWidth="1"/>
    <col min="9147" max="9147" width="7.88671875" style="284" customWidth="1"/>
    <col min="9148" max="9148" width="7.6640625" style="284" customWidth="1"/>
    <col min="9149" max="9149" width="7.109375" style="284" customWidth="1"/>
    <col min="9150" max="9150" width="7.21875" style="284" customWidth="1"/>
    <col min="9151" max="9151" width="7.33203125" style="284" customWidth="1"/>
    <col min="9152" max="9152" width="5.6640625" style="284" customWidth="1"/>
    <col min="9153" max="9153" width="6" style="284" customWidth="1"/>
    <col min="9154" max="9154" width="8" style="284" customWidth="1"/>
    <col min="9155" max="9164" width="7.77734375" style="284" customWidth="1"/>
    <col min="9165" max="9165" width="5.44140625" style="284" bestFit="1" customWidth="1"/>
    <col min="9166" max="9166" width="5.77734375" style="284" bestFit="1" customWidth="1"/>
    <col min="9167" max="9383" width="9" style="284"/>
    <col min="9384" max="9384" width="9.33203125" style="284" customWidth="1"/>
    <col min="9385" max="9385" width="34.77734375" style="284" customWidth="1"/>
    <col min="9386" max="9386" width="5.88671875" style="284" customWidth="1"/>
    <col min="9387" max="9387" width="9.33203125" style="284" customWidth="1"/>
    <col min="9388" max="9388" width="9" style="284" customWidth="1"/>
    <col min="9389" max="9389" width="11.109375" style="284" customWidth="1"/>
    <col min="9390" max="9390" width="18.109375" style="284" customWidth="1"/>
    <col min="9391" max="9391" width="6.33203125" style="284" customWidth="1"/>
    <col min="9392" max="9392" width="8" style="284" customWidth="1"/>
    <col min="9393" max="9394" width="6.33203125" style="284" customWidth="1"/>
    <col min="9395" max="9396" width="8" style="284" customWidth="1"/>
    <col min="9397" max="9398" width="4.77734375" style="284" customWidth="1"/>
    <col min="9399" max="9402" width="7.77734375" style="284" customWidth="1"/>
    <col min="9403" max="9403" width="7.88671875" style="284" customWidth="1"/>
    <col min="9404" max="9404" width="7.6640625" style="284" customWidth="1"/>
    <col min="9405" max="9405" width="7.109375" style="284" customWidth="1"/>
    <col min="9406" max="9406" width="7.21875" style="284" customWidth="1"/>
    <col min="9407" max="9407" width="7.33203125" style="284" customWidth="1"/>
    <col min="9408" max="9408" width="5.6640625" style="284" customWidth="1"/>
    <col min="9409" max="9409" width="6" style="284" customWidth="1"/>
    <col min="9410" max="9410" width="8" style="284" customWidth="1"/>
    <col min="9411" max="9420" width="7.77734375" style="284" customWidth="1"/>
    <col min="9421" max="9421" width="5.44140625" style="284" bestFit="1" customWidth="1"/>
    <col min="9422" max="9422" width="5.77734375" style="284" bestFit="1" customWidth="1"/>
    <col min="9423" max="9639" width="9" style="284"/>
    <col min="9640" max="9640" width="9.33203125" style="284" customWidth="1"/>
    <col min="9641" max="9641" width="34.77734375" style="284" customWidth="1"/>
    <col min="9642" max="9642" width="5.88671875" style="284" customWidth="1"/>
    <col min="9643" max="9643" width="9.33203125" style="284" customWidth="1"/>
    <col min="9644" max="9644" width="9" style="284" customWidth="1"/>
    <col min="9645" max="9645" width="11.109375" style="284" customWidth="1"/>
    <col min="9646" max="9646" width="18.109375" style="284" customWidth="1"/>
    <col min="9647" max="9647" width="6.33203125" style="284" customWidth="1"/>
    <col min="9648" max="9648" width="8" style="284" customWidth="1"/>
    <col min="9649" max="9650" width="6.33203125" style="284" customWidth="1"/>
    <col min="9651" max="9652" width="8" style="284" customWidth="1"/>
    <col min="9653" max="9654" width="4.77734375" style="284" customWidth="1"/>
    <col min="9655" max="9658" width="7.77734375" style="284" customWidth="1"/>
    <col min="9659" max="9659" width="7.88671875" style="284" customWidth="1"/>
    <col min="9660" max="9660" width="7.6640625" style="284" customWidth="1"/>
    <col min="9661" max="9661" width="7.109375" style="284" customWidth="1"/>
    <col min="9662" max="9662" width="7.21875" style="284" customWidth="1"/>
    <col min="9663" max="9663" width="7.33203125" style="284" customWidth="1"/>
    <col min="9664" max="9664" width="5.6640625" style="284" customWidth="1"/>
    <col min="9665" max="9665" width="6" style="284" customWidth="1"/>
    <col min="9666" max="9666" width="8" style="284" customWidth="1"/>
    <col min="9667" max="9676" width="7.77734375" style="284" customWidth="1"/>
    <col min="9677" max="9677" width="5.44140625" style="284" bestFit="1" customWidth="1"/>
    <col min="9678" max="9678" width="5.77734375" style="284" bestFit="1" customWidth="1"/>
    <col min="9679" max="9895" width="9" style="284"/>
    <col min="9896" max="9896" width="9.33203125" style="284" customWidth="1"/>
    <col min="9897" max="9897" width="34.77734375" style="284" customWidth="1"/>
    <col min="9898" max="9898" width="5.88671875" style="284" customWidth="1"/>
    <col min="9899" max="9899" width="9.33203125" style="284" customWidth="1"/>
    <col min="9900" max="9900" width="9" style="284" customWidth="1"/>
    <col min="9901" max="9901" width="11.109375" style="284" customWidth="1"/>
    <col min="9902" max="9902" width="18.109375" style="284" customWidth="1"/>
    <col min="9903" max="9903" width="6.33203125" style="284" customWidth="1"/>
    <col min="9904" max="9904" width="8" style="284" customWidth="1"/>
    <col min="9905" max="9906" width="6.33203125" style="284" customWidth="1"/>
    <col min="9907" max="9908" width="8" style="284" customWidth="1"/>
    <col min="9909" max="9910" width="4.77734375" style="284" customWidth="1"/>
    <col min="9911" max="9914" width="7.77734375" style="284" customWidth="1"/>
    <col min="9915" max="9915" width="7.88671875" style="284" customWidth="1"/>
    <col min="9916" max="9916" width="7.6640625" style="284" customWidth="1"/>
    <col min="9917" max="9917" width="7.109375" style="284" customWidth="1"/>
    <col min="9918" max="9918" width="7.21875" style="284" customWidth="1"/>
    <col min="9919" max="9919" width="7.33203125" style="284" customWidth="1"/>
    <col min="9920" max="9920" width="5.6640625" style="284" customWidth="1"/>
    <col min="9921" max="9921" width="6" style="284" customWidth="1"/>
    <col min="9922" max="9922" width="8" style="284" customWidth="1"/>
    <col min="9923" max="9932" width="7.77734375" style="284" customWidth="1"/>
    <col min="9933" max="9933" width="5.44140625" style="284" bestFit="1" customWidth="1"/>
    <col min="9934" max="9934" width="5.77734375" style="284" bestFit="1" customWidth="1"/>
    <col min="9935" max="10151" width="9" style="284"/>
    <col min="10152" max="10152" width="9.33203125" style="284" customWidth="1"/>
    <col min="10153" max="10153" width="34.77734375" style="284" customWidth="1"/>
    <col min="10154" max="10154" width="5.88671875" style="284" customWidth="1"/>
    <col min="10155" max="10155" width="9.33203125" style="284" customWidth="1"/>
    <col min="10156" max="10156" width="9" style="284" customWidth="1"/>
    <col min="10157" max="10157" width="11.109375" style="284" customWidth="1"/>
    <col min="10158" max="10158" width="18.109375" style="284" customWidth="1"/>
    <col min="10159" max="10159" width="6.33203125" style="284" customWidth="1"/>
    <col min="10160" max="10160" width="8" style="284" customWidth="1"/>
    <col min="10161" max="10162" width="6.33203125" style="284" customWidth="1"/>
    <col min="10163" max="10164" width="8" style="284" customWidth="1"/>
    <col min="10165" max="10166" width="4.77734375" style="284" customWidth="1"/>
    <col min="10167" max="10170" width="7.77734375" style="284" customWidth="1"/>
    <col min="10171" max="10171" width="7.88671875" style="284" customWidth="1"/>
    <col min="10172" max="10172" width="7.6640625" style="284" customWidth="1"/>
    <col min="10173" max="10173" width="7.109375" style="284" customWidth="1"/>
    <col min="10174" max="10174" width="7.21875" style="284" customWidth="1"/>
    <col min="10175" max="10175" width="7.33203125" style="284" customWidth="1"/>
    <col min="10176" max="10176" width="5.6640625" style="284" customWidth="1"/>
    <col min="10177" max="10177" width="6" style="284" customWidth="1"/>
    <col min="10178" max="10178" width="8" style="284" customWidth="1"/>
    <col min="10179" max="10188" width="7.77734375" style="284" customWidth="1"/>
    <col min="10189" max="10189" width="5.44140625" style="284" bestFit="1" customWidth="1"/>
    <col min="10190" max="10190" width="5.77734375" style="284" bestFit="1" customWidth="1"/>
    <col min="10191" max="10407" width="9" style="284"/>
    <col min="10408" max="10408" width="9.33203125" style="284" customWidth="1"/>
    <col min="10409" max="10409" width="34.77734375" style="284" customWidth="1"/>
    <col min="10410" max="10410" width="5.88671875" style="284" customWidth="1"/>
    <col min="10411" max="10411" width="9.33203125" style="284" customWidth="1"/>
    <col min="10412" max="10412" width="9" style="284" customWidth="1"/>
    <col min="10413" max="10413" width="11.109375" style="284" customWidth="1"/>
    <col min="10414" max="10414" width="18.109375" style="284" customWidth="1"/>
    <col min="10415" max="10415" width="6.33203125" style="284" customWidth="1"/>
    <col min="10416" max="10416" width="8" style="284" customWidth="1"/>
    <col min="10417" max="10418" width="6.33203125" style="284" customWidth="1"/>
    <col min="10419" max="10420" width="8" style="284" customWidth="1"/>
    <col min="10421" max="10422" width="4.77734375" style="284" customWidth="1"/>
    <col min="10423" max="10426" width="7.77734375" style="284" customWidth="1"/>
    <col min="10427" max="10427" width="7.88671875" style="284" customWidth="1"/>
    <col min="10428" max="10428" width="7.6640625" style="284" customWidth="1"/>
    <col min="10429" max="10429" width="7.109375" style="284" customWidth="1"/>
    <col min="10430" max="10430" width="7.21875" style="284" customWidth="1"/>
    <col min="10431" max="10431" width="7.33203125" style="284" customWidth="1"/>
    <col min="10432" max="10432" width="5.6640625" style="284" customWidth="1"/>
    <col min="10433" max="10433" width="6" style="284" customWidth="1"/>
    <col min="10434" max="10434" width="8" style="284" customWidth="1"/>
    <col min="10435" max="10444" width="7.77734375" style="284" customWidth="1"/>
    <col min="10445" max="10445" width="5.44140625" style="284" bestFit="1" customWidth="1"/>
    <col min="10446" max="10446" width="5.77734375" style="284" bestFit="1" customWidth="1"/>
    <col min="10447" max="10663" width="9" style="284"/>
    <col min="10664" max="10664" width="9.33203125" style="284" customWidth="1"/>
    <col min="10665" max="10665" width="34.77734375" style="284" customWidth="1"/>
    <col min="10666" max="10666" width="5.88671875" style="284" customWidth="1"/>
    <col min="10667" max="10667" width="9.33203125" style="284" customWidth="1"/>
    <col min="10668" max="10668" width="9" style="284" customWidth="1"/>
    <col min="10669" max="10669" width="11.109375" style="284" customWidth="1"/>
    <col min="10670" max="10670" width="18.109375" style="284" customWidth="1"/>
    <col min="10671" max="10671" width="6.33203125" style="284" customWidth="1"/>
    <col min="10672" max="10672" width="8" style="284" customWidth="1"/>
    <col min="10673" max="10674" width="6.33203125" style="284" customWidth="1"/>
    <col min="10675" max="10676" width="8" style="284" customWidth="1"/>
    <col min="10677" max="10678" width="4.77734375" style="284" customWidth="1"/>
    <col min="10679" max="10682" width="7.77734375" style="284" customWidth="1"/>
    <col min="10683" max="10683" width="7.88671875" style="284" customWidth="1"/>
    <col min="10684" max="10684" width="7.6640625" style="284" customWidth="1"/>
    <col min="10685" max="10685" width="7.109375" style="284" customWidth="1"/>
    <col min="10686" max="10686" width="7.21875" style="284" customWidth="1"/>
    <col min="10687" max="10687" width="7.33203125" style="284" customWidth="1"/>
    <col min="10688" max="10688" width="5.6640625" style="284" customWidth="1"/>
    <col min="10689" max="10689" width="6" style="284" customWidth="1"/>
    <col min="10690" max="10690" width="8" style="284" customWidth="1"/>
    <col min="10691" max="10700" width="7.77734375" style="284" customWidth="1"/>
    <col min="10701" max="10701" width="5.44140625" style="284" bestFit="1" customWidth="1"/>
    <col min="10702" max="10702" width="5.77734375" style="284" bestFit="1" customWidth="1"/>
    <col min="10703" max="10919" width="9" style="284"/>
    <col min="10920" max="10920" width="9.33203125" style="284" customWidth="1"/>
    <col min="10921" max="10921" width="34.77734375" style="284" customWidth="1"/>
    <col min="10922" max="10922" width="5.88671875" style="284" customWidth="1"/>
    <col min="10923" max="10923" width="9.33203125" style="284" customWidth="1"/>
    <col min="10924" max="10924" width="9" style="284" customWidth="1"/>
    <col min="10925" max="10925" width="11.109375" style="284" customWidth="1"/>
    <col min="10926" max="10926" width="18.109375" style="284" customWidth="1"/>
    <col min="10927" max="10927" width="6.33203125" style="284" customWidth="1"/>
    <col min="10928" max="10928" width="8" style="284" customWidth="1"/>
    <col min="10929" max="10930" width="6.33203125" style="284" customWidth="1"/>
    <col min="10931" max="10932" width="8" style="284" customWidth="1"/>
    <col min="10933" max="10934" width="4.77734375" style="284" customWidth="1"/>
    <col min="10935" max="10938" width="7.77734375" style="284" customWidth="1"/>
    <col min="10939" max="10939" width="7.88671875" style="284" customWidth="1"/>
    <col min="10940" max="10940" width="7.6640625" style="284" customWidth="1"/>
    <col min="10941" max="10941" width="7.109375" style="284" customWidth="1"/>
    <col min="10942" max="10942" width="7.21875" style="284" customWidth="1"/>
    <col min="10943" max="10943" width="7.33203125" style="284" customWidth="1"/>
    <col min="10944" max="10944" width="5.6640625" style="284" customWidth="1"/>
    <col min="10945" max="10945" width="6" style="284" customWidth="1"/>
    <col min="10946" max="10946" width="8" style="284" customWidth="1"/>
    <col min="10947" max="10956" width="7.77734375" style="284" customWidth="1"/>
    <col min="10957" max="10957" width="5.44140625" style="284" bestFit="1" customWidth="1"/>
    <col min="10958" max="10958" width="5.77734375" style="284" bestFit="1" customWidth="1"/>
    <col min="10959" max="11175" width="9" style="284"/>
    <col min="11176" max="11176" width="9.33203125" style="284" customWidth="1"/>
    <col min="11177" max="11177" width="34.77734375" style="284" customWidth="1"/>
    <col min="11178" max="11178" width="5.88671875" style="284" customWidth="1"/>
    <col min="11179" max="11179" width="9.33203125" style="284" customWidth="1"/>
    <col min="11180" max="11180" width="9" style="284" customWidth="1"/>
    <col min="11181" max="11181" width="11.109375" style="284" customWidth="1"/>
    <col min="11182" max="11182" width="18.109375" style="284" customWidth="1"/>
    <col min="11183" max="11183" width="6.33203125" style="284" customWidth="1"/>
    <col min="11184" max="11184" width="8" style="284" customWidth="1"/>
    <col min="11185" max="11186" width="6.33203125" style="284" customWidth="1"/>
    <col min="11187" max="11188" width="8" style="284" customWidth="1"/>
    <col min="11189" max="11190" width="4.77734375" style="284" customWidth="1"/>
    <col min="11191" max="11194" width="7.77734375" style="284" customWidth="1"/>
    <col min="11195" max="11195" width="7.88671875" style="284" customWidth="1"/>
    <col min="11196" max="11196" width="7.6640625" style="284" customWidth="1"/>
    <col min="11197" max="11197" width="7.109375" style="284" customWidth="1"/>
    <col min="11198" max="11198" width="7.21875" style="284" customWidth="1"/>
    <col min="11199" max="11199" width="7.33203125" style="284" customWidth="1"/>
    <col min="11200" max="11200" width="5.6640625" style="284" customWidth="1"/>
    <col min="11201" max="11201" width="6" style="284" customWidth="1"/>
    <col min="11202" max="11202" width="8" style="284" customWidth="1"/>
    <col min="11203" max="11212" width="7.77734375" style="284" customWidth="1"/>
    <col min="11213" max="11213" width="5.44140625" style="284" bestFit="1" customWidth="1"/>
    <col min="11214" max="11214" width="5.77734375" style="284" bestFit="1" customWidth="1"/>
    <col min="11215" max="11431" width="9" style="284"/>
    <col min="11432" max="11432" width="9.33203125" style="284" customWidth="1"/>
    <col min="11433" max="11433" width="34.77734375" style="284" customWidth="1"/>
    <col min="11434" max="11434" width="5.88671875" style="284" customWidth="1"/>
    <col min="11435" max="11435" width="9.33203125" style="284" customWidth="1"/>
    <col min="11436" max="11436" width="9" style="284" customWidth="1"/>
    <col min="11437" max="11437" width="11.109375" style="284" customWidth="1"/>
    <col min="11438" max="11438" width="18.109375" style="284" customWidth="1"/>
    <col min="11439" max="11439" width="6.33203125" style="284" customWidth="1"/>
    <col min="11440" max="11440" width="8" style="284" customWidth="1"/>
    <col min="11441" max="11442" width="6.33203125" style="284" customWidth="1"/>
    <col min="11443" max="11444" width="8" style="284" customWidth="1"/>
    <col min="11445" max="11446" width="4.77734375" style="284" customWidth="1"/>
    <col min="11447" max="11450" width="7.77734375" style="284" customWidth="1"/>
    <col min="11451" max="11451" width="7.88671875" style="284" customWidth="1"/>
    <col min="11452" max="11452" width="7.6640625" style="284" customWidth="1"/>
    <col min="11453" max="11453" width="7.109375" style="284" customWidth="1"/>
    <col min="11454" max="11454" width="7.21875" style="284" customWidth="1"/>
    <col min="11455" max="11455" width="7.33203125" style="284" customWidth="1"/>
    <col min="11456" max="11456" width="5.6640625" style="284" customWidth="1"/>
    <col min="11457" max="11457" width="6" style="284" customWidth="1"/>
    <col min="11458" max="11458" width="8" style="284" customWidth="1"/>
    <col min="11459" max="11468" width="7.77734375" style="284" customWidth="1"/>
    <col min="11469" max="11469" width="5.44140625" style="284" bestFit="1" customWidth="1"/>
    <col min="11470" max="11470" width="5.77734375" style="284" bestFit="1" customWidth="1"/>
    <col min="11471" max="11687" width="9" style="284"/>
    <col min="11688" max="11688" width="9.33203125" style="284" customWidth="1"/>
    <col min="11689" max="11689" width="34.77734375" style="284" customWidth="1"/>
    <col min="11690" max="11690" width="5.88671875" style="284" customWidth="1"/>
    <col min="11691" max="11691" width="9.33203125" style="284" customWidth="1"/>
    <col min="11692" max="11692" width="9" style="284" customWidth="1"/>
    <col min="11693" max="11693" width="11.109375" style="284" customWidth="1"/>
    <col min="11694" max="11694" width="18.109375" style="284" customWidth="1"/>
    <col min="11695" max="11695" width="6.33203125" style="284" customWidth="1"/>
    <col min="11696" max="11696" width="8" style="284" customWidth="1"/>
    <col min="11697" max="11698" width="6.33203125" style="284" customWidth="1"/>
    <col min="11699" max="11700" width="8" style="284" customWidth="1"/>
    <col min="11701" max="11702" width="4.77734375" style="284" customWidth="1"/>
    <col min="11703" max="11706" width="7.77734375" style="284" customWidth="1"/>
    <col min="11707" max="11707" width="7.88671875" style="284" customWidth="1"/>
    <col min="11708" max="11708" width="7.6640625" style="284" customWidth="1"/>
    <col min="11709" max="11709" width="7.109375" style="284" customWidth="1"/>
    <col min="11710" max="11710" width="7.21875" style="284" customWidth="1"/>
    <col min="11711" max="11711" width="7.33203125" style="284" customWidth="1"/>
    <col min="11712" max="11712" width="5.6640625" style="284" customWidth="1"/>
    <col min="11713" max="11713" width="6" style="284" customWidth="1"/>
    <col min="11714" max="11714" width="8" style="284" customWidth="1"/>
    <col min="11715" max="11724" width="7.77734375" style="284" customWidth="1"/>
    <col min="11725" max="11725" width="5.44140625" style="284" bestFit="1" customWidth="1"/>
    <col min="11726" max="11726" width="5.77734375" style="284" bestFit="1" customWidth="1"/>
    <col min="11727" max="11943" width="9" style="284"/>
    <col min="11944" max="11944" width="9.33203125" style="284" customWidth="1"/>
    <col min="11945" max="11945" width="34.77734375" style="284" customWidth="1"/>
    <col min="11946" max="11946" width="5.88671875" style="284" customWidth="1"/>
    <col min="11947" max="11947" width="9.33203125" style="284" customWidth="1"/>
    <col min="11948" max="11948" width="9" style="284" customWidth="1"/>
    <col min="11949" max="11949" width="11.109375" style="284" customWidth="1"/>
    <col min="11950" max="11950" width="18.109375" style="284" customWidth="1"/>
    <col min="11951" max="11951" width="6.33203125" style="284" customWidth="1"/>
    <col min="11952" max="11952" width="8" style="284" customWidth="1"/>
    <col min="11953" max="11954" width="6.33203125" style="284" customWidth="1"/>
    <col min="11955" max="11956" width="8" style="284" customWidth="1"/>
    <col min="11957" max="11958" width="4.77734375" style="284" customWidth="1"/>
    <col min="11959" max="11962" width="7.77734375" style="284" customWidth="1"/>
    <col min="11963" max="11963" width="7.88671875" style="284" customWidth="1"/>
    <col min="11964" max="11964" width="7.6640625" style="284" customWidth="1"/>
    <col min="11965" max="11965" width="7.109375" style="284" customWidth="1"/>
    <col min="11966" max="11966" width="7.21875" style="284" customWidth="1"/>
    <col min="11967" max="11967" width="7.33203125" style="284" customWidth="1"/>
    <col min="11968" max="11968" width="5.6640625" style="284" customWidth="1"/>
    <col min="11969" max="11969" width="6" style="284" customWidth="1"/>
    <col min="11970" max="11970" width="8" style="284" customWidth="1"/>
    <col min="11971" max="11980" width="7.77734375" style="284" customWidth="1"/>
    <col min="11981" max="11981" width="5.44140625" style="284" bestFit="1" customWidth="1"/>
    <col min="11982" max="11982" width="5.77734375" style="284" bestFit="1" customWidth="1"/>
    <col min="11983" max="12199" width="9" style="284"/>
    <col min="12200" max="12200" width="9.33203125" style="284" customWidth="1"/>
    <col min="12201" max="12201" width="34.77734375" style="284" customWidth="1"/>
    <col min="12202" max="12202" width="5.88671875" style="284" customWidth="1"/>
    <col min="12203" max="12203" width="9.33203125" style="284" customWidth="1"/>
    <col min="12204" max="12204" width="9" style="284" customWidth="1"/>
    <col min="12205" max="12205" width="11.109375" style="284" customWidth="1"/>
    <col min="12206" max="12206" width="18.109375" style="284" customWidth="1"/>
    <col min="12207" max="12207" width="6.33203125" style="284" customWidth="1"/>
    <col min="12208" max="12208" width="8" style="284" customWidth="1"/>
    <col min="12209" max="12210" width="6.33203125" style="284" customWidth="1"/>
    <col min="12211" max="12212" width="8" style="284" customWidth="1"/>
    <col min="12213" max="12214" width="4.77734375" style="284" customWidth="1"/>
    <col min="12215" max="12218" width="7.77734375" style="284" customWidth="1"/>
    <col min="12219" max="12219" width="7.88671875" style="284" customWidth="1"/>
    <col min="12220" max="12220" width="7.6640625" style="284" customWidth="1"/>
    <col min="12221" max="12221" width="7.109375" style="284" customWidth="1"/>
    <col min="12222" max="12222" width="7.21875" style="284" customWidth="1"/>
    <col min="12223" max="12223" width="7.33203125" style="284" customWidth="1"/>
    <col min="12224" max="12224" width="5.6640625" style="284" customWidth="1"/>
    <col min="12225" max="12225" width="6" style="284" customWidth="1"/>
    <col min="12226" max="12226" width="8" style="284" customWidth="1"/>
    <col min="12227" max="12236" width="7.77734375" style="284" customWidth="1"/>
    <col min="12237" max="12237" width="5.44140625" style="284" bestFit="1" customWidth="1"/>
    <col min="12238" max="12238" width="5.77734375" style="284" bestFit="1" customWidth="1"/>
    <col min="12239" max="12455" width="9" style="284"/>
    <col min="12456" max="12456" width="9.33203125" style="284" customWidth="1"/>
    <col min="12457" max="12457" width="34.77734375" style="284" customWidth="1"/>
    <col min="12458" max="12458" width="5.88671875" style="284" customWidth="1"/>
    <col min="12459" max="12459" width="9.33203125" style="284" customWidth="1"/>
    <col min="12460" max="12460" width="9" style="284" customWidth="1"/>
    <col min="12461" max="12461" width="11.109375" style="284" customWidth="1"/>
    <col min="12462" max="12462" width="18.109375" style="284" customWidth="1"/>
    <col min="12463" max="12463" width="6.33203125" style="284" customWidth="1"/>
    <col min="12464" max="12464" width="8" style="284" customWidth="1"/>
    <col min="12465" max="12466" width="6.33203125" style="284" customWidth="1"/>
    <col min="12467" max="12468" width="8" style="284" customWidth="1"/>
    <col min="12469" max="12470" width="4.77734375" style="284" customWidth="1"/>
    <col min="12471" max="12474" width="7.77734375" style="284" customWidth="1"/>
    <col min="12475" max="12475" width="7.88671875" style="284" customWidth="1"/>
    <col min="12476" max="12476" width="7.6640625" style="284" customWidth="1"/>
    <col min="12477" max="12477" width="7.109375" style="284" customWidth="1"/>
    <col min="12478" max="12478" width="7.21875" style="284" customWidth="1"/>
    <col min="12479" max="12479" width="7.33203125" style="284" customWidth="1"/>
    <col min="12480" max="12480" width="5.6640625" style="284" customWidth="1"/>
    <col min="12481" max="12481" width="6" style="284" customWidth="1"/>
    <col min="12482" max="12482" width="8" style="284" customWidth="1"/>
    <col min="12483" max="12492" width="7.77734375" style="284" customWidth="1"/>
    <col min="12493" max="12493" width="5.44140625" style="284" bestFit="1" customWidth="1"/>
    <col min="12494" max="12494" width="5.77734375" style="284" bestFit="1" customWidth="1"/>
    <col min="12495" max="12711" width="9" style="284"/>
    <col min="12712" max="12712" width="9.33203125" style="284" customWidth="1"/>
    <col min="12713" max="12713" width="34.77734375" style="284" customWidth="1"/>
    <col min="12714" max="12714" width="5.88671875" style="284" customWidth="1"/>
    <col min="12715" max="12715" width="9.33203125" style="284" customWidth="1"/>
    <col min="12716" max="12716" width="9" style="284" customWidth="1"/>
    <col min="12717" max="12717" width="11.109375" style="284" customWidth="1"/>
    <col min="12718" max="12718" width="18.109375" style="284" customWidth="1"/>
    <col min="12719" max="12719" width="6.33203125" style="284" customWidth="1"/>
    <col min="12720" max="12720" width="8" style="284" customWidth="1"/>
    <col min="12721" max="12722" width="6.33203125" style="284" customWidth="1"/>
    <col min="12723" max="12724" width="8" style="284" customWidth="1"/>
    <col min="12725" max="12726" width="4.77734375" style="284" customWidth="1"/>
    <col min="12727" max="12730" width="7.77734375" style="284" customWidth="1"/>
    <col min="12731" max="12731" width="7.88671875" style="284" customWidth="1"/>
    <col min="12732" max="12732" width="7.6640625" style="284" customWidth="1"/>
    <col min="12733" max="12733" width="7.109375" style="284" customWidth="1"/>
    <col min="12734" max="12734" width="7.21875" style="284" customWidth="1"/>
    <col min="12735" max="12735" width="7.33203125" style="284" customWidth="1"/>
    <col min="12736" max="12736" width="5.6640625" style="284" customWidth="1"/>
    <col min="12737" max="12737" width="6" style="284" customWidth="1"/>
    <col min="12738" max="12738" width="8" style="284" customWidth="1"/>
    <col min="12739" max="12748" width="7.77734375" style="284" customWidth="1"/>
    <col min="12749" max="12749" width="5.44140625" style="284" bestFit="1" customWidth="1"/>
    <col min="12750" max="12750" width="5.77734375" style="284" bestFit="1" customWidth="1"/>
    <col min="12751" max="12967" width="9" style="284"/>
    <col min="12968" max="12968" width="9.33203125" style="284" customWidth="1"/>
    <col min="12969" max="12969" width="34.77734375" style="284" customWidth="1"/>
    <col min="12970" max="12970" width="5.88671875" style="284" customWidth="1"/>
    <col min="12971" max="12971" width="9.33203125" style="284" customWidth="1"/>
    <col min="12972" max="12972" width="9" style="284" customWidth="1"/>
    <col min="12973" max="12973" width="11.109375" style="284" customWidth="1"/>
    <col min="12974" max="12974" width="18.109375" style="284" customWidth="1"/>
    <col min="12975" max="12975" width="6.33203125" style="284" customWidth="1"/>
    <col min="12976" max="12976" width="8" style="284" customWidth="1"/>
    <col min="12977" max="12978" width="6.33203125" style="284" customWidth="1"/>
    <col min="12979" max="12980" width="8" style="284" customWidth="1"/>
    <col min="12981" max="12982" width="4.77734375" style="284" customWidth="1"/>
    <col min="12983" max="12986" width="7.77734375" style="284" customWidth="1"/>
    <col min="12987" max="12987" width="7.88671875" style="284" customWidth="1"/>
    <col min="12988" max="12988" width="7.6640625" style="284" customWidth="1"/>
    <col min="12989" max="12989" width="7.109375" style="284" customWidth="1"/>
    <col min="12990" max="12990" width="7.21875" style="284" customWidth="1"/>
    <col min="12991" max="12991" width="7.33203125" style="284" customWidth="1"/>
    <col min="12992" max="12992" width="5.6640625" style="284" customWidth="1"/>
    <col min="12993" max="12993" width="6" style="284" customWidth="1"/>
    <col min="12994" max="12994" width="8" style="284" customWidth="1"/>
    <col min="12995" max="13004" width="7.77734375" style="284" customWidth="1"/>
    <col min="13005" max="13005" width="5.44140625" style="284" bestFit="1" customWidth="1"/>
    <col min="13006" max="13006" width="5.77734375" style="284" bestFit="1" customWidth="1"/>
    <col min="13007" max="13223" width="9" style="284"/>
    <col min="13224" max="13224" width="9.33203125" style="284" customWidth="1"/>
    <col min="13225" max="13225" width="34.77734375" style="284" customWidth="1"/>
    <col min="13226" max="13226" width="5.88671875" style="284" customWidth="1"/>
    <col min="13227" max="13227" width="9.33203125" style="284" customWidth="1"/>
    <col min="13228" max="13228" width="9" style="284" customWidth="1"/>
    <col min="13229" max="13229" width="11.109375" style="284" customWidth="1"/>
    <col min="13230" max="13230" width="18.109375" style="284" customWidth="1"/>
    <col min="13231" max="13231" width="6.33203125" style="284" customWidth="1"/>
    <col min="13232" max="13232" width="8" style="284" customWidth="1"/>
    <col min="13233" max="13234" width="6.33203125" style="284" customWidth="1"/>
    <col min="13235" max="13236" width="8" style="284" customWidth="1"/>
    <col min="13237" max="13238" width="4.77734375" style="284" customWidth="1"/>
    <col min="13239" max="13242" width="7.77734375" style="284" customWidth="1"/>
    <col min="13243" max="13243" width="7.88671875" style="284" customWidth="1"/>
    <col min="13244" max="13244" width="7.6640625" style="284" customWidth="1"/>
    <col min="13245" max="13245" width="7.109375" style="284" customWidth="1"/>
    <col min="13246" max="13246" width="7.21875" style="284" customWidth="1"/>
    <col min="13247" max="13247" width="7.33203125" style="284" customWidth="1"/>
    <col min="13248" max="13248" width="5.6640625" style="284" customWidth="1"/>
    <col min="13249" max="13249" width="6" style="284" customWidth="1"/>
    <col min="13250" max="13250" width="8" style="284" customWidth="1"/>
    <col min="13251" max="13260" width="7.77734375" style="284" customWidth="1"/>
    <col min="13261" max="13261" width="5.44140625" style="284" bestFit="1" customWidth="1"/>
    <col min="13262" max="13262" width="5.77734375" style="284" bestFit="1" customWidth="1"/>
    <col min="13263" max="13479" width="9" style="284"/>
    <col min="13480" max="13480" width="9.33203125" style="284" customWidth="1"/>
    <col min="13481" max="13481" width="34.77734375" style="284" customWidth="1"/>
    <col min="13482" max="13482" width="5.88671875" style="284" customWidth="1"/>
    <col min="13483" max="13483" width="9.33203125" style="284" customWidth="1"/>
    <col min="13484" max="13484" width="9" style="284" customWidth="1"/>
    <col min="13485" max="13485" width="11.109375" style="284" customWidth="1"/>
    <col min="13486" max="13486" width="18.109375" style="284" customWidth="1"/>
    <col min="13487" max="13487" width="6.33203125" style="284" customWidth="1"/>
    <col min="13488" max="13488" width="8" style="284" customWidth="1"/>
    <col min="13489" max="13490" width="6.33203125" style="284" customWidth="1"/>
    <col min="13491" max="13492" width="8" style="284" customWidth="1"/>
    <col min="13493" max="13494" width="4.77734375" style="284" customWidth="1"/>
    <col min="13495" max="13498" width="7.77734375" style="284" customWidth="1"/>
    <col min="13499" max="13499" width="7.88671875" style="284" customWidth="1"/>
    <col min="13500" max="13500" width="7.6640625" style="284" customWidth="1"/>
    <col min="13501" max="13501" width="7.109375" style="284" customWidth="1"/>
    <col min="13502" max="13502" width="7.21875" style="284" customWidth="1"/>
    <col min="13503" max="13503" width="7.33203125" style="284" customWidth="1"/>
    <col min="13504" max="13504" width="5.6640625" style="284" customWidth="1"/>
    <col min="13505" max="13505" width="6" style="284" customWidth="1"/>
    <col min="13506" max="13506" width="8" style="284" customWidth="1"/>
    <col min="13507" max="13516" width="7.77734375" style="284" customWidth="1"/>
    <col min="13517" max="13517" width="5.44140625" style="284" bestFit="1" customWidth="1"/>
    <col min="13518" max="13518" width="5.77734375" style="284" bestFit="1" customWidth="1"/>
    <col min="13519" max="13735" width="9" style="284"/>
    <col min="13736" max="13736" width="9.33203125" style="284" customWidth="1"/>
    <col min="13737" max="13737" width="34.77734375" style="284" customWidth="1"/>
    <col min="13738" max="13738" width="5.88671875" style="284" customWidth="1"/>
    <col min="13739" max="13739" width="9.33203125" style="284" customWidth="1"/>
    <col min="13740" max="13740" width="9" style="284" customWidth="1"/>
    <col min="13741" max="13741" width="11.109375" style="284" customWidth="1"/>
    <col min="13742" max="13742" width="18.109375" style="284" customWidth="1"/>
    <col min="13743" max="13743" width="6.33203125" style="284" customWidth="1"/>
    <col min="13744" max="13744" width="8" style="284" customWidth="1"/>
    <col min="13745" max="13746" width="6.33203125" style="284" customWidth="1"/>
    <col min="13747" max="13748" width="8" style="284" customWidth="1"/>
    <col min="13749" max="13750" width="4.77734375" style="284" customWidth="1"/>
    <col min="13751" max="13754" width="7.77734375" style="284" customWidth="1"/>
    <col min="13755" max="13755" width="7.88671875" style="284" customWidth="1"/>
    <col min="13756" max="13756" width="7.6640625" style="284" customWidth="1"/>
    <col min="13757" max="13757" width="7.109375" style="284" customWidth="1"/>
    <col min="13758" max="13758" width="7.21875" style="284" customWidth="1"/>
    <col min="13759" max="13759" width="7.33203125" style="284" customWidth="1"/>
    <col min="13760" max="13760" width="5.6640625" style="284" customWidth="1"/>
    <col min="13761" max="13761" width="6" style="284" customWidth="1"/>
    <col min="13762" max="13762" width="8" style="284" customWidth="1"/>
    <col min="13763" max="13772" width="7.77734375" style="284" customWidth="1"/>
    <col min="13773" max="13773" width="5.44140625" style="284" bestFit="1" customWidth="1"/>
    <col min="13774" max="13774" width="5.77734375" style="284" bestFit="1" customWidth="1"/>
    <col min="13775" max="13991" width="9" style="284"/>
    <col min="13992" max="13992" width="9.33203125" style="284" customWidth="1"/>
    <col min="13993" max="13993" width="34.77734375" style="284" customWidth="1"/>
    <col min="13994" max="13994" width="5.88671875" style="284" customWidth="1"/>
    <col min="13995" max="13995" width="9.33203125" style="284" customWidth="1"/>
    <col min="13996" max="13996" width="9" style="284" customWidth="1"/>
    <col min="13997" max="13997" width="11.109375" style="284" customWidth="1"/>
    <col min="13998" max="13998" width="18.109375" style="284" customWidth="1"/>
    <col min="13999" max="13999" width="6.33203125" style="284" customWidth="1"/>
    <col min="14000" max="14000" width="8" style="284" customWidth="1"/>
    <col min="14001" max="14002" width="6.33203125" style="284" customWidth="1"/>
    <col min="14003" max="14004" width="8" style="284" customWidth="1"/>
    <col min="14005" max="14006" width="4.77734375" style="284" customWidth="1"/>
    <col min="14007" max="14010" width="7.77734375" style="284" customWidth="1"/>
    <col min="14011" max="14011" width="7.88671875" style="284" customWidth="1"/>
    <col min="14012" max="14012" width="7.6640625" style="284" customWidth="1"/>
    <col min="14013" max="14013" width="7.109375" style="284" customWidth="1"/>
    <col min="14014" max="14014" width="7.21875" style="284" customWidth="1"/>
    <col min="14015" max="14015" width="7.33203125" style="284" customWidth="1"/>
    <col min="14016" max="14016" width="5.6640625" style="284" customWidth="1"/>
    <col min="14017" max="14017" width="6" style="284" customWidth="1"/>
    <col min="14018" max="14018" width="8" style="284" customWidth="1"/>
    <col min="14019" max="14028" width="7.77734375" style="284" customWidth="1"/>
    <col min="14029" max="14029" width="5.44140625" style="284" bestFit="1" customWidth="1"/>
    <col min="14030" max="14030" width="5.77734375" style="284" bestFit="1" customWidth="1"/>
    <col min="14031" max="14247" width="9" style="284"/>
    <col min="14248" max="14248" width="9.33203125" style="284" customWidth="1"/>
    <col min="14249" max="14249" width="34.77734375" style="284" customWidth="1"/>
    <col min="14250" max="14250" width="5.88671875" style="284" customWidth="1"/>
    <col min="14251" max="14251" width="9.33203125" style="284" customWidth="1"/>
    <col min="14252" max="14252" width="9" style="284" customWidth="1"/>
    <col min="14253" max="14253" width="11.109375" style="284" customWidth="1"/>
    <col min="14254" max="14254" width="18.109375" style="284" customWidth="1"/>
    <col min="14255" max="14255" width="6.33203125" style="284" customWidth="1"/>
    <col min="14256" max="14256" width="8" style="284" customWidth="1"/>
    <col min="14257" max="14258" width="6.33203125" style="284" customWidth="1"/>
    <col min="14259" max="14260" width="8" style="284" customWidth="1"/>
    <col min="14261" max="14262" width="4.77734375" style="284" customWidth="1"/>
    <col min="14263" max="14266" width="7.77734375" style="284" customWidth="1"/>
    <col min="14267" max="14267" width="7.88671875" style="284" customWidth="1"/>
    <col min="14268" max="14268" width="7.6640625" style="284" customWidth="1"/>
    <col min="14269" max="14269" width="7.109375" style="284" customWidth="1"/>
    <col min="14270" max="14270" width="7.21875" style="284" customWidth="1"/>
    <col min="14271" max="14271" width="7.33203125" style="284" customWidth="1"/>
    <col min="14272" max="14272" width="5.6640625" style="284" customWidth="1"/>
    <col min="14273" max="14273" width="6" style="284" customWidth="1"/>
    <col min="14274" max="14274" width="8" style="284" customWidth="1"/>
    <col min="14275" max="14284" width="7.77734375" style="284" customWidth="1"/>
    <col min="14285" max="14285" width="5.44140625" style="284" bestFit="1" customWidth="1"/>
    <col min="14286" max="14286" width="5.77734375" style="284" bestFit="1" customWidth="1"/>
    <col min="14287" max="14503" width="9" style="284"/>
    <col min="14504" max="14504" width="9.33203125" style="284" customWidth="1"/>
    <col min="14505" max="14505" width="34.77734375" style="284" customWidth="1"/>
    <col min="14506" max="14506" width="5.88671875" style="284" customWidth="1"/>
    <col min="14507" max="14507" width="9.33203125" style="284" customWidth="1"/>
    <col min="14508" max="14508" width="9" style="284" customWidth="1"/>
    <col min="14509" max="14509" width="11.109375" style="284" customWidth="1"/>
    <col min="14510" max="14510" width="18.109375" style="284" customWidth="1"/>
    <col min="14511" max="14511" width="6.33203125" style="284" customWidth="1"/>
    <col min="14512" max="14512" width="8" style="284" customWidth="1"/>
    <col min="14513" max="14514" width="6.33203125" style="284" customWidth="1"/>
    <col min="14515" max="14516" width="8" style="284" customWidth="1"/>
    <col min="14517" max="14518" width="4.77734375" style="284" customWidth="1"/>
    <col min="14519" max="14522" width="7.77734375" style="284" customWidth="1"/>
    <col min="14523" max="14523" width="7.88671875" style="284" customWidth="1"/>
    <col min="14524" max="14524" width="7.6640625" style="284" customWidth="1"/>
    <col min="14525" max="14525" width="7.109375" style="284" customWidth="1"/>
    <col min="14526" max="14526" width="7.21875" style="284" customWidth="1"/>
    <col min="14527" max="14527" width="7.33203125" style="284" customWidth="1"/>
    <col min="14528" max="14528" width="5.6640625" style="284" customWidth="1"/>
    <col min="14529" max="14529" width="6" style="284" customWidth="1"/>
    <col min="14530" max="14530" width="8" style="284" customWidth="1"/>
    <col min="14531" max="14540" width="7.77734375" style="284" customWidth="1"/>
    <col min="14541" max="14541" width="5.44140625" style="284" bestFit="1" customWidth="1"/>
    <col min="14542" max="14542" width="5.77734375" style="284" bestFit="1" customWidth="1"/>
    <col min="14543" max="14759" width="9" style="284"/>
    <col min="14760" max="14760" width="9.33203125" style="284" customWidth="1"/>
    <col min="14761" max="14761" width="34.77734375" style="284" customWidth="1"/>
    <col min="14762" max="14762" width="5.88671875" style="284" customWidth="1"/>
    <col min="14763" max="14763" width="9.33203125" style="284" customWidth="1"/>
    <col min="14764" max="14764" width="9" style="284" customWidth="1"/>
    <col min="14765" max="14765" width="11.109375" style="284" customWidth="1"/>
    <col min="14766" max="14766" width="18.109375" style="284" customWidth="1"/>
    <col min="14767" max="14767" width="6.33203125" style="284" customWidth="1"/>
    <col min="14768" max="14768" width="8" style="284" customWidth="1"/>
    <col min="14769" max="14770" width="6.33203125" style="284" customWidth="1"/>
    <col min="14771" max="14772" width="8" style="284" customWidth="1"/>
    <col min="14773" max="14774" width="4.77734375" style="284" customWidth="1"/>
    <col min="14775" max="14778" width="7.77734375" style="284" customWidth="1"/>
    <col min="14779" max="14779" width="7.88671875" style="284" customWidth="1"/>
    <col min="14780" max="14780" width="7.6640625" style="284" customWidth="1"/>
    <col min="14781" max="14781" width="7.109375" style="284" customWidth="1"/>
    <col min="14782" max="14782" width="7.21875" style="284" customWidth="1"/>
    <col min="14783" max="14783" width="7.33203125" style="284" customWidth="1"/>
    <col min="14784" max="14784" width="5.6640625" style="284" customWidth="1"/>
    <col min="14785" max="14785" width="6" style="284" customWidth="1"/>
    <col min="14786" max="14786" width="8" style="284" customWidth="1"/>
    <col min="14787" max="14796" width="7.77734375" style="284" customWidth="1"/>
    <col min="14797" max="14797" width="5.44140625" style="284" bestFit="1" customWidth="1"/>
    <col min="14798" max="14798" width="5.77734375" style="284" bestFit="1" customWidth="1"/>
    <col min="14799" max="15015" width="9" style="284"/>
    <col min="15016" max="15016" width="9.33203125" style="284" customWidth="1"/>
    <col min="15017" max="15017" width="34.77734375" style="284" customWidth="1"/>
    <col min="15018" max="15018" width="5.88671875" style="284" customWidth="1"/>
    <col min="15019" max="15019" width="9.33203125" style="284" customWidth="1"/>
    <col min="15020" max="15020" width="9" style="284" customWidth="1"/>
    <col min="15021" max="15021" width="11.109375" style="284" customWidth="1"/>
    <col min="15022" max="15022" width="18.109375" style="284" customWidth="1"/>
    <col min="15023" max="15023" width="6.33203125" style="284" customWidth="1"/>
    <col min="15024" max="15024" width="8" style="284" customWidth="1"/>
    <col min="15025" max="15026" width="6.33203125" style="284" customWidth="1"/>
    <col min="15027" max="15028" width="8" style="284" customWidth="1"/>
    <col min="15029" max="15030" width="4.77734375" style="284" customWidth="1"/>
    <col min="15031" max="15034" width="7.77734375" style="284" customWidth="1"/>
    <col min="15035" max="15035" width="7.88671875" style="284" customWidth="1"/>
    <col min="15036" max="15036" width="7.6640625" style="284" customWidth="1"/>
    <col min="15037" max="15037" width="7.109375" style="284" customWidth="1"/>
    <col min="15038" max="15038" width="7.21875" style="284" customWidth="1"/>
    <col min="15039" max="15039" width="7.33203125" style="284" customWidth="1"/>
    <col min="15040" max="15040" width="5.6640625" style="284" customWidth="1"/>
    <col min="15041" max="15041" width="6" style="284" customWidth="1"/>
    <col min="15042" max="15042" width="8" style="284" customWidth="1"/>
    <col min="15043" max="15052" width="7.77734375" style="284" customWidth="1"/>
    <col min="15053" max="15053" width="5.44140625" style="284" bestFit="1" customWidth="1"/>
    <col min="15054" max="15054" width="5.77734375" style="284" bestFit="1" customWidth="1"/>
    <col min="15055" max="15271" width="9" style="284"/>
    <col min="15272" max="15272" width="9.33203125" style="284" customWidth="1"/>
    <col min="15273" max="15273" width="34.77734375" style="284" customWidth="1"/>
    <col min="15274" max="15274" width="5.88671875" style="284" customWidth="1"/>
    <col min="15275" max="15275" width="9.33203125" style="284" customWidth="1"/>
    <col min="15276" max="15276" width="9" style="284" customWidth="1"/>
    <col min="15277" max="15277" width="11.109375" style="284" customWidth="1"/>
    <col min="15278" max="15278" width="18.109375" style="284" customWidth="1"/>
    <col min="15279" max="15279" width="6.33203125" style="284" customWidth="1"/>
    <col min="15280" max="15280" width="8" style="284" customWidth="1"/>
    <col min="15281" max="15282" width="6.33203125" style="284" customWidth="1"/>
    <col min="15283" max="15284" width="8" style="284" customWidth="1"/>
    <col min="15285" max="15286" width="4.77734375" style="284" customWidth="1"/>
    <col min="15287" max="15290" width="7.77734375" style="284" customWidth="1"/>
    <col min="15291" max="15291" width="7.88671875" style="284" customWidth="1"/>
    <col min="15292" max="15292" width="7.6640625" style="284" customWidth="1"/>
    <col min="15293" max="15293" width="7.109375" style="284" customWidth="1"/>
    <col min="15294" max="15294" width="7.21875" style="284" customWidth="1"/>
    <col min="15295" max="15295" width="7.33203125" style="284" customWidth="1"/>
    <col min="15296" max="15296" width="5.6640625" style="284" customWidth="1"/>
    <col min="15297" max="15297" width="6" style="284" customWidth="1"/>
    <col min="15298" max="15298" width="8" style="284" customWidth="1"/>
    <col min="15299" max="15308" width="7.77734375" style="284" customWidth="1"/>
    <col min="15309" max="15309" width="5.44140625" style="284" bestFit="1" customWidth="1"/>
    <col min="15310" max="15310" width="5.77734375" style="284" bestFit="1" customWidth="1"/>
    <col min="15311" max="15527" width="9" style="284"/>
    <col min="15528" max="15528" width="9.33203125" style="284" customWidth="1"/>
    <col min="15529" max="15529" width="34.77734375" style="284" customWidth="1"/>
    <col min="15530" max="15530" width="5.88671875" style="284" customWidth="1"/>
    <col min="15531" max="15531" width="9.33203125" style="284" customWidth="1"/>
    <col min="15532" max="15532" width="9" style="284" customWidth="1"/>
    <col min="15533" max="15533" width="11.109375" style="284" customWidth="1"/>
    <col min="15534" max="15534" width="18.109375" style="284" customWidth="1"/>
    <col min="15535" max="15535" width="6.33203125" style="284" customWidth="1"/>
    <col min="15536" max="15536" width="8" style="284" customWidth="1"/>
    <col min="15537" max="15538" width="6.33203125" style="284" customWidth="1"/>
    <col min="15539" max="15540" width="8" style="284" customWidth="1"/>
    <col min="15541" max="15542" width="4.77734375" style="284" customWidth="1"/>
    <col min="15543" max="15546" width="7.77734375" style="284" customWidth="1"/>
    <col min="15547" max="15547" width="7.88671875" style="284" customWidth="1"/>
    <col min="15548" max="15548" width="7.6640625" style="284" customWidth="1"/>
    <col min="15549" max="15549" width="7.109375" style="284" customWidth="1"/>
    <col min="15550" max="15550" width="7.21875" style="284" customWidth="1"/>
    <col min="15551" max="15551" width="7.33203125" style="284" customWidth="1"/>
    <col min="15552" max="15552" width="5.6640625" style="284" customWidth="1"/>
    <col min="15553" max="15553" width="6" style="284" customWidth="1"/>
    <col min="15554" max="15554" width="8" style="284" customWidth="1"/>
    <col min="15555" max="15564" width="7.77734375" style="284" customWidth="1"/>
    <col min="15565" max="15565" width="5.44140625" style="284" bestFit="1" customWidth="1"/>
    <col min="15566" max="15566" width="5.77734375" style="284" bestFit="1" customWidth="1"/>
    <col min="15567" max="15783" width="9" style="284"/>
    <col min="15784" max="15784" width="9.33203125" style="284" customWidth="1"/>
    <col min="15785" max="15785" width="34.77734375" style="284" customWidth="1"/>
    <col min="15786" max="15786" width="5.88671875" style="284" customWidth="1"/>
    <col min="15787" max="15787" width="9.33203125" style="284" customWidth="1"/>
    <col min="15788" max="15788" width="9" style="284" customWidth="1"/>
    <col min="15789" max="15789" width="11.109375" style="284" customWidth="1"/>
    <col min="15790" max="15790" width="18.109375" style="284" customWidth="1"/>
    <col min="15791" max="15791" width="6.33203125" style="284" customWidth="1"/>
    <col min="15792" max="15792" width="8" style="284" customWidth="1"/>
    <col min="15793" max="15794" width="6.33203125" style="284" customWidth="1"/>
    <col min="15795" max="15796" width="8" style="284" customWidth="1"/>
    <col min="15797" max="15798" width="4.77734375" style="284" customWidth="1"/>
    <col min="15799" max="15802" width="7.77734375" style="284" customWidth="1"/>
    <col min="15803" max="15803" width="7.88671875" style="284" customWidth="1"/>
    <col min="15804" max="15804" width="7.6640625" style="284" customWidth="1"/>
    <col min="15805" max="15805" width="7.109375" style="284" customWidth="1"/>
    <col min="15806" max="15806" width="7.21875" style="284" customWidth="1"/>
    <col min="15807" max="15807" width="7.33203125" style="284" customWidth="1"/>
    <col min="15808" max="15808" width="5.6640625" style="284" customWidth="1"/>
    <col min="15809" max="15809" width="6" style="284" customWidth="1"/>
    <col min="15810" max="15810" width="8" style="284" customWidth="1"/>
    <col min="15811" max="15820" width="7.77734375" style="284" customWidth="1"/>
    <col min="15821" max="15821" width="5.44140625" style="284" bestFit="1" customWidth="1"/>
    <col min="15822" max="15822" width="5.77734375" style="284" bestFit="1" customWidth="1"/>
    <col min="15823" max="16039" width="9" style="284"/>
    <col min="16040" max="16040" width="9.33203125" style="284" customWidth="1"/>
    <col min="16041" max="16041" width="34.77734375" style="284" customWidth="1"/>
    <col min="16042" max="16042" width="5.88671875" style="284" customWidth="1"/>
    <col min="16043" max="16043" width="9.33203125" style="284" customWidth="1"/>
    <col min="16044" max="16044" width="9" style="284" customWidth="1"/>
    <col min="16045" max="16045" width="11.109375" style="284" customWidth="1"/>
    <col min="16046" max="16046" width="18.109375" style="284" customWidth="1"/>
    <col min="16047" max="16047" width="6.33203125" style="284" customWidth="1"/>
    <col min="16048" max="16048" width="8" style="284" customWidth="1"/>
    <col min="16049" max="16050" width="6.33203125" style="284" customWidth="1"/>
    <col min="16051" max="16052" width="8" style="284" customWidth="1"/>
    <col min="16053" max="16054" width="4.77734375" style="284" customWidth="1"/>
    <col min="16055" max="16058" width="7.77734375" style="284" customWidth="1"/>
    <col min="16059" max="16059" width="7.88671875" style="284" customWidth="1"/>
    <col min="16060" max="16060" width="7.6640625" style="284" customWidth="1"/>
    <col min="16061" max="16061" width="7.109375" style="284" customWidth="1"/>
    <col min="16062" max="16062" width="7.21875" style="284" customWidth="1"/>
    <col min="16063" max="16063" width="7.33203125" style="284" customWidth="1"/>
    <col min="16064" max="16064" width="5.6640625" style="284" customWidth="1"/>
    <col min="16065" max="16065" width="6" style="284" customWidth="1"/>
    <col min="16066" max="16066" width="8" style="284" customWidth="1"/>
    <col min="16067" max="16076" width="7.77734375" style="284" customWidth="1"/>
    <col min="16077" max="16077" width="5.44140625" style="284" bestFit="1" customWidth="1"/>
    <col min="16078" max="16078" width="5.77734375" style="284" bestFit="1" customWidth="1"/>
    <col min="16079" max="16311" width="9" style="284"/>
    <col min="16312" max="16384" width="9" style="284" customWidth="1"/>
  </cols>
  <sheetData>
    <row r="1" spans="1:12">
      <c r="A1" s="596" t="s">
        <v>486</v>
      </c>
      <c r="B1" s="596"/>
      <c r="C1" s="596"/>
      <c r="D1" s="596"/>
      <c r="E1" s="596"/>
      <c r="F1" s="596"/>
      <c r="G1" s="596"/>
      <c r="H1" s="596"/>
      <c r="I1" s="596"/>
      <c r="J1" s="596"/>
      <c r="K1" s="596"/>
      <c r="L1" s="596"/>
    </row>
    <row r="2" spans="1:12">
      <c r="B2" s="311"/>
      <c r="C2" s="312"/>
      <c r="D2" s="311"/>
      <c r="E2" s="313"/>
      <c r="F2" s="314"/>
      <c r="G2" s="315"/>
      <c r="H2" s="316"/>
      <c r="I2" s="280"/>
      <c r="J2" s="280"/>
      <c r="K2" s="280"/>
      <c r="L2" s="280"/>
    </row>
    <row r="3" spans="1:12">
      <c r="A3" s="593" t="s">
        <v>488</v>
      </c>
      <c r="B3" s="284" t="s">
        <v>490</v>
      </c>
      <c r="C3" s="593"/>
      <c r="D3" s="593"/>
      <c r="E3" s="593"/>
      <c r="F3" s="594"/>
      <c r="G3" s="593"/>
      <c r="H3" s="593"/>
      <c r="I3" s="280"/>
      <c r="J3" s="280"/>
      <c r="K3" s="280"/>
      <c r="L3" s="280"/>
    </row>
    <row r="4" spans="1:12">
      <c r="A4" s="593" t="s">
        <v>489</v>
      </c>
      <c r="B4" s="284" t="s">
        <v>491</v>
      </c>
      <c r="C4" s="593"/>
      <c r="D4" s="593"/>
      <c r="E4" s="593"/>
      <c r="F4" s="317"/>
      <c r="G4" s="318"/>
      <c r="H4" s="319"/>
      <c r="I4" s="280"/>
      <c r="J4" s="280"/>
      <c r="K4" s="280"/>
      <c r="L4" s="280"/>
    </row>
    <row r="5" spans="1:12">
      <c r="B5" s="320"/>
      <c r="C5" s="321"/>
      <c r="D5" s="322"/>
      <c r="E5" s="323"/>
      <c r="F5" s="317"/>
      <c r="G5" s="318"/>
      <c r="H5" s="319"/>
      <c r="I5" s="603"/>
      <c r="J5" s="603"/>
      <c r="K5" s="603"/>
      <c r="L5" s="603"/>
    </row>
    <row r="6" spans="1:12">
      <c r="A6" s="604" t="s">
        <v>487</v>
      </c>
      <c r="B6" s="324" t="s">
        <v>475</v>
      </c>
      <c r="C6" s="324" t="s">
        <v>476</v>
      </c>
      <c r="D6" s="324" t="s">
        <v>477</v>
      </c>
      <c r="E6" s="325" t="s">
        <v>478</v>
      </c>
      <c r="F6" s="326" t="s">
        <v>479</v>
      </c>
      <c r="G6" s="327" t="s">
        <v>480</v>
      </c>
      <c r="H6" s="328" t="s">
        <v>481</v>
      </c>
      <c r="I6" s="329" t="s">
        <v>482</v>
      </c>
      <c r="J6" s="329" t="s">
        <v>483</v>
      </c>
      <c r="K6" s="330" t="s">
        <v>484</v>
      </c>
      <c r="L6" s="330" t="s">
        <v>485</v>
      </c>
    </row>
    <row r="7" spans="1:12">
      <c r="A7" s="604"/>
      <c r="B7" s="331"/>
      <c r="C7" s="332"/>
      <c r="D7" s="333"/>
      <c r="E7" s="334"/>
      <c r="F7" s="335"/>
      <c r="G7" s="335"/>
      <c r="H7" s="336"/>
      <c r="I7" s="337"/>
      <c r="J7" s="338"/>
      <c r="K7" s="339"/>
      <c r="L7" s="339"/>
    </row>
    <row r="8" spans="1:12">
      <c r="A8" s="604"/>
      <c r="B8" s="340"/>
      <c r="C8" s="341"/>
      <c r="D8" s="340"/>
      <c r="E8" s="334"/>
      <c r="F8" s="342"/>
      <c r="G8" s="335"/>
      <c r="H8" s="343"/>
      <c r="I8" s="338"/>
      <c r="J8" s="338"/>
      <c r="K8" s="339"/>
      <c r="L8" s="339"/>
    </row>
    <row r="9" spans="1:12">
      <c r="A9" s="604"/>
      <c r="B9" s="340"/>
      <c r="C9" s="341"/>
      <c r="D9" s="340"/>
      <c r="E9" s="334"/>
      <c r="F9" s="342"/>
      <c r="G9" s="335"/>
      <c r="H9" s="343"/>
      <c r="I9" s="338"/>
      <c r="J9" s="338"/>
      <c r="K9" s="339"/>
      <c r="L9" s="339"/>
    </row>
    <row r="10" spans="1:12">
      <c r="A10" s="604"/>
      <c r="B10" s="344"/>
      <c r="C10" s="345"/>
      <c r="D10" s="340"/>
      <c r="E10" s="334"/>
      <c r="F10" s="342"/>
      <c r="G10" s="335"/>
      <c r="H10" s="343"/>
      <c r="I10" s="338"/>
      <c r="J10" s="338"/>
      <c r="K10" s="339"/>
      <c r="L10" s="339"/>
    </row>
    <row r="11" spans="1:12">
      <c r="A11" s="604"/>
      <c r="B11" s="346"/>
      <c r="C11" s="345"/>
      <c r="D11" s="340"/>
      <c r="E11" s="334"/>
      <c r="F11" s="342"/>
      <c r="G11" s="335"/>
      <c r="H11" s="343"/>
      <c r="I11" s="338"/>
      <c r="J11" s="338"/>
      <c r="K11" s="339"/>
      <c r="L11" s="339"/>
    </row>
    <row r="12" spans="1:12">
      <c r="A12" s="604"/>
      <c r="B12" s="346"/>
      <c r="C12" s="345"/>
      <c r="D12" s="340"/>
      <c r="E12" s="334"/>
      <c r="F12" s="342"/>
      <c r="G12" s="335"/>
      <c r="H12" s="343"/>
      <c r="I12" s="338"/>
      <c r="J12" s="338"/>
      <c r="K12" s="339"/>
      <c r="L12" s="339"/>
    </row>
    <row r="13" spans="1:12">
      <c r="A13" s="604"/>
      <c r="B13" s="346"/>
      <c r="C13" s="345"/>
      <c r="D13" s="340"/>
      <c r="E13" s="334"/>
      <c r="F13" s="342"/>
      <c r="G13" s="335"/>
      <c r="H13" s="347"/>
      <c r="I13" s="338"/>
      <c r="J13" s="338"/>
      <c r="K13" s="339"/>
      <c r="L13" s="339"/>
    </row>
    <row r="14" spans="1:12">
      <c r="A14" s="604"/>
      <c r="B14" s="346"/>
      <c r="C14" s="348"/>
      <c r="D14" s="340"/>
      <c r="E14" s="334"/>
      <c r="F14" s="342"/>
      <c r="G14" s="335"/>
      <c r="H14" s="347"/>
      <c r="I14" s="338"/>
      <c r="J14" s="338"/>
      <c r="K14" s="339"/>
      <c r="L14" s="339"/>
    </row>
    <row r="15" spans="1:12">
      <c r="A15" s="604"/>
      <c r="B15" s="346"/>
      <c r="C15" s="349"/>
      <c r="D15" s="340"/>
      <c r="E15" s="334"/>
      <c r="F15" s="342"/>
      <c r="G15" s="335"/>
      <c r="H15" s="350"/>
      <c r="I15" s="351"/>
      <c r="J15" s="351"/>
      <c r="K15" s="352"/>
      <c r="L15" s="352"/>
    </row>
    <row r="16" spans="1:12">
      <c r="A16" s="604"/>
      <c r="B16" s="346"/>
      <c r="C16" s="349"/>
      <c r="D16" s="340"/>
      <c r="E16" s="334"/>
      <c r="F16" s="342"/>
      <c r="G16" s="335"/>
      <c r="H16" s="350"/>
      <c r="I16" s="351"/>
      <c r="J16" s="351"/>
      <c r="K16" s="352"/>
      <c r="L16" s="352"/>
    </row>
    <row r="17" spans="1:12">
      <c r="A17" s="604"/>
      <c r="B17" s="340"/>
      <c r="C17" s="341"/>
      <c r="D17" s="340"/>
      <c r="E17" s="334"/>
      <c r="F17" s="335"/>
      <c r="G17" s="335"/>
      <c r="H17" s="347"/>
      <c r="I17" s="338"/>
      <c r="J17" s="338"/>
      <c r="K17" s="339"/>
      <c r="L17" s="339"/>
    </row>
    <row r="18" spans="1:12">
      <c r="A18" s="604"/>
      <c r="B18" s="340"/>
      <c r="C18" s="340"/>
      <c r="D18" s="340"/>
      <c r="E18" s="334"/>
      <c r="F18" s="335"/>
      <c r="G18" s="335"/>
      <c r="H18" s="347"/>
      <c r="I18" s="338"/>
      <c r="J18" s="338"/>
      <c r="K18" s="339"/>
      <c r="L18" s="339"/>
    </row>
    <row r="19" spans="1:12">
      <c r="A19" s="604"/>
      <c r="B19" s="331"/>
      <c r="C19" s="332"/>
      <c r="D19" s="333"/>
      <c r="E19" s="334"/>
      <c r="F19" s="335"/>
      <c r="G19" s="335"/>
      <c r="H19" s="336"/>
      <c r="I19" s="338"/>
      <c r="J19" s="338"/>
      <c r="K19" s="339"/>
      <c r="L19" s="339"/>
    </row>
    <row r="20" spans="1:12">
      <c r="A20" s="604"/>
      <c r="B20" s="353"/>
      <c r="C20" s="345"/>
      <c r="D20" s="340"/>
      <c r="E20" s="334"/>
      <c r="F20" s="342"/>
      <c r="G20" s="335"/>
      <c r="H20" s="343"/>
      <c r="I20" s="338"/>
      <c r="J20" s="338"/>
      <c r="K20" s="339"/>
      <c r="L20" s="339"/>
    </row>
    <row r="21" spans="1:12">
      <c r="A21" s="604"/>
      <c r="B21" s="340"/>
      <c r="C21" s="341"/>
      <c r="D21" s="340"/>
      <c r="E21" s="334"/>
      <c r="F21" s="335"/>
      <c r="G21" s="335"/>
      <c r="H21" s="347"/>
      <c r="I21" s="338"/>
      <c r="J21" s="338"/>
      <c r="K21" s="339"/>
      <c r="L21" s="339"/>
    </row>
    <row r="22" spans="1:12">
      <c r="A22" s="604"/>
      <c r="B22" s="340"/>
      <c r="C22" s="340"/>
      <c r="D22" s="340"/>
      <c r="E22" s="334"/>
      <c r="F22" s="335"/>
      <c r="G22" s="335"/>
      <c r="H22" s="347"/>
      <c r="I22" s="338"/>
      <c r="J22" s="338"/>
      <c r="K22" s="339"/>
      <c r="L22" s="339"/>
    </row>
    <row r="23" spans="1:12">
      <c r="A23" s="604"/>
      <c r="B23" s="340"/>
      <c r="C23" s="340"/>
      <c r="D23" s="340"/>
      <c r="E23" s="334"/>
      <c r="F23" s="335"/>
      <c r="G23" s="335"/>
      <c r="H23" s="347"/>
      <c r="I23" s="338"/>
      <c r="J23" s="338"/>
      <c r="K23" s="339"/>
      <c r="L23" s="339"/>
    </row>
    <row r="24" spans="1:12">
      <c r="A24" s="604"/>
      <c r="B24" s="340"/>
      <c r="C24" s="340"/>
      <c r="D24" s="340"/>
      <c r="E24" s="334"/>
      <c r="F24" s="335"/>
      <c r="G24" s="335"/>
      <c r="H24" s="347"/>
      <c r="I24" s="338"/>
      <c r="J24" s="338"/>
      <c r="K24" s="339"/>
      <c r="L24" s="339"/>
    </row>
    <row r="25" spans="1:12">
      <c r="A25" s="604"/>
      <c r="B25" s="340"/>
      <c r="C25" s="340"/>
      <c r="D25" s="340"/>
      <c r="E25" s="334"/>
      <c r="F25" s="335"/>
      <c r="G25" s="335"/>
      <c r="H25" s="347"/>
      <c r="I25" s="338"/>
      <c r="J25" s="338"/>
      <c r="K25" s="339"/>
      <c r="L25" s="339"/>
    </row>
    <row r="26" spans="1:12">
      <c r="B26" s="363"/>
      <c r="C26" s="364"/>
      <c r="D26" s="365"/>
      <c r="E26" s="367"/>
      <c r="F26" s="358"/>
      <c r="G26" s="368"/>
      <c r="H26" s="366"/>
      <c r="I26" s="360"/>
      <c r="J26" s="360"/>
      <c r="K26" s="361"/>
      <c r="L26" s="362"/>
    </row>
    <row r="27" spans="1:12">
      <c r="B27" s="363"/>
      <c r="C27" s="364"/>
      <c r="D27" s="365"/>
      <c r="E27" s="367"/>
      <c r="F27" s="358"/>
      <c r="G27" s="368"/>
      <c r="H27" s="366"/>
      <c r="I27" s="360"/>
      <c r="J27" s="360"/>
      <c r="K27" s="361"/>
      <c r="L27" s="362"/>
    </row>
    <row r="28" spans="1:12">
      <c r="B28" s="363"/>
      <c r="C28" s="364"/>
      <c r="D28" s="365"/>
      <c r="E28" s="367"/>
      <c r="F28" s="358"/>
      <c r="G28" s="368"/>
      <c r="H28" s="366"/>
      <c r="I28" s="360"/>
      <c r="J28" s="360"/>
      <c r="K28" s="361"/>
      <c r="L28" s="362"/>
    </row>
    <row r="29" spans="1:12">
      <c r="B29" s="363"/>
      <c r="C29" s="364"/>
      <c r="D29" s="365"/>
      <c r="E29" s="367"/>
      <c r="F29" s="358"/>
      <c r="G29" s="368"/>
      <c r="H29" s="366"/>
      <c r="I29" s="360"/>
      <c r="J29" s="360"/>
      <c r="K29" s="361"/>
      <c r="L29" s="362"/>
    </row>
    <row r="30" spans="1:12">
      <c r="B30" s="363"/>
      <c r="C30" s="364"/>
      <c r="D30" s="365"/>
      <c r="E30" s="367"/>
      <c r="F30" s="358"/>
      <c r="G30" s="368"/>
      <c r="H30" s="366"/>
      <c r="I30" s="360"/>
      <c r="J30" s="360"/>
      <c r="K30" s="361"/>
      <c r="L30" s="362"/>
    </row>
    <row r="31" spans="1:12">
      <c r="B31" s="363"/>
      <c r="C31" s="364"/>
      <c r="D31" s="365"/>
      <c r="E31" s="367"/>
      <c r="F31" s="358"/>
      <c r="G31" s="368"/>
      <c r="H31" s="366"/>
      <c r="I31" s="360"/>
      <c r="J31" s="360"/>
      <c r="K31" s="361"/>
      <c r="L31" s="362"/>
    </row>
    <row r="32" spans="1:12">
      <c r="B32" s="363"/>
      <c r="C32" s="364"/>
      <c r="D32" s="365"/>
      <c r="E32" s="367"/>
      <c r="F32" s="358"/>
      <c r="G32" s="368"/>
      <c r="H32" s="366"/>
      <c r="I32" s="360"/>
      <c r="J32" s="360"/>
      <c r="K32" s="361"/>
      <c r="L32" s="362"/>
    </row>
    <row r="33" spans="2:12">
      <c r="B33" s="363"/>
      <c r="C33" s="364"/>
      <c r="D33" s="365"/>
      <c r="E33" s="367"/>
      <c r="F33" s="358"/>
      <c r="G33" s="368"/>
      <c r="H33" s="366"/>
      <c r="I33" s="360"/>
      <c r="J33" s="360"/>
      <c r="K33" s="361"/>
      <c r="L33" s="362"/>
    </row>
    <row r="34" spans="2:12">
      <c r="B34" s="363"/>
      <c r="C34" s="364"/>
      <c r="D34" s="365"/>
      <c r="E34" s="367"/>
      <c r="F34" s="358"/>
      <c r="G34" s="368"/>
      <c r="H34" s="366"/>
      <c r="I34" s="360"/>
      <c r="J34" s="360"/>
      <c r="K34" s="361"/>
      <c r="L34" s="362"/>
    </row>
    <row r="35" spans="2:12">
      <c r="B35" s="363"/>
      <c r="C35" s="364"/>
      <c r="D35" s="365"/>
      <c r="E35" s="367"/>
      <c r="F35" s="358"/>
      <c r="G35" s="368"/>
      <c r="H35" s="366"/>
      <c r="I35" s="360"/>
      <c r="J35" s="360"/>
      <c r="K35" s="361"/>
      <c r="L35" s="362"/>
    </row>
    <row r="36" spans="2:12">
      <c r="B36" s="363"/>
      <c r="C36" s="364"/>
      <c r="D36" s="365"/>
      <c r="E36" s="367"/>
      <c r="F36" s="358"/>
      <c r="G36" s="368"/>
      <c r="H36" s="366"/>
      <c r="I36" s="360"/>
      <c r="J36" s="360"/>
      <c r="K36" s="361"/>
      <c r="L36" s="362"/>
    </row>
    <row r="37" spans="2:12">
      <c r="B37" s="363"/>
      <c r="C37" s="364"/>
      <c r="D37" s="365"/>
      <c r="E37" s="367"/>
      <c r="F37" s="358"/>
      <c r="G37" s="368"/>
      <c r="H37" s="366"/>
      <c r="I37" s="360"/>
      <c r="J37" s="360"/>
      <c r="K37" s="361"/>
      <c r="L37" s="362"/>
    </row>
    <row r="38" spans="2:12">
      <c r="B38" s="363"/>
      <c r="C38" s="364"/>
      <c r="D38" s="365"/>
      <c r="E38" s="367"/>
      <c r="F38" s="358"/>
      <c r="G38" s="368"/>
      <c r="H38" s="366"/>
      <c r="I38" s="360"/>
      <c r="J38" s="360"/>
      <c r="K38" s="361"/>
      <c r="L38" s="362"/>
    </row>
    <row r="39" spans="2:12">
      <c r="B39" s="363"/>
      <c r="C39" s="364"/>
      <c r="D39" s="365"/>
      <c r="E39" s="367"/>
      <c r="F39" s="358"/>
      <c r="G39" s="368"/>
      <c r="H39" s="366"/>
      <c r="I39" s="360"/>
      <c r="J39" s="360"/>
      <c r="K39" s="361"/>
      <c r="L39" s="362"/>
    </row>
    <row r="40" spans="2:12">
      <c r="B40" s="363"/>
      <c r="C40" s="364"/>
      <c r="D40" s="369"/>
      <c r="E40" s="367"/>
      <c r="F40" s="358"/>
      <c r="G40" s="368"/>
      <c r="H40" s="366"/>
      <c r="I40" s="360"/>
      <c r="J40" s="360"/>
      <c r="K40" s="361"/>
      <c r="L40" s="362"/>
    </row>
    <row r="41" spans="2:12">
      <c r="B41" s="363"/>
      <c r="C41" s="364"/>
      <c r="D41" s="369"/>
      <c r="E41" s="367"/>
      <c r="F41" s="358"/>
      <c r="G41" s="368"/>
      <c r="H41" s="366"/>
      <c r="I41" s="360"/>
      <c r="J41" s="360"/>
      <c r="K41" s="361"/>
      <c r="L41" s="362"/>
    </row>
    <row r="42" spans="2:12">
      <c r="B42" s="363"/>
      <c r="C42" s="364"/>
      <c r="D42" s="369"/>
      <c r="E42" s="367"/>
      <c r="F42" s="358"/>
      <c r="G42" s="368"/>
      <c r="H42" s="366"/>
      <c r="I42" s="360"/>
      <c r="J42" s="360"/>
      <c r="K42" s="361"/>
      <c r="L42" s="362"/>
    </row>
    <row r="43" spans="2:12">
      <c r="B43" s="363"/>
      <c r="C43" s="364"/>
      <c r="D43" s="369"/>
      <c r="E43" s="367"/>
      <c r="F43" s="358"/>
      <c r="G43" s="368"/>
      <c r="H43" s="366"/>
      <c r="I43" s="360"/>
      <c r="J43" s="360"/>
      <c r="K43" s="361"/>
      <c r="L43" s="362"/>
    </row>
    <row r="44" spans="2:12">
      <c r="B44" s="363"/>
      <c r="C44" s="364"/>
      <c r="D44" s="369"/>
      <c r="E44" s="367"/>
      <c r="F44" s="358"/>
      <c r="G44" s="368"/>
      <c r="H44" s="366"/>
      <c r="I44" s="360"/>
      <c r="J44" s="360"/>
      <c r="K44" s="361"/>
      <c r="L44" s="362"/>
    </row>
    <row r="45" spans="2:12">
      <c r="B45" s="363"/>
      <c r="C45" s="364"/>
      <c r="D45" s="369"/>
      <c r="E45" s="367"/>
      <c r="F45" s="358"/>
      <c r="G45" s="368"/>
      <c r="H45" s="366"/>
      <c r="I45" s="360"/>
      <c r="J45" s="360"/>
      <c r="K45" s="361"/>
      <c r="L45" s="362"/>
    </row>
    <row r="46" spans="2:12">
      <c r="B46" s="363"/>
      <c r="C46" s="364"/>
      <c r="D46" s="369"/>
      <c r="E46" s="367"/>
      <c r="F46" s="358"/>
      <c r="G46" s="368"/>
      <c r="H46" s="366"/>
      <c r="I46" s="360"/>
      <c r="J46" s="360"/>
      <c r="K46" s="361"/>
      <c r="L46" s="362"/>
    </row>
    <row r="47" spans="2:12">
      <c r="B47" s="363"/>
      <c r="C47" s="364"/>
      <c r="D47" s="369"/>
      <c r="E47" s="367"/>
      <c r="F47" s="358"/>
      <c r="G47" s="368"/>
      <c r="H47" s="366"/>
      <c r="I47" s="360"/>
      <c r="J47" s="360"/>
      <c r="K47" s="361"/>
      <c r="L47" s="362"/>
    </row>
    <row r="48" spans="2:12">
      <c r="B48" s="363"/>
      <c r="C48" s="364"/>
      <c r="D48" s="369"/>
      <c r="E48" s="367"/>
      <c r="F48" s="358"/>
      <c r="G48" s="368"/>
      <c r="H48" s="366"/>
      <c r="I48" s="360"/>
      <c r="J48" s="360"/>
      <c r="K48" s="361"/>
      <c r="L48" s="362"/>
    </row>
    <row r="49" spans="2:12">
      <c r="B49" s="363"/>
      <c r="C49" s="364"/>
      <c r="D49" s="369"/>
      <c r="E49" s="367"/>
      <c r="F49" s="358"/>
      <c r="G49" s="368"/>
      <c r="H49" s="366"/>
      <c r="I49" s="360"/>
      <c r="J49" s="360"/>
      <c r="K49" s="361"/>
      <c r="L49" s="362"/>
    </row>
    <row r="50" spans="2:12">
      <c r="B50" s="363"/>
      <c r="C50" s="364"/>
      <c r="D50" s="369"/>
      <c r="E50" s="367"/>
      <c r="F50" s="358"/>
      <c r="G50" s="368"/>
      <c r="H50" s="366"/>
      <c r="I50" s="360"/>
      <c r="J50" s="360"/>
      <c r="K50" s="361"/>
      <c r="L50" s="362"/>
    </row>
    <row r="51" spans="2:12">
      <c r="B51" s="363"/>
      <c r="C51" s="364"/>
      <c r="D51" s="369"/>
      <c r="E51" s="367"/>
      <c r="F51" s="358"/>
      <c r="G51" s="368"/>
      <c r="H51" s="366"/>
      <c r="I51" s="360"/>
      <c r="J51" s="360"/>
      <c r="K51" s="361"/>
      <c r="L51" s="362"/>
    </row>
    <row r="52" spans="2:12">
      <c r="B52" s="363"/>
      <c r="C52" s="364"/>
      <c r="D52" s="369"/>
      <c r="E52" s="367"/>
      <c r="F52" s="358"/>
      <c r="G52" s="368"/>
      <c r="H52" s="366"/>
      <c r="I52" s="360"/>
      <c r="J52" s="360"/>
      <c r="K52" s="361"/>
      <c r="L52" s="362"/>
    </row>
    <row r="53" spans="2:12">
      <c r="B53" s="363"/>
      <c r="C53" s="364"/>
      <c r="D53" s="369"/>
      <c r="E53" s="367"/>
      <c r="F53" s="358"/>
      <c r="G53" s="368"/>
      <c r="H53" s="366"/>
      <c r="I53" s="360"/>
      <c r="J53" s="360"/>
      <c r="K53" s="361"/>
      <c r="L53" s="362"/>
    </row>
    <row r="54" spans="2:12">
      <c r="B54" s="363"/>
      <c r="C54" s="364"/>
      <c r="D54" s="365"/>
      <c r="E54" s="367"/>
      <c r="F54" s="358"/>
      <c r="G54" s="368"/>
      <c r="H54" s="366"/>
      <c r="I54" s="360"/>
      <c r="J54" s="360"/>
      <c r="K54" s="361"/>
      <c r="L54" s="362"/>
    </row>
    <row r="55" spans="2:12">
      <c r="B55" s="363"/>
      <c r="C55" s="364"/>
      <c r="D55" s="365"/>
      <c r="E55" s="367"/>
      <c r="F55" s="358"/>
      <c r="G55" s="368"/>
      <c r="H55" s="366"/>
      <c r="I55" s="360"/>
      <c r="J55" s="360"/>
      <c r="K55" s="361"/>
      <c r="L55" s="362"/>
    </row>
    <row r="56" spans="2:12">
      <c r="B56" s="363"/>
      <c r="C56" s="364"/>
      <c r="D56" s="369"/>
      <c r="E56" s="367"/>
      <c r="F56" s="358"/>
      <c r="G56" s="368"/>
      <c r="H56" s="366"/>
      <c r="I56" s="360"/>
      <c r="J56" s="360"/>
      <c r="K56" s="361"/>
      <c r="L56" s="362"/>
    </row>
    <row r="57" spans="2:12">
      <c r="B57" s="363"/>
      <c r="C57" s="364"/>
      <c r="D57" s="369"/>
      <c r="E57" s="367"/>
      <c r="F57" s="358"/>
      <c r="G57" s="368"/>
      <c r="H57" s="366"/>
      <c r="I57" s="360"/>
      <c r="J57" s="360"/>
      <c r="K57" s="361"/>
      <c r="L57" s="362"/>
    </row>
    <row r="58" spans="2:12">
      <c r="B58" s="363"/>
      <c r="C58" s="364"/>
      <c r="D58" s="369"/>
      <c r="E58" s="367"/>
      <c r="F58" s="358"/>
      <c r="G58" s="368"/>
      <c r="H58" s="366"/>
      <c r="I58" s="360"/>
      <c r="J58" s="360"/>
      <c r="K58" s="361"/>
      <c r="L58" s="362"/>
    </row>
    <row r="59" spans="2:12">
      <c r="B59" s="363"/>
      <c r="C59" s="364"/>
      <c r="D59" s="369"/>
      <c r="E59" s="367"/>
      <c r="F59" s="358"/>
      <c r="G59" s="368"/>
      <c r="H59" s="366"/>
      <c r="I59" s="360"/>
      <c r="J59" s="360"/>
      <c r="K59" s="361"/>
      <c r="L59" s="362"/>
    </row>
    <row r="60" spans="2:12">
      <c r="B60" s="363"/>
      <c r="C60" s="364"/>
      <c r="D60" s="369"/>
      <c r="E60" s="367"/>
      <c r="F60" s="358"/>
      <c r="G60" s="368"/>
      <c r="H60" s="366"/>
      <c r="I60" s="360"/>
      <c r="J60" s="360"/>
      <c r="K60" s="361"/>
      <c r="L60" s="362"/>
    </row>
    <row r="61" spans="2:12">
      <c r="B61" s="363"/>
      <c r="C61" s="364"/>
      <c r="D61" s="369"/>
      <c r="E61" s="367"/>
      <c r="F61" s="358"/>
      <c r="G61" s="368"/>
      <c r="H61" s="366"/>
      <c r="I61" s="360"/>
      <c r="J61" s="360"/>
      <c r="K61" s="361"/>
      <c r="L61" s="362"/>
    </row>
    <row r="62" spans="2:12">
      <c r="B62" s="363"/>
      <c r="C62" s="364"/>
      <c r="D62" s="369"/>
      <c r="E62" s="367"/>
      <c r="F62" s="358"/>
      <c r="G62" s="368"/>
      <c r="H62" s="366"/>
      <c r="I62" s="360"/>
      <c r="J62" s="360"/>
      <c r="K62" s="361"/>
      <c r="L62" s="362"/>
    </row>
    <row r="63" spans="2:12">
      <c r="B63" s="363"/>
      <c r="C63" s="364"/>
      <c r="D63" s="369"/>
      <c r="E63" s="367"/>
      <c r="F63" s="358"/>
      <c r="G63" s="368"/>
      <c r="H63" s="366"/>
      <c r="I63" s="360"/>
      <c r="J63" s="360"/>
      <c r="K63" s="361"/>
      <c r="L63" s="362"/>
    </row>
    <row r="64" spans="2:12">
      <c r="B64" s="363"/>
      <c r="C64" s="364"/>
      <c r="D64" s="369"/>
      <c r="E64" s="367"/>
      <c r="F64" s="358"/>
      <c r="G64" s="368"/>
      <c r="H64" s="366"/>
      <c r="I64" s="360"/>
      <c r="J64" s="360"/>
      <c r="K64" s="361"/>
      <c r="L64" s="362"/>
    </row>
    <row r="65" spans="2:12">
      <c r="B65" s="363"/>
      <c r="C65" s="364"/>
      <c r="D65" s="369"/>
      <c r="E65" s="367"/>
      <c r="F65" s="358"/>
      <c r="G65" s="368"/>
      <c r="H65" s="366"/>
      <c r="I65" s="360"/>
      <c r="J65" s="360"/>
      <c r="K65" s="361"/>
      <c r="L65" s="362"/>
    </row>
    <row r="66" spans="2:12">
      <c r="B66" s="363"/>
      <c r="C66" s="364"/>
      <c r="D66" s="369"/>
      <c r="E66" s="367"/>
      <c r="F66" s="358"/>
      <c r="G66" s="368"/>
      <c r="H66" s="366"/>
      <c r="I66" s="360"/>
      <c r="J66" s="360"/>
      <c r="K66" s="361"/>
      <c r="L66" s="362"/>
    </row>
    <row r="67" spans="2:12">
      <c r="B67" s="363"/>
      <c r="C67" s="364"/>
      <c r="D67" s="369"/>
      <c r="E67" s="367"/>
      <c r="F67" s="358"/>
      <c r="G67" s="368"/>
      <c r="H67" s="366"/>
      <c r="I67" s="360"/>
      <c r="J67" s="360"/>
      <c r="K67" s="361"/>
      <c r="L67" s="362"/>
    </row>
    <row r="68" spans="2:12">
      <c r="B68" s="363"/>
      <c r="C68" s="364"/>
      <c r="D68" s="365"/>
      <c r="E68" s="367"/>
      <c r="F68" s="358"/>
      <c r="G68" s="368"/>
      <c r="H68" s="366"/>
      <c r="I68" s="360"/>
      <c r="J68" s="360"/>
      <c r="K68" s="361"/>
      <c r="L68" s="362"/>
    </row>
    <row r="69" spans="2:12">
      <c r="B69" s="363"/>
      <c r="C69" s="364"/>
      <c r="D69" s="365"/>
      <c r="E69" s="367"/>
      <c r="F69" s="358"/>
      <c r="G69" s="368"/>
      <c r="H69" s="366"/>
      <c r="I69" s="360"/>
      <c r="J69" s="360"/>
      <c r="K69" s="361"/>
      <c r="L69" s="362"/>
    </row>
    <row r="70" spans="2:12">
      <c r="B70" s="363"/>
      <c r="C70" s="364"/>
      <c r="D70" s="365"/>
      <c r="E70" s="367"/>
      <c r="F70" s="358"/>
      <c r="G70" s="368"/>
      <c r="H70" s="366"/>
      <c r="I70" s="360"/>
      <c r="J70" s="360"/>
      <c r="K70" s="361"/>
      <c r="L70" s="362"/>
    </row>
    <row r="71" spans="2:12">
      <c r="B71" s="363"/>
      <c r="C71" s="364"/>
      <c r="D71" s="365"/>
      <c r="E71" s="367"/>
      <c r="F71" s="358"/>
      <c r="G71" s="368"/>
      <c r="H71" s="366"/>
      <c r="I71" s="360"/>
      <c r="J71" s="360"/>
      <c r="K71" s="361"/>
      <c r="L71" s="362"/>
    </row>
    <row r="72" spans="2:12">
      <c r="B72" s="363"/>
      <c r="C72" s="364"/>
      <c r="D72" s="369"/>
      <c r="E72" s="367"/>
      <c r="F72" s="358"/>
      <c r="G72" s="368"/>
      <c r="H72" s="366"/>
      <c r="I72" s="360"/>
      <c r="J72" s="360"/>
      <c r="K72" s="361"/>
      <c r="L72" s="362"/>
    </row>
    <row r="73" spans="2:12">
      <c r="B73" s="363"/>
      <c r="C73" s="364"/>
      <c r="D73" s="369"/>
      <c r="E73" s="367"/>
      <c r="F73" s="358"/>
      <c r="G73" s="368"/>
      <c r="H73" s="366"/>
      <c r="I73" s="360"/>
      <c r="J73" s="360"/>
      <c r="K73" s="361"/>
      <c r="L73" s="362"/>
    </row>
    <row r="74" spans="2:12">
      <c r="B74" s="363"/>
      <c r="C74" s="364"/>
      <c r="D74" s="369"/>
      <c r="E74" s="367"/>
      <c r="F74" s="358"/>
      <c r="G74" s="368"/>
      <c r="H74" s="366"/>
      <c r="I74" s="360"/>
      <c r="J74" s="360"/>
      <c r="K74" s="361"/>
      <c r="L74" s="362"/>
    </row>
    <row r="75" spans="2:12">
      <c r="B75" s="363"/>
      <c r="C75" s="364"/>
      <c r="D75" s="369"/>
      <c r="E75" s="367"/>
      <c r="F75" s="358"/>
      <c r="G75" s="368"/>
      <c r="H75" s="366"/>
      <c r="I75" s="360"/>
      <c r="J75" s="360"/>
      <c r="K75" s="361"/>
      <c r="L75" s="362"/>
    </row>
    <row r="76" spans="2:12">
      <c r="B76" s="363"/>
      <c r="C76" s="364"/>
      <c r="D76" s="369"/>
      <c r="E76" s="367"/>
      <c r="F76" s="358"/>
      <c r="G76" s="368"/>
      <c r="H76" s="366"/>
      <c r="I76" s="360"/>
      <c r="J76" s="360"/>
      <c r="K76" s="361"/>
      <c r="L76" s="362"/>
    </row>
    <row r="77" spans="2:12">
      <c r="B77" s="363"/>
      <c r="C77" s="364"/>
      <c r="D77" s="369"/>
      <c r="E77" s="367"/>
      <c r="F77" s="358"/>
      <c r="G77" s="368"/>
      <c r="H77" s="366"/>
      <c r="I77" s="360"/>
      <c r="J77" s="360"/>
      <c r="K77" s="361"/>
      <c r="L77" s="362"/>
    </row>
    <row r="78" spans="2:12">
      <c r="B78" s="363"/>
      <c r="C78" s="364"/>
      <c r="D78" s="369"/>
      <c r="E78" s="367"/>
      <c r="F78" s="358"/>
      <c r="G78" s="368"/>
      <c r="H78" s="366"/>
      <c r="I78" s="360"/>
      <c r="J78" s="360"/>
      <c r="K78" s="361"/>
      <c r="L78" s="362"/>
    </row>
    <row r="79" spans="2:12">
      <c r="B79" s="363"/>
      <c r="C79" s="364"/>
      <c r="D79" s="369"/>
      <c r="E79" s="367"/>
      <c r="F79" s="358"/>
      <c r="G79" s="368"/>
      <c r="H79" s="366"/>
      <c r="I79" s="360"/>
      <c r="J79" s="360"/>
      <c r="K79" s="361"/>
      <c r="L79" s="362"/>
    </row>
    <row r="80" spans="2:12">
      <c r="B80" s="363"/>
      <c r="C80" s="364"/>
      <c r="D80" s="365"/>
      <c r="E80" s="367"/>
      <c r="F80" s="358"/>
      <c r="G80" s="368"/>
      <c r="H80" s="366"/>
      <c r="I80" s="360"/>
      <c r="J80" s="360"/>
      <c r="K80" s="361"/>
      <c r="L80" s="362"/>
    </row>
    <row r="81" spans="2:12">
      <c r="B81" s="363"/>
      <c r="C81" s="364"/>
      <c r="D81" s="365"/>
      <c r="E81" s="367"/>
      <c r="F81" s="358"/>
      <c r="G81" s="368"/>
      <c r="H81" s="366"/>
      <c r="I81" s="360"/>
      <c r="J81" s="360"/>
      <c r="K81" s="361"/>
      <c r="L81" s="362"/>
    </row>
    <row r="82" spans="2:12">
      <c r="B82" s="363"/>
      <c r="C82" s="364"/>
      <c r="D82" s="365"/>
      <c r="E82" s="367"/>
      <c r="F82" s="358"/>
      <c r="G82" s="368"/>
      <c r="H82" s="366"/>
      <c r="I82" s="360"/>
      <c r="J82" s="360"/>
      <c r="K82" s="361"/>
      <c r="L82" s="362"/>
    </row>
    <row r="83" spans="2:12">
      <c r="B83" s="363"/>
      <c r="C83" s="364"/>
      <c r="D83" s="365"/>
      <c r="E83" s="367"/>
      <c r="F83" s="358"/>
      <c r="G83" s="368"/>
      <c r="H83" s="366"/>
      <c r="I83" s="360"/>
      <c r="J83" s="360"/>
      <c r="K83" s="361"/>
      <c r="L83" s="362"/>
    </row>
    <row r="84" spans="2:12">
      <c r="B84" s="363"/>
      <c r="C84" s="364"/>
      <c r="D84" s="369"/>
      <c r="E84" s="367"/>
      <c r="F84" s="358"/>
      <c r="G84" s="368"/>
      <c r="H84" s="366"/>
      <c r="I84" s="360"/>
      <c r="J84" s="360"/>
      <c r="K84" s="361"/>
      <c r="L84" s="362"/>
    </row>
    <row r="85" spans="2:12">
      <c r="B85" s="363"/>
      <c r="C85" s="364"/>
      <c r="D85" s="369"/>
      <c r="E85" s="367"/>
      <c r="F85" s="358"/>
      <c r="G85" s="368"/>
      <c r="H85" s="366"/>
      <c r="I85" s="360"/>
      <c r="J85" s="360"/>
      <c r="K85" s="361"/>
      <c r="L85" s="362"/>
    </row>
    <row r="86" spans="2:12">
      <c r="B86" s="363"/>
      <c r="C86" s="364"/>
      <c r="D86" s="369"/>
      <c r="E86" s="367"/>
      <c r="F86" s="358"/>
      <c r="G86" s="368"/>
      <c r="H86" s="366"/>
      <c r="I86" s="360"/>
      <c r="J86" s="360"/>
      <c r="K86" s="361"/>
      <c r="L86" s="362"/>
    </row>
    <row r="87" spans="2:12">
      <c r="B87" s="363"/>
      <c r="C87" s="364"/>
      <c r="D87" s="369"/>
      <c r="E87" s="367"/>
      <c r="F87" s="358"/>
      <c r="G87" s="368"/>
      <c r="H87" s="366"/>
      <c r="I87" s="360"/>
      <c r="J87" s="360"/>
      <c r="K87" s="361"/>
      <c r="L87" s="362"/>
    </row>
    <row r="88" spans="2:12">
      <c r="B88" s="363"/>
      <c r="C88" s="364"/>
      <c r="D88" s="369"/>
      <c r="E88" s="367"/>
      <c r="F88" s="358"/>
      <c r="G88" s="368"/>
      <c r="H88" s="366"/>
      <c r="I88" s="360"/>
      <c r="J88" s="360"/>
      <c r="K88" s="361"/>
      <c r="L88" s="362"/>
    </row>
    <row r="89" spans="2:12">
      <c r="B89" s="363"/>
      <c r="C89" s="364"/>
      <c r="D89" s="369"/>
      <c r="E89" s="367"/>
      <c r="F89" s="358"/>
      <c r="G89" s="368"/>
      <c r="H89" s="366"/>
      <c r="I89" s="360"/>
      <c r="J89" s="360"/>
      <c r="K89" s="361"/>
      <c r="L89" s="362"/>
    </row>
    <row r="90" spans="2:12">
      <c r="B90" s="363"/>
      <c r="C90" s="364"/>
      <c r="D90" s="365"/>
      <c r="E90" s="367"/>
      <c r="F90" s="358"/>
      <c r="G90" s="368"/>
      <c r="H90" s="366"/>
      <c r="I90" s="360"/>
      <c r="J90" s="360"/>
      <c r="K90" s="361"/>
      <c r="L90" s="362"/>
    </row>
    <row r="91" spans="2:12">
      <c r="B91" s="363"/>
      <c r="C91" s="364"/>
      <c r="D91" s="365"/>
      <c r="E91" s="367"/>
      <c r="F91" s="358"/>
      <c r="G91" s="368"/>
      <c r="H91" s="366"/>
      <c r="I91" s="360"/>
      <c r="J91" s="360"/>
      <c r="K91" s="361"/>
      <c r="L91" s="362"/>
    </row>
    <row r="92" spans="2:12">
      <c r="B92" s="363"/>
      <c r="C92" s="364"/>
      <c r="D92" s="369"/>
      <c r="E92" s="367"/>
      <c r="F92" s="358"/>
      <c r="G92" s="368"/>
      <c r="H92" s="366"/>
      <c r="I92" s="360"/>
      <c r="J92" s="360"/>
      <c r="K92" s="361"/>
      <c r="L92" s="362"/>
    </row>
    <row r="93" spans="2:12">
      <c r="B93" s="363"/>
      <c r="C93" s="364"/>
      <c r="D93" s="369"/>
      <c r="E93" s="367"/>
      <c r="F93" s="358"/>
      <c r="G93" s="368"/>
      <c r="H93" s="366"/>
      <c r="I93" s="360"/>
      <c r="J93" s="360"/>
      <c r="K93" s="361"/>
      <c r="L93" s="362"/>
    </row>
    <row r="94" spans="2:12">
      <c r="B94" s="363"/>
      <c r="C94" s="364"/>
      <c r="D94" s="369"/>
      <c r="E94" s="367"/>
      <c r="F94" s="358"/>
      <c r="G94" s="368"/>
      <c r="H94" s="366"/>
      <c r="I94" s="360"/>
      <c r="J94" s="360"/>
      <c r="K94" s="361"/>
      <c r="L94" s="362"/>
    </row>
    <row r="95" spans="2:12">
      <c r="B95" s="363"/>
      <c r="C95" s="364"/>
      <c r="D95" s="369"/>
      <c r="E95" s="367"/>
      <c r="F95" s="358"/>
      <c r="G95" s="368"/>
      <c r="H95" s="366"/>
      <c r="I95" s="360"/>
      <c r="J95" s="360"/>
      <c r="K95" s="361"/>
      <c r="L95" s="362"/>
    </row>
    <row r="96" spans="2:12">
      <c r="B96" s="363"/>
      <c r="C96" s="364"/>
      <c r="D96" s="369"/>
      <c r="E96" s="367"/>
      <c r="F96" s="358"/>
      <c r="G96" s="368"/>
      <c r="H96" s="366"/>
      <c r="I96" s="360"/>
      <c r="J96" s="360"/>
      <c r="K96" s="361"/>
      <c r="L96" s="362"/>
    </row>
    <row r="97" spans="2:12">
      <c r="B97" s="363"/>
      <c r="C97" s="364"/>
      <c r="D97" s="365"/>
      <c r="E97" s="367"/>
      <c r="F97" s="358"/>
      <c r="G97" s="368"/>
      <c r="H97" s="366"/>
      <c r="I97" s="360"/>
      <c r="J97" s="360"/>
      <c r="K97" s="361"/>
      <c r="L97" s="362"/>
    </row>
    <row r="98" spans="2:12">
      <c r="B98" s="363"/>
      <c r="C98" s="364"/>
      <c r="D98" s="365"/>
      <c r="E98" s="367"/>
      <c r="F98" s="358"/>
      <c r="G98" s="368"/>
      <c r="H98" s="366"/>
      <c r="I98" s="360"/>
      <c r="J98" s="360"/>
      <c r="K98" s="361"/>
      <c r="L98" s="362"/>
    </row>
    <row r="99" spans="2:12">
      <c r="B99" s="363"/>
      <c r="C99" s="364"/>
      <c r="D99" s="369"/>
      <c r="E99" s="367"/>
      <c r="F99" s="358"/>
      <c r="G99" s="368"/>
      <c r="H99" s="366"/>
      <c r="I99" s="360"/>
      <c r="J99" s="360"/>
      <c r="K99" s="361"/>
      <c r="L99" s="362"/>
    </row>
    <row r="100" spans="2:12">
      <c r="B100" s="363"/>
      <c r="C100" s="364"/>
      <c r="D100" s="369"/>
      <c r="E100" s="367"/>
      <c r="F100" s="358"/>
      <c r="G100" s="368"/>
      <c r="H100" s="366"/>
      <c r="I100" s="360"/>
      <c r="J100" s="360"/>
      <c r="K100" s="361"/>
      <c r="L100" s="362"/>
    </row>
    <row r="101" spans="2:12">
      <c r="B101" s="363"/>
      <c r="C101" s="364"/>
      <c r="D101" s="369"/>
      <c r="E101" s="367"/>
      <c r="F101" s="358"/>
      <c r="G101" s="368"/>
      <c r="H101" s="366"/>
      <c r="I101" s="360"/>
      <c r="J101" s="360"/>
      <c r="K101" s="361"/>
      <c r="L101" s="362"/>
    </row>
    <row r="102" spans="2:12">
      <c r="B102" s="363"/>
      <c r="C102" s="364"/>
      <c r="D102" s="369"/>
      <c r="E102" s="367"/>
      <c r="F102" s="358"/>
      <c r="G102" s="368"/>
      <c r="H102" s="366"/>
      <c r="I102" s="360"/>
      <c r="J102" s="360"/>
      <c r="K102" s="361"/>
      <c r="L102" s="362"/>
    </row>
    <row r="103" spans="2:12">
      <c r="B103" s="363"/>
      <c r="C103" s="364"/>
      <c r="D103" s="369"/>
      <c r="E103" s="367"/>
      <c r="F103" s="358"/>
      <c r="G103" s="368"/>
      <c r="H103" s="366"/>
      <c r="I103" s="360"/>
      <c r="J103" s="360"/>
      <c r="K103" s="361"/>
      <c r="L103" s="362"/>
    </row>
    <row r="104" spans="2:12">
      <c r="B104" s="363"/>
      <c r="C104" s="364"/>
      <c r="D104" s="369"/>
      <c r="E104" s="367"/>
      <c r="F104" s="358"/>
      <c r="G104" s="368"/>
      <c r="H104" s="366"/>
      <c r="I104" s="360"/>
      <c r="J104" s="360"/>
      <c r="K104" s="361"/>
      <c r="L104" s="362"/>
    </row>
    <row r="105" spans="2:12">
      <c r="B105" s="363"/>
      <c r="C105" s="364"/>
      <c r="D105" s="369"/>
      <c r="E105" s="367"/>
      <c r="F105" s="358"/>
      <c r="G105" s="368"/>
      <c r="H105" s="366"/>
      <c r="I105" s="360"/>
      <c r="J105" s="360"/>
      <c r="K105" s="361"/>
      <c r="L105" s="362"/>
    </row>
    <row r="106" spans="2:12">
      <c r="B106" s="363"/>
      <c r="C106" s="364"/>
      <c r="D106" s="369"/>
      <c r="E106" s="367"/>
      <c r="F106" s="358"/>
      <c r="G106" s="368"/>
      <c r="H106" s="366"/>
      <c r="I106" s="360"/>
      <c r="J106" s="360"/>
      <c r="K106" s="361"/>
      <c r="L106" s="362"/>
    </row>
    <row r="107" spans="2:12">
      <c r="B107" s="363"/>
      <c r="C107" s="364"/>
      <c r="D107" s="369"/>
      <c r="E107" s="367"/>
      <c r="F107" s="358"/>
      <c r="G107" s="368"/>
      <c r="H107" s="366"/>
      <c r="I107" s="360"/>
      <c r="J107" s="360"/>
      <c r="K107" s="361"/>
      <c r="L107" s="362"/>
    </row>
    <row r="108" spans="2:12">
      <c r="B108" s="363"/>
      <c r="C108" s="364"/>
      <c r="D108" s="369"/>
      <c r="E108" s="367"/>
      <c r="F108" s="358"/>
      <c r="G108" s="368"/>
      <c r="H108" s="366"/>
      <c r="I108" s="360"/>
      <c r="J108" s="360"/>
      <c r="K108" s="361"/>
      <c r="L108" s="362"/>
    </row>
    <row r="109" spans="2:12">
      <c r="B109" s="363"/>
      <c r="C109" s="364"/>
      <c r="D109" s="365"/>
      <c r="E109" s="367"/>
      <c r="F109" s="358"/>
      <c r="G109" s="368"/>
      <c r="H109" s="366"/>
      <c r="I109" s="360"/>
      <c r="J109" s="360"/>
      <c r="K109" s="361"/>
      <c r="L109" s="362"/>
    </row>
    <row r="110" spans="2:12">
      <c r="B110" s="363"/>
      <c r="C110" s="364"/>
      <c r="D110" s="365"/>
      <c r="E110" s="367"/>
      <c r="F110" s="358"/>
      <c r="G110" s="368"/>
      <c r="H110" s="366"/>
      <c r="I110" s="360"/>
      <c r="J110" s="360"/>
      <c r="K110" s="361"/>
      <c r="L110" s="362"/>
    </row>
    <row r="111" spans="2:12">
      <c r="B111" s="363"/>
      <c r="C111" s="364"/>
      <c r="D111" s="369"/>
      <c r="E111" s="367"/>
      <c r="F111" s="358"/>
      <c r="G111" s="368"/>
      <c r="H111" s="366"/>
      <c r="I111" s="360"/>
      <c r="J111" s="360"/>
      <c r="K111" s="361"/>
      <c r="L111" s="362"/>
    </row>
    <row r="112" spans="2:12">
      <c r="B112" s="363"/>
      <c r="C112" s="364"/>
      <c r="D112" s="369"/>
      <c r="E112" s="367"/>
      <c r="F112" s="358"/>
      <c r="G112" s="368"/>
      <c r="H112" s="366"/>
      <c r="I112" s="360"/>
      <c r="J112" s="360"/>
      <c r="K112" s="361"/>
      <c r="L112" s="362"/>
    </row>
    <row r="113" spans="2:12">
      <c r="B113" s="363"/>
      <c r="C113" s="364"/>
      <c r="D113" s="369"/>
      <c r="E113" s="367"/>
      <c r="F113" s="358"/>
      <c r="G113" s="368"/>
      <c r="H113" s="366"/>
      <c r="I113" s="360"/>
      <c r="J113" s="360"/>
      <c r="K113" s="361"/>
      <c r="L113" s="362"/>
    </row>
    <row r="114" spans="2:12">
      <c r="B114" s="363"/>
      <c r="C114" s="364"/>
      <c r="D114" s="369"/>
      <c r="E114" s="367"/>
      <c r="F114" s="358"/>
      <c r="G114" s="368"/>
      <c r="H114" s="366"/>
      <c r="I114" s="360"/>
      <c r="J114" s="360"/>
      <c r="K114" s="361"/>
      <c r="L114" s="362"/>
    </row>
    <row r="115" spans="2:12">
      <c r="B115" s="363"/>
      <c r="C115" s="364"/>
      <c r="D115" s="369"/>
      <c r="E115" s="367"/>
      <c r="F115" s="358"/>
      <c r="G115" s="368"/>
      <c r="H115" s="366"/>
      <c r="I115" s="360"/>
      <c r="J115" s="360"/>
      <c r="K115" s="361"/>
      <c r="L115" s="362"/>
    </row>
    <row r="116" spans="2:12">
      <c r="B116" s="363"/>
      <c r="C116" s="364"/>
      <c r="D116" s="369"/>
      <c r="E116" s="367"/>
      <c r="F116" s="358"/>
      <c r="G116" s="368"/>
      <c r="H116" s="366"/>
      <c r="I116" s="360"/>
      <c r="J116" s="360"/>
      <c r="K116" s="361"/>
      <c r="L116" s="362"/>
    </row>
    <row r="117" spans="2:12">
      <c r="B117" s="363"/>
      <c r="C117" s="364"/>
      <c r="D117" s="365"/>
      <c r="E117" s="367"/>
      <c r="F117" s="358"/>
      <c r="G117" s="368"/>
      <c r="H117" s="366"/>
      <c r="I117" s="360"/>
      <c r="J117" s="360"/>
      <c r="K117" s="361"/>
      <c r="L117" s="362"/>
    </row>
    <row r="118" spans="2:12">
      <c r="B118" s="363"/>
      <c r="C118" s="364"/>
      <c r="D118" s="365"/>
      <c r="E118" s="367"/>
      <c r="F118" s="358"/>
      <c r="G118" s="368"/>
      <c r="H118" s="366"/>
      <c r="I118" s="360"/>
      <c r="J118" s="360"/>
      <c r="K118" s="361"/>
      <c r="L118" s="362"/>
    </row>
    <row r="119" spans="2:12">
      <c r="B119" s="363"/>
      <c r="C119" s="364"/>
      <c r="D119" s="369"/>
      <c r="E119" s="367"/>
      <c r="F119" s="358"/>
      <c r="G119" s="368"/>
      <c r="H119" s="366"/>
      <c r="I119" s="360"/>
      <c r="J119" s="360"/>
      <c r="K119" s="361"/>
      <c r="L119" s="362"/>
    </row>
    <row r="120" spans="2:12">
      <c r="B120" s="363"/>
      <c r="C120" s="364"/>
      <c r="D120" s="369"/>
      <c r="E120" s="367"/>
      <c r="F120" s="358"/>
      <c r="G120" s="368"/>
      <c r="H120" s="366"/>
      <c r="I120" s="360"/>
      <c r="J120" s="360"/>
      <c r="K120" s="361"/>
      <c r="L120" s="362"/>
    </row>
    <row r="121" spans="2:12">
      <c r="B121" s="363"/>
      <c r="C121" s="364"/>
      <c r="D121" s="369"/>
      <c r="E121" s="367"/>
      <c r="F121" s="358"/>
      <c r="G121" s="368"/>
      <c r="H121" s="366"/>
      <c r="I121" s="360"/>
      <c r="J121" s="360"/>
      <c r="K121" s="361"/>
      <c r="L121" s="362"/>
    </row>
    <row r="122" spans="2:12">
      <c r="B122" s="363"/>
      <c r="C122" s="364"/>
      <c r="D122" s="369"/>
      <c r="E122" s="367"/>
      <c r="F122" s="358"/>
      <c r="G122" s="368"/>
      <c r="H122" s="366"/>
      <c r="I122" s="360"/>
      <c r="J122" s="360"/>
      <c r="K122" s="361"/>
      <c r="L122" s="362"/>
    </row>
    <row r="123" spans="2:12">
      <c r="B123" s="363"/>
      <c r="C123" s="364"/>
      <c r="D123" s="369"/>
      <c r="E123" s="367"/>
      <c r="F123" s="358"/>
      <c r="G123" s="368"/>
      <c r="H123" s="366"/>
      <c r="I123" s="360"/>
      <c r="J123" s="360"/>
      <c r="K123" s="361"/>
      <c r="L123" s="362"/>
    </row>
    <row r="124" spans="2:12">
      <c r="B124" s="363"/>
      <c r="C124" s="364"/>
      <c r="D124" s="365"/>
      <c r="E124" s="367"/>
      <c r="F124" s="358"/>
      <c r="G124" s="368"/>
      <c r="H124" s="366"/>
      <c r="I124" s="360"/>
      <c r="J124" s="360"/>
      <c r="K124" s="361"/>
      <c r="L124" s="362"/>
    </row>
    <row r="125" spans="2:12">
      <c r="B125" s="363"/>
      <c r="C125" s="364"/>
      <c r="D125" s="365"/>
      <c r="E125" s="367"/>
      <c r="F125" s="358"/>
      <c r="G125" s="368"/>
      <c r="H125" s="366"/>
      <c r="I125" s="360"/>
      <c r="J125" s="360"/>
      <c r="K125" s="361"/>
      <c r="L125" s="362"/>
    </row>
    <row r="126" spans="2:12">
      <c r="B126" s="363"/>
      <c r="C126" s="364"/>
      <c r="D126" s="369"/>
      <c r="E126" s="367"/>
      <c r="F126" s="358"/>
      <c r="G126" s="368"/>
      <c r="H126" s="366"/>
      <c r="I126" s="360"/>
      <c r="J126" s="360"/>
      <c r="K126" s="361"/>
      <c r="L126" s="362"/>
    </row>
    <row r="127" spans="2:12">
      <c r="B127" s="363"/>
      <c r="C127" s="364"/>
      <c r="D127" s="369"/>
      <c r="E127" s="367"/>
      <c r="F127" s="358"/>
      <c r="G127" s="368"/>
      <c r="H127" s="366"/>
      <c r="I127" s="360"/>
      <c r="J127" s="360"/>
      <c r="K127" s="361"/>
      <c r="L127" s="362"/>
    </row>
    <row r="128" spans="2:12">
      <c r="B128" s="363"/>
      <c r="C128" s="364"/>
      <c r="D128" s="369"/>
      <c r="E128" s="367"/>
      <c r="F128" s="358"/>
      <c r="G128" s="368"/>
      <c r="H128" s="366"/>
      <c r="I128" s="360"/>
      <c r="J128" s="360"/>
      <c r="K128" s="361"/>
      <c r="L128" s="362"/>
    </row>
    <row r="129" spans="2:12">
      <c r="B129" s="363"/>
      <c r="C129" s="364"/>
      <c r="D129" s="369"/>
      <c r="E129" s="367"/>
      <c r="F129" s="358"/>
      <c r="G129" s="368"/>
      <c r="H129" s="366"/>
      <c r="I129" s="360"/>
      <c r="J129" s="360"/>
      <c r="K129" s="361"/>
      <c r="L129" s="362"/>
    </row>
    <row r="130" spans="2:12">
      <c r="B130" s="363"/>
      <c r="C130" s="364"/>
      <c r="D130" s="369"/>
      <c r="E130" s="367"/>
      <c r="F130" s="358"/>
      <c r="G130" s="368"/>
      <c r="H130" s="366"/>
      <c r="I130" s="360"/>
      <c r="J130" s="360"/>
      <c r="K130" s="361"/>
      <c r="L130" s="362"/>
    </row>
    <row r="131" spans="2:12">
      <c r="B131" s="363"/>
      <c r="C131" s="364"/>
      <c r="D131" s="369"/>
      <c r="E131" s="367"/>
      <c r="F131" s="358"/>
      <c r="G131" s="368"/>
      <c r="H131" s="366"/>
      <c r="I131" s="360"/>
      <c r="J131" s="360"/>
      <c r="K131" s="361"/>
      <c r="L131" s="362"/>
    </row>
    <row r="132" spans="2:12">
      <c r="B132" s="363"/>
      <c r="C132" s="364"/>
      <c r="D132" s="369"/>
      <c r="E132" s="367"/>
      <c r="F132" s="358"/>
      <c r="G132" s="368"/>
      <c r="H132" s="366"/>
      <c r="I132" s="360"/>
      <c r="J132" s="360"/>
      <c r="K132" s="361"/>
      <c r="L132" s="362"/>
    </row>
    <row r="133" spans="2:12">
      <c r="B133" s="363"/>
      <c r="C133" s="364"/>
      <c r="D133" s="369"/>
      <c r="E133" s="367"/>
      <c r="F133" s="358"/>
      <c r="G133" s="368"/>
      <c r="H133" s="366"/>
      <c r="I133" s="360"/>
      <c r="J133" s="360"/>
      <c r="K133" s="361"/>
      <c r="L133" s="362"/>
    </row>
    <row r="134" spans="2:12">
      <c r="B134" s="363"/>
      <c r="C134" s="364"/>
      <c r="D134" s="369"/>
      <c r="E134" s="367"/>
      <c r="F134" s="358"/>
      <c r="G134" s="368"/>
      <c r="H134" s="366"/>
      <c r="I134" s="360"/>
      <c r="J134" s="360"/>
      <c r="K134" s="361"/>
      <c r="L134" s="362"/>
    </row>
    <row r="135" spans="2:12">
      <c r="B135" s="363"/>
      <c r="C135" s="364"/>
      <c r="D135" s="369"/>
      <c r="E135" s="367"/>
      <c r="F135" s="358"/>
      <c r="G135" s="368"/>
      <c r="H135" s="366"/>
      <c r="I135" s="360"/>
      <c r="J135" s="360"/>
      <c r="K135" s="361"/>
      <c r="L135" s="362"/>
    </row>
    <row r="136" spans="2:12">
      <c r="B136" s="363"/>
      <c r="C136" s="364"/>
      <c r="D136" s="369"/>
      <c r="E136" s="367"/>
      <c r="F136" s="358"/>
      <c r="G136" s="368"/>
      <c r="H136" s="366"/>
      <c r="I136" s="360"/>
      <c r="J136" s="360"/>
      <c r="K136" s="361"/>
      <c r="L136" s="362"/>
    </row>
    <row r="137" spans="2:12">
      <c r="B137" s="363"/>
      <c r="C137" s="364"/>
      <c r="D137" s="369"/>
      <c r="E137" s="367"/>
      <c r="F137" s="358"/>
      <c r="G137" s="368"/>
      <c r="H137" s="366"/>
      <c r="I137" s="360"/>
      <c r="J137" s="360"/>
      <c r="K137" s="361"/>
      <c r="L137" s="362"/>
    </row>
    <row r="138" spans="2:12">
      <c r="B138" s="363"/>
      <c r="C138" s="364"/>
      <c r="D138" s="369"/>
      <c r="E138" s="367"/>
      <c r="F138" s="358"/>
      <c r="G138" s="368"/>
      <c r="H138" s="366"/>
      <c r="I138" s="360"/>
      <c r="J138" s="360"/>
      <c r="K138" s="361"/>
      <c r="L138" s="362"/>
    </row>
    <row r="139" spans="2:12">
      <c r="B139" s="363"/>
      <c r="C139" s="364"/>
      <c r="D139" s="369"/>
      <c r="E139" s="367"/>
      <c r="F139" s="358"/>
      <c r="G139" s="368"/>
      <c r="H139" s="366"/>
      <c r="I139" s="360"/>
      <c r="J139" s="360"/>
      <c r="K139" s="361"/>
      <c r="L139" s="362"/>
    </row>
    <row r="140" spans="2:12">
      <c r="B140" s="363"/>
      <c r="C140" s="364"/>
      <c r="D140" s="369"/>
      <c r="E140" s="367"/>
      <c r="F140" s="358"/>
      <c r="G140" s="368"/>
      <c r="H140" s="366"/>
      <c r="I140" s="360"/>
      <c r="J140" s="360"/>
      <c r="K140" s="361"/>
      <c r="L140" s="362"/>
    </row>
    <row r="141" spans="2:12">
      <c r="B141" s="363"/>
      <c r="C141" s="364"/>
      <c r="D141" s="365"/>
      <c r="E141" s="367"/>
      <c r="F141" s="358"/>
      <c r="G141" s="368"/>
      <c r="H141" s="366"/>
      <c r="I141" s="360"/>
      <c r="J141" s="360"/>
      <c r="K141" s="361"/>
      <c r="L141" s="362"/>
    </row>
    <row r="142" spans="2:12">
      <c r="B142" s="363"/>
      <c r="C142" s="364"/>
      <c r="D142" s="365"/>
      <c r="E142" s="367"/>
      <c r="F142" s="358"/>
      <c r="G142" s="368"/>
      <c r="H142" s="366"/>
      <c r="I142" s="360"/>
      <c r="J142" s="360"/>
      <c r="K142" s="361"/>
      <c r="L142" s="362"/>
    </row>
    <row r="143" spans="2:12">
      <c r="B143" s="363"/>
      <c r="C143" s="364"/>
      <c r="D143" s="369"/>
      <c r="E143" s="367"/>
      <c r="F143" s="358"/>
      <c r="G143" s="368"/>
      <c r="H143" s="366"/>
      <c r="I143" s="360"/>
      <c r="J143" s="360"/>
      <c r="K143" s="361"/>
      <c r="L143" s="362"/>
    </row>
    <row r="144" spans="2:12">
      <c r="B144" s="363"/>
      <c r="C144" s="364"/>
      <c r="D144" s="369"/>
      <c r="E144" s="367"/>
      <c r="F144" s="358"/>
      <c r="G144" s="368"/>
      <c r="H144" s="366"/>
      <c r="I144" s="360"/>
      <c r="J144" s="360"/>
      <c r="K144" s="361"/>
      <c r="L144" s="362"/>
    </row>
    <row r="145" spans="2:12">
      <c r="B145" s="363"/>
      <c r="C145" s="364"/>
      <c r="D145" s="369"/>
      <c r="E145" s="367"/>
      <c r="F145" s="358"/>
      <c r="G145" s="368"/>
      <c r="H145" s="366"/>
      <c r="I145" s="360"/>
      <c r="J145" s="360"/>
      <c r="K145" s="361"/>
      <c r="L145" s="362"/>
    </row>
    <row r="146" spans="2:12">
      <c r="B146" s="363"/>
      <c r="C146" s="364"/>
      <c r="D146" s="369"/>
      <c r="E146" s="367"/>
      <c r="F146" s="358"/>
      <c r="G146" s="368"/>
      <c r="H146" s="366"/>
      <c r="I146" s="360"/>
      <c r="J146" s="360"/>
      <c r="K146" s="361"/>
      <c r="L146" s="362"/>
    </row>
    <row r="147" spans="2:12">
      <c r="B147" s="363"/>
      <c r="C147" s="364"/>
      <c r="D147" s="369"/>
      <c r="E147" s="367"/>
      <c r="F147" s="358"/>
      <c r="G147" s="368"/>
      <c r="H147" s="366"/>
      <c r="I147" s="360"/>
      <c r="J147" s="360"/>
      <c r="K147" s="361"/>
      <c r="L147" s="362"/>
    </row>
    <row r="148" spans="2:12">
      <c r="B148" s="363"/>
      <c r="C148" s="364"/>
      <c r="D148" s="369"/>
      <c r="E148" s="367"/>
      <c r="F148" s="358"/>
      <c r="G148" s="368"/>
      <c r="H148" s="366"/>
      <c r="I148" s="360"/>
      <c r="J148" s="360"/>
      <c r="K148" s="361"/>
      <c r="L148" s="362"/>
    </row>
    <row r="149" spans="2:12">
      <c r="B149" s="363"/>
      <c r="C149" s="364"/>
      <c r="D149" s="369"/>
      <c r="E149" s="367"/>
      <c r="F149" s="358"/>
      <c r="G149" s="368"/>
      <c r="H149" s="366"/>
      <c r="I149" s="360"/>
      <c r="J149" s="360"/>
      <c r="K149" s="361"/>
      <c r="L149" s="362"/>
    </row>
    <row r="150" spans="2:12">
      <c r="B150" s="363"/>
      <c r="C150" s="364"/>
      <c r="D150" s="369"/>
      <c r="E150" s="367"/>
      <c r="F150" s="358"/>
      <c r="G150" s="368"/>
      <c r="H150" s="366"/>
      <c r="I150" s="360"/>
      <c r="J150" s="360"/>
      <c r="K150" s="361"/>
      <c r="L150" s="362"/>
    </row>
    <row r="151" spans="2:12">
      <c r="B151" s="363"/>
      <c r="C151" s="364"/>
      <c r="D151" s="369"/>
      <c r="E151" s="367"/>
      <c r="F151" s="358"/>
      <c r="G151" s="368"/>
      <c r="H151" s="366"/>
      <c r="I151" s="360"/>
      <c r="J151" s="360"/>
      <c r="K151" s="361"/>
      <c r="L151" s="362"/>
    </row>
    <row r="152" spans="2:12">
      <c r="B152" s="363"/>
      <c r="C152" s="364"/>
      <c r="D152" s="369"/>
      <c r="E152" s="367"/>
      <c r="F152" s="358"/>
      <c r="G152" s="368"/>
      <c r="H152" s="366"/>
      <c r="I152" s="360"/>
      <c r="J152" s="360"/>
      <c r="K152" s="361"/>
      <c r="L152" s="362"/>
    </row>
    <row r="153" spans="2:12">
      <c r="B153" s="363"/>
      <c r="C153" s="364"/>
      <c r="D153" s="369"/>
      <c r="E153" s="367"/>
      <c r="F153" s="358"/>
      <c r="G153" s="368"/>
      <c r="H153" s="366"/>
      <c r="I153" s="360"/>
      <c r="J153" s="360"/>
      <c r="K153" s="361"/>
      <c r="L153" s="362"/>
    </row>
    <row r="154" spans="2:12">
      <c r="B154" s="363"/>
      <c r="C154" s="364"/>
      <c r="D154" s="369"/>
      <c r="E154" s="367"/>
      <c r="F154" s="358"/>
      <c r="G154" s="368"/>
      <c r="H154" s="366"/>
      <c r="I154" s="360"/>
      <c r="J154" s="360"/>
      <c r="K154" s="361"/>
      <c r="L154" s="362"/>
    </row>
    <row r="155" spans="2:12">
      <c r="B155" s="363"/>
      <c r="C155" s="364"/>
      <c r="D155" s="369"/>
      <c r="E155" s="367"/>
      <c r="F155" s="358"/>
      <c r="G155" s="368"/>
      <c r="H155" s="366"/>
      <c r="I155" s="360"/>
      <c r="J155" s="360"/>
      <c r="K155" s="361"/>
      <c r="L155" s="362"/>
    </row>
    <row r="156" spans="2:12">
      <c r="B156" s="363"/>
      <c r="C156" s="364"/>
      <c r="D156" s="369"/>
      <c r="E156" s="367"/>
      <c r="F156" s="358"/>
      <c r="G156" s="368"/>
      <c r="H156" s="366"/>
      <c r="I156" s="360"/>
      <c r="J156" s="360"/>
      <c r="K156" s="361"/>
      <c r="L156" s="362"/>
    </row>
    <row r="157" spans="2:12">
      <c r="B157" s="363"/>
      <c r="C157" s="364"/>
      <c r="D157" s="365"/>
      <c r="E157" s="367"/>
      <c r="F157" s="358"/>
      <c r="G157" s="368"/>
      <c r="H157" s="366"/>
      <c r="I157" s="360"/>
      <c r="J157" s="360"/>
      <c r="K157" s="361"/>
      <c r="L157" s="362"/>
    </row>
    <row r="158" spans="2:12">
      <c r="B158" s="363"/>
      <c r="C158" s="364"/>
      <c r="D158" s="365"/>
      <c r="E158" s="367"/>
      <c r="F158" s="358"/>
      <c r="G158" s="368"/>
      <c r="H158" s="366"/>
      <c r="I158" s="360"/>
      <c r="J158" s="360"/>
      <c r="K158" s="361"/>
      <c r="L158" s="362"/>
    </row>
    <row r="159" spans="2:12">
      <c r="B159" s="363"/>
      <c r="C159" s="364"/>
      <c r="D159" s="369"/>
      <c r="E159" s="367"/>
      <c r="F159" s="358"/>
      <c r="G159" s="368"/>
      <c r="H159" s="366"/>
      <c r="I159" s="360"/>
      <c r="J159" s="360"/>
      <c r="K159" s="361"/>
      <c r="L159" s="362"/>
    </row>
    <row r="160" spans="2:12">
      <c r="B160" s="363"/>
      <c r="C160" s="364"/>
      <c r="D160" s="369"/>
      <c r="E160" s="367"/>
      <c r="F160" s="358"/>
      <c r="G160" s="368"/>
      <c r="H160" s="366"/>
      <c r="I160" s="360"/>
      <c r="J160" s="360"/>
      <c r="K160" s="361"/>
      <c r="L160" s="362"/>
    </row>
    <row r="161" spans="2:12">
      <c r="B161" s="363"/>
      <c r="C161" s="364"/>
      <c r="D161" s="369"/>
      <c r="E161" s="367"/>
      <c r="F161" s="358"/>
      <c r="G161" s="368"/>
      <c r="H161" s="366"/>
      <c r="I161" s="360"/>
      <c r="J161" s="360"/>
      <c r="K161" s="361"/>
      <c r="L161" s="362"/>
    </row>
    <row r="162" spans="2:12">
      <c r="B162" s="363"/>
      <c r="C162" s="364"/>
      <c r="D162" s="369"/>
      <c r="E162" s="367"/>
      <c r="F162" s="358"/>
      <c r="G162" s="368"/>
      <c r="H162" s="366"/>
      <c r="I162" s="360"/>
      <c r="J162" s="360"/>
      <c r="K162" s="361"/>
      <c r="L162" s="362"/>
    </row>
    <row r="163" spans="2:12">
      <c r="B163" s="363"/>
      <c r="C163" s="364"/>
      <c r="D163" s="369"/>
      <c r="E163" s="367"/>
      <c r="F163" s="358"/>
      <c r="G163" s="368"/>
      <c r="H163" s="366"/>
      <c r="I163" s="360"/>
      <c r="J163" s="360"/>
      <c r="K163" s="361"/>
      <c r="L163" s="362"/>
    </row>
    <row r="164" spans="2:12">
      <c r="B164" s="363"/>
      <c r="C164" s="364"/>
      <c r="D164" s="369"/>
      <c r="E164" s="367"/>
      <c r="F164" s="358"/>
      <c r="G164" s="368"/>
      <c r="H164" s="366"/>
      <c r="I164" s="360"/>
      <c r="J164" s="360"/>
      <c r="K164" s="361"/>
      <c r="L164" s="362"/>
    </row>
    <row r="165" spans="2:12">
      <c r="B165" s="363"/>
      <c r="C165" s="364"/>
      <c r="D165" s="369"/>
      <c r="E165" s="367"/>
      <c r="F165" s="358"/>
      <c r="G165" s="368"/>
      <c r="H165" s="366"/>
      <c r="I165" s="360"/>
      <c r="J165" s="360"/>
      <c r="K165" s="361"/>
      <c r="L165" s="362"/>
    </row>
    <row r="166" spans="2:12">
      <c r="B166" s="363"/>
      <c r="C166" s="364"/>
      <c r="D166" s="369"/>
      <c r="E166" s="367"/>
      <c r="F166" s="358"/>
      <c r="G166" s="368"/>
      <c r="H166" s="366"/>
      <c r="I166" s="360"/>
      <c r="J166" s="360"/>
      <c r="K166" s="361"/>
      <c r="L166" s="362"/>
    </row>
    <row r="167" spans="2:12">
      <c r="B167" s="363"/>
      <c r="C167" s="364"/>
      <c r="D167" s="369"/>
      <c r="E167" s="367"/>
      <c r="F167" s="358"/>
      <c r="G167" s="368"/>
      <c r="H167" s="366"/>
      <c r="I167" s="360"/>
      <c r="J167" s="360"/>
      <c r="K167" s="361"/>
      <c r="L167" s="362"/>
    </row>
    <row r="168" spans="2:12">
      <c r="B168" s="363"/>
      <c r="C168" s="364"/>
      <c r="D168" s="369"/>
      <c r="E168" s="367"/>
      <c r="F168" s="358"/>
      <c r="G168" s="368"/>
      <c r="H168" s="366"/>
      <c r="I168" s="360"/>
      <c r="J168" s="360"/>
      <c r="K168" s="361"/>
      <c r="L168" s="362"/>
    </row>
    <row r="169" spans="2:12">
      <c r="B169" s="363"/>
      <c r="C169" s="364"/>
      <c r="D169" s="369"/>
      <c r="E169" s="367"/>
      <c r="F169" s="358"/>
      <c r="G169" s="368"/>
      <c r="H169" s="366"/>
      <c r="I169" s="360"/>
      <c r="J169" s="360"/>
      <c r="K169" s="361"/>
      <c r="L169" s="362"/>
    </row>
    <row r="170" spans="2:12">
      <c r="B170" s="363"/>
      <c r="C170" s="364"/>
      <c r="D170" s="369"/>
      <c r="E170" s="367"/>
      <c r="F170" s="358"/>
      <c r="G170" s="368"/>
      <c r="H170" s="366"/>
      <c r="I170" s="360"/>
      <c r="J170" s="360"/>
      <c r="K170" s="361"/>
      <c r="L170" s="362"/>
    </row>
    <row r="171" spans="2:12">
      <c r="B171" s="363"/>
      <c r="C171" s="364"/>
      <c r="D171" s="369"/>
      <c r="E171" s="367"/>
      <c r="F171" s="358"/>
      <c r="G171" s="368"/>
      <c r="H171" s="366"/>
      <c r="I171" s="360"/>
      <c r="J171" s="360"/>
      <c r="K171" s="361"/>
      <c r="L171" s="362"/>
    </row>
    <row r="172" spans="2:12">
      <c r="B172" s="363"/>
      <c r="C172" s="364"/>
      <c r="D172" s="369"/>
      <c r="E172" s="367"/>
      <c r="F172" s="358"/>
      <c r="G172" s="368"/>
      <c r="H172" s="366"/>
      <c r="I172" s="360"/>
      <c r="J172" s="360"/>
      <c r="K172" s="361"/>
      <c r="L172" s="362"/>
    </row>
    <row r="173" spans="2:12">
      <c r="B173" s="363"/>
      <c r="C173" s="364"/>
      <c r="D173" s="369"/>
      <c r="E173" s="367"/>
      <c r="F173" s="358"/>
      <c r="G173" s="368"/>
      <c r="H173" s="366"/>
      <c r="I173" s="360"/>
      <c r="J173" s="360"/>
      <c r="K173" s="361"/>
      <c r="L173" s="362"/>
    </row>
    <row r="174" spans="2:12">
      <c r="B174" s="363"/>
      <c r="C174" s="364"/>
      <c r="D174" s="369"/>
      <c r="E174" s="367"/>
      <c r="F174" s="358"/>
      <c r="G174" s="368"/>
      <c r="H174" s="366"/>
      <c r="I174" s="360"/>
      <c r="J174" s="360"/>
      <c r="K174" s="361"/>
      <c r="L174" s="362"/>
    </row>
    <row r="175" spans="2:12">
      <c r="B175" s="363"/>
      <c r="C175" s="364"/>
      <c r="D175" s="365"/>
      <c r="E175" s="367"/>
      <c r="F175" s="358"/>
      <c r="G175" s="368"/>
      <c r="H175" s="366"/>
      <c r="I175" s="360"/>
      <c r="J175" s="360"/>
      <c r="K175" s="361"/>
      <c r="L175" s="362"/>
    </row>
    <row r="176" spans="2:12">
      <c r="B176" s="363"/>
      <c r="C176" s="364"/>
      <c r="D176" s="365"/>
      <c r="E176" s="367"/>
      <c r="F176" s="358"/>
      <c r="G176" s="368"/>
      <c r="H176" s="366"/>
      <c r="I176" s="360"/>
      <c r="J176" s="360"/>
      <c r="K176" s="361"/>
      <c r="L176" s="362"/>
    </row>
    <row r="177" spans="2:12">
      <c r="B177" s="363"/>
      <c r="C177" s="364"/>
      <c r="D177" s="369"/>
      <c r="E177" s="367"/>
      <c r="F177" s="358"/>
      <c r="G177" s="368"/>
      <c r="H177" s="366"/>
      <c r="I177" s="360"/>
      <c r="J177" s="360"/>
      <c r="K177" s="361"/>
      <c r="L177" s="362"/>
    </row>
    <row r="178" spans="2:12">
      <c r="B178" s="363"/>
      <c r="C178" s="364"/>
      <c r="D178" s="369"/>
      <c r="E178" s="367"/>
      <c r="F178" s="358"/>
      <c r="G178" s="368"/>
      <c r="H178" s="366"/>
      <c r="I178" s="360"/>
      <c r="J178" s="360"/>
      <c r="K178" s="361"/>
      <c r="L178" s="362"/>
    </row>
    <row r="179" spans="2:12">
      <c r="B179" s="363"/>
      <c r="C179" s="364"/>
      <c r="D179" s="369"/>
      <c r="E179" s="367"/>
      <c r="F179" s="358"/>
      <c r="G179" s="368"/>
      <c r="H179" s="366"/>
      <c r="I179" s="360"/>
      <c r="J179" s="360"/>
      <c r="K179" s="361"/>
      <c r="L179" s="362"/>
    </row>
    <row r="180" spans="2:12">
      <c r="B180" s="363"/>
      <c r="C180" s="364"/>
      <c r="D180" s="369"/>
      <c r="E180" s="367"/>
      <c r="F180" s="358"/>
      <c r="G180" s="368"/>
      <c r="H180" s="366"/>
      <c r="I180" s="360"/>
      <c r="J180" s="360"/>
      <c r="K180" s="361"/>
      <c r="L180" s="362"/>
    </row>
    <row r="181" spans="2:12">
      <c r="B181" s="363"/>
      <c r="C181" s="364"/>
      <c r="D181" s="369"/>
      <c r="E181" s="367"/>
      <c r="F181" s="358"/>
      <c r="G181" s="368"/>
      <c r="H181" s="366"/>
      <c r="I181" s="360"/>
      <c r="J181" s="360"/>
      <c r="K181" s="361"/>
      <c r="L181" s="362"/>
    </row>
    <row r="182" spans="2:12">
      <c r="B182" s="363"/>
      <c r="C182" s="364"/>
      <c r="D182" s="369"/>
      <c r="E182" s="367"/>
      <c r="F182" s="358"/>
      <c r="G182" s="368"/>
      <c r="H182" s="366"/>
      <c r="I182" s="360"/>
      <c r="J182" s="360"/>
      <c r="K182" s="361"/>
      <c r="L182" s="362"/>
    </row>
    <row r="183" spans="2:12">
      <c r="B183" s="363"/>
      <c r="C183" s="364"/>
      <c r="D183" s="369"/>
      <c r="E183" s="367"/>
      <c r="F183" s="358"/>
      <c r="G183" s="368"/>
      <c r="H183" s="366"/>
      <c r="I183" s="360"/>
      <c r="J183" s="360"/>
      <c r="K183" s="361"/>
      <c r="L183" s="362"/>
    </row>
    <row r="184" spans="2:12">
      <c r="B184" s="363"/>
      <c r="C184" s="364"/>
      <c r="D184" s="369"/>
      <c r="E184" s="367"/>
      <c r="F184" s="358"/>
      <c r="G184" s="368"/>
      <c r="H184" s="366"/>
      <c r="I184" s="360"/>
      <c r="J184" s="360"/>
      <c r="K184" s="361"/>
      <c r="L184" s="362"/>
    </row>
    <row r="185" spans="2:12">
      <c r="B185" s="363"/>
      <c r="C185" s="364"/>
      <c r="D185" s="369"/>
      <c r="E185" s="367"/>
      <c r="F185" s="358"/>
      <c r="G185" s="368"/>
      <c r="H185" s="366"/>
      <c r="I185" s="360"/>
      <c r="J185" s="360"/>
      <c r="K185" s="361"/>
      <c r="L185" s="362"/>
    </row>
    <row r="186" spans="2:12">
      <c r="B186" s="363"/>
      <c r="C186" s="364"/>
      <c r="D186" s="369"/>
      <c r="E186" s="367"/>
      <c r="F186" s="358"/>
      <c r="G186" s="368"/>
      <c r="H186" s="366"/>
      <c r="I186" s="360"/>
      <c r="J186" s="360"/>
      <c r="K186" s="361"/>
      <c r="L186" s="362"/>
    </row>
    <row r="187" spans="2:12">
      <c r="B187" s="363"/>
      <c r="C187" s="364"/>
      <c r="D187" s="369"/>
      <c r="E187" s="367"/>
      <c r="F187" s="358"/>
      <c r="G187" s="368"/>
      <c r="H187" s="366"/>
      <c r="I187" s="360"/>
      <c r="J187" s="360"/>
      <c r="K187" s="361"/>
      <c r="L187" s="362"/>
    </row>
    <row r="188" spans="2:12">
      <c r="B188" s="363"/>
      <c r="C188" s="364"/>
      <c r="D188" s="369"/>
      <c r="E188" s="367"/>
      <c r="F188" s="358"/>
      <c r="G188" s="368"/>
      <c r="H188" s="366"/>
      <c r="I188" s="360"/>
      <c r="J188" s="360"/>
      <c r="K188" s="361"/>
      <c r="L188" s="362"/>
    </row>
    <row r="189" spans="2:12">
      <c r="B189" s="363"/>
      <c r="C189" s="364"/>
      <c r="D189" s="369"/>
      <c r="E189" s="367"/>
      <c r="F189" s="358"/>
      <c r="G189" s="368"/>
      <c r="H189" s="366"/>
      <c r="I189" s="360"/>
      <c r="J189" s="360"/>
      <c r="K189" s="361"/>
      <c r="L189" s="362"/>
    </row>
    <row r="190" spans="2:12">
      <c r="B190" s="363"/>
      <c r="C190" s="364"/>
      <c r="D190" s="369"/>
      <c r="E190" s="367"/>
      <c r="F190" s="358"/>
      <c r="G190" s="368"/>
      <c r="H190" s="366"/>
      <c r="I190" s="360"/>
      <c r="J190" s="360"/>
      <c r="K190" s="361"/>
      <c r="L190" s="362"/>
    </row>
    <row r="191" spans="2:12">
      <c r="B191" s="363"/>
      <c r="C191" s="364"/>
      <c r="D191" s="369"/>
      <c r="E191" s="367"/>
      <c r="F191" s="358"/>
      <c r="G191" s="368"/>
      <c r="H191" s="366"/>
      <c r="I191" s="360"/>
      <c r="J191" s="360"/>
      <c r="K191" s="361"/>
      <c r="L191" s="362"/>
    </row>
    <row r="192" spans="2:12">
      <c r="B192" s="363"/>
      <c r="C192" s="364"/>
      <c r="D192" s="365"/>
      <c r="E192" s="367"/>
      <c r="F192" s="358"/>
      <c r="G192" s="368"/>
      <c r="H192" s="366"/>
      <c r="I192" s="360"/>
      <c r="J192" s="360"/>
      <c r="K192" s="361"/>
      <c r="L192" s="362"/>
    </row>
    <row r="193" spans="2:12">
      <c r="B193" s="363"/>
      <c r="C193" s="364"/>
      <c r="D193" s="365"/>
      <c r="E193" s="367"/>
      <c r="F193" s="358"/>
      <c r="G193" s="368"/>
      <c r="H193" s="366"/>
      <c r="I193" s="360"/>
      <c r="J193" s="360"/>
      <c r="K193" s="361"/>
      <c r="L193" s="362"/>
    </row>
    <row r="194" spans="2:12">
      <c r="B194" s="363"/>
      <c r="C194" s="364"/>
      <c r="D194" s="369"/>
      <c r="E194" s="367"/>
      <c r="F194" s="358"/>
      <c r="G194" s="368"/>
      <c r="H194" s="366"/>
      <c r="I194" s="360"/>
      <c r="J194" s="360"/>
      <c r="K194" s="361"/>
      <c r="L194" s="362"/>
    </row>
    <row r="195" spans="2:12">
      <c r="B195" s="363"/>
      <c r="C195" s="364"/>
      <c r="D195" s="369"/>
      <c r="E195" s="367"/>
      <c r="F195" s="358"/>
      <c r="G195" s="368"/>
      <c r="H195" s="366"/>
      <c r="I195" s="360"/>
      <c r="J195" s="360"/>
      <c r="K195" s="361"/>
      <c r="L195" s="362"/>
    </row>
    <row r="196" spans="2:12">
      <c r="B196" s="363"/>
      <c r="C196" s="364"/>
      <c r="D196" s="369"/>
      <c r="E196" s="367"/>
      <c r="F196" s="358"/>
      <c r="G196" s="368"/>
      <c r="H196" s="366"/>
      <c r="I196" s="360"/>
      <c r="J196" s="360"/>
      <c r="K196" s="361"/>
      <c r="L196" s="362"/>
    </row>
    <row r="197" spans="2:12">
      <c r="B197" s="363"/>
      <c r="C197" s="364"/>
      <c r="D197" s="369"/>
      <c r="E197" s="367"/>
      <c r="F197" s="358"/>
      <c r="G197" s="368"/>
      <c r="H197" s="366"/>
      <c r="I197" s="360"/>
      <c r="J197" s="360"/>
      <c r="K197" s="361"/>
      <c r="L197" s="362"/>
    </row>
    <row r="198" spans="2:12">
      <c r="B198" s="363"/>
      <c r="C198" s="364"/>
      <c r="D198" s="369"/>
      <c r="E198" s="367"/>
      <c r="F198" s="358"/>
      <c r="G198" s="368"/>
      <c r="H198" s="366"/>
      <c r="I198" s="360"/>
      <c r="J198" s="360"/>
      <c r="K198" s="361"/>
      <c r="L198" s="362"/>
    </row>
    <row r="199" spans="2:12">
      <c r="B199" s="363"/>
      <c r="C199" s="364"/>
      <c r="D199" s="369"/>
      <c r="E199" s="367"/>
      <c r="F199" s="358"/>
      <c r="G199" s="368"/>
      <c r="H199" s="366"/>
      <c r="I199" s="360"/>
      <c r="J199" s="360"/>
      <c r="K199" s="361"/>
      <c r="L199" s="362"/>
    </row>
    <row r="200" spans="2:12">
      <c r="B200" s="363"/>
      <c r="C200" s="364"/>
      <c r="D200" s="369"/>
      <c r="E200" s="367"/>
      <c r="F200" s="358"/>
      <c r="G200" s="368"/>
      <c r="H200" s="366"/>
      <c r="I200" s="360"/>
      <c r="J200" s="360"/>
      <c r="K200" s="361"/>
      <c r="L200" s="362"/>
    </row>
    <row r="201" spans="2:12">
      <c r="B201" s="363"/>
      <c r="C201" s="364"/>
      <c r="D201" s="369"/>
      <c r="E201" s="367"/>
      <c r="F201" s="358"/>
      <c r="G201" s="368"/>
      <c r="H201" s="366"/>
      <c r="I201" s="360"/>
      <c r="J201" s="360"/>
      <c r="K201" s="361"/>
      <c r="L201" s="362"/>
    </row>
    <row r="202" spans="2:12">
      <c r="B202" s="363"/>
      <c r="C202" s="364"/>
      <c r="D202" s="369"/>
      <c r="E202" s="367"/>
      <c r="F202" s="358"/>
      <c r="G202" s="368"/>
      <c r="H202" s="366"/>
      <c r="I202" s="360"/>
      <c r="J202" s="360"/>
      <c r="K202" s="361"/>
      <c r="L202" s="362"/>
    </row>
    <row r="203" spans="2:12">
      <c r="B203" s="363"/>
      <c r="C203" s="364"/>
      <c r="D203" s="369"/>
      <c r="E203" s="367"/>
      <c r="F203" s="358"/>
      <c r="G203" s="368"/>
      <c r="H203" s="366"/>
      <c r="I203" s="360"/>
      <c r="J203" s="360"/>
      <c r="K203" s="361"/>
      <c r="L203" s="362"/>
    </row>
    <row r="204" spans="2:12">
      <c r="B204" s="363"/>
      <c r="C204" s="364"/>
      <c r="D204" s="369"/>
      <c r="E204" s="367"/>
      <c r="F204" s="358"/>
      <c r="G204" s="368"/>
      <c r="H204" s="366"/>
      <c r="I204" s="360"/>
      <c r="J204" s="360"/>
      <c r="K204" s="361"/>
      <c r="L204" s="362"/>
    </row>
    <row r="205" spans="2:12">
      <c r="B205" s="363"/>
      <c r="C205" s="364"/>
      <c r="D205" s="369"/>
      <c r="E205" s="367"/>
      <c r="F205" s="358"/>
      <c r="G205" s="368"/>
      <c r="H205" s="366"/>
      <c r="I205" s="360"/>
      <c r="J205" s="360"/>
      <c r="K205" s="361"/>
      <c r="L205" s="362"/>
    </row>
    <row r="206" spans="2:12">
      <c r="B206" s="363"/>
      <c r="C206" s="364"/>
      <c r="D206" s="369"/>
      <c r="E206" s="367"/>
      <c r="F206" s="358"/>
      <c r="G206" s="368"/>
      <c r="H206" s="366"/>
      <c r="I206" s="360"/>
      <c r="J206" s="360"/>
      <c r="K206" s="361"/>
      <c r="L206" s="362"/>
    </row>
    <row r="207" spans="2:12">
      <c r="B207" s="363"/>
      <c r="C207" s="364"/>
      <c r="D207" s="369"/>
      <c r="E207" s="367"/>
      <c r="F207" s="358"/>
      <c r="G207" s="368"/>
      <c r="H207" s="366"/>
      <c r="I207" s="360"/>
      <c r="J207" s="360"/>
      <c r="K207" s="361"/>
      <c r="L207" s="362"/>
    </row>
    <row r="208" spans="2:12">
      <c r="B208" s="363"/>
      <c r="C208" s="364"/>
      <c r="D208" s="369"/>
      <c r="E208" s="367"/>
      <c r="F208" s="358"/>
      <c r="G208" s="368"/>
      <c r="H208" s="366"/>
      <c r="I208" s="360"/>
      <c r="J208" s="360"/>
      <c r="K208" s="361"/>
      <c r="L208" s="362"/>
    </row>
    <row r="209" spans="2:12">
      <c r="B209" s="363"/>
      <c r="C209" s="364"/>
      <c r="D209" s="364"/>
      <c r="E209" s="367"/>
      <c r="F209" s="358"/>
      <c r="G209" s="368"/>
      <c r="H209" s="366"/>
      <c r="I209" s="360"/>
      <c r="J209" s="360"/>
      <c r="K209" s="361"/>
      <c r="L209" s="362"/>
    </row>
    <row r="210" spans="2:12">
      <c r="B210" s="363"/>
      <c r="C210" s="364"/>
      <c r="D210" s="365"/>
      <c r="E210" s="367"/>
      <c r="F210" s="358"/>
      <c r="G210" s="368"/>
      <c r="H210" s="366"/>
      <c r="I210" s="360"/>
      <c r="J210" s="360"/>
      <c r="K210" s="361"/>
      <c r="L210" s="362"/>
    </row>
    <row r="211" spans="2:12">
      <c r="B211" s="363"/>
      <c r="C211" s="364"/>
      <c r="D211" s="369"/>
      <c r="E211" s="367"/>
      <c r="F211" s="358"/>
      <c r="G211" s="368"/>
      <c r="H211" s="366"/>
      <c r="I211" s="360"/>
      <c r="J211" s="360"/>
      <c r="K211" s="361"/>
      <c r="L211" s="362"/>
    </row>
    <row r="212" spans="2:12">
      <c r="B212" s="363"/>
      <c r="C212" s="364"/>
      <c r="D212" s="369"/>
      <c r="E212" s="367"/>
      <c r="F212" s="358"/>
      <c r="G212" s="368"/>
      <c r="H212" s="366"/>
      <c r="I212" s="360"/>
      <c r="J212" s="360"/>
      <c r="K212" s="361"/>
      <c r="L212" s="362"/>
    </row>
    <row r="213" spans="2:12">
      <c r="B213" s="363"/>
      <c r="C213" s="364"/>
      <c r="D213" s="369"/>
      <c r="E213" s="367"/>
      <c r="F213" s="358"/>
      <c r="G213" s="368"/>
      <c r="H213" s="366"/>
      <c r="I213" s="360"/>
      <c r="J213" s="360"/>
      <c r="K213" s="361"/>
      <c r="L213" s="362"/>
    </row>
    <row r="214" spans="2:12">
      <c r="B214" s="363"/>
      <c r="C214" s="364"/>
      <c r="D214" s="369"/>
      <c r="E214" s="367"/>
      <c r="F214" s="358"/>
      <c r="G214" s="368"/>
      <c r="H214" s="366"/>
      <c r="I214" s="360"/>
      <c r="J214" s="360"/>
      <c r="K214" s="361"/>
      <c r="L214" s="362"/>
    </row>
    <row r="215" spans="2:12">
      <c r="B215" s="363"/>
      <c r="C215" s="364"/>
      <c r="D215" s="369"/>
      <c r="E215" s="367"/>
      <c r="F215" s="358"/>
      <c r="G215" s="368"/>
      <c r="H215" s="366"/>
      <c r="I215" s="360"/>
      <c r="J215" s="360"/>
      <c r="K215" s="361"/>
      <c r="L215" s="362"/>
    </row>
    <row r="216" spans="2:12">
      <c r="B216" s="363"/>
      <c r="C216" s="364"/>
      <c r="D216" s="369"/>
      <c r="E216" s="367"/>
      <c r="F216" s="358"/>
      <c r="G216" s="368"/>
      <c r="H216" s="366"/>
      <c r="I216" s="360"/>
      <c r="J216" s="360"/>
      <c r="K216" s="361"/>
      <c r="L216" s="362"/>
    </row>
    <row r="217" spans="2:12">
      <c r="B217" s="363"/>
      <c r="C217" s="364"/>
      <c r="D217" s="369"/>
      <c r="E217" s="367"/>
      <c r="F217" s="358"/>
      <c r="G217" s="368"/>
      <c r="H217" s="366"/>
      <c r="I217" s="360"/>
      <c r="J217" s="360"/>
      <c r="K217" s="361"/>
      <c r="L217" s="362"/>
    </row>
    <row r="218" spans="2:12">
      <c r="B218" s="363"/>
      <c r="C218" s="364"/>
      <c r="D218" s="369"/>
      <c r="E218" s="367"/>
      <c r="F218" s="358"/>
      <c r="G218" s="368"/>
      <c r="H218" s="366"/>
      <c r="I218" s="360"/>
      <c r="J218" s="360"/>
      <c r="K218" s="361"/>
      <c r="L218" s="362"/>
    </row>
    <row r="219" spans="2:12">
      <c r="B219" s="363"/>
      <c r="C219" s="364"/>
      <c r="D219" s="369"/>
      <c r="E219" s="367"/>
      <c r="F219" s="358"/>
      <c r="G219" s="368"/>
      <c r="H219" s="366"/>
      <c r="I219" s="360"/>
      <c r="J219" s="360"/>
      <c r="K219" s="361"/>
      <c r="L219" s="362"/>
    </row>
    <row r="220" spans="2:12">
      <c r="B220" s="363"/>
      <c r="C220" s="364"/>
      <c r="D220" s="369"/>
      <c r="E220" s="367"/>
      <c r="F220" s="358"/>
      <c r="G220" s="368"/>
      <c r="H220" s="366"/>
      <c r="I220" s="360"/>
      <c r="J220" s="360"/>
      <c r="K220" s="361"/>
      <c r="L220" s="362"/>
    </row>
    <row r="221" spans="2:12">
      <c r="B221" s="363"/>
      <c r="C221" s="364"/>
      <c r="D221" s="369"/>
      <c r="E221" s="367"/>
      <c r="F221" s="358"/>
      <c r="G221" s="368"/>
      <c r="H221" s="366"/>
      <c r="I221" s="360"/>
      <c r="J221" s="360"/>
      <c r="K221" s="361"/>
      <c r="L221" s="362"/>
    </row>
    <row r="222" spans="2:12">
      <c r="B222" s="363"/>
      <c r="C222" s="364"/>
      <c r="D222" s="369"/>
      <c r="E222" s="367"/>
      <c r="F222" s="358"/>
      <c r="G222" s="368"/>
      <c r="H222" s="366"/>
      <c r="I222" s="360"/>
      <c r="J222" s="360"/>
      <c r="K222" s="361"/>
      <c r="L222" s="362"/>
    </row>
    <row r="223" spans="2:12">
      <c r="B223" s="363"/>
      <c r="C223" s="364"/>
      <c r="D223" s="369"/>
      <c r="E223" s="367"/>
      <c r="F223" s="358"/>
      <c r="G223" s="368"/>
      <c r="H223" s="366"/>
      <c r="I223" s="360"/>
      <c r="J223" s="360"/>
      <c r="K223" s="361"/>
      <c r="L223" s="362"/>
    </row>
    <row r="224" spans="2:12">
      <c r="B224" s="363"/>
      <c r="C224" s="364"/>
      <c r="D224" s="369"/>
      <c r="E224" s="367"/>
      <c r="F224" s="358"/>
      <c r="G224" s="368"/>
      <c r="H224" s="366"/>
      <c r="I224" s="360"/>
      <c r="J224" s="360"/>
      <c r="K224" s="361"/>
      <c r="L224" s="362"/>
    </row>
    <row r="225" spans="2:12">
      <c r="B225" s="363"/>
      <c r="C225" s="364"/>
      <c r="D225" s="364"/>
      <c r="E225" s="367"/>
      <c r="F225" s="358"/>
      <c r="G225" s="368"/>
      <c r="H225" s="366"/>
      <c r="I225" s="360"/>
      <c r="J225" s="360"/>
      <c r="K225" s="361"/>
      <c r="L225" s="362"/>
    </row>
    <row r="226" spans="2:12">
      <c r="B226" s="363"/>
      <c r="C226" s="364"/>
      <c r="D226" s="365"/>
      <c r="E226" s="367"/>
      <c r="F226" s="358"/>
      <c r="G226" s="368"/>
      <c r="H226" s="366"/>
      <c r="I226" s="360"/>
      <c r="J226" s="360"/>
      <c r="K226" s="361"/>
      <c r="L226" s="362"/>
    </row>
    <row r="227" spans="2:12">
      <c r="B227" s="363"/>
      <c r="C227" s="364"/>
      <c r="D227" s="369"/>
      <c r="E227" s="367"/>
      <c r="F227" s="358"/>
      <c r="G227" s="368"/>
      <c r="H227" s="366"/>
      <c r="I227" s="360"/>
      <c r="J227" s="360"/>
      <c r="K227" s="361"/>
      <c r="L227" s="362"/>
    </row>
    <row r="228" spans="2:12">
      <c r="B228" s="363"/>
      <c r="C228" s="364"/>
      <c r="D228" s="369"/>
      <c r="E228" s="367"/>
      <c r="F228" s="358"/>
      <c r="G228" s="368"/>
      <c r="H228" s="366"/>
      <c r="I228" s="360"/>
      <c r="J228" s="360"/>
      <c r="K228" s="361"/>
      <c r="L228" s="362"/>
    </row>
    <row r="229" spans="2:12">
      <c r="B229" s="363"/>
      <c r="C229" s="364"/>
      <c r="D229" s="369"/>
      <c r="E229" s="367"/>
      <c r="F229" s="358"/>
      <c r="G229" s="368"/>
      <c r="H229" s="366"/>
      <c r="I229" s="360"/>
      <c r="J229" s="360"/>
      <c r="K229" s="361"/>
      <c r="L229" s="362"/>
    </row>
    <row r="230" spans="2:12">
      <c r="B230" s="363"/>
      <c r="C230" s="364"/>
      <c r="D230" s="369"/>
      <c r="E230" s="367"/>
      <c r="F230" s="358"/>
      <c r="G230" s="368"/>
      <c r="H230" s="366"/>
      <c r="I230" s="360"/>
      <c r="J230" s="360"/>
      <c r="K230" s="361"/>
      <c r="L230" s="362"/>
    </row>
    <row r="231" spans="2:12">
      <c r="B231" s="363"/>
      <c r="C231" s="364"/>
      <c r="D231" s="369"/>
      <c r="E231" s="367"/>
      <c r="F231" s="358"/>
      <c r="G231" s="368"/>
      <c r="H231" s="366"/>
      <c r="I231" s="360"/>
      <c r="J231" s="360"/>
      <c r="K231" s="361"/>
      <c r="L231" s="362"/>
    </row>
    <row r="232" spans="2:12">
      <c r="B232" s="363"/>
      <c r="C232" s="364"/>
      <c r="D232" s="369"/>
      <c r="E232" s="367"/>
      <c r="F232" s="358"/>
      <c r="G232" s="368"/>
      <c r="H232" s="366"/>
      <c r="I232" s="360"/>
      <c r="J232" s="360"/>
      <c r="K232" s="361"/>
      <c r="L232" s="362"/>
    </row>
    <row r="233" spans="2:12">
      <c r="B233" s="363"/>
      <c r="C233" s="364"/>
      <c r="D233" s="369"/>
      <c r="E233" s="367"/>
      <c r="F233" s="358"/>
      <c r="G233" s="368"/>
      <c r="H233" s="366"/>
      <c r="I233" s="360"/>
      <c r="J233" s="360"/>
      <c r="K233" s="361"/>
      <c r="L233" s="362"/>
    </row>
    <row r="234" spans="2:12">
      <c r="B234" s="363"/>
      <c r="C234" s="364"/>
      <c r="D234" s="369"/>
      <c r="E234" s="367"/>
      <c r="F234" s="358"/>
      <c r="G234" s="368"/>
      <c r="H234" s="366"/>
      <c r="I234" s="360"/>
      <c r="J234" s="360"/>
      <c r="K234" s="361"/>
      <c r="L234" s="362"/>
    </row>
    <row r="235" spans="2:12">
      <c r="B235" s="363"/>
      <c r="C235" s="364"/>
      <c r="D235" s="369"/>
      <c r="E235" s="367"/>
      <c r="F235" s="358"/>
      <c r="G235" s="368"/>
      <c r="H235" s="366"/>
      <c r="I235" s="360"/>
      <c r="J235" s="360"/>
      <c r="K235" s="361"/>
      <c r="L235" s="362"/>
    </row>
    <row r="236" spans="2:12">
      <c r="B236" s="363"/>
      <c r="C236" s="364"/>
      <c r="D236" s="369"/>
      <c r="E236" s="367"/>
      <c r="F236" s="358"/>
      <c r="G236" s="368"/>
      <c r="H236" s="366"/>
      <c r="I236" s="360"/>
      <c r="J236" s="360"/>
      <c r="K236" s="361"/>
      <c r="L236" s="362"/>
    </row>
    <row r="237" spans="2:12">
      <c r="B237" s="363"/>
      <c r="C237" s="364"/>
      <c r="D237" s="369"/>
      <c r="E237" s="367"/>
      <c r="F237" s="358"/>
      <c r="G237" s="368"/>
      <c r="H237" s="366"/>
      <c r="I237" s="360"/>
      <c r="J237" s="360"/>
      <c r="K237" s="361"/>
      <c r="L237" s="362"/>
    </row>
    <row r="238" spans="2:12">
      <c r="B238" s="363"/>
      <c r="C238" s="364"/>
      <c r="D238" s="369"/>
      <c r="E238" s="367"/>
      <c r="F238" s="358"/>
      <c r="G238" s="368"/>
      <c r="H238" s="366"/>
      <c r="I238" s="360"/>
      <c r="J238" s="360"/>
      <c r="K238" s="361"/>
      <c r="L238" s="362"/>
    </row>
    <row r="239" spans="2:12">
      <c r="B239" s="363"/>
      <c r="C239" s="364"/>
      <c r="D239" s="369"/>
      <c r="E239" s="367"/>
      <c r="F239" s="358"/>
      <c r="G239" s="368"/>
      <c r="H239" s="366"/>
      <c r="I239" s="360"/>
      <c r="J239" s="360"/>
      <c r="K239" s="361"/>
      <c r="L239" s="362"/>
    </row>
    <row r="240" spans="2:12">
      <c r="B240" s="363"/>
      <c r="C240" s="364"/>
      <c r="D240" s="369"/>
      <c r="E240" s="367"/>
      <c r="F240" s="358"/>
      <c r="G240" s="368"/>
      <c r="H240" s="366"/>
      <c r="I240" s="360"/>
      <c r="J240" s="360"/>
      <c r="K240" s="361"/>
      <c r="L240" s="362"/>
    </row>
    <row r="241" spans="2:12">
      <c r="B241" s="363"/>
      <c r="C241" s="364"/>
      <c r="D241" s="369"/>
      <c r="E241" s="367"/>
      <c r="F241" s="358"/>
      <c r="G241" s="368"/>
      <c r="H241" s="366"/>
      <c r="I241" s="360"/>
      <c r="J241" s="360"/>
      <c r="K241" s="361"/>
      <c r="L241" s="362"/>
    </row>
    <row r="242" spans="2:12">
      <c r="B242" s="363"/>
      <c r="C242" s="364"/>
      <c r="D242" s="369"/>
      <c r="E242" s="367"/>
      <c r="F242" s="358"/>
      <c r="G242" s="368"/>
      <c r="H242" s="366"/>
      <c r="I242" s="360"/>
      <c r="J242" s="360"/>
      <c r="K242" s="361"/>
      <c r="L242" s="362"/>
    </row>
    <row r="243" spans="2:12">
      <c r="B243" s="363"/>
      <c r="C243" s="364"/>
      <c r="D243" s="369"/>
      <c r="E243" s="367"/>
      <c r="F243" s="358"/>
      <c r="G243" s="368"/>
      <c r="H243" s="366"/>
      <c r="I243" s="360"/>
      <c r="J243" s="360"/>
      <c r="K243" s="361"/>
      <c r="L243" s="362"/>
    </row>
    <row r="244" spans="2:12">
      <c r="B244" s="363"/>
      <c r="C244" s="364"/>
      <c r="D244" s="369"/>
      <c r="E244" s="367"/>
      <c r="F244" s="358"/>
      <c r="G244" s="368"/>
      <c r="H244" s="366"/>
      <c r="I244" s="360"/>
      <c r="J244" s="360"/>
      <c r="K244" s="361"/>
      <c r="L244" s="362"/>
    </row>
    <row r="245" spans="2:12">
      <c r="B245" s="363"/>
      <c r="C245" s="364"/>
      <c r="D245" s="364"/>
      <c r="E245" s="367"/>
      <c r="F245" s="358"/>
      <c r="G245" s="368"/>
      <c r="H245" s="366"/>
      <c r="I245" s="360"/>
      <c r="J245" s="360"/>
      <c r="K245" s="361"/>
      <c r="L245" s="362"/>
    </row>
    <row r="246" spans="2:12">
      <c r="B246" s="363"/>
      <c r="C246" s="364"/>
      <c r="D246" s="365"/>
      <c r="E246" s="367"/>
      <c r="F246" s="358"/>
      <c r="G246" s="368"/>
      <c r="H246" s="366"/>
      <c r="I246" s="360"/>
      <c r="J246" s="360"/>
      <c r="K246" s="361"/>
      <c r="L246" s="362"/>
    </row>
    <row r="247" spans="2:12">
      <c r="B247" s="363"/>
      <c r="C247" s="364"/>
      <c r="D247" s="369"/>
      <c r="E247" s="367"/>
      <c r="F247" s="358"/>
      <c r="G247" s="368"/>
      <c r="H247" s="366"/>
      <c r="I247" s="360"/>
      <c r="J247" s="360"/>
      <c r="K247" s="361"/>
      <c r="L247" s="362"/>
    </row>
    <row r="248" spans="2:12">
      <c r="B248" s="363"/>
      <c r="C248" s="364"/>
      <c r="D248" s="369"/>
      <c r="E248" s="367"/>
      <c r="F248" s="358"/>
      <c r="G248" s="368"/>
      <c r="H248" s="366"/>
      <c r="I248" s="360"/>
      <c r="J248" s="360"/>
      <c r="K248" s="361"/>
      <c r="L248" s="362"/>
    </row>
    <row r="249" spans="2:12">
      <c r="B249" s="363"/>
      <c r="C249" s="364"/>
      <c r="D249" s="369"/>
      <c r="E249" s="367"/>
      <c r="F249" s="358"/>
      <c r="G249" s="368"/>
      <c r="H249" s="366"/>
      <c r="I249" s="360"/>
      <c r="J249" s="360"/>
      <c r="K249" s="361"/>
      <c r="L249" s="362"/>
    </row>
    <row r="250" spans="2:12">
      <c r="B250" s="363"/>
      <c r="C250" s="364"/>
      <c r="D250" s="369"/>
      <c r="E250" s="367"/>
      <c r="F250" s="358"/>
      <c r="G250" s="368"/>
      <c r="H250" s="366"/>
      <c r="I250" s="360"/>
      <c r="J250" s="360"/>
      <c r="K250" s="361"/>
      <c r="L250" s="362"/>
    </row>
    <row r="251" spans="2:12">
      <c r="B251" s="363"/>
      <c r="C251" s="364"/>
      <c r="D251" s="369"/>
      <c r="E251" s="367"/>
      <c r="F251" s="358"/>
      <c r="G251" s="368"/>
      <c r="H251" s="366"/>
      <c r="I251" s="360"/>
      <c r="J251" s="360"/>
      <c r="K251" s="361"/>
      <c r="L251" s="362"/>
    </row>
    <row r="252" spans="2:12">
      <c r="B252" s="363"/>
      <c r="C252" s="364"/>
      <c r="D252" s="369"/>
      <c r="E252" s="367"/>
      <c r="F252" s="358"/>
      <c r="G252" s="368"/>
      <c r="H252" s="366"/>
      <c r="I252" s="360"/>
      <c r="J252" s="360"/>
      <c r="K252" s="361"/>
      <c r="L252" s="362"/>
    </row>
    <row r="253" spans="2:12">
      <c r="B253" s="363"/>
      <c r="C253" s="364"/>
      <c r="D253" s="369"/>
      <c r="E253" s="367"/>
      <c r="F253" s="358"/>
      <c r="G253" s="368"/>
      <c r="H253" s="366"/>
      <c r="I253" s="360"/>
      <c r="J253" s="360"/>
      <c r="K253" s="361"/>
      <c r="L253" s="362"/>
    </row>
    <row r="254" spans="2:12">
      <c r="B254" s="363"/>
      <c r="C254" s="364"/>
      <c r="D254" s="369"/>
      <c r="E254" s="367"/>
      <c r="F254" s="358"/>
      <c r="G254" s="368"/>
      <c r="H254" s="366"/>
      <c r="I254" s="360"/>
      <c r="J254" s="360"/>
      <c r="K254" s="361"/>
      <c r="L254" s="362"/>
    </row>
    <row r="255" spans="2:12">
      <c r="B255" s="363"/>
      <c r="C255" s="364"/>
      <c r="D255" s="369"/>
      <c r="E255" s="367"/>
      <c r="F255" s="358"/>
      <c r="G255" s="368"/>
      <c r="H255" s="366"/>
      <c r="I255" s="360"/>
      <c r="J255" s="360"/>
      <c r="K255" s="361"/>
      <c r="L255" s="362"/>
    </row>
    <row r="256" spans="2:12">
      <c r="B256" s="363"/>
      <c r="C256" s="364"/>
      <c r="D256" s="369"/>
      <c r="E256" s="367"/>
      <c r="F256" s="358"/>
      <c r="G256" s="368"/>
      <c r="H256" s="366"/>
      <c r="I256" s="360"/>
      <c r="J256" s="360"/>
      <c r="K256" s="361"/>
      <c r="L256" s="362"/>
    </row>
    <row r="257" spans="2:12">
      <c r="B257" s="363"/>
      <c r="C257" s="371"/>
      <c r="D257" s="369"/>
      <c r="E257" s="367"/>
      <c r="F257" s="358"/>
      <c r="G257" s="368"/>
      <c r="H257" s="366"/>
      <c r="I257" s="360"/>
      <c r="J257" s="360"/>
      <c r="K257" s="361"/>
      <c r="L257" s="362"/>
    </row>
    <row r="258" spans="2:12">
      <c r="B258" s="363"/>
      <c r="C258" s="364"/>
      <c r="D258" s="369"/>
      <c r="E258" s="367"/>
      <c r="F258" s="358"/>
      <c r="G258" s="368"/>
      <c r="H258" s="366"/>
      <c r="I258" s="360"/>
      <c r="J258" s="360"/>
      <c r="K258" s="361"/>
      <c r="L258" s="362"/>
    </row>
    <row r="259" spans="2:12">
      <c r="B259" s="363"/>
      <c r="C259" s="364"/>
      <c r="D259" s="365"/>
      <c r="E259" s="367"/>
      <c r="F259" s="358"/>
      <c r="G259" s="368"/>
      <c r="H259" s="366"/>
      <c r="I259" s="360"/>
      <c r="J259" s="360"/>
      <c r="K259" s="361"/>
      <c r="L259" s="362"/>
    </row>
    <row r="260" spans="2:12">
      <c r="B260" s="363"/>
      <c r="C260" s="364"/>
      <c r="D260" s="369"/>
      <c r="E260" s="367"/>
      <c r="F260" s="358"/>
      <c r="G260" s="368"/>
      <c r="H260" s="366"/>
      <c r="I260" s="360"/>
      <c r="J260" s="360"/>
      <c r="K260" s="361"/>
      <c r="L260" s="362"/>
    </row>
    <row r="261" spans="2:12">
      <c r="B261" s="363"/>
      <c r="C261" s="364"/>
      <c r="D261" s="369"/>
      <c r="E261" s="367"/>
      <c r="F261" s="358"/>
      <c r="G261" s="368"/>
      <c r="H261" s="366"/>
      <c r="I261" s="360"/>
      <c r="J261" s="360"/>
      <c r="K261" s="361"/>
      <c r="L261" s="362"/>
    </row>
    <row r="262" spans="2:12">
      <c r="B262" s="363"/>
      <c r="C262" s="364"/>
      <c r="D262" s="369"/>
      <c r="E262" s="367"/>
      <c r="F262" s="358"/>
      <c r="G262" s="368"/>
      <c r="H262" s="366"/>
      <c r="I262" s="360"/>
      <c r="J262" s="360"/>
      <c r="K262" s="361"/>
      <c r="L262" s="362"/>
    </row>
    <row r="263" spans="2:12">
      <c r="B263" s="363"/>
      <c r="C263" s="364"/>
      <c r="D263" s="369"/>
      <c r="E263" s="367"/>
      <c r="F263" s="358"/>
      <c r="G263" s="368"/>
      <c r="H263" s="366"/>
      <c r="I263" s="360"/>
      <c r="J263" s="360"/>
      <c r="K263" s="361"/>
      <c r="L263" s="362"/>
    </row>
    <row r="264" spans="2:12">
      <c r="B264" s="363"/>
      <c r="C264" s="364"/>
      <c r="D264" s="369"/>
      <c r="E264" s="367"/>
      <c r="F264" s="358"/>
      <c r="G264" s="368"/>
      <c r="H264" s="366"/>
      <c r="I264" s="360"/>
      <c r="J264" s="360"/>
      <c r="K264" s="361"/>
      <c r="L264" s="362"/>
    </row>
    <row r="265" spans="2:12">
      <c r="B265" s="363"/>
      <c r="C265" s="364"/>
      <c r="D265" s="369"/>
      <c r="E265" s="367"/>
      <c r="F265" s="358"/>
      <c r="G265" s="368"/>
      <c r="H265" s="366"/>
      <c r="I265" s="360"/>
      <c r="J265" s="360"/>
      <c r="K265" s="361"/>
      <c r="L265" s="362"/>
    </row>
    <row r="266" spans="2:12">
      <c r="B266" s="363"/>
      <c r="C266" s="364"/>
      <c r="D266" s="369"/>
      <c r="E266" s="367"/>
      <c r="F266" s="358"/>
      <c r="G266" s="368"/>
      <c r="H266" s="366"/>
      <c r="I266" s="360"/>
      <c r="J266" s="360"/>
      <c r="K266" s="361"/>
      <c r="L266" s="362"/>
    </row>
    <row r="267" spans="2:12">
      <c r="B267" s="363"/>
      <c r="C267" s="364"/>
      <c r="D267" s="369"/>
      <c r="E267" s="367"/>
      <c r="F267" s="358"/>
      <c r="G267" s="368"/>
      <c r="H267" s="366"/>
      <c r="I267" s="360"/>
      <c r="J267" s="360"/>
      <c r="K267" s="361"/>
      <c r="L267" s="362"/>
    </row>
    <row r="268" spans="2:12">
      <c r="B268" s="363"/>
      <c r="C268" s="364"/>
      <c r="D268" s="369"/>
      <c r="E268" s="367"/>
      <c r="F268" s="358"/>
      <c r="G268" s="368"/>
      <c r="H268" s="366"/>
      <c r="I268" s="360"/>
      <c r="J268" s="360"/>
      <c r="K268" s="361"/>
      <c r="L268" s="362"/>
    </row>
    <row r="269" spans="2:12">
      <c r="B269" s="363"/>
      <c r="C269" s="364"/>
      <c r="D269" s="369"/>
      <c r="E269" s="367"/>
      <c r="F269" s="358"/>
      <c r="G269" s="368"/>
      <c r="H269" s="366"/>
      <c r="I269" s="360"/>
      <c r="J269" s="360"/>
      <c r="K269" s="361"/>
      <c r="L269" s="362"/>
    </row>
    <row r="270" spans="2:12">
      <c r="B270" s="363"/>
      <c r="C270" s="364"/>
      <c r="D270" s="365"/>
      <c r="E270" s="367"/>
      <c r="F270" s="358"/>
      <c r="G270" s="368"/>
      <c r="H270" s="366"/>
      <c r="I270" s="360"/>
      <c r="J270" s="360"/>
      <c r="K270" s="361"/>
      <c r="L270" s="362"/>
    </row>
    <row r="271" spans="2:12">
      <c r="B271" s="363"/>
      <c r="C271" s="364"/>
      <c r="D271" s="369"/>
      <c r="E271" s="367"/>
      <c r="F271" s="358"/>
      <c r="G271" s="368"/>
      <c r="H271" s="366"/>
      <c r="I271" s="360"/>
      <c r="J271" s="360"/>
      <c r="K271" s="361"/>
      <c r="L271" s="362"/>
    </row>
    <row r="272" spans="2:12">
      <c r="B272" s="363"/>
      <c r="C272" s="364"/>
      <c r="D272" s="369"/>
      <c r="E272" s="367"/>
      <c r="F272" s="358"/>
      <c r="G272" s="368"/>
      <c r="H272" s="366"/>
      <c r="I272" s="360"/>
      <c r="J272" s="360"/>
      <c r="K272" s="361"/>
      <c r="L272" s="362"/>
    </row>
    <row r="273" spans="2:12">
      <c r="B273" s="363"/>
      <c r="C273" s="364"/>
      <c r="D273" s="369"/>
      <c r="E273" s="367"/>
      <c r="F273" s="358"/>
      <c r="G273" s="368"/>
      <c r="H273" s="366"/>
      <c r="I273" s="360"/>
      <c r="J273" s="360"/>
      <c r="K273" s="361"/>
      <c r="L273" s="362"/>
    </row>
    <row r="274" spans="2:12">
      <c r="B274" s="363"/>
      <c r="C274" s="364"/>
      <c r="D274" s="369"/>
      <c r="E274" s="367"/>
      <c r="F274" s="358"/>
      <c r="G274" s="368"/>
      <c r="H274" s="366"/>
      <c r="I274" s="360"/>
      <c r="J274" s="360"/>
      <c r="K274" s="361"/>
      <c r="L274" s="362"/>
    </row>
    <row r="275" spans="2:12">
      <c r="B275" s="363"/>
      <c r="C275" s="364"/>
      <c r="D275" s="369"/>
      <c r="E275" s="367"/>
      <c r="F275" s="358"/>
      <c r="G275" s="368"/>
      <c r="H275" s="366"/>
      <c r="I275" s="360"/>
      <c r="J275" s="360"/>
      <c r="K275" s="361"/>
      <c r="L275" s="362"/>
    </row>
    <row r="276" spans="2:12">
      <c r="B276" s="363"/>
      <c r="C276" s="364"/>
      <c r="D276" s="369"/>
      <c r="E276" s="367"/>
      <c r="F276" s="358"/>
      <c r="G276" s="368"/>
      <c r="H276" s="366"/>
      <c r="I276" s="360"/>
      <c r="J276" s="360"/>
      <c r="K276" s="361"/>
      <c r="L276" s="362"/>
    </row>
    <row r="277" spans="2:12">
      <c r="B277" s="363"/>
      <c r="C277" s="364"/>
      <c r="D277" s="369"/>
      <c r="E277" s="367"/>
      <c r="F277" s="358"/>
      <c r="G277" s="368"/>
      <c r="H277" s="366"/>
      <c r="I277" s="360"/>
      <c r="J277" s="360"/>
      <c r="K277" s="361"/>
      <c r="L277" s="362"/>
    </row>
    <row r="278" spans="2:12">
      <c r="B278" s="363"/>
      <c r="C278" s="364"/>
      <c r="D278" s="369"/>
      <c r="E278" s="367"/>
      <c r="F278" s="358"/>
      <c r="G278" s="368"/>
      <c r="H278" s="366"/>
      <c r="I278" s="360"/>
      <c r="J278" s="360"/>
      <c r="K278" s="361"/>
      <c r="L278" s="362"/>
    </row>
    <row r="279" spans="2:12">
      <c r="B279" s="363"/>
      <c r="C279" s="364"/>
      <c r="D279" s="369"/>
      <c r="E279" s="367"/>
      <c r="F279" s="358"/>
      <c r="G279" s="368"/>
      <c r="H279" s="366"/>
      <c r="I279" s="360"/>
      <c r="J279" s="360"/>
      <c r="K279" s="361"/>
      <c r="L279" s="362"/>
    </row>
    <row r="280" spans="2:12">
      <c r="B280" s="363"/>
      <c r="C280" s="364"/>
      <c r="D280" s="369"/>
      <c r="E280" s="367"/>
      <c r="F280" s="358"/>
      <c r="G280" s="368"/>
      <c r="H280" s="366"/>
      <c r="I280" s="360"/>
      <c r="J280" s="360"/>
      <c r="K280" s="361"/>
      <c r="L280" s="362"/>
    </row>
    <row r="281" spans="2:12">
      <c r="B281" s="363"/>
      <c r="C281" s="364"/>
      <c r="D281" s="369"/>
      <c r="E281" s="367"/>
      <c r="F281" s="358"/>
      <c r="G281" s="368"/>
      <c r="H281" s="366"/>
      <c r="I281" s="360"/>
      <c r="J281" s="360"/>
      <c r="K281" s="361"/>
      <c r="L281" s="362"/>
    </row>
    <row r="282" spans="2:12">
      <c r="B282" s="363"/>
      <c r="C282" s="364"/>
      <c r="D282" s="369"/>
      <c r="E282" s="367"/>
      <c r="F282" s="358"/>
      <c r="G282" s="368"/>
      <c r="H282" s="366"/>
      <c r="I282" s="360"/>
      <c r="J282" s="360"/>
      <c r="K282" s="361"/>
      <c r="L282" s="362"/>
    </row>
    <row r="283" spans="2:12">
      <c r="B283" s="363"/>
      <c r="C283" s="364"/>
      <c r="D283" s="369"/>
      <c r="E283" s="367"/>
      <c r="F283" s="358"/>
      <c r="G283" s="368"/>
      <c r="H283" s="366"/>
      <c r="I283" s="360"/>
      <c r="J283" s="360"/>
      <c r="K283" s="361"/>
      <c r="L283" s="362"/>
    </row>
    <row r="284" spans="2:12">
      <c r="B284" s="363"/>
      <c r="C284" s="364"/>
      <c r="D284" s="369"/>
      <c r="E284" s="367"/>
      <c r="F284" s="358"/>
      <c r="G284" s="368"/>
      <c r="H284" s="366"/>
      <c r="I284" s="360"/>
      <c r="J284" s="360"/>
      <c r="K284" s="361"/>
      <c r="L284" s="362"/>
    </row>
    <row r="285" spans="2:12">
      <c r="B285" s="363"/>
      <c r="C285" s="364"/>
      <c r="D285" s="369"/>
      <c r="E285" s="367"/>
      <c r="F285" s="358"/>
      <c r="G285" s="368"/>
      <c r="H285" s="366"/>
      <c r="I285" s="360"/>
      <c r="J285" s="360"/>
      <c r="K285" s="361"/>
      <c r="L285" s="362"/>
    </row>
    <row r="286" spans="2:12">
      <c r="B286" s="363"/>
      <c r="C286" s="364"/>
      <c r="D286" s="369"/>
      <c r="E286" s="367"/>
      <c r="F286" s="358"/>
      <c r="G286" s="368"/>
      <c r="H286" s="366"/>
      <c r="I286" s="360"/>
      <c r="J286" s="360"/>
      <c r="K286" s="361"/>
      <c r="L286" s="362"/>
    </row>
    <row r="287" spans="2:12">
      <c r="B287" s="363"/>
      <c r="C287" s="364"/>
      <c r="D287" s="369"/>
      <c r="E287" s="367"/>
      <c r="F287" s="358"/>
      <c r="G287" s="368"/>
      <c r="H287" s="366"/>
      <c r="I287" s="360"/>
      <c r="J287" s="360"/>
      <c r="K287" s="361"/>
      <c r="L287" s="362"/>
    </row>
    <row r="288" spans="2:12">
      <c r="B288" s="363"/>
      <c r="C288" s="364"/>
      <c r="D288" s="369"/>
      <c r="E288" s="367"/>
      <c r="F288" s="358"/>
      <c r="G288" s="368"/>
      <c r="H288" s="366"/>
      <c r="I288" s="360"/>
      <c r="J288" s="360"/>
      <c r="K288" s="361"/>
      <c r="L288" s="362"/>
    </row>
    <row r="289" spans="2:12">
      <c r="B289" s="363"/>
      <c r="C289" s="364"/>
      <c r="D289" s="365"/>
      <c r="E289" s="367"/>
      <c r="F289" s="358"/>
      <c r="G289" s="368"/>
      <c r="H289" s="366"/>
      <c r="I289" s="360"/>
      <c r="J289" s="360"/>
      <c r="K289" s="361"/>
      <c r="L289" s="362"/>
    </row>
    <row r="290" spans="2:12">
      <c r="B290" s="363"/>
      <c r="C290" s="364"/>
      <c r="D290" s="369"/>
      <c r="E290" s="367"/>
      <c r="F290" s="358"/>
      <c r="G290" s="368"/>
      <c r="H290" s="366"/>
      <c r="I290" s="360"/>
      <c r="J290" s="360"/>
      <c r="K290" s="361"/>
      <c r="L290" s="362"/>
    </row>
    <row r="291" spans="2:12">
      <c r="B291" s="363"/>
      <c r="C291" s="364"/>
      <c r="D291" s="369"/>
      <c r="E291" s="367"/>
      <c r="F291" s="358"/>
      <c r="G291" s="368"/>
      <c r="H291" s="366"/>
      <c r="I291" s="360"/>
      <c r="J291" s="360"/>
      <c r="K291" s="361"/>
      <c r="L291" s="362"/>
    </row>
    <row r="292" spans="2:12">
      <c r="B292" s="363"/>
      <c r="C292" s="364"/>
      <c r="D292" s="369"/>
      <c r="E292" s="367"/>
      <c r="F292" s="358"/>
      <c r="G292" s="368"/>
      <c r="H292" s="366"/>
      <c r="I292" s="360"/>
      <c r="J292" s="360"/>
      <c r="K292" s="361"/>
      <c r="L292" s="362"/>
    </row>
    <row r="293" spans="2:12">
      <c r="B293" s="363"/>
      <c r="C293" s="364"/>
      <c r="D293" s="369"/>
      <c r="E293" s="367"/>
      <c r="F293" s="358"/>
      <c r="G293" s="368"/>
      <c r="H293" s="366"/>
      <c r="I293" s="360"/>
      <c r="J293" s="360"/>
      <c r="K293" s="361"/>
      <c r="L293" s="362"/>
    </row>
    <row r="294" spans="2:12">
      <c r="B294" s="363"/>
      <c r="C294" s="364"/>
      <c r="D294" s="369"/>
      <c r="E294" s="367"/>
      <c r="F294" s="358"/>
      <c r="G294" s="368"/>
      <c r="H294" s="366"/>
      <c r="I294" s="360"/>
      <c r="J294" s="360"/>
      <c r="K294" s="361"/>
      <c r="L294" s="362"/>
    </row>
    <row r="295" spans="2:12">
      <c r="B295" s="363"/>
      <c r="C295" s="364"/>
      <c r="D295" s="369"/>
      <c r="E295" s="367"/>
      <c r="F295" s="358"/>
      <c r="G295" s="368"/>
      <c r="H295" s="366"/>
      <c r="I295" s="360"/>
      <c r="J295" s="360"/>
      <c r="K295" s="361"/>
      <c r="L295" s="362"/>
    </row>
    <row r="296" spans="2:12">
      <c r="B296" s="363"/>
      <c r="C296" s="364"/>
      <c r="D296" s="369"/>
      <c r="E296" s="367"/>
      <c r="F296" s="358"/>
      <c r="G296" s="368"/>
      <c r="H296" s="366"/>
      <c r="I296" s="360"/>
      <c r="J296" s="360"/>
      <c r="K296" s="361"/>
      <c r="L296" s="362"/>
    </row>
    <row r="297" spans="2:12">
      <c r="B297" s="363"/>
      <c r="C297" s="364"/>
      <c r="D297" s="369"/>
      <c r="E297" s="367"/>
      <c r="F297" s="358"/>
      <c r="G297" s="368"/>
      <c r="H297" s="366"/>
      <c r="I297" s="360"/>
      <c r="J297" s="360"/>
      <c r="K297" s="361"/>
      <c r="L297" s="362"/>
    </row>
    <row r="298" spans="2:12">
      <c r="B298" s="363"/>
      <c r="C298" s="364"/>
      <c r="D298" s="365"/>
      <c r="E298" s="367"/>
      <c r="F298" s="358"/>
      <c r="G298" s="368"/>
      <c r="H298" s="366"/>
      <c r="I298" s="360"/>
      <c r="J298" s="360"/>
      <c r="K298" s="361"/>
      <c r="L298" s="362"/>
    </row>
    <row r="299" spans="2:12">
      <c r="B299" s="363"/>
      <c r="C299" s="364"/>
      <c r="D299" s="369"/>
      <c r="E299" s="367"/>
      <c r="F299" s="358"/>
      <c r="G299" s="368"/>
      <c r="H299" s="366"/>
      <c r="I299" s="360"/>
      <c r="J299" s="360"/>
      <c r="K299" s="361"/>
      <c r="L299" s="362"/>
    </row>
    <row r="300" spans="2:12">
      <c r="B300" s="363"/>
      <c r="C300" s="364"/>
      <c r="D300" s="369"/>
      <c r="E300" s="367"/>
      <c r="F300" s="358"/>
      <c r="G300" s="368"/>
      <c r="H300" s="366"/>
      <c r="I300" s="360"/>
      <c r="J300" s="360"/>
      <c r="K300" s="361"/>
      <c r="L300" s="362"/>
    </row>
    <row r="301" spans="2:12">
      <c r="B301" s="363"/>
      <c r="C301" s="364"/>
      <c r="D301" s="369"/>
      <c r="E301" s="367"/>
      <c r="F301" s="358"/>
      <c r="G301" s="368"/>
      <c r="H301" s="366"/>
      <c r="I301" s="360"/>
      <c r="J301" s="360"/>
      <c r="K301" s="361"/>
      <c r="L301" s="362"/>
    </row>
    <row r="302" spans="2:12">
      <c r="B302" s="363"/>
      <c r="C302" s="364"/>
      <c r="D302" s="369"/>
      <c r="E302" s="367"/>
      <c r="F302" s="358"/>
      <c r="G302" s="368"/>
      <c r="H302" s="366"/>
      <c r="I302" s="360"/>
      <c r="J302" s="360"/>
      <c r="K302" s="361"/>
      <c r="L302" s="362"/>
    </row>
    <row r="303" spans="2:12">
      <c r="B303" s="363"/>
      <c r="C303" s="364"/>
      <c r="D303" s="369"/>
      <c r="E303" s="367"/>
      <c r="F303" s="358"/>
      <c r="G303" s="368"/>
      <c r="H303" s="366"/>
      <c r="I303" s="360"/>
      <c r="J303" s="360"/>
      <c r="K303" s="361"/>
      <c r="L303" s="362"/>
    </row>
    <row r="304" spans="2:12">
      <c r="B304" s="363"/>
      <c r="C304" s="364"/>
      <c r="D304" s="369"/>
      <c r="E304" s="367"/>
      <c r="F304" s="358"/>
      <c r="G304" s="368"/>
      <c r="H304" s="366"/>
      <c r="I304" s="360"/>
      <c r="J304" s="360"/>
      <c r="K304" s="361"/>
      <c r="L304" s="362"/>
    </row>
    <row r="305" spans="2:12">
      <c r="B305" s="363"/>
      <c r="C305" s="364"/>
      <c r="D305" s="369"/>
      <c r="E305" s="367"/>
      <c r="F305" s="358"/>
      <c r="G305" s="368"/>
      <c r="H305" s="366"/>
      <c r="I305" s="360"/>
      <c r="J305" s="360"/>
      <c r="K305" s="361"/>
      <c r="L305" s="362"/>
    </row>
    <row r="306" spans="2:12">
      <c r="B306" s="363"/>
      <c r="C306" s="364"/>
      <c r="D306" s="369"/>
      <c r="E306" s="367"/>
      <c r="F306" s="358"/>
      <c r="G306" s="368"/>
      <c r="H306" s="366"/>
      <c r="I306" s="360"/>
      <c r="J306" s="360"/>
      <c r="K306" s="361"/>
      <c r="L306" s="362"/>
    </row>
    <row r="307" spans="2:12">
      <c r="B307" s="363"/>
      <c r="C307" s="364"/>
      <c r="D307" s="369"/>
      <c r="E307" s="367"/>
      <c r="F307" s="358"/>
      <c r="G307" s="368"/>
      <c r="H307" s="366"/>
      <c r="I307" s="360"/>
      <c r="J307" s="360"/>
      <c r="K307" s="361"/>
      <c r="L307" s="362"/>
    </row>
    <row r="308" spans="2:12">
      <c r="B308" s="363"/>
      <c r="C308" s="364"/>
      <c r="D308" s="369"/>
      <c r="E308" s="367"/>
      <c r="F308" s="358"/>
      <c r="G308" s="368"/>
      <c r="H308" s="366"/>
      <c r="I308" s="360"/>
      <c r="J308" s="360"/>
      <c r="K308" s="361"/>
      <c r="L308" s="362"/>
    </row>
    <row r="309" spans="2:12">
      <c r="B309" s="363"/>
      <c r="C309" s="364"/>
      <c r="D309" s="369"/>
      <c r="E309" s="367"/>
      <c r="F309" s="358"/>
      <c r="G309" s="368"/>
      <c r="H309" s="366"/>
      <c r="I309" s="360"/>
      <c r="J309" s="360"/>
      <c r="K309" s="361"/>
      <c r="L309" s="362"/>
    </row>
    <row r="310" spans="2:12">
      <c r="B310" s="363"/>
      <c r="C310" s="364"/>
      <c r="D310" s="369"/>
      <c r="E310" s="367"/>
      <c r="F310" s="358"/>
      <c r="G310" s="368"/>
      <c r="H310" s="366"/>
      <c r="I310" s="360"/>
      <c r="J310" s="360"/>
      <c r="K310" s="361"/>
      <c r="L310" s="362"/>
    </row>
    <row r="311" spans="2:12">
      <c r="B311" s="363"/>
      <c r="C311" s="364"/>
      <c r="D311" s="369"/>
      <c r="E311" s="367"/>
      <c r="F311" s="358"/>
      <c r="G311" s="368"/>
      <c r="H311" s="366"/>
      <c r="I311" s="360"/>
      <c r="J311" s="360"/>
      <c r="K311" s="361"/>
      <c r="L311" s="362"/>
    </row>
    <row r="312" spans="2:12">
      <c r="B312" s="363"/>
      <c r="C312" s="364"/>
      <c r="D312" s="369"/>
      <c r="E312" s="367"/>
      <c r="F312" s="358"/>
      <c r="G312" s="368"/>
      <c r="H312" s="366"/>
      <c r="I312" s="360"/>
      <c r="J312" s="360"/>
      <c r="K312" s="361"/>
      <c r="L312" s="362"/>
    </row>
    <row r="313" spans="2:12">
      <c r="B313" s="363"/>
      <c r="C313" s="364"/>
      <c r="D313" s="369"/>
      <c r="E313" s="367"/>
      <c r="F313" s="358"/>
      <c r="G313" s="368"/>
      <c r="H313" s="366"/>
      <c r="I313" s="360"/>
      <c r="J313" s="360"/>
      <c r="K313" s="361"/>
      <c r="L313" s="362"/>
    </row>
    <row r="314" spans="2:12">
      <c r="B314" s="363"/>
      <c r="C314" s="364"/>
      <c r="D314" s="369"/>
      <c r="E314" s="367"/>
      <c r="F314" s="358"/>
      <c r="G314" s="368"/>
      <c r="H314" s="366"/>
      <c r="I314" s="360"/>
      <c r="J314" s="360"/>
      <c r="K314" s="361"/>
      <c r="L314" s="362"/>
    </row>
    <row r="315" spans="2:12">
      <c r="B315" s="363"/>
      <c r="C315" s="364"/>
      <c r="D315" s="369"/>
      <c r="E315" s="367"/>
      <c r="F315" s="358"/>
      <c r="G315" s="368"/>
      <c r="H315" s="366"/>
      <c r="I315" s="360"/>
      <c r="J315" s="360"/>
      <c r="K315" s="361"/>
      <c r="L315" s="362"/>
    </row>
    <row r="316" spans="2:12">
      <c r="B316" s="363"/>
      <c r="C316" s="364"/>
      <c r="D316" s="369"/>
      <c r="E316" s="367"/>
      <c r="F316" s="358"/>
      <c r="G316" s="368"/>
      <c r="H316" s="366"/>
      <c r="I316" s="360"/>
      <c r="J316" s="360"/>
      <c r="K316" s="361"/>
      <c r="L316" s="362"/>
    </row>
    <row r="317" spans="2:12">
      <c r="B317" s="363"/>
      <c r="C317" s="364"/>
      <c r="D317" s="369"/>
      <c r="E317" s="367"/>
      <c r="F317" s="358"/>
      <c r="G317" s="368"/>
      <c r="H317" s="366"/>
      <c r="I317" s="360"/>
      <c r="J317" s="360"/>
      <c r="K317" s="361"/>
      <c r="L317" s="362"/>
    </row>
    <row r="318" spans="2:12">
      <c r="B318" s="363"/>
      <c r="C318" s="364"/>
      <c r="D318" s="369"/>
      <c r="E318" s="367"/>
      <c r="F318" s="358"/>
      <c r="G318" s="368"/>
      <c r="H318" s="366"/>
      <c r="I318" s="360"/>
      <c r="J318" s="360"/>
      <c r="K318" s="361"/>
      <c r="L318" s="362"/>
    </row>
    <row r="319" spans="2:12">
      <c r="B319" s="363"/>
      <c r="C319" s="371"/>
      <c r="D319" s="369"/>
      <c r="E319" s="367"/>
      <c r="F319" s="358"/>
      <c r="G319" s="368"/>
      <c r="H319" s="366"/>
      <c r="I319" s="360"/>
      <c r="J319" s="360"/>
      <c r="K319" s="361"/>
      <c r="L319" s="362"/>
    </row>
    <row r="320" spans="2:12">
      <c r="B320" s="363"/>
      <c r="C320" s="364"/>
      <c r="D320" s="369"/>
      <c r="E320" s="367"/>
      <c r="F320" s="358"/>
      <c r="G320" s="368"/>
      <c r="H320" s="366"/>
      <c r="I320" s="360"/>
      <c r="J320" s="360"/>
      <c r="K320" s="361"/>
      <c r="L320" s="362"/>
    </row>
    <row r="321" spans="2:12">
      <c r="B321" s="363"/>
      <c r="C321" s="364"/>
      <c r="D321" s="365"/>
      <c r="E321" s="367"/>
      <c r="F321" s="358"/>
      <c r="G321" s="368"/>
      <c r="H321" s="366"/>
      <c r="I321" s="360"/>
      <c r="J321" s="360"/>
      <c r="K321" s="361"/>
      <c r="L321" s="362"/>
    </row>
    <row r="322" spans="2:12">
      <c r="B322" s="363"/>
      <c r="C322" s="364"/>
      <c r="D322" s="365"/>
      <c r="E322" s="367"/>
      <c r="F322" s="358"/>
      <c r="G322" s="368"/>
      <c r="H322" s="366"/>
      <c r="I322" s="360"/>
      <c r="J322" s="360"/>
      <c r="K322" s="361"/>
      <c r="L322" s="362"/>
    </row>
    <row r="323" spans="2:12">
      <c r="B323" s="363"/>
      <c r="C323" s="364"/>
      <c r="D323" s="365"/>
      <c r="E323" s="367"/>
      <c r="F323" s="358"/>
      <c r="G323" s="368"/>
      <c r="H323" s="366"/>
      <c r="I323" s="360"/>
      <c r="J323" s="360"/>
      <c r="K323" s="361"/>
      <c r="L323" s="362"/>
    </row>
    <row r="324" spans="2:12">
      <c r="B324" s="363"/>
      <c r="C324" s="364"/>
      <c r="D324" s="365"/>
      <c r="E324" s="367"/>
      <c r="F324" s="358"/>
      <c r="G324" s="368"/>
      <c r="H324" s="366"/>
      <c r="I324" s="360"/>
      <c r="J324" s="360"/>
      <c r="K324" s="361"/>
      <c r="L324" s="362"/>
    </row>
    <row r="325" spans="2:12">
      <c r="B325" s="363"/>
      <c r="C325" s="364"/>
      <c r="D325" s="365"/>
      <c r="E325" s="367"/>
      <c r="F325" s="358"/>
      <c r="G325" s="368"/>
      <c r="H325" s="366"/>
      <c r="I325" s="360"/>
      <c r="J325" s="360"/>
      <c r="K325" s="361"/>
      <c r="L325" s="362"/>
    </row>
    <row r="326" spans="2:12">
      <c r="B326" s="363"/>
      <c r="C326" s="364"/>
      <c r="D326" s="369"/>
      <c r="E326" s="367"/>
      <c r="F326" s="358"/>
      <c r="G326" s="368"/>
      <c r="H326" s="366"/>
      <c r="I326" s="360"/>
      <c r="J326" s="360"/>
      <c r="K326" s="361"/>
      <c r="L326" s="362"/>
    </row>
    <row r="327" spans="2:12">
      <c r="B327" s="363"/>
      <c r="C327" s="364"/>
      <c r="D327" s="369"/>
      <c r="E327" s="367"/>
      <c r="F327" s="358"/>
      <c r="G327" s="368"/>
      <c r="H327" s="366"/>
      <c r="I327" s="360"/>
      <c r="J327" s="360"/>
      <c r="K327" s="361"/>
      <c r="L327" s="362"/>
    </row>
    <row r="328" spans="2:12">
      <c r="B328" s="363"/>
      <c r="C328" s="364"/>
      <c r="D328" s="369"/>
      <c r="E328" s="367"/>
      <c r="F328" s="358"/>
      <c r="G328" s="368"/>
      <c r="H328" s="366"/>
      <c r="I328" s="360"/>
      <c r="J328" s="360"/>
      <c r="K328" s="361"/>
      <c r="L328" s="362"/>
    </row>
    <row r="329" spans="2:12">
      <c r="B329" s="363"/>
      <c r="C329" s="364"/>
      <c r="D329" s="369"/>
      <c r="E329" s="367"/>
      <c r="F329" s="358"/>
      <c r="G329" s="368"/>
      <c r="H329" s="366"/>
      <c r="I329" s="360"/>
      <c r="J329" s="360"/>
      <c r="K329" s="361"/>
      <c r="L329" s="362"/>
    </row>
    <row r="330" spans="2:12">
      <c r="B330" s="363"/>
      <c r="C330" s="364"/>
      <c r="D330" s="369"/>
      <c r="E330" s="367"/>
      <c r="F330" s="358"/>
      <c r="G330" s="368"/>
      <c r="H330" s="366"/>
      <c r="I330" s="360"/>
      <c r="J330" s="360"/>
      <c r="K330" s="361"/>
      <c r="L330" s="362"/>
    </row>
    <row r="331" spans="2:12">
      <c r="B331" s="363"/>
      <c r="C331" s="364"/>
      <c r="D331" s="369"/>
      <c r="E331" s="367"/>
      <c r="F331" s="358"/>
      <c r="G331" s="368"/>
      <c r="H331" s="366"/>
      <c r="I331" s="360"/>
      <c r="J331" s="360"/>
      <c r="K331" s="361"/>
      <c r="L331" s="362"/>
    </row>
    <row r="332" spans="2:12">
      <c r="B332" s="363"/>
      <c r="C332" s="364"/>
      <c r="D332" s="369"/>
      <c r="E332" s="367"/>
      <c r="F332" s="358"/>
      <c r="G332" s="368"/>
      <c r="H332" s="366"/>
      <c r="I332" s="360"/>
      <c r="J332" s="360"/>
      <c r="K332" s="361"/>
      <c r="L332" s="362"/>
    </row>
    <row r="333" spans="2:12">
      <c r="B333" s="363"/>
      <c r="C333" s="364"/>
      <c r="D333" s="369"/>
      <c r="E333" s="367"/>
      <c r="F333" s="358"/>
      <c r="G333" s="368"/>
      <c r="H333" s="366"/>
      <c r="I333" s="360"/>
      <c r="J333" s="360"/>
      <c r="K333" s="361"/>
      <c r="L333" s="362"/>
    </row>
    <row r="334" spans="2:12">
      <c r="B334" s="363"/>
      <c r="C334" s="364"/>
      <c r="D334" s="369"/>
      <c r="E334" s="367"/>
      <c r="F334" s="358"/>
      <c r="G334" s="368"/>
      <c r="H334" s="366"/>
      <c r="I334" s="360"/>
      <c r="J334" s="360"/>
      <c r="K334" s="361"/>
      <c r="L334" s="362"/>
    </row>
    <row r="335" spans="2:12">
      <c r="B335" s="363"/>
      <c r="C335" s="364"/>
      <c r="D335" s="369"/>
      <c r="E335" s="367"/>
      <c r="F335" s="358"/>
      <c r="G335" s="368"/>
      <c r="H335" s="366"/>
      <c r="I335" s="360"/>
      <c r="J335" s="360"/>
      <c r="K335" s="361"/>
      <c r="L335" s="362"/>
    </row>
    <row r="336" spans="2:12">
      <c r="B336" s="363"/>
      <c r="C336" s="364"/>
      <c r="D336" s="369"/>
      <c r="E336" s="367"/>
      <c r="F336" s="358"/>
      <c r="G336" s="368"/>
      <c r="H336" s="366"/>
      <c r="I336" s="360"/>
      <c r="J336" s="360"/>
      <c r="K336" s="361"/>
      <c r="L336" s="362"/>
    </row>
    <row r="337" spans="2:12">
      <c r="B337" s="363"/>
      <c r="C337" s="364"/>
      <c r="D337" s="369"/>
      <c r="E337" s="367"/>
      <c r="F337" s="358"/>
      <c r="G337" s="368"/>
      <c r="H337" s="366"/>
      <c r="I337" s="360"/>
      <c r="J337" s="360"/>
      <c r="K337" s="361"/>
      <c r="L337" s="362"/>
    </row>
    <row r="338" spans="2:12">
      <c r="B338" s="363"/>
      <c r="C338" s="364"/>
      <c r="D338" s="369"/>
      <c r="E338" s="367"/>
      <c r="F338" s="358"/>
      <c r="G338" s="368"/>
      <c r="H338" s="366"/>
      <c r="I338" s="360"/>
      <c r="J338" s="360"/>
      <c r="K338" s="361"/>
      <c r="L338" s="362"/>
    </row>
    <row r="339" spans="2:12">
      <c r="B339" s="363"/>
      <c r="C339" s="364"/>
      <c r="D339" s="365"/>
      <c r="E339" s="367"/>
      <c r="F339" s="358"/>
      <c r="G339" s="368"/>
      <c r="H339" s="366"/>
      <c r="I339" s="360"/>
      <c r="J339" s="360"/>
      <c r="K339" s="361"/>
      <c r="L339" s="362"/>
    </row>
    <row r="340" spans="2:12">
      <c r="B340" s="363"/>
      <c r="C340" s="364"/>
      <c r="D340" s="369"/>
      <c r="E340" s="367"/>
      <c r="F340" s="358"/>
      <c r="G340" s="368"/>
      <c r="H340" s="366"/>
      <c r="I340" s="360"/>
      <c r="J340" s="360"/>
      <c r="K340" s="361"/>
      <c r="L340" s="362"/>
    </row>
    <row r="341" spans="2:12">
      <c r="B341" s="363"/>
      <c r="C341" s="364"/>
      <c r="D341" s="369"/>
      <c r="E341" s="367"/>
      <c r="F341" s="358"/>
      <c r="G341" s="368"/>
      <c r="H341" s="366"/>
      <c r="I341" s="360"/>
      <c r="J341" s="360"/>
      <c r="K341" s="361"/>
      <c r="L341" s="362"/>
    </row>
    <row r="342" spans="2:12">
      <c r="B342" s="363"/>
      <c r="C342" s="364"/>
      <c r="D342" s="369"/>
      <c r="E342" s="367"/>
      <c r="F342" s="358"/>
      <c r="G342" s="368"/>
      <c r="H342" s="366"/>
      <c r="I342" s="360"/>
      <c r="J342" s="360"/>
      <c r="K342" s="361"/>
      <c r="L342" s="362"/>
    </row>
    <row r="343" spans="2:12">
      <c r="B343" s="363"/>
      <c r="C343" s="364"/>
      <c r="D343" s="369"/>
      <c r="E343" s="367"/>
      <c r="F343" s="358"/>
      <c r="G343" s="368"/>
      <c r="H343" s="366"/>
      <c r="I343" s="360"/>
      <c r="J343" s="360"/>
      <c r="K343" s="361"/>
      <c r="L343" s="362"/>
    </row>
    <row r="344" spans="2:12">
      <c r="B344" s="363"/>
      <c r="C344" s="364"/>
      <c r="D344" s="369"/>
      <c r="E344" s="367"/>
      <c r="F344" s="358"/>
      <c r="G344" s="368"/>
      <c r="H344" s="366"/>
      <c r="I344" s="360"/>
      <c r="J344" s="360"/>
      <c r="K344" s="361"/>
      <c r="L344" s="362"/>
    </row>
    <row r="345" spans="2:12">
      <c r="B345" s="363"/>
      <c r="C345" s="364"/>
      <c r="D345" s="369"/>
      <c r="E345" s="367"/>
      <c r="F345" s="358"/>
      <c r="G345" s="368"/>
      <c r="H345" s="366"/>
      <c r="I345" s="360"/>
      <c r="J345" s="360"/>
      <c r="K345" s="361"/>
      <c r="L345" s="362"/>
    </row>
    <row r="346" spans="2:12">
      <c r="B346" s="363"/>
      <c r="C346" s="364"/>
      <c r="D346" s="369"/>
      <c r="E346" s="367"/>
      <c r="F346" s="358"/>
      <c r="G346" s="368"/>
      <c r="H346" s="366"/>
      <c r="I346" s="360"/>
      <c r="J346" s="360"/>
      <c r="K346" s="361"/>
      <c r="L346" s="362"/>
    </row>
    <row r="347" spans="2:12">
      <c r="B347" s="363"/>
      <c r="C347" s="364"/>
      <c r="D347" s="369"/>
      <c r="E347" s="367"/>
      <c r="F347" s="358"/>
      <c r="G347" s="368"/>
      <c r="H347" s="366"/>
      <c r="I347" s="360"/>
      <c r="J347" s="360"/>
      <c r="K347" s="361"/>
      <c r="L347" s="362"/>
    </row>
    <row r="348" spans="2:12">
      <c r="B348" s="363"/>
      <c r="C348" s="364"/>
      <c r="D348" s="369"/>
      <c r="E348" s="367"/>
      <c r="F348" s="358"/>
      <c r="G348" s="368"/>
      <c r="H348" s="366"/>
      <c r="I348" s="360"/>
      <c r="J348" s="360"/>
      <c r="K348" s="361"/>
      <c r="L348" s="362"/>
    </row>
    <row r="349" spans="2:12">
      <c r="B349" s="363"/>
      <c r="C349" s="364"/>
      <c r="D349" s="369"/>
      <c r="E349" s="367"/>
      <c r="F349" s="358"/>
      <c r="G349" s="368"/>
      <c r="H349" s="366"/>
      <c r="I349" s="360"/>
      <c r="J349" s="360"/>
      <c r="K349" s="361"/>
      <c r="L349" s="362"/>
    </row>
    <row r="350" spans="2:12">
      <c r="B350" s="363"/>
      <c r="C350" s="364"/>
      <c r="D350" s="369"/>
      <c r="E350" s="367"/>
      <c r="F350" s="358"/>
      <c r="G350" s="368"/>
      <c r="H350" s="366"/>
      <c r="I350" s="360"/>
      <c r="J350" s="360"/>
      <c r="K350" s="361"/>
      <c r="L350" s="362"/>
    </row>
    <row r="351" spans="2:12">
      <c r="B351" s="363"/>
      <c r="C351" s="364"/>
      <c r="D351" s="369"/>
      <c r="E351" s="367"/>
      <c r="F351" s="358"/>
      <c r="G351" s="368"/>
      <c r="H351" s="366"/>
      <c r="I351" s="360"/>
      <c r="J351" s="360"/>
      <c r="K351" s="361"/>
      <c r="L351" s="362"/>
    </row>
    <row r="352" spans="2:12">
      <c r="B352" s="363"/>
      <c r="C352" s="364"/>
      <c r="D352" s="369"/>
      <c r="E352" s="367"/>
      <c r="F352" s="358"/>
      <c r="G352" s="368"/>
      <c r="H352" s="366"/>
      <c r="I352" s="360"/>
      <c r="J352" s="360"/>
      <c r="K352" s="361"/>
      <c r="L352" s="362"/>
    </row>
    <row r="353" spans="2:12">
      <c r="B353" s="363"/>
      <c r="C353" s="364"/>
      <c r="D353" s="365"/>
      <c r="E353" s="367"/>
      <c r="F353" s="358"/>
      <c r="G353" s="368"/>
      <c r="H353" s="366"/>
      <c r="I353" s="360"/>
      <c r="J353" s="360"/>
      <c r="K353" s="361"/>
      <c r="L353" s="362"/>
    </row>
    <row r="354" spans="2:12">
      <c r="B354" s="363"/>
      <c r="C354" s="364"/>
      <c r="D354" s="369"/>
      <c r="E354" s="367"/>
      <c r="F354" s="358"/>
      <c r="G354" s="368"/>
      <c r="H354" s="366"/>
      <c r="I354" s="360"/>
      <c r="J354" s="360"/>
      <c r="K354" s="361"/>
      <c r="L354" s="362"/>
    </row>
    <row r="355" spans="2:12">
      <c r="B355" s="363"/>
      <c r="C355" s="364"/>
      <c r="D355" s="369"/>
      <c r="E355" s="367"/>
      <c r="F355" s="358"/>
      <c r="G355" s="368"/>
      <c r="H355" s="366"/>
      <c r="I355" s="360"/>
      <c r="J355" s="360"/>
      <c r="K355" s="361"/>
      <c r="L355" s="362"/>
    </row>
    <row r="356" spans="2:12">
      <c r="B356" s="363"/>
      <c r="C356" s="364"/>
      <c r="D356" s="369"/>
      <c r="E356" s="367"/>
      <c r="F356" s="358"/>
      <c r="G356" s="368"/>
      <c r="H356" s="366"/>
      <c r="I356" s="360"/>
      <c r="J356" s="360"/>
      <c r="K356" s="361"/>
      <c r="L356" s="362"/>
    </row>
    <row r="357" spans="2:12">
      <c r="B357" s="363"/>
      <c r="C357" s="364"/>
      <c r="D357" s="369"/>
      <c r="E357" s="367"/>
      <c r="F357" s="358"/>
      <c r="G357" s="368"/>
      <c r="H357" s="366"/>
      <c r="I357" s="360"/>
      <c r="J357" s="360"/>
      <c r="K357" s="361"/>
      <c r="L357" s="362"/>
    </row>
    <row r="358" spans="2:12">
      <c r="B358" s="363"/>
      <c r="C358" s="364"/>
      <c r="D358" s="369"/>
      <c r="E358" s="367"/>
      <c r="F358" s="358"/>
      <c r="G358" s="368"/>
      <c r="H358" s="366"/>
      <c r="I358" s="360"/>
      <c r="J358" s="360"/>
      <c r="K358" s="361"/>
      <c r="L358" s="362"/>
    </row>
    <row r="359" spans="2:12">
      <c r="B359" s="363"/>
      <c r="C359" s="364"/>
      <c r="D359" s="369"/>
      <c r="E359" s="367"/>
      <c r="F359" s="358"/>
      <c r="G359" s="368"/>
      <c r="H359" s="366"/>
      <c r="I359" s="360"/>
      <c r="J359" s="360"/>
      <c r="K359" s="361"/>
      <c r="L359" s="362"/>
    </row>
    <row r="360" spans="2:12">
      <c r="B360" s="363"/>
      <c r="C360" s="364"/>
      <c r="D360" s="369"/>
      <c r="E360" s="367"/>
      <c r="F360" s="358"/>
      <c r="G360" s="368"/>
      <c r="H360" s="366"/>
      <c r="I360" s="360"/>
      <c r="J360" s="360"/>
      <c r="K360" s="361"/>
      <c r="L360" s="362"/>
    </row>
    <row r="361" spans="2:12">
      <c r="B361" s="363"/>
      <c r="C361" s="364"/>
      <c r="D361" s="369"/>
      <c r="E361" s="367"/>
      <c r="F361" s="358"/>
      <c r="G361" s="368"/>
      <c r="H361" s="366"/>
      <c r="I361" s="360"/>
      <c r="J361" s="360"/>
      <c r="K361" s="361"/>
      <c r="L361" s="362"/>
    </row>
    <row r="362" spans="2:12">
      <c r="B362" s="363"/>
      <c r="C362" s="364"/>
      <c r="D362" s="369"/>
      <c r="E362" s="367"/>
      <c r="F362" s="358"/>
      <c r="G362" s="368"/>
      <c r="H362" s="366"/>
      <c r="I362" s="360"/>
      <c r="J362" s="360"/>
      <c r="K362" s="361"/>
      <c r="L362" s="362"/>
    </row>
    <row r="363" spans="2:12">
      <c r="B363" s="363"/>
      <c r="C363" s="364"/>
      <c r="D363" s="369"/>
      <c r="E363" s="367"/>
      <c r="F363" s="358"/>
      <c r="G363" s="368"/>
      <c r="H363" s="366"/>
      <c r="I363" s="360"/>
      <c r="J363" s="360"/>
      <c r="K363" s="361"/>
      <c r="L363" s="362"/>
    </row>
    <row r="364" spans="2:12">
      <c r="B364" s="363"/>
      <c r="C364" s="364"/>
      <c r="D364" s="369"/>
      <c r="E364" s="367"/>
      <c r="F364" s="358"/>
      <c r="G364" s="368"/>
      <c r="H364" s="366"/>
      <c r="I364" s="360"/>
      <c r="J364" s="360"/>
      <c r="K364" s="361"/>
      <c r="L364" s="362"/>
    </row>
    <row r="365" spans="2:12">
      <c r="B365" s="363"/>
      <c r="C365" s="364"/>
      <c r="D365" s="369"/>
      <c r="E365" s="367"/>
      <c r="F365" s="358"/>
      <c r="G365" s="368"/>
      <c r="H365" s="366"/>
      <c r="I365" s="360"/>
      <c r="J365" s="360"/>
      <c r="K365" s="361"/>
      <c r="L365" s="362"/>
    </row>
    <row r="366" spans="2:12">
      <c r="B366" s="363"/>
      <c r="C366" s="364"/>
      <c r="D366" s="369"/>
      <c r="E366" s="367"/>
      <c r="F366" s="358"/>
      <c r="G366" s="368"/>
      <c r="H366" s="366"/>
      <c r="I366" s="360"/>
      <c r="J366" s="360"/>
      <c r="K366" s="361"/>
      <c r="L366" s="362"/>
    </row>
    <row r="367" spans="2:12">
      <c r="B367" s="363"/>
      <c r="C367" s="364"/>
      <c r="D367" s="369"/>
      <c r="E367" s="367"/>
      <c r="F367" s="358"/>
      <c r="G367" s="368"/>
      <c r="H367" s="366"/>
      <c r="I367" s="360"/>
      <c r="J367" s="360"/>
      <c r="K367" s="361"/>
      <c r="L367" s="362"/>
    </row>
    <row r="368" spans="2:12">
      <c r="B368" s="363"/>
      <c r="C368" s="364"/>
      <c r="D368" s="369"/>
      <c r="E368" s="367"/>
      <c r="F368" s="358"/>
      <c r="G368" s="368"/>
      <c r="H368" s="366"/>
      <c r="I368" s="360"/>
      <c r="J368" s="360"/>
      <c r="K368" s="361"/>
      <c r="L368" s="362"/>
    </row>
    <row r="369" spans="2:12">
      <c r="B369" s="363"/>
      <c r="C369" s="364"/>
      <c r="D369" s="369"/>
      <c r="E369" s="367"/>
      <c r="F369" s="358"/>
      <c r="G369" s="368"/>
      <c r="H369" s="366"/>
      <c r="I369" s="360"/>
      <c r="J369" s="360"/>
      <c r="K369" s="361"/>
      <c r="L369" s="362"/>
    </row>
    <row r="370" spans="2:12">
      <c r="B370" s="363"/>
      <c r="C370" s="364"/>
      <c r="D370" s="369"/>
      <c r="E370" s="367"/>
      <c r="F370" s="358"/>
      <c r="G370" s="368"/>
      <c r="H370" s="366"/>
      <c r="I370" s="360"/>
      <c r="J370" s="360"/>
      <c r="K370" s="361"/>
      <c r="L370" s="362"/>
    </row>
    <row r="371" spans="2:12">
      <c r="B371" s="363"/>
      <c r="C371" s="364"/>
      <c r="D371" s="369"/>
      <c r="E371" s="367"/>
      <c r="F371" s="358"/>
      <c r="G371" s="368"/>
      <c r="H371" s="366"/>
      <c r="I371" s="360"/>
      <c r="J371" s="360"/>
      <c r="K371" s="361"/>
      <c r="L371" s="362"/>
    </row>
    <row r="372" spans="2:12">
      <c r="B372" s="363"/>
      <c r="C372" s="364"/>
      <c r="D372" s="369"/>
      <c r="E372" s="367"/>
      <c r="F372" s="358"/>
      <c r="G372" s="368"/>
      <c r="H372" s="366"/>
      <c r="I372" s="360"/>
      <c r="J372" s="360"/>
      <c r="K372" s="361"/>
      <c r="L372" s="362"/>
    </row>
    <row r="373" spans="2:12">
      <c r="B373" s="363"/>
      <c r="C373" s="364"/>
      <c r="D373" s="369"/>
      <c r="E373" s="367"/>
      <c r="F373" s="358"/>
      <c r="G373" s="368"/>
      <c r="H373" s="366"/>
      <c r="I373" s="360"/>
      <c r="J373" s="360"/>
      <c r="K373" s="361"/>
      <c r="L373" s="362"/>
    </row>
    <row r="374" spans="2:12">
      <c r="B374" s="363"/>
      <c r="C374" s="364"/>
      <c r="D374" s="365"/>
      <c r="E374" s="367"/>
      <c r="F374" s="358"/>
      <c r="G374" s="368"/>
      <c r="H374" s="366"/>
      <c r="I374" s="360"/>
      <c r="J374" s="360"/>
      <c r="K374" s="361"/>
      <c r="L374" s="362"/>
    </row>
    <row r="375" spans="2:12">
      <c r="B375" s="363"/>
      <c r="C375" s="364"/>
      <c r="D375" s="369"/>
      <c r="E375" s="367"/>
      <c r="F375" s="358"/>
      <c r="G375" s="368"/>
      <c r="H375" s="366"/>
      <c r="I375" s="360"/>
      <c r="J375" s="360"/>
      <c r="K375" s="361"/>
      <c r="L375" s="362"/>
    </row>
    <row r="376" spans="2:12">
      <c r="B376" s="363"/>
      <c r="C376" s="364"/>
      <c r="D376" s="369"/>
      <c r="E376" s="367"/>
      <c r="F376" s="358"/>
      <c r="G376" s="368"/>
      <c r="H376" s="366"/>
      <c r="I376" s="360"/>
      <c r="J376" s="360"/>
      <c r="K376" s="361"/>
      <c r="L376" s="362"/>
    </row>
    <row r="377" spans="2:12">
      <c r="B377" s="363"/>
      <c r="C377" s="364"/>
      <c r="D377" s="369"/>
      <c r="E377" s="367"/>
      <c r="F377" s="358"/>
      <c r="G377" s="368"/>
      <c r="H377" s="366"/>
      <c r="I377" s="360"/>
      <c r="J377" s="360"/>
      <c r="K377" s="361"/>
      <c r="L377" s="362"/>
    </row>
    <row r="378" spans="2:12">
      <c r="B378" s="363"/>
      <c r="C378" s="364"/>
      <c r="D378" s="369"/>
      <c r="E378" s="367"/>
      <c r="F378" s="358"/>
      <c r="G378" s="368"/>
      <c r="H378" s="366"/>
      <c r="I378" s="360"/>
      <c r="J378" s="360"/>
      <c r="K378" s="361"/>
      <c r="L378" s="362"/>
    </row>
    <row r="379" spans="2:12">
      <c r="B379" s="363"/>
      <c r="C379" s="364"/>
      <c r="D379" s="369"/>
      <c r="E379" s="367"/>
      <c r="F379" s="358"/>
      <c r="G379" s="368"/>
      <c r="H379" s="366"/>
      <c r="I379" s="360"/>
      <c r="J379" s="360"/>
      <c r="K379" s="361"/>
      <c r="L379" s="362"/>
    </row>
    <row r="380" spans="2:12">
      <c r="B380" s="363"/>
      <c r="C380" s="364"/>
      <c r="D380" s="369"/>
      <c r="E380" s="367"/>
      <c r="F380" s="358"/>
      <c r="G380" s="368"/>
      <c r="H380" s="366"/>
      <c r="I380" s="360"/>
      <c r="J380" s="360"/>
      <c r="K380" s="361"/>
      <c r="L380" s="362"/>
    </row>
    <row r="381" spans="2:12">
      <c r="B381" s="363"/>
      <c r="C381" s="364"/>
      <c r="D381" s="365"/>
      <c r="E381" s="367"/>
      <c r="F381" s="358"/>
      <c r="G381" s="368"/>
      <c r="H381" s="366"/>
      <c r="I381" s="360"/>
      <c r="J381" s="360"/>
      <c r="K381" s="361"/>
      <c r="L381" s="362"/>
    </row>
    <row r="382" spans="2:12">
      <c r="B382" s="363"/>
      <c r="C382" s="364"/>
      <c r="D382" s="369"/>
      <c r="E382" s="367"/>
      <c r="F382" s="358"/>
      <c r="G382" s="368"/>
      <c r="H382" s="366"/>
      <c r="I382" s="360"/>
      <c r="J382" s="360"/>
      <c r="K382" s="361"/>
      <c r="L382" s="362"/>
    </row>
    <row r="383" spans="2:12">
      <c r="B383" s="363"/>
      <c r="C383" s="364"/>
      <c r="D383" s="369"/>
      <c r="E383" s="367"/>
      <c r="F383" s="358"/>
      <c r="G383" s="368"/>
      <c r="H383" s="366"/>
      <c r="I383" s="360"/>
      <c r="J383" s="360"/>
      <c r="K383" s="361"/>
      <c r="L383" s="362"/>
    </row>
    <row r="384" spans="2:12">
      <c r="B384" s="363"/>
      <c r="C384" s="364"/>
      <c r="D384" s="369"/>
      <c r="E384" s="367"/>
      <c r="F384" s="358"/>
      <c r="G384" s="368"/>
      <c r="H384" s="366"/>
      <c r="I384" s="360"/>
      <c r="J384" s="360"/>
      <c r="K384" s="361"/>
      <c r="L384" s="362"/>
    </row>
    <row r="385" spans="2:12">
      <c r="B385" s="363"/>
      <c r="C385" s="364"/>
      <c r="D385" s="369"/>
      <c r="E385" s="367"/>
      <c r="F385" s="358"/>
      <c r="G385" s="368"/>
      <c r="H385" s="366"/>
      <c r="I385" s="360"/>
      <c r="J385" s="360"/>
      <c r="K385" s="361"/>
      <c r="L385" s="362"/>
    </row>
    <row r="386" spans="2:12">
      <c r="B386" s="363"/>
      <c r="C386" s="364"/>
      <c r="D386" s="369"/>
      <c r="E386" s="367"/>
      <c r="F386" s="358"/>
      <c r="G386" s="368"/>
      <c r="H386" s="366"/>
      <c r="I386" s="360"/>
      <c r="J386" s="360"/>
      <c r="K386" s="361"/>
      <c r="L386" s="362"/>
    </row>
    <row r="387" spans="2:12">
      <c r="B387" s="363"/>
      <c r="C387" s="364"/>
      <c r="D387" s="369"/>
      <c r="E387" s="367"/>
      <c r="F387" s="358"/>
      <c r="G387" s="368"/>
      <c r="H387" s="366"/>
      <c r="I387" s="360"/>
      <c r="J387" s="360"/>
      <c r="K387" s="361"/>
      <c r="L387" s="362"/>
    </row>
    <row r="388" spans="2:12">
      <c r="B388" s="363"/>
      <c r="C388" s="364"/>
      <c r="D388" s="365"/>
      <c r="E388" s="367"/>
      <c r="F388" s="358"/>
      <c r="G388" s="368"/>
      <c r="H388" s="366"/>
      <c r="I388" s="360"/>
      <c r="J388" s="360"/>
      <c r="K388" s="361"/>
      <c r="L388" s="362"/>
    </row>
    <row r="389" spans="2:12">
      <c r="B389" s="363"/>
      <c r="C389" s="364"/>
      <c r="D389" s="369"/>
      <c r="E389" s="367"/>
      <c r="F389" s="358"/>
      <c r="G389" s="368"/>
      <c r="H389" s="366"/>
      <c r="I389" s="360"/>
      <c r="J389" s="360"/>
      <c r="K389" s="361"/>
      <c r="L389" s="362"/>
    </row>
    <row r="390" spans="2:12">
      <c r="B390" s="363"/>
      <c r="C390" s="364"/>
      <c r="D390" s="369"/>
      <c r="E390" s="367"/>
      <c r="F390" s="358"/>
      <c r="G390" s="368"/>
      <c r="H390" s="366"/>
      <c r="I390" s="360"/>
      <c r="J390" s="360"/>
      <c r="K390" s="361"/>
      <c r="L390" s="362"/>
    </row>
    <row r="391" spans="2:12">
      <c r="B391" s="363"/>
      <c r="C391" s="364"/>
      <c r="D391" s="369"/>
      <c r="E391" s="367"/>
      <c r="F391" s="358"/>
      <c r="G391" s="368"/>
      <c r="H391" s="366"/>
      <c r="I391" s="360"/>
      <c r="J391" s="360"/>
      <c r="K391" s="361"/>
      <c r="L391" s="362"/>
    </row>
    <row r="392" spans="2:12">
      <c r="B392" s="363"/>
      <c r="C392" s="364"/>
      <c r="D392" s="369"/>
      <c r="E392" s="367"/>
      <c r="F392" s="358"/>
      <c r="G392" s="368"/>
      <c r="H392" s="366"/>
      <c r="I392" s="360"/>
      <c r="J392" s="360"/>
      <c r="K392" s="361"/>
      <c r="L392" s="362"/>
    </row>
    <row r="393" spans="2:12">
      <c r="B393" s="363"/>
      <c r="C393" s="364"/>
      <c r="D393" s="369"/>
      <c r="E393" s="367"/>
      <c r="F393" s="358"/>
      <c r="G393" s="368"/>
      <c r="H393" s="366"/>
      <c r="I393" s="360"/>
      <c r="J393" s="360"/>
      <c r="K393" s="361"/>
      <c r="L393" s="362"/>
    </row>
    <row r="394" spans="2:12">
      <c r="B394" s="363"/>
      <c r="C394" s="364"/>
      <c r="D394" s="369"/>
      <c r="E394" s="367"/>
      <c r="F394" s="358"/>
      <c r="G394" s="368"/>
      <c r="H394" s="366"/>
      <c r="I394" s="360"/>
      <c r="J394" s="360"/>
      <c r="K394" s="361"/>
      <c r="L394" s="362"/>
    </row>
    <row r="395" spans="2:12">
      <c r="B395" s="363"/>
      <c r="C395" s="364"/>
      <c r="D395" s="365"/>
      <c r="E395" s="367"/>
      <c r="F395" s="358"/>
      <c r="G395" s="368"/>
      <c r="H395" s="366"/>
      <c r="I395" s="360"/>
      <c r="J395" s="360"/>
      <c r="K395" s="361"/>
      <c r="L395" s="362"/>
    </row>
    <row r="396" spans="2:12">
      <c r="B396" s="363"/>
      <c r="C396" s="364"/>
      <c r="D396" s="369"/>
      <c r="E396" s="367"/>
      <c r="F396" s="358"/>
      <c r="G396" s="368"/>
      <c r="H396" s="366"/>
      <c r="I396" s="360"/>
      <c r="J396" s="360"/>
      <c r="K396" s="361"/>
      <c r="L396" s="362"/>
    </row>
    <row r="397" spans="2:12">
      <c r="B397" s="363"/>
      <c r="C397" s="364"/>
      <c r="D397" s="369"/>
      <c r="E397" s="367"/>
      <c r="F397" s="358"/>
      <c r="G397" s="368"/>
      <c r="H397" s="366"/>
      <c r="I397" s="360"/>
      <c r="J397" s="360"/>
      <c r="K397" s="361"/>
      <c r="L397" s="362"/>
    </row>
    <row r="398" spans="2:12">
      <c r="B398" s="363"/>
      <c r="C398" s="364"/>
      <c r="D398" s="369"/>
      <c r="E398" s="367"/>
      <c r="F398" s="358"/>
      <c r="G398" s="368"/>
      <c r="H398" s="366"/>
      <c r="I398" s="360"/>
      <c r="J398" s="360"/>
      <c r="K398" s="361"/>
      <c r="L398" s="362"/>
    </row>
    <row r="399" spans="2:12">
      <c r="B399" s="363"/>
      <c r="C399" s="364"/>
      <c r="D399" s="369"/>
      <c r="E399" s="367"/>
      <c r="F399" s="358"/>
      <c r="G399" s="368"/>
      <c r="H399" s="366"/>
      <c r="I399" s="360"/>
      <c r="J399" s="360"/>
      <c r="K399" s="361"/>
      <c r="L399" s="362"/>
    </row>
    <row r="400" spans="2:12">
      <c r="B400" s="363"/>
      <c r="C400" s="364"/>
      <c r="D400" s="369"/>
      <c r="E400" s="367"/>
      <c r="F400" s="358"/>
      <c r="G400" s="368"/>
      <c r="H400" s="366"/>
      <c r="I400" s="360"/>
      <c r="J400" s="360"/>
      <c r="K400" s="361"/>
      <c r="L400" s="362"/>
    </row>
    <row r="401" spans="2:12">
      <c r="B401" s="363"/>
      <c r="C401" s="364"/>
      <c r="D401" s="369"/>
      <c r="E401" s="367"/>
      <c r="F401" s="358"/>
      <c r="G401" s="368"/>
      <c r="H401" s="366"/>
      <c r="I401" s="360"/>
      <c r="J401" s="360"/>
      <c r="K401" s="361"/>
      <c r="L401" s="362"/>
    </row>
    <row r="402" spans="2:12">
      <c r="B402" s="363"/>
      <c r="C402" s="364"/>
      <c r="D402" s="369"/>
      <c r="E402" s="367"/>
      <c r="F402" s="358"/>
      <c r="G402" s="368"/>
      <c r="H402" s="366"/>
      <c r="I402" s="360"/>
      <c r="J402" s="360"/>
      <c r="K402" s="361"/>
      <c r="L402" s="362"/>
    </row>
    <row r="403" spans="2:12">
      <c r="B403" s="363"/>
      <c r="C403" s="364"/>
      <c r="D403" s="369"/>
      <c r="E403" s="367"/>
      <c r="F403" s="358"/>
      <c r="G403" s="368"/>
      <c r="H403" s="366"/>
      <c r="I403" s="360"/>
      <c r="J403" s="360"/>
      <c r="K403" s="361"/>
      <c r="L403" s="362"/>
    </row>
    <row r="404" spans="2:12">
      <c r="B404" s="363"/>
      <c r="C404" s="364"/>
      <c r="D404" s="369"/>
      <c r="E404" s="367"/>
      <c r="F404" s="358"/>
      <c r="G404" s="368"/>
      <c r="H404" s="366"/>
      <c r="I404" s="360"/>
      <c r="J404" s="360"/>
      <c r="K404" s="361"/>
      <c r="L404" s="362"/>
    </row>
    <row r="405" spans="2:12">
      <c r="B405" s="363"/>
      <c r="C405" s="364"/>
      <c r="D405" s="369"/>
      <c r="E405" s="367"/>
      <c r="F405" s="358"/>
      <c r="G405" s="368"/>
      <c r="H405" s="366"/>
      <c r="I405" s="360"/>
      <c r="J405" s="360"/>
      <c r="K405" s="361"/>
      <c r="L405" s="362"/>
    </row>
    <row r="406" spans="2:12">
      <c r="B406" s="363"/>
      <c r="C406" s="364"/>
      <c r="D406" s="369"/>
      <c r="E406" s="367"/>
      <c r="F406" s="358"/>
      <c r="G406" s="368"/>
      <c r="H406" s="366"/>
      <c r="I406" s="360"/>
      <c r="J406" s="360"/>
      <c r="K406" s="361"/>
      <c r="L406" s="362"/>
    </row>
    <row r="407" spans="2:12">
      <c r="B407" s="363"/>
      <c r="C407" s="364"/>
      <c r="D407" s="369"/>
      <c r="E407" s="367"/>
      <c r="F407" s="358"/>
      <c r="G407" s="368"/>
      <c r="H407" s="366"/>
      <c r="I407" s="360"/>
      <c r="J407" s="360"/>
      <c r="K407" s="361"/>
      <c r="L407" s="362"/>
    </row>
    <row r="408" spans="2:12">
      <c r="B408" s="363"/>
      <c r="C408" s="364"/>
      <c r="D408" s="365"/>
      <c r="E408" s="367"/>
      <c r="F408" s="358"/>
      <c r="G408" s="368"/>
      <c r="H408" s="366"/>
      <c r="I408" s="360"/>
      <c r="J408" s="360"/>
      <c r="K408" s="361"/>
      <c r="L408" s="362"/>
    </row>
    <row r="409" spans="2:12">
      <c r="B409" s="363"/>
      <c r="C409" s="364"/>
      <c r="D409" s="369"/>
      <c r="E409" s="367"/>
      <c r="F409" s="358"/>
      <c r="G409" s="368"/>
      <c r="H409" s="366"/>
      <c r="I409" s="360"/>
      <c r="J409" s="360"/>
      <c r="K409" s="361"/>
      <c r="L409" s="362"/>
    </row>
    <row r="410" spans="2:12">
      <c r="B410" s="363"/>
      <c r="C410" s="364"/>
      <c r="D410" s="369"/>
      <c r="E410" s="367"/>
      <c r="F410" s="358"/>
      <c r="G410" s="368"/>
      <c r="H410" s="366"/>
      <c r="I410" s="360"/>
      <c r="J410" s="360"/>
      <c r="K410" s="361"/>
      <c r="L410" s="362"/>
    </row>
    <row r="411" spans="2:12">
      <c r="B411" s="363"/>
      <c r="C411" s="364"/>
      <c r="D411" s="369"/>
      <c r="E411" s="367"/>
      <c r="F411" s="358"/>
      <c r="G411" s="368"/>
      <c r="H411" s="366"/>
      <c r="I411" s="360"/>
      <c r="J411" s="360"/>
      <c r="K411" s="361"/>
      <c r="L411" s="362"/>
    </row>
    <row r="412" spans="2:12">
      <c r="B412" s="363"/>
      <c r="C412" s="364"/>
      <c r="D412" s="369"/>
      <c r="E412" s="367"/>
      <c r="F412" s="358"/>
      <c r="G412" s="368"/>
      <c r="H412" s="366"/>
      <c r="I412" s="360"/>
      <c r="J412" s="360"/>
      <c r="K412" s="361"/>
      <c r="L412" s="362"/>
    </row>
    <row r="413" spans="2:12">
      <c r="B413" s="363"/>
      <c r="C413" s="364"/>
      <c r="D413" s="369"/>
      <c r="E413" s="367"/>
      <c r="F413" s="358"/>
      <c r="G413" s="368"/>
      <c r="H413" s="366"/>
      <c r="I413" s="360"/>
      <c r="J413" s="360"/>
      <c r="K413" s="361"/>
      <c r="L413" s="362"/>
    </row>
    <row r="414" spans="2:12">
      <c r="B414" s="363"/>
      <c r="C414" s="364"/>
      <c r="D414" s="369"/>
      <c r="E414" s="367"/>
      <c r="F414" s="358"/>
      <c r="G414" s="368"/>
      <c r="H414" s="366"/>
      <c r="I414" s="360"/>
      <c r="J414" s="360"/>
      <c r="K414" s="361"/>
      <c r="L414" s="362"/>
    </row>
    <row r="415" spans="2:12">
      <c r="B415" s="363"/>
      <c r="C415" s="364"/>
      <c r="D415" s="369"/>
      <c r="E415" s="367"/>
      <c r="F415" s="358"/>
      <c r="G415" s="368"/>
      <c r="H415" s="366"/>
      <c r="I415" s="360"/>
      <c r="J415" s="360"/>
      <c r="K415" s="361"/>
      <c r="L415" s="362"/>
    </row>
    <row r="416" spans="2:12">
      <c r="B416" s="363"/>
      <c r="C416" s="364"/>
      <c r="D416" s="369"/>
      <c r="E416" s="367"/>
      <c r="F416" s="358"/>
      <c r="G416" s="368"/>
      <c r="H416" s="366"/>
      <c r="I416" s="360"/>
      <c r="J416" s="360"/>
      <c r="K416" s="361"/>
      <c r="L416" s="362"/>
    </row>
    <row r="417" spans="2:12">
      <c r="B417" s="363"/>
      <c r="C417" s="364"/>
      <c r="D417" s="369"/>
      <c r="E417" s="367"/>
      <c r="F417" s="358"/>
      <c r="G417" s="368"/>
      <c r="H417" s="366"/>
      <c r="I417" s="360"/>
      <c r="J417" s="360"/>
      <c r="K417" s="361"/>
      <c r="L417" s="362"/>
    </row>
    <row r="418" spans="2:12">
      <c r="B418" s="363"/>
      <c r="C418" s="364"/>
      <c r="D418" s="369"/>
      <c r="E418" s="367"/>
      <c r="F418" s="358"/>
      <c r="G418" s="368"/>
      <c r="H418" s="366"/>
      <c r="I418" s="360"/>
      <c r="J418" s="360"/>
      <c r="K418" s="361"/>
      <c r="L418" s="362"/>
    </row>
    <row r="419" spans="2:12">
      <c r="B419" s="363"/>
      <c r="C419" s="364"/>
      <c r="D419" s="369"/>
      <c r="E419" s="367"/>
      <c r="F419" s="358"/>
      <c r="G419" s="368"/>
      <c r="H419" s="366"/>
      <c r="I419" s="360"/>
      <c r="J419" s="360"/>
      <c r="K419" s="361"/>
      <c r="L419" s="362"/>
    </row>
    <row r="420" spans="2:12">
      <c r="B420" s="363"/>
      <c r="C420" s="364"/>
      <c r="D420" s="369"/>
      <c r="E420" s="367"/>
      <c r="F420" s="358"/>
      <c r="G420" s="368"/>
      <c r="H420" s="366"/>
      <c r="I420" s="360"/>
      <c r="J420" s="360"/>
      <c r="K420" s="361"/>
      <c r="L420" s="362"/>
    </row>
    <row r="421" spans="2:12">
      <c r="B421" s="363"/>
      <c r="C421" s="364"/>
      <c r="D421" s="365"/>
      <c r="E421" s="367"/>
      <c r="F421" s="358"/>
      <c r="G421" s="368"/>
      <c r="H421" s="366"/>
      <c r="I421" s="360"/>
      <c r="J421" s="360"/>
      <c r="K421" s="361"/>
      <c r="L421" s="362"/>
    </row>
    <row r="422" spans="2:12">
      <c r="B422" s="363"/>
      <c r="C422" s="364"/>
      <c r="D422" s="369"/>
      <c r="E422" s="367"/>
      <c r="F422" s="358"/>
      <c r="G422" s="368"/>
      <c r="H422" s="366"/>
      <c r="I422" s="360"/>
      <c r="J422" s="360"/>
      <c r="K422" s="361"/>
      <c r="L422" s="362"/>
    </row>
    <row r="423" spans="2:12">
      <c r="B423" s="363"/>
      <c r="C423" s="364"/>
      <c r="D423" s="369"/>
      <c r="E423" s="367"/>
      <c r="F423" s="358"/>
      <c r="G423" s="368"/>
      <c r="H423" s="366"/>
      <c r="I423" s="360"/>
      <c r="J423" s="360"/>
      <c r="K423" s="361"/>
      <c r="L423" s="362"/>
    </row>
    <row r="424" spans="2:12">
      <c r="B424" s="363"/>
      <c r="C424" s="364"/>
      <c r="D424" s="369"/>
      <c r="E424" s="367"/>
      <c r="F424" s="358"/>
      <c r="G424" s="368"/>
      <c r="H424" s="366"/>
      <c r="I424" s="360"/>
      <c r="J424" s="360"/>
      <c r="K424" s="361"/>
      <c r="L424" s="362"/>
    </row>
    <row r="425" spans="2:12">
      <c r="B425" s="363"/>
      <c r="C425" s="364"/>
      <c r="D425" s="369"/>
      <c r="E425" s="367"/>
      <c r="F425" s="358"/>
      <c r="G425" s="368"/>
      <c r="H425" s="366"/>
      <c r="I425" s="360"/>
      <c r="J425" s="360"/>
      <c r="K425" s="361"/>
      <c r="L425" s="362"/>
    </row>
    <row r="426" spans="2:12">
      <c r="B426" s="363"/>
      <c r="C426" s="364"/>
      <c r="D426" s="369"/>
      <c r="E426" s="367"/>
      <c r="F426" s="358"/>
      <c r="G426" s="368"/>
      <c r="H426" s="366"/>
      <c r="I426" s="360"/>
      <c r="J426" s="360"/>
      <c r="K426" s="361"/>
      <c r="L426" s="362"/>
    </row>
    <row r="427" spans="2:12">
      <c r="B427" s="363"/>
      <c r="C427" s="364"/>
      <c r="D427" s="369"/>
      <c r="E427" s="367"/>
      <c r="F427" s="358"/>
      <c r="G427" s="368"/>
      <c r="H427" s="366"/>
      <c r="I427" s="360"/>
      <c r="J427" s="360"/>
      <c r="K427" s="361"/>
      <c r="L427" s="362"/>
    </row>
    <row r="428" spans="2:12">
      <c r="B428" s="363"/>
      <c r="C428" s="364"/>
      <c r="D428" s="365"/>
      <c r="E428" s="367"/>
      <c r="F428" s="358"/>
      <c r="G428" s="368"/>
      <c r="H428" s="366"/>
      <c r="I428" s="360"/>
      <c r="J428" s="360"/>
      <c r="K428" s="361"/>
      <c r="L428" s="362"/>
    </row>
    <row r="429" spans="2:12">
      <c r="B429" s="363"/>
      <c r="C429" s="364"/>
      <c r="D429" s="365"/>
      <c r="E429" s="367"/>
      <c r="F429" s="358"/>
      <c r="G429" s="368"/>
      <c r="H429" s="366"/>
      <c r="I429" s="360"/>
      <c r="J429" s="360"/>
      <c r="K429" s="361"/>
      <c r="L429" s="362"/>
    </row>
    <row r="430" spans="2:12">
      <c r="B430" s="363"/>
      <c r="C430" s="364"/>
      <c r="D430" s="365"/>
      <c r="E430" s="367"/>
      <c r="F430" s="358"/>
      <c r="G430" s="368"/>
      <c r="H430" s="366"/>
      <c r="I430" s="360"/>
      <c r="J430" s="360"/>
      <c r="K430" s="361"/>
      <c r="L430" s="362"/>
    </row>
    <row r="431" spans="2:12">
      <c r="B431" s="363"/>
      <c r="C431" s="364"/>
      <c r="D431" s="369"/>
      <c r="E431" s="367"/>
      <c r="F431" s="358"/>
      <c r="G431" s="368"/>
      <c r="H431" s="366"/>
      <c r="I431" s="360"/>
      <c r="J431" s="360"/>
      <c r="K431" s="361"/>
      <c r="L431" s="362"/>
    </row>
    <row r="432" spans="2:12">
      <c r="B432" s="363"/>
      <c r="C432" s="364"/>
      <c r="D432" s="369"/>
      <c r="E432" s="367"/>
      <c r="F432" s="358"/>
      <c r="G432" s="368"/>
      <c r="H432" s="366"/>
      <c r="I432" s="360"/>
      <c r="J432" s="360"/>
      <c r="K432" s="361"/>
      <c r="L432" s="362"/>
    </row>
    <row r="433" spans="2:12">
      <c r="B433" s="363"/>
      <c r="C433" s="364"/>
      <c r="D433" s="369"/>
      <c r="E433" s="367"/>
      <c r="F433" s="358"/>
      <c r="G433" s="368"/>
      <c r="H433" s="366"/>
      <c r="I433" s="360"/>
      <c r="J433" s="360"/>
      <c r="K433" s="361"/>
      <c r="L433" s="362"/>
    </row>
    <row r="434" spans="2:12">
      <c r="B434" s="363"/>
      <c r="C434" s="364"/>
      <c r="D434" s="369"/>
      <c r="E434" s="367"/>
      <c r="F434" s="358"/>
      <c r="G434" s="368"/>
      <c r="H434" s="366"/>
      <c r="I434" s="360"/>
      <c r="J434" s="360"/>
      <c r="K434" s="361"/>
      <c r="L434" s="362"/>
    </row>
    <row r="435" spans="2:12">
      <c r="B435" s="363"/>
      <c r="C435" s="364"/>
      <c r="D435" s="369"/>
      <c r="E435" s="367"/>
      <c r="F435" s="358"/>
      <c r="G435" s="368"/>
      <c r="H435" s="366"/>
      <c r="I435" s="360"/>
      <c r="J435" s="360"/>
      <c r="K435" s="361"/>
      <c r="L435" s="362"/>
    </row>
    <row r="436" spans="2:12">
      <c r="B436" s="363"/>
      <c r="C436" s="364"/>
      <c r="D436" s="369"/>
      <c r="E436" s="367"/>
      <c r="F436" s="358"/>
      <c r="G436" s="368"/>
      <c r="H436" s="366"/>
      <c r="I436" s="360"/>
      <c r="J436" s="360"/>
      <c r="K436" s="361"/>
      <c r="L436" s="362"/>
    </row>
    <row r="437" spans="2:12">
      <c r="B437" s="363"/>
      <c r="C437" s="364"/>
      <c r="D437" s="369"/>
      <c r="E437" s="367"/>
      <c r="F437" s="358"/>
      <c r="G437" s="368"/>
      <c r="H437" s="366"/>
      <c r="I437" s="360"/>
      <c r="J437" s="360"/>
      <c r="K437" s="361"/>
      <c r="L437" s="362"/>
    </row>
    <row r="438" spans="2:12">
      <c r="B438" s="363"/>
      <c r="C438" s="364"/>
      <c r="D438" s="369"/>
      <c r="E438" s="367"/>
      <c r="F438" s="358"/>
      <c r="G438" s="368"/>
      <c r="H438" s="366"/>
      <c r="I438" s="360"/>
      <c r="J438" s="360"/>
      <c r="K438" s="361"/>
      <c r="L438" s="362"/>
    </row>
    <row r="439" spans="2:12">
      <c r="B439" s="363"/>
      <c r="C439" s="364"/>
      <c r="D439" s="369"/>
      <c r="E439" s="367"/>
      <c r="F439" s="358"/>
      <c r="G439" s="368"/>
      <c r="H439" s="366"/>
      <c r="I439" s="360"/>
      <c r="J439" s="360"/>
      <c r="K439" s="361"/>
      <c r="L439" s="362"/>
    </row>
    <row r="440" spans="2:12">
      <c r="B440" s="363"/>
      <c r="C440" s="364"/>
      <c r="D440" s="369"/>
      <c r="E440" s="367"/>
      <c r="F440" s="358"/>
      <c r="G440" s="368"/>
      <c r="H440" s="366"/>
      <c r="I440" s="360"/>
      <c r="J440" s="360"/>
      <c r="K440" s="361"/>
      <c r="L440" s="362"/>
    </row>
    <row r="441" spans="2:12">
      <c r="B441" s="363"/>
      <c r="C441" s="364"/>
      <c r="D441" s="369"/>
      <c r="E441" s="367"/>
      <c r="F441" s="358"/>
      <c r="G441" s="368"/>
      <c r="H441" s="366"/>
      <c r="I441" s="360"/>
      <c r="J441" s="360"/>
      <c r="K441" s="361"/>
      <c r="L441" s="362"/>
    </row>
    <row r="442" spans="2:12">
      <c r="B442" s="363"/>
      <c r="C442" s="364"/>
      <c r="D442" s="369"/>
      <c r="E442" s="367"/>
      <c r="F442" s="358"/>
      <c r="G442" s="368"/>
      <c r="H442" s="366"/>
      <c r="I442" s="360"/>
      <c r="J442" s="360"/>
      <c r="K442" s="361"/>
      <c r="L442" s="362"/>
    </row>
    <row r="443" spans="2:12">
      <c r="B443" s="363"/>
      <c r="C443" s="364"/>
      <c r="D443" s="369"/>
      <c r="E443" s="367"/>
      <c r="F443" s="358"/>
      <c r="G443" s="368"/>
      <c r="H443" s="366"/>
      <c r="I443" s="360"/>
      <c r="J443" s="360"/>
      <c r="K443" s="361"/>
      <c r="L443" s="362"/>
    </row>
    <row r="444" spans="2:12">
      <c r="B444" s="363"/>
      <c r="C444" s="364"/>
      <c r="D444" s="369"/>
      <c r="E444" s="367"/>
      <c r="F444" s="358"/>
      <c r="G444" s="368"/>
      <c r="H444" s="366"/>
      <c r="I444" s="360"/>
      <c r="J444" s="360"/>
      <c r="K444" s="361"/>
      <c r="L444" s="362"/>
    </row>
    <row r="445" spans="2:12">
      <c r="B445" s="363"/>
      <c r="C445" s="364"/>
      <c r="D445" s="369"/>
      <c r="E445" s="367"/>
      <c r="F445" s="358"/>
      <c r="G445" s="368"/>
      <c r="H445" s="366"/>
      <c r="I445" s="360"/>
      <c r="J445" s="360"/>
      <c r="K445" s="361"/>
      <c r="L445" s="362"/>
    </row>
    <row r="446" spans="2:12">
      <c r="B446" s="363"/>
      <c r="C446" s="364"/>
      <c r="D446" s="369"/>
      <c r="E446" s="367"/>
      <c r="F446" s="358"/>
      <c r="G446" s="368"/>
      <c r="H446" s="366"/>
      <c r="I446" s="360"/>
      <c r="J446" s="360"/>
      <c r="K446" s="361"/>
      <c r="L446" s="362"/>
    </row>
    <row r="447" spans="2:12">
      <c r="B447" s="363"/>
      <c r="C447" s="364"/>
      <c r="D447" s="369"/>
      <c r="E447" s="367"/>
      <c r="F447" s="358"/>
      <c r="G447" s="368"/>
      <c r="H447" s="366"/>
      <c r="I447" s="360"/>
      <c r="J447" s="360"/>
      <c r="K447" s="361"/>
      <c r="L447" s="362"/>
    </row>
    <row r="448" spans="2:12">
      <c r="B448" s="363"/>
      <c r="C448" s="364"/>
      <c r="D448" s="369"/>
      <c r="E448" s="367"/>
      <c r="F448" s="358"/>
      <c r="G448" s="368"/>
      <c r="H448" s="366"/>
      <c r="I448" s="360"/>
      <c r="J448" s="360"/>
      <c r="K448" s="361"/>
      <c r="L448" s="362"/>
    </row>
    <row r="449" spans="2:12">
      <c r="B449" s="363"/>
      <c r="C449" s="364"/>
      <c r="D449" s="365"/>
      <c r="E449" s="367"/>
      <c r="F449" s="358"/>
      <c r="G449" s="368"/>
      <c r="H449" s="366"/>
      <c r="I449" s="360"/>
      <c r="J449" s="360"/>
      <c r="K449" s="361"/>
      <c r="L449" s="362"/>
    </row>
    <row r="450" spans="2:12">
      <c r="B450" s="363"/>
      <c r="C450" s="364"/>
      <c r="D450" s="369"/>
      <c r="E450" s="367"/>
      <c r="F450" s="358"/>
      <c r="G450" s="368"/>
      <c r="H450" s="370"/>
      <c r="I450" s="360"/>
      <c r="J450" s="360"/>
      <c r="K450" s="361"/>
      <c r="L450" s="362"/>
    </row>
    <row r="451" spans="2:12">
      <c r="B451" s="363"/>
      <c r="C451" s="364"/>
      <c r="D451" s="369"/>
      <c r="E451" s="367"/>
      <c r="F451" s="358"/>
      <c r="G451" s="368"/>
      <c r="H451" s="366"/>
      <c r="I451" s="360"/>
      <c r="J451" s="360"/>
      <c r="K451" s="361"/>
      <c r="L451" s="362"/>
    </row>
    <row r="452" spans="2:12">
      <c r="B452" s="363"/>
      <c r="C452" s="364"/>
      <c r="D452" s="369"/>
      <c r="E452" s="367"/>
      <c r="F452" s="358"/>
      <c r="G452" s="368"/>
      <c r="H452" s="366"/>
      <c r="I452" s="360"/>
      <c r="J452" s="360"/>
      <c r="K452" s="361"/>
      <c r="L452" s="362"/>
    </row>
    <row r="453" spans="2:12">
      <c r="B453" s="363"/>
      <c r="C453" s="364"/>
      <c r="D453" s="369"/>
      <c r="E453" s="367"/>
      <c r="F453" s="358"/>
      <c r="G453" s="368"/>
      <c r="H453" s="366"/>
      <c r="I453" s="360"/>
      <c r="J453" s="360"/>
      <c r="K453" s="361"/>
      <c r="L453" s="362"/>
    </row>
    <row r="454" spans="2:12">
      <c r="B454" s="363"/>
      <c r="C454" s="364"/>
      <c r="D454" s="369"/>
      <c r="E454" s="367"/>
      <c r="F454" s="358"/>
      <c r="G454" s="368"/>
      <c r="H454" s="366"/>
      <c r="I454" s="360"/>
      <c r="J454" s="360"/>
      <c r="K454" s="361"/>
      <c r="L454" s="362"/>
    </row>
    <row r="455" spans="2:12">
      <c r="B455" s="363"/>
      <c r="C455" s="364"/>
      <c r="D455" s="369"/>
      <c r="E455" s="367"/>
      <c r="F455" s="358"/>
      <c r="G455" s="368"/>
      <c r="H455" s="366"/>
      <c r="I455" s="360"/>
      <c r="J455" s="360"/>
      <c r="K455" s="361"/>
      <c r="L455" s="362"/>
    </row>
    <row r="456" spans="2:12">
      <c r="B456" s="363"/>
      <c r="C456" s="364"/>
      <c r="D456" s="369"/>
      <c r="E456" s="367"/>
      <c r="F456" s="358"/>
      <c r="G456" s="368"/>
      <c r="H456" s="366"/>
      <c r="I456" s="360"/>
      <c r="J456" s="360"/>
      <c r="K456" s="361"/>
      <c r="L456" s="362"/>
    </row>
    <row r="457" spans="2:12">
      <c r="B457" s="363"/>
      <c r="C457" s="364"/>
      <c r="D457" s="369"/>
      <c r="E457" s="367"/>
      <c r="F457" s="358"/>
      <c r="G457" s="368"/>
      <c r="H457" s="366"/>
      <c r="I457" s="360"/>
      <c r="J457" s="360"/>
      <c r="K457" s="361"/>
      <c r="L457" s="362"/>
    </row>
    <row r="458" spans="2:12">
      <c r="B458" s="363"/>
      <c r="C458" s="364"/>
      <c r="D458" s="365"/>
      <c r="E458" s="367"/>
      <c r="F458" s="358"/>
      <c r="G458" s="368"/>
      <c r="H458" s="366"/>
      <c r="I458" s="360"/>
      <c r="J458" s="360"/>
      <c r="K458" s="361"/>
      <c r="L458" s="362"/>
    </row>
    <row r="459" spans="2:12">
      <c r="B459" s="363"/>
      <c r="C459" s="364"/>
      <c r="D459" s="369"/>
      <c r="E459" s="367"/>
      <c r="F459" s="358"/>
      <c r="G459" s="368"/>
      <c r="H459" s="366"/>
      <c r="I459" s="360"/>
      <c r="J459" s="360"/>
      <c r="K459" s="361"/>
      <c r="L459" s="362"/>
    </row>
    <row r="460" spans="2:12">
      <c r="B460" s="363"/>
      <c r="C460" s="364"/>
      <c r="D460" s="369"/>
      <c r="E460" s="367"/>
      <c r="F460" s="358"/>
      <c r="G460" s="368"/>
      <c r="H460" s="366"/>
      <c r="I460" s="360"/>
      <c r="J460" s="360"/>
      <c r="K460" s="361"/>
      <c r="L460" s="362"/>
    </row>
    <row r="461" spans="2:12">
      <c r="B461" s="363"/>
      <c r="C461" s="364"/>
      <c r="D461" s="369"/>
      <c r="E461" s="367"/>
      <c r="F461" s="358"/>
      <c r="G461" s="368"/>
      <c r="H461" s="366"/>
      <c r="I461" s="360"/>
      <c r="J461" s="360"/>
      <c r="K461" s="361"/>
      <c r="L461" s="362"/>
    </row>
    <row r="462" spans="2:12">
      <c r="B462" s="363"/>
      <c r="C462" s="364"/>
      <c r="D462" s="369"/>
      <c r="E462" s="367"/>
      <c r="F462" s="358"/>
      <c r="G462" s="368"/>
      <c r="H462" s="366"/>
      <c r="I462" s="360"/>
      <c r="J462" s="360"/>
      <c r="K462" s="361"/>
      <c r="L462" s="362"/>
    </row>
    <row r="463" spans="2:12">
      <c r="B463" s="363"/>
      <c r="C463" s="364"/>
      <c r="D463" s="369"/>
      <c r="E463" s="367"/>
      <c r="F463" s="358"/>
      <c r="G463" s="368"/>
      <c r="H463" s="366"/>
      <c r="I463" s="360"/>
      <c r="J463" s="360"/>
      <c r="K463" s="361"/>
      <c r="L463" s="362"/>
    </row>
    <row r="464" spans="2:12">
      <c r="B464" s="363"/>
      <c r="C464" s="364"/>
      <c r="D464" s="369"/>
      <c r="E464" s="367"/>
      <c r="F464" s="358"/>
      <c r="G464" s="368"/>
      <c r="H464" s="366"/>
      <c r="I464" s="360"/>
      <c r="J464" s="360"/>
      <c r="K464" s="361"/>
      <c r="L464" s="362"/>
    </row>
    <row r="465" spans="2:12">
      <c r="B465" s="363"/>
      <c r="C465" s="364"/>
      <c r="D465" s="369"/>
      <c r="E465" s="367"/>
      <c r="F465" s="358"/>
      <c r="G465" s="368"/>
      <c r="H465" s="366"/>
      <c r="I465" s="360"/>
      <c r="J465" s="360"/>
      <c r="K465" s="361"/>
      <c r="L465" s="362"/>
    </row>
    <row r="466" spans="2:12">
      <c r="B466" s="363"/>
      <c r="C466" s="364"/>
      <c r="D466" s="369"/>
      <c r="E466" s="367"/>
      <c r="F466" s="358"/>
      <c r="G466" s="368"/>
      <c r="H466" s="366"/>
      <c r="I466" s="360"/>
      <c r="J466" s="360"/>
      <c r="K466" s="361"/>
      <c r="L466" s="362"/>
    </row>
    <row r="467" spans="2:12">
      <c r="B467" s="363"/>
      <c r="C467" s="364"/>
      <c r="D467" s="369"/>
      <c r="E467" s="367"/>
      <c r="F467" s="358"/>
      <c r="G467" s="368"/>
      <c r="H467" s="366"/>
      <c r="I467" s="360"/>
      <c r="J467" s="360"/>
      <c r="K467" s="361"/>
      <c r="L467" s="362"/>
    </row>
    <row r="468" spans="2:12">
      <c r="B468" s="363"/>
      <c r="C468" s="364"/>
      <c r="D468" s="369"/>
      <c r="E468" s="367"/>
      <c r="F468" s="358"/>
      <c r="G468" s="368"/>
      <c r="H468" s="366"/>
      <c r="I468" s="360"/>
      <c r="J468" s="360"/>
      <c r="K468" s="361"/>
      <c r="L468" s="362"/>
    </row>
    <row r="469" spans="2:12">
      <c r="B469" s="363"/>
      <c r="C469" s="364"/>
      <c r="D469" s="369"/>
      <c r="E469" s="367"/>
      <c r="F469" s="358"/>
      <c r="G469" s="368"/>
      <c r="H469" s="366"/>
      <c r="I469" s="360"/>
      <c r="J469" s="360"/>
      <c r="K469" s="361"/>
      <c r="L469" s="362"/>
    </row>
    <row r="470" spans="2:12">
      <c r="B470" s="363"/>
      <c r="C470" s="364"/>
      <c r="D470" s="369"/>
      <c r="E470" s="367"/>
      <c r="F470" s="358"/>
      <c r="G470" s="368"/>
      <c r="H470" s="366"/>
      <c r="I470" s="360"/>
      <c r="J470" s="360"/>
      <c r="K470" s="361"/>
      <c r="L470" s="362"/>
    </row>
    <row r="471" spans="2:12">
      <c r="B471" s="363"/>
      <c r="C471" s="364"/>
      <c r="D471" s="369"/>
      <c r="E471" s="367"/>
      <c r="F471" s="358"/>
      <c r="G471" s="368"/>
      <c r="H471" s="366"/>
      <c r="I471" s="360"/>
      <c r="J471" s="360"/>
      <c r="K471" s="361"/>
      <c r="L471" s="362"/>
    </row>
    <row r="472" spans="2:12">
      <c r="B472" s="363"/>
      <c r="C472" s="364"/>
      <c r="D472" s="365"/>
      <c r="E472" s="367"/>
      <c r="F472" s="358"/>
      <c r="G472" s="368"/>
      <c r="H472" s="366"/>
      <c r="I472" s="360"/>
      <c r="J472" s="360"/>
      <c r="K472" s="361"/>
      <c r="L472" s="362"/>
    </row>
    <row r="473" spans="2:12">
      <c r="B473" s="363"/>
      <c r="C473" s="364"/>
      <c r="D473" s="369"/>
      <c r="E473" s="367"/>
      <c r="F473" s="358"/>
      <c r="G473" s="368"/>
      <c r="H473" s="366"/>
      <c r="I473" s="360"/>
      <c r="J473" s="360"/>
      <c r="K473" s="361"/>
      <c r="L473" s="362"/>
    </row>
    <row r="474" spans="2:12">
      <c r="B474" s="363"/>
      <c r="C474" s="364"/>
      <c r="D474" s="369"/>
      <c r="E474" s="367"/>
      <c r="F474" s="358"/>
      <c r="G474" s="368"/>
      <c r="H474" s="366"/>
      <c r="I474" s="360"/>
      <c r="J474" s="360"/>
      <c r="K474" s="361"/>
      <c r="L474" s="362"/>
    </row>
    <row r="475" spans="2:12">
      <c r="B475" s="363"/>
      <c r="C475" s="364"/>
      <c r="D475" s="369"/>
      <c r="E475" s="367"/>
      <c r="F475" s="358"/>
      <c r="G475" s="368"/>
      <c r="H475" s="366"/>
      <c r="I475" s="360"/>
      <c r="J475" s="360"/>
      <c r="K475" s="361"/>
      <c r="L475" s="362"/>
    </row>
    <row r="476" spans="2:12">
      <c r="B476" s="363"/>
      <c r="C476" s="364"/>
      <c r="D476" s="369"/>
      <c r="E476" s="367"/>
      <c r="F476" s="358"/>
      <c r="G476" s="368"/>
      <c r="H476" s="366"/>
      <c r="I476" s="360"/>
      <c r="J476" s="360"/>
      <c r="K476" s="361"/>
      <c r="L476" s="362"/>
    </row>
    <row r="477" spans="2:12">
      <c r="B477" s="363"/>
      <c r="C477" s="364"/>
      <c r="D477" s="369"/>
      <c r="E477" s="367"/>
      <c r="F477" s="358"/>
      <c r="G477" s="368"/>
      <c r="H477" s="366"/>
      <c r="I477" s="360"/>
      <c r="J477" s="360"/>
      <c r="K477" s="361"/>
      <c r="L477" s="362"/>
    </row>
    <row r="478" spans="2:12">
      <c r="B478" s="363"/>
      <c r="C478" s="364"/>
      <c r="D478" s="369"/>
      <c r="E478" s="367"/>
      <c r="F478" s="358"/>
      <c r="G478" s="368"/>
      <c r="H478" s="366"/>
      <c r="I478" s="360"/>
      <c r="J478" s="360"/>
      <c r="K478" s="361"/>
      <c r="L478" s="362"/>
    </row>
    <row r="479" spans="2:12">
      <c r="B479" s="363"/>
      <c r="C479" s="364"/>
      <c r="D479" s="369"/>
      <c r="E479" s="367"/>
      <c r="F479" s="358"/>
      <c r="G479" s="368"/>
      <c r="H479" s="366"/>
      <c r="I479" s="360"/>
      <c r="J479" s="360"/>
      <c r="K479" s="361"/>
      <c r="L479" s="362"/>
    </row>
    <row r="480" spans="2:12">
      <c r="B480" s="363"/>
      <c r="C480" s="364"/>
      <c r="D480" s="369"/>
      <c r="E480" s="367"/>
      <c r="F480" s="358"/>
      <c r="G480" s="368"/>
      <c r="H480" s="366"/>
      <c r="I480" s="360"/>
      <c r="J480" s="360"/>
      <c r="K480" s="361"/>
      <c r="L480" s="362"/>
    </row>
    <row r="481" spans="2:12">
      <c r="B481" s="363"/>
      <c r="C481" s="364"/>
      <c r="D481" s="369"/>
      <c r="E481" s="367"/>
      <c r="F481" s="358"/>
      <c r="G481" s="368"/>
      <c r="H481" s="366"/>
      <c r="I481" s="360"/>
      <c r="J481" s="360"/>
      <c r="K481" s="361"/>
      <c r="L481" s="362"/>
    </row>
    <row r="482" spans="2:12">
      <c r="B482" s="363"/>
      <c r="C482" s="364"/>
      <c r="D482" s="369"/>
      <c r="E482" s="367"/>
      <c r="F482" s="358"/>
      <c r="G482" s="368"/>
      <c r="H482" s="366"/>
      <c r="I482" s="360"/>
      <c r="J482" s="360"/>
      <c r="K482" s="361"/>
      <c r="L482" s="362"/>
    </row>
    <row r="483" spans="2:12">
      <c r="B483" s="363"/>
      <c r="C483" s="364"/>
      <c r="D483" s="369"/>
      <c r="E483" s="367"/>
      <c r="F483" s="358"/>
      <c r="G483" s="368"/>
      <c r="H483" s="366"/>
      <c r="I483" s="360"/>
      <c r="J483" s="360"/>
      <c r="K483" s="361"/>
      <c r="L483" s="362"/>
    </row>
    <row r="484" spans="2:12">
      <c r="B484" s="363"/>
      <c r="C484" s="364"/>
      <c r="D484" s="369"/>
      <c r="E484" s="367"/>
      <c r="F484" s="358"/>
      <c r="G484" s="368"/>
      <c r="H484" s="366"/>
      <c r="I484" s="360"/>
      <c r="J484" s="360"/>
      <c r="K484" s="361"/>
      <c r="L484" s="362"/>
    </row>
    <row r="485" spans="2:12">
      <c r="B485" s="363"/>
      <c r="C485" s="364"/>
      <c r="D485" s="369"/>
      <c r="E485" s="367"/>
      <c r="F485" s="358"/>
      <c r="G485" s="368"/>
      <c r="H485" s="366"/>
      <c r="I485" s="360"/>
      <c r="J485" s="360"/>
      <c r="K485" s="361"/>
      <c r="L485" s="362"/>
    </row>
    <row r="486" spans="2:12">
      <c r="B486" s="363"/>
      <c r="C486" s="364"/>
      <c r="D486" s="369"/>
      <c r="E486" s="367"/>
      <c r="F486" s="358"/>
      <c r="G486" s="368"/>
      <c r="H486" s="366"/>
      <c r="I486" s="360"/>
      <c r="J486" s="360"/>
      <c r="K486" s="361"/>
      <c r="L486" s="362"/>
    </row>
    <row r="487" spans="2:12">
      <c r="B487" s="363"/>
      <c r="C487" s="364"/>
      <c r="D487" s="369"/>
      <c r="E487" s="367"/>
      <c r="F487" s="358"/>
      <c r="G487" s="368"/>
      <c r="H487" s="366"/>
      <c r="I487" s="360"/>
      <c r="J487" s="360"/>
      <c r="K487" s="361"/>
      <c r="L487" s="362"/>
    </row>
    <row r="488" spans="2:12">
      <c r="B488" s="363"/>
      <c r="C488" s="364"/>
      <c r="D488" s="365"/>
      <c r="E488" s="367"/>
      <c r="F488" s="358"/>
      <c r="G488" s="368"/>
      <c r="H488" s="366"/>
      <c r="I488" s="360"/>
      <c r="J488" s="360"/>
      <c r="K488" s="361"/>
      <c r="L488" s="362"/>
    </row>
    <row r="489" spans="2:12">
      <c r="B489" s="363"/>
      <c r="C489" s="364"/>
      <c r="D489" s="369"/>
      <c r="E489" s="367"/>
      <c r="F489" s="358"/>
      <c r="G489" s="368"/>
      <c r="H489" s="366"/>
      <c r="I489" s="360"/>
      <c r="J489" s="360"/>
      <c r="K489" s="361"/>
      <c r="L489" s="362"/>
    </row>
    <row r="490" spans="2:12">
      <c r="B490" s="363"/>
      <c r="C490" s="364"/>
      <c r="D490" s="369"/>
      <c r="E490" s="367"/>
      <c r="F490" s="358"/>
      <c r="G490" s="368"/>
      <c r="H490" s="366"/>
      <c r="I490" s="360"/>
      <c r="J490" s="360"/>
      <c r="K490" s="361"/>
      <c r="L490" s="362"/>
    </row>
    <row r="491" spans="2:12">
      <c r="B491" s="363"/>
      <c r="C491" s="364"/>
      <c r="D491" s="369"/>
      <c r="E491" s="367"/>
      <c r="F491" s="358"/>
      <c r="G491" s="368"/>
      <c r="H491" s="366"/>
      <c r="I491" s="360"/>
      <c r="J491" s="360"/>
      <c r="K491" s="361"/>
      <c r="L491" s="362"/>
    </row>
    <row r="492" spans="2:12">
      <c r="B492" s="363"/>
      <c r="C492" s="364"/>
      <c r="D492" s="369"/>
      <c r="E492" s="367"/>
      <c r="F492" s="358"/>
      <c r="G492" s="368"/>
      <c r="H492" s="366"/>
      <c r="I492" s="360"/>
      <c r="J492" s="360"/>
      <c r="K492" s="361"/>
      <c r="L492" s="362"/>
    </row>
    <row r="493" spans="2:12">
      <c r="B493" s="363"/>
      <c r="C493" s="364"/>
      <c r="D493" s="369"/>
      <c r="E493" s="367"/>
      <c r="F493" s="358"/>
      <c r="G493" s="368"/>
      <c r="H493" s="366"/>
      <c r="I493" s="360"/>
      <c r="J493" s="360"/>
      <c r="K493" s="361"/>
      <c r="L493" s="362"/>
    </row>
    <row r="494" spans="2:12">
      <c r="B494" s="363"/>
      <c r="C494" s="364"/>
      <c r="D494" s="369"/>
      <c r="E494" s="367"/>
      <c r="F494" s="358"/>
      <c r="G494" s="368"/>
      <c r="H494" s="366"/>
      <c r="I494" s="360"/>
      <c r="J494" s="360"/>
      <c r="K494" s="361"/>
      <c r="L494" s="362"/>
    </row>
    <row r="495" spans="2:12">
      <c r="B495" s="363"/>
      <c r="C495" s="364"/>
      <c r="D495" s="369"/>
      <c r="E495" s="367"/>
      <c r="F495" s="358"/>
      <c r="G495" s="368"/>
      <c r="H495" s="366"/>
      <c r="I495" s="360"/>
      <c r="J495" s="360"/>
      <c r="K495" s="361"/>
      <c r="L495" s="362"/>
    </row>
    <row r="496" spans="2:12">
      <c r="B496" s="363"/>
      <c r="C496" s="364"/>
      <c r="D496" s="365"/>
      <c r="E496" s="367"/>
      <c r="F496" s="358"/>
      <c r="G496" s="368"/>
      <c r="H496" s="366"/>
      <c r="I496" s="360"/>
      <c r="J496" s="360"/>
      <c r="K496" s="361"/>
      <c r="L496" s="362"/>
    </row>
    <row r="497" spans="2:12">
      <c r="B497" s="363"/>
      <c r="C497" s="364"/>
      <c r="D497" s="369"/>
      <c r="E497" s="367"/>
      <c r="F497" s="358"/>
      <c r="G497" s="368"/>
      <c r="H497" s="366"/>
      <c r="I497" s="360"/>
      <c r="J497" s="360"/>
      <c r="K497" s="361"/>
      <c r="L497" s="362"/>
    </row>
    <row r="498" spans="2:12">
      <c r="B498" s="363"/>
      <c r="C498" s="364"/>
      <c r="D498" s="369"/>
      <c r="E498" s="367"/>
      <c r="F498" s="358"/>
      <c r="G498" s="368"/>
      <c r="H498" s="366"/>
      <c r="I498" s="360"/>
      <c r="J498" s="360"/>
      <c r="K498" s="361"/>
      <c r="L498" s="362"/>
    </row>
    <row r="499" spans="2:12">
      <c r="B499" s="363"/>
      <c r="C499" s="364"/>
      <c r="D499" s="369"/>
      <c r="E499" s="367"/>
      <c r="F499" s="358"/>
      <c r="G499" s="368"/>
      <c r="H499" s="366"/>
      <c r="I499" s="360"/>
      <c r="J499" s="360"/>
      <c r="K499" s="361"/>
      <c r="L499" s="362"/>
    </row>
    <row r="500" spans="2:12">
      <c r="B500" s="363"/>
      <c r="C500" s="364"/>
      <c r="D500" s="369"/>
      <c r="E500" s="367"/>
      <c r="F500" s="358"/>
      <c r="G500" s="368"/>
      <c r="H500" s="366"/>
      <c r="I500" s="360"/>
      <c r="J500" s="360"/>
      <c r="K500" s="361"/>
      <c r="L500" s="362"/>
    </row>
    <row r="501" spans="2:12">
      <c r="B501" s="363"/>
      <c r="C501" s="364"/>
      <c r="D501" s="369"/>
      <c r="E501" s="367"/>
      <c r="F501" s="358"/>
      <c r="G501" s="368"/>
      <c r="H501" s="366"/>
      <c r="I501" s="360"/>
      <c r="J501" s="360"/>
      <c r="K501" s="361"/>
      <c r="L501" s="362"/>
    </row>
    <row r="502" spans="2:12">
      <c r="B502" s="363"/>
      <c r="C502" s="364"/>
      <c r="D502" s="369"/>
      <c r="E502" s="367"/>
      <c r="F502" s="358"/>
      <c r="G502" s="368"/>
      <c r="H502" s="366"/>
      <c r="I502" s="360"/>
      <c r="J502" s="360"/>
      <c r="K502" s="361"/>
      <c r="L502" s="362"/>
    </row>
    <row r="503" spans="2:12">
      <c r="B503" s="363"/>
      <c r="C503" s="364"/>
      <c r="D503" s="365"/>
      <c r="E503" s="367"/>
      <c r="F503" s="358"/>
      <c r="G503" s="368"/>
      <c r="H503" s="366"/>
      <c r="I503" s="360"/>
      <c r="J503" s="360"/>
      <c r="K503" s="361"/>
      <c r="L503" s="362"/>
    </row>
    <row r="504" spans="2:12">
      <c r="B504" s="363"/>
      <c r="C504" s="364"/>
      <c r="D504" s="369"/>
      <c r="E504" s="367"/>
      <c r="F504" s="358"/>
      <c r="G504" s="368"/>
      <c r="H504" s="366"/>
      <c r="I504" s="360"/>
      <c r="J504" s="360"/>
      <c r="K504" s="361"/>
      <c r="L504" s="362"/>
    </row>
    <row r="505" spans="2:12">
      <c r="B505" s="363"/>
      <c r="C505" s="364"/>
      <c r="D505" s="369"/>
      <c r="E505" s="367"/>
      <c r="F505" s="358"/>
      <c r="G505" s="368"/>
      <c r="H505" s="366"/>
      <c r="I505" s="360"/>
      <c r="J505" s="360"/>
      <c r="K505" s="361"/>
      <c r="L505" s="362"/>
    </row>
    <row r="506" spans="2:12">
      <c r="B506" s="363"/>
      <c r="C506" s="364"/>
      <c r="D506" s="369"/>
      <c r="E506" s="367"/>
      <c r="F506" s="358"/>
      <c r="G506" s="368"/>
      <c r="H506" s="366"/>
      <c r="I506" s="360"/>
      <c r="J506" s="360"/>
      <c r="K506" s="361"/>
      <c r="L506" s="362"/>
    </row>
    <row r="507" spans="2:12">
      <c r="B507" s="363"/>
      <c r="C507" s="364"/>
      <c r="D507" s="369"/>
      <c r="E507" s="367"/>
      <c r="F507" s="358"/>
      <c r="G507" s="368"/>
      <c r="H507" s="366"/>
      <c r="I507" s="360"/>
      <c r="J507" s="360"/>
      <c r="K507" s="361"/>
      <c r="L507" s="362"/>
    </row>
    <row r="508" spans="2:12">
      <c r="B508" s="363"/>
      <c r="C508" s="364"/>
      <c r="D508" s="369"/>
      <c r="E508" s="367"/>
      <c r="F508" s="358"/>
      <c r="G508" s="368"/>
      <c r="H508" s="366"/>
      <c r="I508" s="360"/>
      <c r="J508" s="360"/>
      <c r="K508" s="361"/>
      <c r="L508" s="362"/>
    </row>
    <row r="509" spans="2:12">
      <c r="B509" s="363"/>
      <c r="C509" s="364"/>
      <c r="D509" s="369"/>
      <c r="E509" s="367"/>
      <c r="F509" s="358"/>
      <c r="G509" s="368"/>
      <c r="H509" s="366"/>
      <c r="I509" s="360"/>
      <c r="J509" s="360"/>
      <c r="K509" s="361"/>
      <c r="L509" s="362"/>
    </row>
    <row r="510" spans="2:12">
      <c r="B510" s="363"/>
      <c r="C510" s="364"/>
      <c r="D510" s="365"/>
      <c r="E510" s="367"/>
      <c r="F510" s="358"/>
      <c r="G510" s="368"/>
      <c r="H510" s="366"/>
      <c r="I510" s="360"/>
      <c r="J510" s="360"/>
      <c r="K510" s="361"/>
      <c r="L510" s="362"/>
    </row>
    <row r="511" spans="2:12">
      <c r="B511" s="363"/>
      <c r="C511" s="364"/>
      <c r="D511" s="369"/>
      <c r="E511" s="367"/>
      <c r="F511" s="358"/>
      <c r="G511" s="368"/>
      <c r="H511" s="366"/>
      <c r="I511" s="360"/>
      <c r="J511" s="360"/>
      <c r="K511" s="361"/>
      <c r="L511" s="362"/>
    </row>
    <row r="512" spans="2:12">
      <c r="B512" s="363"/>
      <c r="C512" s="364"/>
      <c r="D512" s="369"/>
      <c r="E512" s="367"/>
      <c r="F512" s="358"/>
      <c r="G512" s="368"/>
      <c r="H512" s="366"/>
      <c r="I512" s="360"/>
      <c r="J512" s="360"/>
      <c r="K512" s="361"/>
      <c r="L512" s="362"/>
    </row>
    <row r="513" spans="2:12">
      <c r="B513" s="363"/>
      <c r="C513" s="364"/>
      <c r="D513" s="369"/>
      <c r="E513" s="367"/>
      <c r="F513" s="358"/>
      <c r="G513" s="368"/>
      <c r="H513" s="366"/>
      <c r="I513" s="360"/>
      <c r="J513" s="360"/>
      <c r="K513" s="361"/>
      <c r="L513" s="362"/>
    </row>
    <row r="514" spans="2:12">
      <c r="B514" s="363"/>
      <c r="C514" s="364"/>
      <c r="D514" s="369"/>
      <c r="E514" s="367"/>
      <c r="F514" s="358"/>
      <c r="G514" s="368"/>
      <c r="H514" s="366"/>
      <c r="I514" s="360"/>
      <c r="J514" s="360"/>
      <c r="K514" s="361"/>
      <c r="L514" s="362"/>
    </row>
    <row r="515" spans="2:12">
      <c r="B515" s="363"/>
      <c r="C515" s="364"/>
      <c r="D515" s="369"/>
      <c r="E515" s="367"/>
      <c r="F515" s="358"/>
      <c r="G515" s="368"/>
      <c r="H515" s="366"/>
      <c r="I515" s="360"/>
      <c r="J515" s="360"/>
      <c r="K515" s="361"/>
      <c r="L515" s="362"/>
    </row>
    <row r="516" spans="2:12">
      <c r="B516" s="363"/>
      <c r="C516" s="364"/>
      <c r="D516" s="369"/>
      <c r="E516" s="367"/>
      <c r="F516" s="358"/>
      <c r="G516" s="368"/>
      <c r="H516" s="366"/>
      <c r="I516" s="360"/>
      <c r="J516" s="360"/>
      <c r="K516" s="361"/>
      <c r="L516" s="362"/>
    </row>
    <row r="517" spans="2:12">
      <c r="B517" s="363"/>
      <c r="C517" s="364"/>
      <c r="D517" s="369"/>
      <c r="E517" s="367"/>
      <c r="F517" s="358"/>
      <c r="G517" s="368"/>
      <c r="H517" s="366"/>
      <c r="I517" s="360"/>
      <c r="J517" s="360"/>
      <c r="K517" s="361"/>
      <c r="L517" s="362"/>
    </row>
    <row r="518" spans="2:12">
      <c r="B518" s="363"/>
      <c r="C518" s="364"/>
      <c r="D518" s="365"/>
      <c r="E518" s="367"/>
      <c r="F518" s="358"/>
      <c r="G518" s="368"/>
      <c r="H518" s="366"/>
      <c r="I518" s="360"/>
      <c r="J518" s="360"/>
      <c r="K518" s="361"/>
      <c r="L518" s="362"/>
    </row>
    <row r="519" spans="2:12">
      <c r="B519" s="363"/>
      <c r="C519" s="364"/>
      <c r="D519" s="369"/>
      <c r="E519" s="367"/>
      <c r="F519" s="358"/>
      <c r="G519" s="368"/>
      <c r="H519" s="366"/>
      <c r="I519" s="360"/>
      <c r="J519" s="360"/>
      <c r="K519" s="361"/>
      <c r="L519" s="362"/>
    </row>
    <row r="520" spans="2:12">
      <c r="B520" s="363"/>
      <c r="C520" s="364"/>
      <c r="D520" s="369"/>
      <c r="E520" s="367"/>
      <c r="F520" s="358"/>
      <c r="G520" s="368"/>
      <c r="H520" s="366"/>
      <c r="I520" s="360"/>
      <c r="J520" s="360"/>
      <c r="K520" s="361"/>
      <c r="L520" s="362"/>
    </row>
    <row r="521" spans="2:12">
      <c r="B521" s="363"/>
      <c r="C521" s="364"/>
      <c r="D521" s="369"/>
      <c r="E521" s="367"/>
      <c r="F521" s="358"/>
      <c r="G521" s="368"/>
      <c r="H521" s="366"/>
      <c r="I521" s="360"/>
      <c r="J521" s="360"/>
      <c r="K521" s="361"/>
      <c r="L521" s="362"/>
    </row>
    <row r="522" spans="2:12">
      <c r="B522" s="363"/>
      <c r="C522" s="364"/>
      <c r="D522" s="369"/>
      <c r="E522" s="367"/>
      <c r="F522" s="358"/>
      <c r="G522" s="368"/>
      <c r="H522" s="366"/>
      <c r="I522" s="360"/>
      <c r="J522" s="360"/>
      <c r="K522" s="361"/>
      <c r="L522" s="362"/>
    </row>
    <row r="523" spans="2:12">
      <c r="B523" s="363"/>
      <c r="C523" s="364"/>
      <c r="D523" s="369"/>
      <c r="E523" s="367"/>
      <c r="F523" s="358"/>
      <c r="G523" s="368"/>
      <c r="H523" s="366"/>
      <c r="I523" s="360"/>
      <c r="J523" s="360"/>
      <c r="K523" s="361"/>
      <c r="L523" s="362"/>
    </row>
    <row r="524" spans="2:12">
      <c r="B524" s="363"/>
      <c r="C524" s="364"/>
      <c r="D524" s="369"/>
      <c r="E524" s="367"/>
      <c r="F524" s="358"/>
      <c r="G524" s="368"/>
      <c r="H524" s="366"/>
      <c r="I524" s="360"/>
      <c r="J524" s="360"/>
      <c r="K524" s="361"/>
      <c r="L524" s="362"/>
    </row>
    <row r="525" spans="2:12" s="279" customFormat="1">
      <c r="B525" s="363"/>
      <c r="C525" s="364"/>
      <c r="D525" s="369"/>
      <c r="E525" s="367"/>
      <c r="F525" s="358"/>
      <c r="G525" s="368"/>
      <c r="H525" s="366"/>
      <c r="I525" s="360"/>
      <c r="J525" s="360"/>
      <c r="K525" s="361"/>
      <c r="L525" s="362"/>
    </row>
    <row r="526" spans="2:12" s="279" customFormat="1">
      <c r="B526" s="363"/>
      <c r="C526" s="364"/>
      <c r="D526" s="369"/>
      <c r="E526" s="367"/>
      <c r="F526" s="358"/>
      <c r="G526" s="368"/>
      <c r="H526" s="366"/>
      <c r="I526" s="360"/>
      <c r="J526" s="360"/>
      <c r="K526" s="361"/>
      <c r="L526" s="362"/>
    </row>
    <row r="527" spans="2:12" s="279" customFormat="1">
      <c r="B527" s="363"/>
      <c r="C527" s="364"/>
      <c r="D527" s="365"/>
      <c r="E527" s="367"/>
      <c r="F527" s="358"/>
      <c r="G527" s="368"/>
      <c r="H527" s="366"/>
      <c r="I527" s="360"/>
      <c r="J527" s="360"/>
      <c r="K527" s="361"/>
      <c r="L527" s="362"/>
    </row>
    <row r="528" spans="2:12" s="279" customFormat="1">
      <c r="B528" s="363"/>
      <c r="C528" s="364"/>
      <c r="D528" s="369"/>
      <c r="E528" s="367"/>
      <c r="F528" s="358"/>
      <c r="G528" s="368"/>
      <c r="H528" s="366"/>
      <c r="I528" s="360"/>
      <c r="J528" s="360"/>
      <c r="K528" s="361"/>
      <c r="L528" s="362"/>
    </row>
    <row r="529" spans="2:12" s="279" customFormat="1">
      <c r="B529" s="363"/>
      <c r="C529" s="364"/>
      <c r="D529" s="369"/>
      <c r="E529" s="367"/>
      <c r="F529" s="358"/>
      <c r="G529" s="368"/>
      <c r="H529" s="366"/>
      <c r="I529" s="360"/>
      <c r="J529" s="360"/>
      <c r="K529" s="361"/>
      <c r="L529" s="362"/>
    </row>
    <row r="530" spans="2:12" s="279" customFormat="1">
      <c r="B530" s="363"/>
      <c r="C530" s="364"/>
      <c r="D530" s="369"/>
      <c r="E530" s="367"/>
      <c r="F530" s="358"/>
      <c r="G530" s="368"/>
      <c r="H530" s="366"/>
      <c r="I530" s="360"/>
      <c r="J530" s="360"/>
      <c r="K530" s="361"/>
      <c r="L530" s="362"/>
    </row>
    <row r="531" spans="2:12" s="279" customFormat="1">
      <c r="B531" s="363"/>
      <c r="C531" s="364"/>
      <c r="D531" s="369"/>
      <c r="E531" s="367"/>
      <c r="F531" s="358"/>
      <c r="G531" s="368"/>
      <c r="H531" s="366"/>
      <c r="I531" s="360"/>
      <c r="J531" s="360"/>
      <c r="K531" s="361"/>
      <c r="L531" s="362"/>
    </row>
    <row r="532" spans="2:12" s="279" customFormat="1">
      <c r="B532" s="363"/>
      <c r="C532" s="364"/>
      <c r="D532" s="369"/>
      <c r="E532" s="367"/>
      <c r="F532" s="358"/>
      <c r="G532" s="368"/>
      <c r="H532" s="366"/>
      <c r="I532" s="360"/>
      <c r="J532" s="360"/>
      <c r="K532" s="361"/>
      <c r="L532" s="362"/>
    </row>
    <row r="533" spans="2:12" s="279" customFormat="1">
      <c r="B533" s="363"/>
      <c r="C533" s="364"/>
      <c r="D533" s="369"/>
      <c r="E533" s="367"/>
      <c r="F533" s="358"/>
      <c r="G533" s="368"/>
      <c r="H533" s="366"/>
      <c r="I533" s="360"/>
      <c r="J533" s="360"/>
      <c r="K533" s="361"/>
      <c r="L533" s="362"/>
    </row>
    <row r="534" spans="2:12" s="279" customFormat="1">
      <c r="B534" s="363"/>
      <c r="C534" s="364"/>
      <c r="D534" s="369"/>
      <c r="E534" s="367"/>
      <c r="F534" s="358"/>
      <c r="G534" s="368"/>
      <c r="H534" s="366"/>
      <c r="I534" s="360"/>
      <c r="J534" s="360"/>
      <c r="K534" s="361"/>
      <c r="L534" s="362"/>
    </row>
    <row r="535" spans="2:12" s="279" customFormat="1">
      <c r="B535" s="363"/>
      <c r="C535" s="364"/>
      <c r="D535" s="369"/>
      <c r="E535" s="367"/>
      <c r="F535" s="358"/>
      <c r="G535" s="368"/>
      <c r="H535" s="366"/>
      <c r="I535" s="360"/>
      <c r="J535" s="360"/>
      <c r="K535" s="361"/>
      <c r="L535" s="362"/>
    </row>
    <row r="536" spans="2:12" s="279" customFormat="1">
      <c r="B536" s="363"/>
      <c r="C536" s="364"/>
      <c r="D536" s="369"/>
      <c r="E536" s="367"/>
      <c r="F536" s="358"/>
      <c r="G536" s="368"/>
      <c r="H536" s="366"/>
      <c r="I536" s="360"/>
      <c r="J536" s="360"/>
      <c r="K536" s="361"/>
      <c r="L536" s="362"/>
    </row>
    <row r="537" spans="2:12" s="279" customFormat="1">
      <c r="B537" s="363"/>
      <c r="C537" s="364"/>
      <c r="D537" s="369"/>
      <c r="E537" s="367"/>
      <c r="F537" s="358"/>
      <c r="G537" s="368"/>
      <c r="H537" s="366"/>
      <c r="I537" s="360"/>
      <c r="J537" s="360"/>
      <c r="K537" s="361"/>
      <c r="L537" s="362"/>
    </row>
    <row r="538" spans="2:12" s="279" customFormat="1">
      <c r="B538" s="363"/>
      <c r="C538" s="364"/>
      <c r="D538" s="369"/>
      <c r="E538" s="367"/>
      <c r="F538" s="358"/>
      <c r="G538" s="368"/>
      <c r="H538" s="366"/>
      <c r="I538" s="360"/>
      <c r="J538" s="360"/>
      <c r="K538" s="361"/>
      <c r="L538" s="362"/>
    </row>
    <row r="539" spans="2:12" s="279" customFormat="1">
      <c r="B539" s="363"/>
      <c r="C539" s="364"/>
      <c r="D539" s="369"/>
      <c r="E539" s="367"/>
      <c r="F539" s="358"/>
      <c r="G539" s="368"/>
      <c r="H539" s="366"/>
      <c r="I539" s="360"/>
      <c r="J539" s="360"/>
      <c r="K539" s="361"/>
      <c r="L539" s="362"/>
    </row>
    <row r="540" spans="2:12" s="279" customFormat="1">
      <c r="B540" s="363"/>
      <c r="C540" s="364"/>
      <c r="D540" s="369"/>
      <c r="E540" s="367"/>
      <c r="F540" s="358"/>
      <c r="G540" s="368"/>
      <c r="H540" s="366"/>
      <c r="I540" s="360"/>
      <c r="J540" s="360"/>
      <c r="K540" s="361"/>
      <c r="L540" s="362"/>
    </row>
    <row r="541" spans="2:12" s="279" customFormat="1">
      <c r="B541" s="363"/>
      <c r="C541" s="364"/>
      <c r="D541" s="369"/>
      <c r="E541" s="367"/>
      <c r="F541" s="358"/>
      <c r="G541" s="368"/>
      <c r="H541" s="366"/>
      <c r="I541" s="360"/>
      <c r="J541" s="360"/>
      <c r="K541" s="361"/>
      <c r="L541" s="362"/>
    </row>
    <row r="542" spans="2:12" s="279" customFormat="1">
      <c r="B542" s="363"/>
      <c r="C542" s="364"/>
      <c r="D542" s="369"/>
      <c r="E542" s="367"/>
      <c r="F542" s="358"/>
      <c r="G542" s="368"/>
      <c r="H542" s="366"/>
      <c r="I542" s="360"/>
      <c r="J542" s="360"/>
      <c r="K542" s="361"/>
      <c r="L542" s="362"/>
    </row>
    <row r="543" spans="2:12" s="279" customFormat="1">
      <c r="B543" s="363"/>
      <c r="C543" s="364"/>
      <c r="D543" s="369"/>
      <c r="E543" s="367"/>
      <c r="F543" s="358"/>
      <c r="G543" s="368"/>
      <c r="H543" s="366"/>
      <c r="I543" s="360"/>
      <c r="J543" s="360"/>
      <c r="K543" s="361"/>
      <c r="L543" s="362"/>
    </row>
    <row r="544" spans="2:12" s="279" customFormat="1">
      <c r="B544" s="363"/>
      <c r="C544" s="364"/>
      <c r="D544" s="369"/>
      <c r="E544" s="367"/>
      <c r="F544" s="358"/>
      <c r="G544" s="368"/>
      <c r="H544" s="366"/>
      <c r="I544" s="360"/>
      <c r="J544" s="360"/>
      <c r="K544" s="361"/>
      <c r="L544" s="362"/>
    </row>
    <row r="545" spans="2:12" s="279" customFormat="1">
      <c r="B545" s="363"/>
      <c r="C545" s="364"/>
      <c r="D545" s="369"/>
      <c r="E545" s="367"/>
      <c r="F545" s="358"/>
      <c r="G545" s="368"/>
      <c r="H545" s="366"/>
      <c r="I545" s="360"/>
      <c r="J545" s="360"/>
      <c r="K545" s="361"/>
      <c r="L545" s="362"/>
    </row>
    <row r="546" spans="2:12" s="279" customFormat="1">
      <c r="B546" s="363"/>
      <c r="C546" s="364"/>
      <c r="D546" s="369"/>
      <c r="E546" s="367"/>
      <c r="F546" s="358"/>
      <c r="G546" s="368"/>
      <c r="H546" s="366"/>
      <c r="I546" s="360"/>
      <c r="J546" s="360"/>
      <c r="K546" s="361"/>
      <c r="L546" s="362"/>
    </row>
    <row r="547" spans="2:12" s="279" customFormat="1">
      <c r="B547" s="363"/>
      <c r="C547" s="372"/>
      <c r="D547" s="355"/>
      <c r="E547" s="367"/>
      <c r="F547" s="373"/>
      <c r="G547" s="368"/>
      <c r="H547" s="366"/>
      <c r="I547" s="360"/>
      <c r="J547" s="360"/>
      <c r="K547" s="361"/>
      <c r="L547" s="362"/>
    </row>
    <row r="548" spans="2:12" s="279" customFormat="1">
      <c r="B548" s="363"/>
      <c r="C548" s="364"/>
      <c r="D548" s="369"/>
      <c r="E548" s="367"/>
      <c r="F548" s="358"/>
      <c r="G548" s="368"/>
      <c r="H548" s="366"/>
      <c r="I548" s="360"/>
      <c r="J548" s="360"/>
      <c r="K548" s="361"/>
      <c r="L548" s="362"/>
    </row>
    <row r="549" spans="2:12" s="279" customFormat="1">
      <c r="B549" s="363"/>
      <c r="C549" s="364"/>
      <c r="D549" s="369"/>
      <c r="E549" s="367"/>
      <c r="F549" s="358"/>
      <c r="G549" s="368"/>
      <c r="H549" s="366"/>
      <c r="I549" s="360"/>
      <c r="J549" s="360"/>
      <c r="K549" s="361"/>
      <c r="L549" s="362"/>
    </row>
    <row r="550" spans="2:12" s="279" customFormat="1">
      <c r="B550" s="363"/>
      <c r="C550" s="364"/>
      <c r="D550" s="369"/>
      <c r="E550" s="367"/>
      <c r="F550" s="358"/>
      <c r="G550" s="368"/>
      <c r="H550" s="366"/>
      <c r="I550" s="360"/>
      <c r="J550" s="360"/>
      <c r="K550" s="361"/>
      <c r="L550" s="362"/>
    </row>
    <row r="551" spans="2:12" s="279" customFormat="1">
      <c r="B551" s="363"/>
      <c r="C551" s="364"/>
      <c r="D551" s="369"/>
      <c r="E551" s="367"/>
      <c r="F551" s="358"/>
      <c r="G551" s="368"/>
      <c r="H551" s="366"/>
      <c r="I551" s="360"/>
      <c r="J551" s="360"/>
      <c r="K551" s="361"/>
      <c r="L551" s="362"/>
    </row>
    <row r="552" spans="2:12" s="279" customFormat="1">
      <c r="B552" s="363"/>
      <c r="C552" s="364"/>
      <c r="D552" s="369"/>
      <c r="E552" s="367"/>
      <c r="F552" s="358"/>
      <c r="G552" s="368"/>
      <c r="H552" s="366"/>
      <c r="I552" s="360"/>
      <c r="J552" s="360"/>
      <c r="K552" s="361"/>
      <c r="L552" s="362"/>
    </row>
    <row r="553" spans="2:12" s="279" customFormat="1">
      <c r="B553" s="363"/>
      <c r="C553" s="364"/>
      <c r="D553" s="369"/>
      <c r="E553" s="367"/>
      <c r="F553" s="358"/>
      <c r="G553" s="368"/>
      <c r="H553" s="366"/>
      <c r="I553" s="360"/>
      <c r="J553" s="360"/>
      <c r="K553" s="361"/>
      <c r="L553" s="362"/>
    </row>
    <row r="554" spans="2:12" s="279" customFormat="1">
      <c r="B554" s="363"/>
      <c r="C554" s="372"/>
      <c r="D554" s="355"/>
      <c r="E554" s="367"/>
      <c r="F554" s="373"/>
      <c r="G554" s="368"/>
      <c r="H554" s="374"/>
      <c r="I554" s="360"/>
      <c r="J554" s="360"/>
      <c r="K554" s="361"/>
      <c r="L554" s="362"/>
    </row>
    <row r="555" spans="2:12" s="279" customFormat="1">
      <c r="B555" s="363"/>
      <c r="C555" s="364"/>
      <c r="D555" s="369"/>
      <c r="E555" s="367"/>
      <c r="F555" s="358"/>
      <c r="G555" s="368"/>
      <c r="H555" s="366"/>
      <c r="I555" s="360"/>
      <c r="J555" s="360"/>
      <c r="K555" s="361"/>
      <c r="L555" s="362"/>
    </row>
    <row r="556" spans="2:12" s="279" customFormat="1">
      <c r="B556" s="363"/>
      <c r="C556" s="364"/>
      <c r="D556" s="369"/>
      <c r="E556" s="367"/>
      <c r="F556" s="358"/>
      <c r="G556" s="368"/>
      <c r="H556" s="366"/>
      <c r="I556" s="360"/>
      <c r="J556" s="360"/>
      <c r="K556" s="361"/>
      <c r="L556" s="362"/>
    </row>
    <row r="557" spans="2:12" s="279" customFormat="1">
      <c r="B557" s="363"/>
      <c r="C557" s="364"/>
      <c r="D557" s="369"/>
      <c r="E557" s="367"/>
      <c r="F557" s="358"/>
      <c r="G557" s="368"/>
      <c r="H557" s="366"/>
      <c r="I557" s="360"/>
      <c r="J557" s="360"/>
      <c r="K557" s="361"/>
      <c r="L557" s="362"/>
    </row>
    <row r="558" spans="2:12" s="279" customFormat="1">
      <c r="B558" s="363"/>
      <c r="C558" s="364"/>
      <c r="D558" s="369"/>
      <c r="E558" s="367"/>
      <c r="F558" s="358"/>
      <c r="G558" s="368"/>
      <c r="H558" s="366"/>
      <c r="I558" s="360"/>
      <c r="J558" s="360"/>
      <c r="K558" s="361"/>
      <c r="L558" s="362"/>
    </row>
    <row r="559" spans="2:12" s="279" customFormat="1">
      <c r="B559" s="363"/>
      <c r="C559" s="364"/>
      <c r="D559" s="369"/>
      <c r="E559" s="367"/>
      <c r="F559" s="358"/>
      <c r="G559" s="368"/>
      <c r="H559" s="366"/>
      <c r="I559" s="360"/>
      <c r="J559" s="360"/>
      <c r="K559" s="361"/>
      <c r="L559" s="362"/>
    </row>
    <row r="560" spans="2:12" s="279" customFormat="1">
      <c r="B560" s="363"/>
      <c r="C560" s="364"/>
      <c r="D560" s="364"/>
      <c r="E560" s="367"/>
      <c r="F560" s="358"/>
      <c r="G560" s="368"/>
      <c r="H560" s="370"/>
      <c r="I560" s="360"/>
      <c r="J560" s="360"/>
      <c r="K560" s="361"/>
      <c r="L560" s="362"/>
    </row>
    <row r="561" spans="2:12" s="279" customFormat="1">
      <c r="B561" s="363"/>
      <c r="C561" s="372"/>
      <c r="D561" s="355"/>
      <c r="E561" s="367"/>
      <c r="F561" s="373"/>
      <c r="G561" s="368"/>
      <c r="H561" s="374"/>
      <c r="I561" s="360"/>
      <c r="J561" s="360"/>
      <c r="K561" s="361"/>
      <c r="L561" s="362"/>
    </row>
    <row r="562" spans="2:12" s="279" customFormat="1">
      <c r="B562" s="363"/>
      <c r="C562" s="364"/>
      <c r="D562" s="369"/>
      <c r="E562" s="367"/>
      <c r="F562" s="358"/>
      <c r="G562" s="368"/>
      <c r="H562" s="366"/>
      <c r="I562" s="360"/>
      <c r="J562" s="360"/>
      <c r="K562" s="361"/>
      <c r="L562" s="362"/>
    </row>
    <row r="563" spans="2:12" s="279" customFormat="1">
      <c r="B563" s="363"/>
      <c r="C563" s="364"/>
      <c r="D563" s="369"/>
      <c r="E563" s="367"/>
      <c r="F563" s="358"/>
      <c r="G563" s="368"/>
      <c r="H563" s="366"/>
      <c r="I563" s="360"/>
      <c r="J563" s="360"/>
      <c r="K563" s="361"/>
      <c r="L563" s="362"/>
    </row>
    <row r="564" spans="2:12" s="279" customFormat="1">
      <c r="B564" s="363"/>
      <c r="C564" s="364"/>
      <c r="D564" s="369"/>
      <c r="E564" s="367"/>
      <c r="F564" s="358"/>
      <c r="G564" s="368"/>
      <c r="H564" s="366"/>
      <c r="I564" s="360"/>
      <c r="J564" s="360"/>
      <c r="K564" s="361"/>
      <c r="L564" s="362"/>
    </row>
    <row r="565" spans="2:12" s="279" customFormat="1">
      <c r="B565" s="363"/>
      <c r="C565" s="364"/>
      <c r="D565" s="369"/>
      <c r="E565" s="367"/>
      <c r="F565" s="358"/>
      <c r="G565" s="368"/>
      <c r="H565" s="366"/>
      <c r="I565" s="360"/>
      <c r="J565" s="360"/>
      <c r="K565" s="361"/>
      <c r="L565" s="362"/>
    </row>
    <row r="566" spans="2:12" s="279" customFormat="1">
      <c r="B566" s="363"/>
      <c r="C566" s="364"/>
      <c r="D566" s="369"/>
      <c r="E566" s="367"/>
      <c r="F566" s="358"/>
      <c r="G566" s="368"/>
      <c r="H566" s="366"/>
      <c r="I566" s="360"/>
      <c r="J566" s="360"/>
      <c r="K566" s="361"/>
      <c r="L566" s="362"/>
    </row>
    <row r="567" spans="2:12" s="279" customFormat="1">
      <c r="B567" s="363"/>
      <c r="C567" s="364"/>
      <c r="D567" s="369"/>
      <c r="E567" s="367"/>
      <c r="F567" s="358"/>
      <c r="G567" s="368"/>
      <c r="H567" s="366"/>
      <c r="I567" s="360"/>
      <c r="J567" s="360"/>
      <c r="K567" s="361"/>
      <c r="L567" s="362"/>
    </row>
    <row r="568" spans="2:12" s="279" customFormat="1">
      <c r="B568" s="363"/>
      <c r="C568" s="364"/>
      <c r="D568" s="369"/>
      <c r="E568" s="367"/>
      <c r="F568" s="358"/>
      <c r="G568" s="368"/>
      <c r="H568" s="366"/>
      <c r="I568" s="360"/>
      <c r="J568" s="360"/>
      <c r="K568" s="361"/>
      <c r="L568" s="362"/>
    </row>
    <row r="569" spans="2:12" s="279" customFormat="1">
      <c r="B569" s="363"/>
      <c r="C569" s="364"/>
      <c r="D569" s="369"/>
      <c r="E569" s="367"/>
      <c r="F569" s="358"/>
      <c r="G569" s="368"/>
      <c r="H569" s="366"/>
      <c r="I569" s="360"/>
      <c r="J569" s="360"/>
      <c r="K569" s="361"/>
      <c r="L569" s="362"/>
    </row>
    <row r="570" spans="2:12" s="279" customFormat="1">
      <c r="B570" s="363"/>
      <c r="C570" s="364"/>
      <c r="D570" s="369"/>
      <c r="E570" s="367"/>
      <c r="F570" s="358"/>
      <c r="G570" s="368"/>
      <c r="H570" s="366"/>
      <c r="I570" s="360"/>
      <c r="J570" s="360"/>
      <c r="K570" s="361"/>
      <c r="L570" s="362"/>
    </row>
    <row r="571" spans="2:12" s="279" customFormat="1">
      <c r="B571" s="363"/>
      <c r="C571" s="364"/>
      <c r="D571" s="369"/>
      <c r="E571" s="367"/>
      <c r="F571" s="358"/>
      <c r="G571" s="368"/>
      <c r="H571" s="366"/>
      <c r="I571" s="360"/>
      <c r="J571" s="360"/>
      <c r="K571" s="361"/>
      <c r="L571" s="362"/>
    </row>
    <row r="572" spans="2:12" s="279" customFormat="1">
      <c r="B572" s="363"/>
      <c r="C572" s="364"/>
      <c r="D572" s="369"/>
      <c r="E572" s="367"/>
      <c r="F572" s="358"/>
      <c r="G572" s="368"/>
      <c r="H572" s="366"/>
      <c r="I572" s="360"/>
      <c r="J572" s="360"/>
      <c r="K572" s="361"/>
      <c r="L572" s="362"/>
    </row>
    <row r="573" spans="2:12" s="279" customFormat="1">
      <c r="B573" s="363"/>
      <c r="C573" s="364"/>
      <c r="D573" s="369"/>
      <c r="E573" s="367"/>
      <c r="F573" s="358"/>
      <c r="G573" s="368"/>
      <c r="H573" s="366"/>
      <c r="I573" s="360"/>
      <c r="J573" s="360"/>
      <c r="K573" s="361"/>
      <c r="L573" s="362"/>
    </row>
    <row r="574" spans="2:12" s="279" customFormat="1">
      <c r="B574" s="363"/>
      <c r="C574" s="364"/>
      <c r="D574" s="369"/>
      <c r="E574" s="367"/>
      <c r="F574" s="358"/>
      <c r="G574" s="368"/>
      <c r="H574" s="366"/>
      <c r="I574" s="360"/>
      <c r="J574" s="360"/>
      <c r="K574" s="361"/>
      <c r="L574" s="362"/>
    </row>
    <row r="575" spans="2:12" s="279" customFormat="1">
      <c r="B575" s="363"/>
      <c r="C575" s="364"/>
      <c r="D575" s="369"/>
      <c r="E575" s="367"/>
      <c r="F575" s="358"/>
      <c r="G575" s="368"/>
      <c r="H575" s="366"/>
      <c r="I575" s="360"/>
      <c r="J575" s="360"/>
      <c r="K575" s="361"/>
      <c r="L575" s="362"/>
    </row>
    <row r="576" spans="2:12" s="279" customFormat="1">
      <c r="B576" s="363"/>
      <c r="C576" s="364"/>
      <c r="D576" s="369"/>
      <c r="E576" s="367"/>
      <c r="F576" s="358"/>
      <c r="G576" s="368"/>
      <c r="H576" s="366"/>
      <c r="I576" s="360"/>
      <c r="J576" s="360"/>
      <c r="K576" s="361"/>
      <c r="L576" s="362"/>
    </row>
    <row r="577" spans="2:12" s="279" customFormat="1">
      <c r="B577" s="363"/>
      <c r="C577" s="364"/>
      <c r="D577" s="369"/>
      <c r="E577" s="367"/>
      <c r="F577" s="358"/>
      <c r="G577" s="368"/>
      <c r="H577" s="366"/>
      <c r="I577" s="360"/>
      <c r="J577" s="360"/>
      <c r="K577" s="361"/>
      <c r="L577" s="362"/>
    </row>
    <row r="578" spans="2:12" s="279" customFormat="1">
      <c r="B578" s="363"/>
      <c r="C578" s="364"/>
      <c r="D578" s="369"/>
      <c r="E578" s="367"/>
      <c r="F578" s="358"/>
      <c r="G578" s="368"/>
      <c r="H578" s="366"/>
      <c r="I578" s="360"/>
      <c r="J578" s="360"/>
      <c r="K578" s="361"/>
      <c r="L578" s="362"/>
    </row>
    <row r="579" spans="2:12" s="279" customFormat="1">
      <c r="B579" s="363"/>
      <c r="C579" s="364"/>
      <c r="D579" s="369"/>
      <c r="E579" s="367"/>
      <c r="F579" s="358"/>
      <c r="G579" s="368"/>
      <c r="H579" s="366"/>
      <c r="I579" s="360"/>
      <c r="J579" s="360"/>
      <c r="K579" s="361"/>
      <c r="L579" s="362"/>
    </row>
    <row r="580" spans="2:12" s="279" customFormat="1">
      <c r="B580" s="363"/>
      <c r="C580" s="372"/>
      <c r="D580" s="355"/>
      <c r="E580" s="367"/>
      <c r="F580" s="373"/>
      <c r="G580" s="368"/>
      <c r="H580" s="374"/>
      <c r="I580" s="360"/>
      <c r="J580" s="360"/>
      <c r="K580" s="361"/>
      <c r="L580" s="362"/>
    </row>
    <row r="581" spans="2:12" s="279" customFormat="1">
      <c r="B581" s="363"/>
      <c r="C581" s="364"/>
      <c r="D581" s="369"/>
      <c r="E581" s="367"/>
      <c r="F581" s="358"/>
      <c r="G581" s="368"/>
      <c r="H581" s="366"/>
      <c r="I581" s="360"/>
      <c r="J581" s="360"/>
      <c r="K581" s="361"/>
      <c r="L581" s="362"/>
    </row>
    <row r="582" spans="2:12" s="279" customFormat="1">
      <c r="B582" s="363"/>
      <c r="C582" s="364"/>
      <c r="D582" s="369"/>
      <c r="E582" s="367"/>
      <c r="F582" s="358"/>
      <c r="G582" s="368"/>
      <c r="H582" s="366"/>
      <c r="I582" s="360"/>
      <c r="J582" s="360"/>
      <c r="K582" s="361"/>
      <c r="L582" s="362"/>
    </row>
    <row r="583" spans="2:12" s="279" customFormat="1">
      <c r="B583" s="363"/>
      <c r="C583" s="364"/>
      <c r="D583" s="369"/>
      <c r="E583" s="367"/>
      <c r="F583" s="358"/>
      <c r="G583" s="368"/>
      <c r="H583" s="366"/>
      <c r="I583" s="360"/>
      <c r="J583" s="360"/>
      <c r="K583" s="361"/>
      <c r="L583" s="362"/>
    </row>
    <row r="584" spans="2:12" s="279" customFormat="1">
      <c r="B584" s="363"/>
      <c r="C584" s="364"/>
      <c r="D584" s="369"/>
      <c r="E584" s="367"/>
      <c r="F584" s="358"/>
      <c r="G584" s="368"/>
      <c r="H584" s="366"/>
      <c r="I584" s="360"/>
      <c r="J584" s="360"/>
      <c r="K584" s="361"/>
      <c r="L584" s="362"/>
    </row>
    <row r="585" spans="2:12" s="279" customFormat="1">
      <c r="B585" s="363"/>
      <c r="C585" s="364"/>
      <c r="D585" s="369"/>
      <c r="E585" s="367"/>
      <c r="F585" s="358"/>
      <c r="G585" s="368"/>
      <c r="H585" s="366"/>
      <c r="I585" s="360"/>
      <c r="J585" s="360"/>
      <c r="K585" s="361"/>
      <c r="L585" s="362"/>
    </row>
    <row r="586" spans="2:12" s="279" customFormat="1">
      <c r="B586" s="363"/>
      <c r="C586" s="364"/>
      <c r="D586" s="369"/>
      <c r="E586" s="367"/>
      <c r="F586" s="358"/>
      <c r="G586" s="368"/>
      <c r="H586" s="366"/>
      <c r="I586" s="360"/>
      <c r="J586" s="360"/>
      <c r="K586" s="361"/>
      <c r="L586" s="362"/>
    </row>
    <row r="587" spans="2:12" s="279" customFormat="1">
      <c r="B587" s="363"/>
      <c r="C587" s="364"/>
      <c r="D587" s="369"/>
      <c r="E587" s="367"/>
      <c r="F587" s="358"/>
      <c r="G587" s="368"/>
      <c r="H587" s="366"/>
      <c r="I587" s="360"/>
      <c r="J587" s="360"/>
      <c r="K587" s="361"/>
      <c r="L587" s="362"/>
    </row>
    <row r="588" spans="2:12" s="279" customFormat="1">
      <c r="B588" s="363"/>
      <c r="C588" s="364"/>
      <c r="D588" s="369"/>
      <c r="E588" s="367"/>
      <c r="F588" s="358"/>
      <c r="G588" s="368"/>
      <c r="H588" s="366"/>
      <c r="I588" s="360"/>
      <c r="J588" s="360"/>
      <c r="K588" s="361"/>
      <c r="L588" s="362"/>
    </row>
    <row r="589" spans="2:12" s="279" customFormat="1">
      <c r="B589" s="363"/>
      <c r="C589" s="364"/>
      <c r="D589" s="369"/>
      <c r="E589" s="367"/>
      <c r="F589" s="358"/>
      <c r="G589" s="368"/>
      <c r="H589" s="366"/>
      <c r="I589" s="360"/>
      <c r="J589" s="360"/>
      <c r="K589" s="361"/>
      <c r="L589" s="362"/>
    </row>
    <row r="590" spans="2:12" s="279" customFormat="1">
      <c r="B590" s="363"/>
      <c r="C590" s="364"/>
      <c r="D590" s="369"/>
      <c r="E590" s="367"/>
      <c r="F590" s="358"/>
      <c r="G590" s="368"/>
      <c r="H590" s="366"/>
      <c r="I590" s="360"/>
      <c r="J590" s="360"/>
      <c r="K590" s="361"/>
      <c r="L590" s="362"/>
    </row>
    <row r="591" spans="2:12" s="279" customFormat="1">
      <c r="B591" s="363"/>
      <c r="C591" s="364"/>
      <c r="D591" s="369"/>
      <c r="E591" s="367"/>
      <c r="F591" s="358"/>
      <c r="G591" s="368"/>
      <c r="H591" s="366"/>
      <c r="I591" s="360"/>
      <c r="J591" s="360"/>
      <c r="K591" s="361"/>
      <c r="L591" s="362"/>
    </row>
    <row r="592" spans="2:12" s="279" customFormat="1">
      <c r="B592" s="363"/>
      <c r="C592" s="364"/>
      <c r="D592" s="369"/>
      <c r="E592" s="367"/>
      <c r="F592" s="358"/>
      <c r="G592" s="368"/>
      <c r="H592" s="366"/>
      <c r="I592" s="360"/>
      <c r="J592" s="360"/>
      <c r="K592" s="361"/>
      <c r="L592" s="362"/>
    </row>
    <row r="593" spans="2:12" s="279" customFormat="1">
      <c r="B593" s="363"/>
      <c r="C593" s="364"/>
      <c r="D593" s="369"/>
      <c r="E593" s="367"/>
      <c r="F593" s="358"/>
      <c r="G593" s="368"/>
      <c r="H593" s="366"/>
      <c r="I593" s="360"/>
      <c r="J593" s="360"/>
      <c r="K593" s="361"/>
      <c r="L593" s="362"/>
    </row>
    <row r="594" spans="2:12" s="279" customFormat="1">
      <c r="B594" s="363"/>
      <c r="C594" s="364"/>
      <c r="D594" s="369"/>
      <c r="E594" s="367"/>
      <c r="F594" s="358"/>
      <c r="G594" s="368"/>
      <c r="H594" s="366"/>
      <c r="I594" s="360"/>
      <c r="J594" s="360"/>
      <c r="K594" s="361"/>
      <c r="L594" s="362"/>
    </row>
    <row r="595" spans="2:12" s="279" customFormat="1">
      <c r="B595" s="363"/>
      <c r="C595" s="364"/>
      <c r="D595" s="369"/>
      <c r="E595" s="367"/>
      <c r="F595" s="358"/>
      <c r="G595" s="368"/>
      <c r="H595" s="366"/>
      <c r="I595" s="360"/>
      <c r="J595" s="360"/>
      <c r="K595" s="361"/>
      <c r="L595" s="362"/>
    </row>
    <row r="596" spans="2:12" s="279" customFormat="1">
      <c r="B596" s="363"/>
      <c r="C596" s="364"/>
      <c r="D596" s="369"/>
      <c r="E596" s="367"/>
      <c r="F596" s="358"/>
      <c r="G596" s="368"/>
      <c r="H596" s="366"/>
      <c r="I596" s="360"/>
      <c r="J596" s="360"/>
      <c r="K596" s="361"/>
      <c r="L596" s="362"/>
    </row>
    <row r="597" spans="2:12" s="279" customFormat="1">
      <c r="B597" s="363"/>
      <c r="C597" s="371"/>
      <c r="D597" s="369"/>
      <c r="E597" s="367"/>
      <c r="F597" s="358"/>
      <c r="G597" s="368"/>
      <c r="H597" s="366"/>
      <c r="I597" s="360"/>
      <c r="J597" s="360"/>
      <c r="K597" s="361"/>
      <c r="L597" s="362"/>
    </row>
    <row r="598" spans="2:12" s="279" customFormat="1">
      <c r="B598" s="363"/>
      <c r="C598" s="364"/>
      <c r="D598" s="369"/>
      <c r="E598" s="367"/>
      <c r="F598" s="358"/>
      <c r="G598" s="368"/>
      <c r="H598" s="366"/>
      <c r="I598" s="360"/>
      <c r="J598" s="360"/>
      <c r="K598" s="361"/>
      <c r="L598" s="362"/>
    </row>
    <row r="599" spans="2:12" s="279" customFormat="1">
      <c r="B599" s="363"/>
      <c r="C599" s="372"/>
      <c r="D599" s="355"/>
      <c r="E599" s="367"/>
      <c r="F599" s="373"/>
      <c r="G599" s="368"/>
      <c r="H599" s="374"/>
      <c r="I599" s="360"/>
      <c r="J599" s="360"/>
      <c r="K599" s="361"/>
      <c r="L599" s="362"/>
    </row>
    <row r="600" spans="2:12" s="279" customFormat="1">
      <c r="B600" s="363"/>
      <c r="C600" s="364"/>
      <c r="D600" s="369"/>
      <c r="E600" s="367"/>
      <c r="F600" s="358"/>
      <c r="G600" s="368"/>
      <c r="H600" s="366"/>
      <c r="I600" s="360"/>
      <c r="J600" s="360"/>
      <c r="K600" s="361"/>
      <c r="L600" s="362"/>
    </row>
    <row r="601" spans="2:12" s="279" customFormat="1">
      <c r="B601" s="363"/>
      <c r="C601" s="364"/>
      <c r="D601" s="369"/>
      <c r="E601" s="367"/>
      <c r="F601" s="358"/>
      <c r="G601" s="368"/>
      <c r="H601" s="366"/>
      <c r="I601" s="360"/>
      <c r="J601" s="360"/>
      <c r="K601" s="361"/>
      <c r="L601" s="362"/>
    </row>
    <row r="602" spans="2:12" s="279" customFormat="1">
      <c r="B602" s="363"/>
      <c r="C602" s="364"/>
      <c r="D602" s="369"/>
      <c r="E602" s="367"/>
      <c r="F602" s="358"/>
      <c r="G602" s="368"/>
      <c r="H602" s="366"/>
      <c r="I602" s="360"/>
      <c r="J602" s="360"/>
      <c r="K602" s="361"/>
      <c r="L602" s="362"/>
    </row>
    <row r="603" spans="2:12" s="279" customFormat="1">
      <c r="B603" s="363"/>
      <c r="C603" s="364"/>
      <c r="D603" s="369"/>
      <c r="E603" s="367"/>
      <c r="F603" s="358"/>
      <c r="G603" s="368"/>
      <c r="H603" s="366"/>
      <c r="I603" s="360"/>
      <c r="J603" s="360"/>
      <c r="K603" s="361"/>
      <c r="L603" s="362"/>
    </row>
    <row r="604" spans="2:12" s="279" customFormat="1">
      <c r="B604" s="363"/>
      <c r="C604" s="364"/>
      <c r="D604" s="369"/>
      <c r="E604" s="367"/>
      <c r="F604" s="358"/>
      <c r="G604" s="368"/>
      <c r="H604" s="366"/>
      <c r="I604" s="360"/>
      <c r="J604" s="360"/>
      <c r="K604" s="361"/>
      <c r="L604" s="362"/>
    </row>
    <row r="605" spans="2:12" s="279" customFormat="1">
      <c r="B605" s="363"/>
      <c r="C605" s="364"/>
      <c r="D605" s="369"/>
      <c r="E605" s="367"/>
      <c r="F605" s="358"/>
      <c r="G605" s="368"/>
      <c r="H605" s="366"/>
      <c r="I605" s="360"/>
      <c r="J605" s="360"/>
      <c r="K605" s="361"/>
      <c r="L605" s="362"/>
    </row>
    <row r="606" spans="2:12" s="279" customFormat="1">
      <c r="B606" s="363"/>
      <c r="C606" s="364"/>
      <c r="D606" s="369"/>
      <c r="E606" s="367"/>
      <c r="F606" s="358"/>
      <c r="G606" s="368"/>
      <c r="H606" s="366"/>
      <c r="I606" s="360"/>
      <c r="J606" s="360"/>
      <c r="K606" s="361"/>
      <c r="L606" s="362"/>
    </row>
    <row r="607" spans="2:12" s="279" customFormat="1">
      <c r="B607" s="363"/>
      <c r="C607" s="364"/>
      <c r="D607" s="369"/>
      <c r="E607" s="367"/>
      <c r="F607" s="358"/>
      <c r="G607" s="368"/>
      <c r="H607" s="366"/>
      <c r="I607" s="360"/>
      <c r="J607" s="360"/>
      <c r="K607" s="361"/>
      <c r="L607" s="362"/>
    </row>
    <row r="608" spans="2:12" s="279" customFormat="1">
      <c r="B608" s="363"/>
      <c r="C608" s="364"/>
      <c r="D608" s="369"/>
      <c r="E608" s="367"/>
      <c r="F608" s="358"/>
      <c r="G608" s="368"/>
      <c r="H608" s="366"/>
      <c r="I608" s="360"/>
      <c r="J608" s="360"/>
      <c r="K608" s="361"/>
      <c r="L608" s="362"/>
    </row>
    <row r="609" spans="2:12" s="279" customFormat="1">
      <c r="B609" s="363"/>
      <c r="C609" s="364"/>
      <c r="D609" s="369"/>
      <c r="E609" s="367"/>
      <c r="F609" s="358"/>
      <c r="G609" s="368"/>
      <c r="H609" s="366"/>
      <c r="I609" s="360"/>
      <c r="J609" s="360"/>
      <c r="K609" s="361"/>
      <c r="L609" s="362"/>
    </row>
    <row r="610" spans="2:12" s="279" customFormat="1">
      <c r="B610" s="363"/>
      <c r="C610" s="364"/>
      <c r="D610" s="369"/>
      <c r="E610" s="367"/>
      <c r="F610" s="358"/>
      <c r="G610" s="368"/>
      <c r="H610" s="366"/>
      <c r="I610" s="360"/>
      <c r="J610" s="360"/>
      <c r="K610" s="361"/>
      <c r="L610" s="362"/>
    </row>
    <row r="611" spans="2:12" s="279" customFormat="1">
      <c r="B611" s="363"/>
      <c r="C611" s="364"/>
      <c r="D611" s="369"/>
      <c r="E611" s="367"/>
      <c r="F611" s="358"/>
      <c r="G611" s="368"/>
      <c r="H611" s="366"/>
      <c r="I611" s="360"/>
      <c r="J611" s="360"/>
      <c r="K611" s="361"/>
      <c r="L611" s="362"/>
    </row>
    <row r="612" spans="2:12" s="279" customFormat="1">
      <c r="B612" s="363"/>
      <c r="C612" s="364"/>
      <c r="D612" s="369"/>
      <c r="E612" s="367"/>
      <c r="F612" s="358"/>
      <c r="G612" s="368"/>
      <c r="H612" s="366"/>
      <c r="I612" s="360"/>
      <c r="J612" s="360"/>
      <c r="K612" s="361"/>
      <c r="L612" s="362"/>
    </row>
    <row r="613" spans="2:12" s="279" customFormat="1">
      <c r="B613" s="363"/>
      <c r="C613" s="364"/>
      <c r="D613" s="369"/>
      <c r="E613" s="367"/>
      <c r="F613" s="358"/>
      <c r="G613" s="368"/>
      <c r="H613" s="366"/>
      <c r="I613" s="360"/>
      <c r="J613" s="360"/>
      <c r="K613" s="361"/>
      <c r="L613" s="362"/>
    </row>
    <row r="614" spans="2:12" s="279" customFormat="1">
      <c r="B614" s="363"/>
      <c r="C614" s="364"/>
      <c r="D614" s="369"/>
      <c r="E614" s="367"/>
      <c r="F614" s="358"/>
      <c r="G614" s="368"/>
      <c r="H614" s="366"/>
      <c r="I614" s="360"/>
      <c r="J614" s="360"/>
      <c r="K614" s="361"/>
      <c r="L614" s="362"/>
    </row>
    <row r="615" spans="2:12" s="279" customFormat="1">
      <c r="B615" s="363"/>
      <c r="C615" s="364"/>
      <c r="D615" s="369"/>
      <c r="E615" s="367"/>
      <c r="F615" s="358"/>
      <c r="G615" s="368"/>
      <c r="H615" s="366"/>
      <c r="I615" s="360"/>
      <c r="J615" s="360"/>
      <c r="K615" s="361"/>
      <c r="L615" s="362"/>
    </row>
    <row r="616" spans="2:12" s="279" customFormat="1">
      <c r="B616" s="363"/>
      <c r="C616" s="364"/>
      <c r="D616" s="369"/>
      <c r="E616" s="367"/>
      <c r="F616" s="358"/>
      <c r="G616" s="368"/>
      <c r="H616" s="366"/>
      <c r="I616" s="360"/>
      <c r="J616" s="360"/>
      <c r="K616" s="361"/>
      <c r="L616" s="362"/>
    </row>
    <row r="617" spans="2:12" s="279" customFormat="1">
      <c r="B617" s="363"/>
      <c r="C617" s="364"/>
      <c r="D617" s="369"/>
      <c r="E617" s="367"/>
      <c r="F617" s="358"/>
      <c r="G617" s="368"/>
      <c r="H617" s="366"/>
      <c r="I617" s="360"/>
      <c r="J617" s="360"/>
      <c r="K617" s="361"/>
      <c r="L617" s="362"/>
    </row>
    <row r="618" spans="2:12" s="279" customFormat="1">
      <c r="B618" s="363"/>
      <c r="C618" s="372"/>
      <c r="D618" s="355"/>
      <c r="E618" s="367"/>
      <c r="F618" s="373"/>
      <c r="G618" s="368"/>
      <c r="H618" s="374"/>
      <c r="I618" s="360"/>
      <c r="J618" s="360"/>
      <c r="K618" s="361"/>
      <c r="L618" s="362"/>
    </row>
    <row r="619" spans="2:12" s="279" customFormat="1">
      <c r="B619" s="363"/>
      <c r="C619" s="364"/>
      <c r="D619" s="369"/>
      <c r="E619" s="367"/>
      <c r="F619" s="358"/>
      <c r="G619" s="368"/>
      <c r="H619" s="366"/>
      <c r="I619" s="360"/>
      <c r="J619" s="360"/>
      <c r="K619" s="361"/>
      <c r="L619" s="362"/>
    </row>
    <row r="620" spans="2:12" s="279" customFormat="1">
      <c r="B620" s="363"/>
      <c r="C620" s="364"/>
      <c r="D620" s="369"/>
      <c r="E620" s="367"/>
      <c r="F620" s="358"/>
      <c r="G620" s="368"/>
      <c r="H620" s="366"/>
      <c r="I620" s="360"/>
      <c r="J620" s="360"/>
      <c r="K620" s="361"/>
      <c r="L620" s="362"/>
    </row>
    <row r="621" spans="2:12" s="279" customFormat="1">
      <c r="B621" s="363"/>
      <c r="C621" s="364"/>
      <c r="D621" s="369"/>
      <c r="E621" s="367"/>
      <c r="F621" s="358"/>
      <c r="G621" s="368"/>
      <c r="H621" s="366"/>
      <c r="I621" s="360"/>
      <c r="J621" s="360"/>
      <c r="K621" s="361"/>
      <c r="L621" s="362"/>
    </row>
    <row r="622" spans="2:12" s="279" customFormat="1">
      <c r="B622" s="363"/>
      <c r="C622" s="364"/>
      <c r="D622" s="369"/>
      <c r="E622" s="367"/>
      <c r="F622" s="358"/>
      <c r="G622" s="368"/>
      <c r="H622" s="366"/>
      <c r="I622" s="360"/>
      <c r="J622" s="360"/>
      <c r="K622" s="361"/>
      <c r="L622" s="362"/>
    </row>
    <row r="623" spans="2:12" s="279" customFormat="1">
      <c r="B623" s="363"/>
      <c r="C623" s="364"/>
      <c r="D623" s="369"/>
      <c r="E623" s="367"/>
      <c r="F623" s="358"/>
      <c r="G623" s="368"/>
      <c r="H623" s="366"/>
      <c r="I623" s="360"/>
      <c r="J623" s="360"/>
      <c r="K623" s="361"/>
      <c r="L623" s="362"/>
    </row>
    <row r="624" spans="2:12" s="279" customFormat="1">
      <c r="B624" s="363"/>
      <c r="C624" s="364"/>
      <c r="D624" s="369"/>
      <c r="E624" s="367"/>
      <c r="F624" s="358"/>
      <c r="G624" s="368"/>
      <c r="H624" s="366"/>
      <c r="I624" s="360"/>
      <c r="J624" s="360"/>
      <c r="K624" s="361"/>
      <c r="L624" s="362"/>
    </row>
    <row r="625" spans="2:12" s="279" customFormat="1">
      <c r="B625" s="363"/>
      <c r="C625" s="364"/>
      <c r="D625" s="369"/>
      <c r="E625" s="367"/>
      <c r="F625" s="358"/>
      <c r="G625" s="368"/>
      <c r="H625" s="366"/>
      <c r="I625" s="360"/>
      <c r="J625" s="360"/>
      <c r="K625" s="361"/>
      <c r="L625" s="362"/>
    </row>
    <row r="626" spans="2:12" s="279" customFormat="1">
      <c r="B626" s="363"/>
      <c r="C626" s="364"/>
      <c r="D626" s="369"/>
      <c r="E626" s="367"/>
      <c r="F626" s="358"/>
      <c r="G626" s="368"/>
      <c r="H626" s="366"/>
      <c r="I626" s="360"/>
      <c r="J626" s="360"/>
      <c r="K626" s="361"/>
      <c r="L626" s="362"/>
    </row>
    <row r="627" spans="2:12" s="279" customFormat="1">
      <c r="B627" s="363"/>
      <c r="C627" s="364"/>
      <c r="D627" s="369"/>
      <c r="E627" s="367"/>
      <c r="F627" s="358"/>
      <c r="G627" s="368"/>
      <c r="H627" s="366"/>
      <c r="I627" s="360"/>
      <c r="J627" s="360"/>
      <c r="K627" s="361"/>
      <c r="L627" s="362"/>
    </row>
    <row r="628" spans="2:12" s="279" customFormat="1">
      <c r="B628" s="363"/>
      <c r="C628" s="364"/>
      <c r="D628" s="369"/>
      <c r="E628" s="367"/>
      <c r="F628" s="358"/>
      <c r="G628" s="368"/>
      <c r="H628" s="366"/>
      <c r="I628" s="360"/>
      <c r="J628" s="360"/>
      <c r="K628" s="361"/>
      <c r="L628" s="362"/>
    </row>
    <row r="629" spans="2:12" s="279" customFormat="1">
      <c r="B629" s="363"/>
      <c r="C629" s="364"/>
      <c r="D629" s="369"/>
      <c r="E629" s="367"/>
      <c r="F629" s="358"/>
      <c r="G629" s="368"/>
      <c r="H629" s="366"/>
      <c r="I629" s="360"/>
      <c r="J629" s="360"/>
      <c r="K629" s="361"/>
      <c r="L629" s="362"/>
    </row>
    <row r="630" spans="2:12" s="279" customFormat="1">
      <c r="B630" s="363"/>
      <c r="C630" s="364"/>
      <c r="D630" s="369"/>
      <c r="E630" s="367"/>
      <c r="F630" s="358"/>
      <c r="G630" s="368"/>
      <c r="H630" s="366"/>
      <c r="I630" s="360"/>
      <c r="J630" s="360"/>
      <c r="K630" s="361"/>
      <c r="L630" s="362"/>
    </row>
    <row r="631" spans="2:12" s="279" customFormat="1">
      <c r="B631" s="363"/>
      <c r="C631" s="364"/>
      <c r="D631" s="369"/>
      <c r="E631" s="367"/>
      <c r="F631" s="358"/>
      <c r="G631" s="368"/>
      <c r="H631" s="366"/>
      <c r="I631" s="360"/>
      <c r="J631" s="360"/>
      <c r="K631" s="361"/>
      <c r="L631" s="362"/>
    </row>
    <row r="632" spans="2:12" s="279" customFormat="1">
      <c r="B632" s="363"/>
      <c r="C632" s="364"/>
      <c r="D632" s="369"/>
      <c r="E632" s="367"/>
      <c r="F632" s="358"/>
      <c r="G632" s="368"/>
      <c r="H632" s="366"/>
      <c r="I632" s="360"/>
      <c r="J632" s="360"/>
      <c r="K632" s="361"/>
      <c r="L632" s="362"/>
    </row>
    <row r="633" spans="2:12" s="279" customFormat="1">
      <c r="B633" s="363"/>
      <c r="C633" s="364"/>
      <c r="D633" s="369"/>
      <c r="E633" s="367"/>
      <c r="F633" s="358"/>
      <c r="G633" s="368"/>
      <c r="H633" s="366"/>
      <c r="I633" s="360"/>
      <c r="J633" s="360"/>
      <c r="K633" s="361"/>
      <c r="L633" s="362"/>
    </row>
    <row r="634" spans="2:12" s="279" customFormat="1">
      <c r="B634" s="363"/>
      <c r="C634" s="364"/>
      <c r="D634" s="369"/>
      <c r="E634" s="367"/>
      <c r="F634" s="358"/>
      <c r="G634" s="368"/>
      <c r="H634" s="366"/>
      <c r="I634" s="360"/>
      <c r="J634" s="360"/>
      <c r="K634" s="361"/>
      <c r="L634" s="362"/>
    </row>
    <row r="635" spans="2:12" s="279" customFormat="1">
      <c r="B635" s="363"/>
      <c r="C635" s="364"/>
      <c r="D635" s="369"/>
      <c r="E635" s="367"/>
      <c r="F635" s="358"/>
      <c r="G635" s="368"/>
      <c r="H635" s="366"/>
      <c r="I635" s="360"/>
      <c r="J635" s="360"/>
      <c r="K635" s="361"/>
      <c r="L635" s="362"/>
    </row>
    <row r="636" spans="2:12" s="279" customFormat="1">
      <c r="B636" s="363"/>
      <c r="C636" s="364"/>
      <c r="D636" s="369"/>
      <c r="E636" s="367"/>
      <c r="F636" s="358"/>
      <c r="G636" s="368"/>
      <c r="H636" s="366"/>
      <c r="I636" s="360"/>
      <c r="J636" s="360"/>
      <c r="K636" s="361"/>
      <c r="L636" s="362"/>
    </row>
    <row r="637" spans="2:12" s="279" customFormat="1">
      <c r="B637" s="363"/>
      <c r="C637" s="372"/>
      <c r="D637" s="355"/>
      <c r="E637" s="367"/>
      <c r="F637" s="373"/>
      <c r="G637" s="368"/>
      <c r="H637" s="366"/>
      <c r="I637" s="360"/>
      <c r="J637" s="360"/>
      <c r="K637" s="361"/>
      <c r="L637" s="362"/>
    </row>
    <row r="638" spans="2:12" s="279" customFormat="1">
      <c r="B638" s="363"/>
      <c r="C638" s="364"/>
      <c r="D638" s="369"/>
      <c r="E638" s="367"/>
      <c r="F638" s="358"/>
      <c r="G638" s="368"/>
      <c r="H638" s="366"/>
      <c r="I638" s="360"/>
      <c r="J638" s="360"/>
      <c r="K638" s="361"/>
      <c r="L638" s="362"/>
    </row>
    <row r="639" spans="2:12" s="279" customFormat="1">
      <c r="B639" s="363"/>
      <c r="C639" s="364"/>
      <c r="D639" s="369"/>
      <c r="E639" s="367"/>
      <c r="F639" s="358"/>
      <c r="G639" s="368"/>
      <c r="H639" s="366"/>
      <c r="I639" s="360"/>
      <c r="J639" s="360"/>
      <c r="K639" s="361"/>
      <c r="L639" s="362"/>
    </row>
    <row r="640" spans="2:12" s="279" customFormat="1">
      <c r="B640" s="363"/>
      <c r="C640" s="364"/>
      <c r="D640" s="369"/>
      <c r="E640" s="367"/>
      <c r="F640" s="358"/>
      <c r="G640" s="368"/>
      <c r="H640" s="366"/>
      <c r="I640" s="360"/>
      <c r="J640" s="360"/>
      <c r="K640" s="361"/>
      <c r="L640" s="362"/>
    </row>
    <row r="641" spans="2:12" s="279" customFormat="1">
      <c r="B641" s="363"/>
      <c r="C641" s="364"/>
      <c r="D641" s="369"/>
      <c r="E641" s="367"/>
      <c r="F641" s="358"/>
      <c r="G641" s="368"/>
      <c r="H641" s="366"/>
      <c r="I641" s="360"/>
      <c r="J641" s="360"/>
      <c r="K641" s="361"/>
      <c r="L641" s="362"/>
    </row>
    <row r="642" spans="2:12" s="279" customFormat="1">
      <c r="B642" s="363"/>
      <c r="C642" s="364"/>
      <c r="D642" s="369"/>
      <c r="E642" s="367"/>
      <c r="F642" s="358"/>
      <c r="G642" s="368"/>
      <c r="H642" s="366"/>
      <c r="I642" s="360"/>
      <c r="J642" s="360"/>
      <c r="K642" s="361"/>
      <c r="L642" s="362"/>
    </row>
    <row r="643" spans="2:12" s="279" customFormat="1">
      <c r="B643" s="363"/>
      <c r="C643" s="364"/>
      <c r="D643" s="369"/>
      <c r="E643" s="367"/>
      <c r="F643" s="358"/>
      <c r="G643" s="368"/>
      <c r="H643" s="366"/>
      <c r="I643" s="360"/>
      <c r="J643" s="360"/>
      <c r="K643" s="361"/>
      <c r="L643" s="362"/>
    </row>
    <row r="644" spans="2:12" s="279" customFormat="1">
      <c r="B644" s="363"/>
      <c r="C644" s="364"/>
      <c r="D644" s="369"/>
      <c r="E644" s="367"/>
      <c r="F644" s="358"/>
      <c r="G644" s="368"/>
      <c r="H644" s="366"/>
      <c r="I644" s="360"/>
      <c r="J644" s="360"/>
      <c r="K644" s="361"/>
      <c r="L644" s="362"/>
    </row>
    <row r="645" spans="2:12" s="279" customFormat="1">
      <c r="B645" s="363"/>
      <c r="C645" s="364"/>
      <c r="D645" s="369"/>
      <c r="E645" s="367"/>
      <c r="F645" s="358"/>
      <c r="G645" s="368"/>
      <c r="H645" s="366"/>
      <c r="I645" s="360"/>
      <c r="J645" s="360"/>
      <c r="K645" s="361"/>
      <c r="L645" s="362"/>
    </row>
    <row r="646" spans="2:12" s="279" customFormat="1">
      <c r="B646" s="363"/>
      <c r="C646" s="364"/>
      <c r="D646" s="369"/>
      <c r="E646" s="367"/>
      <c r="F646" s="358"/>
      <c r="G646" s="368"/>
      <c r="H646" s="366"/>
      <c r="I646" s="360"/>
      <c r="J646" s="360"/>
      <c r="K646" s="361"/>
      <c r="L646" s="362"/>
    </row>
    <row r="647" spans="2:12" s="279" customFormat="1">
      <c r="B647" s="363"/>
      <c r="C647" s="364"/>
      <c r="D647" s="369"/>
      <c r="E647" s="367"/>
      <c r="F647" s="358"/>
      <c r="G647" s="368"/>
      <c r="H647" s="366"/>
      <c r="I647" s="360"/>
      <c r="J647" s="360"/>
      <c r="K647" s="361"/>
      <c r="L647" s="362"/>
    </row>
    <row r="648" spans="2:12" s="279" customFormat="1">
      <c r="B648" s="363"/>
      <c r="C648" s="375"/>
      <c r="D648" s="355"/>
      <c r="E648" s="367"/>
      <c r="F648" s="358"/>
      <c r="G648" s="368"/>
      <c r="H648" s="366"/>
      <c r="I648" s="360"/>
      <c r="J648" s="360"/>
      <c r="K648" s="361"/>
      <c r="L648" s="362"/>
    </row>
    <row r="649" spans="2:12" s="279" customFormat="1">
      <c r="B649" s="363"/>
      <c r="C649" s="375"/>
      <c r="D649" s="355"/>
      <c r="E649" s="367"/>
      <c r="F649" s="373"/>
      <c r="G649" s="368"/>
      <c r="H649" s="366"/>
      <c r="I649" s="360"/>
      <c r="J649" s="360"/>
      <c r="K649" s="361"/>
      <c r="L649" s="362"/>
    </row>
    <row r="650" spans="2:12" s="279" customFormat="1">
      <c r="B650" s="363"/>
      <c r="C650" s="375"/>
      <c r="D650" s="355"/>
      <c r="E650" s="367"/>
      <c r="F650" s="373"/>
      <c r="G650" s="368"/>
      <c r="H650" s="374"/>
      <c r="I650" s="360"/>
      <c r="J650" s="360"/>
      <c r="K650" s="361"/>
      <c r="L650" s="362"/>
    </row>
    <row r="651" spans="2:12" s="279" customFormat="1">
      <c r="B651" s="363"/>
      <c r="C651" s="372"/>
      <c r="D651" s="355"/>
      <c r="E651" s="367"/>
      <c r="F651" s="373"/>
      <c r="G651" s="368"/>
      <c r="H651" s="376"/>
      <c r="I651" s="360"/>
      <c r="J651" s="360"/>
      <c r="K651" s="361"/>
      <c r="L651" s="362"/>
    </row>
    <row r="652" spans="2:12" s="279" customFormat="1">
      <c r="B652" s="363"/>
      <c r="C652" s="372"/>
      <c r="D652" s="363"/>
      <c r="E652" s="367"/>
      <c r="F652" s="373"/>
      <c r="G652" s="368"/>
      <c r="H652" s="377"/>
      <c r="I652" s="360"/>
      <c r="J652" s="360"/>
      <c r="K652" s="361"/>
      <c r="L652" s="362"/>
    </row>
    <row r="653" spans="2:12" s="279" customFormat="1">
      <c r="B653" s="363"/>
      <c r="C653" s="372"/>
      <c r="D653" s="355"/>
      <c r="E653" s="367"/>
      <c r="F653" s="373"/>
      <c r="G653" s="368"/>
      <c r="H653" s="374"/>
      <c r="I653" s="360"/>
      <c r="J653" s="360"/>
      <c r="K653" s="361"/>
      <c r="L653" s="362"/>
    </row>
    <row r="654" spans="2:12" s="279" customFormat="1">
      <c r="B654" s="363"/>
      <c r="C654" s="372"/>
      <c r="D654" s="355"/>
      <c r="E654" s="367"/>
      <c r="F654" s="373"/>
      <c r="G654" s="368"/>
      <c r="H654" s="374"/>
      <c r="I654" s="360"/>
      <c r="J654" s="360"/>
      <c r="K654" s="361"/>
      <c r="L654" s="362"/>
    </row>
    <row r="655" spans="2:12" s="279" customFormat="1">
      <c r="B655" s="363"/>
      <c r="C655" s="364"/>
      <c r="D655" s="369"/>
      <c r="E655" s="367"/>
      <c r="F655" s="358"/>
      <c r="G655" s="368"/>
      <c r="H655" s="366"/>
      <c r="I655" s="360"/>
      <c r="J655" s="360"/>
      <c r="K655" s="361"/>
      <c r="L655" s="362"/>
    </row>
    <row r="656" spans="2:12" s="279" customFormat="1">
      <c r="B656" s="378"/>
      <c r="C656" s="372"/>
      <c r="D656" s="355"/>
      <c r="E656" s="367"/>
      <c r="F656" s="358"/>
      <c r="G656" s="368"/>
      <c r="H656" s="359"/>
      <c r="I656" s="360"/>
      <c r="J656" s="360"/>
      <c r="K656" s="361"/>
      <c r="L656" s="362"/>
    </row>
    <row r="657" spans="2:12" s="279" customFormat="1">
      <c r="B657" s="363"/>
      <c r="C657" s="364"/>
      <c r="D657" s="369"/>
      <c r="E657" s="367"/>
      <c r="F657" s="358"/>
      <c r="G657" s="368"/>
      <c r="H657" s="366"/>
      <c r="I657" s="360"/>
      <c r="J657" s="360"/>
      <c r="K657" s="361"/>
      <c r="L657" s="362"/>
    </row>
    <row r="658" spans="2:12" s="279" customFormat="1">
      <c r="B658" s="363"/>
      <c r="C658" s="364"/>
      <c r="D658" s="369"/>
      <c r="E658" s="367"/>
      <c r="F658" s="358"/>
      <c r="G658" s="368"/>
      <c r="H658" s="366"/>
      <c r="I658" s="360"/>
      <c r="J658" s="360"/>
      <c r="K658" s="361"/>
      <c r="L658" s="362"/>
    </row>
    <row r="659" spans="2:12" s="279" customFormat="1">
      <c r="B659" s="363"/>
      <c r="C659" s="364"/>
      <c r="D659" s="369"/>
      <c r="E659" s="367"/>
      <c r="F659" s="358"/>
      <c r="G659" s="368"/>
      <c r="H659" s="366"/>
      <c r="I659" s="360"/>
      <c r="J659" s="360"/>
      <c r="K659" s="361"/>
      <c r="L659" s="362"/>
    </row>
    <row r="660" spans="2:12" s="279" customFormat="1">
      <c r="B660" s="363"/>
      <c r="C660" s="364"/>
      <c r="D660" s="369"/>
      <c r="E660" s="367"/>
      <c r="F660" s="358"/>
      <c r="G660" s="368"/>
      <c r="H660" s="366"/>
      <c r="I660" s="360"/>
      <c r="J660" s="360"/>
      <c r="K660" s="361"/>
      <c r="L660" s="362"/>
    </row>
    <row r="661" spans="2:12" s="279" customFormat="1">
      <c r="B661" s="363"/>
      <c r="C661" s="364"/>
      <c r="D661" s="369"/>
      <c r="E661" s="367"/>
      <c r="F661" s="358"/>
      <c r="G661" s="368"/>
      <c r="H661" s="366"/>
      <c r="I661" s="360"/>
      <c r="J661" s="360"/>
      <c r="K661" s="361"/>
      <c r="L661" s="362"/>
    </row>
    <row r="662" spans="2:12" s="279" customFormat="1">
      <c r="B662" s="363"/>
      <c r="C662" s="364"/>
      <c r="D662" s="369"/>
      <c r="E662" s="367"/>
      <c r="F662" s="358"/>
      <c r="G662" s="368"/>
      <c r="H662" s="366"/>
      <c r="I662" s="360"/>
      <c r="J662" s="360"/>
      <c r="K662" s="361"/>
      <c r="L662" s="362"/>
    </row>
    <row r="663" spans="2:12" s="279" customFormat="1">
      <c r="B663" s="363"/>
      <c r="C663" s="364"/>
      <c r="D663" s="369"/>
      <c r="E663" s="367"/>
      <c r="F663" s="358"/>
      <c r="G663" s="368"/>
      <c r="H663" s="366"/>
      <c r="I663" s="360"/>
      <c r="J663" s="360"/>
      <c r="K663" s="361"/>
      <c r="L663" s="362"/>
    </row>
    <row r="664" spans="2:12" s="279" customFormat="1">
      <c r="B664" s="363"/>
      <c r="C664" s="364"/>
      <c r="D664" s="369"/>
      <c r="E664" s="367"/>
      <c r="F664" s="358"/>
      <c r="G664" s="368"/>
      <c r="H664" s="366"/>
      <c r="I664" s="360"/>
      <c r="J664" s="360"/>
      <c r="K664" s="361"/>
      <c r="L664" s="362"/>
    </row>
    <row r="665" spans="2:12" s="279" customFormat="1">
      <c r="B665" s="363"/>
      <c r="C665" s="364"/>
      <c r="D665" s="369"/>
      <c r="E665" s="367"/>
      <c r="F665" s="358"/>
      <c r="G665" s="368"/>
      <c r="H665" s="366"/>
      <c r="I665" s="360"/>
      <c r="J665" s="360"/>
      <c r="K665" s="361"/>
      <c r="L665" s="362"/>
    </row>
    <row r="666" spans="2:12" s="279" customFormat="1">
      <c r="B666" s="363"/>
      <c r="C666" s="364"/>
      <c r="D666" s="369"/>
      <c r="E666" s="367"/>
      <c r="F666" s="358"/>
      <c r="G666" s="368"/>
      <c r="H666" s="366"/>
      <c r="I666" s="360"/>
      <c r="J666" s="360"/>
      <c r="K666" s="361"/>
      <c r="L666" s="362"/>
    </row>
    <row r="667" spans="2:12" s="279" customFormat="1">
      <c r="B667" s="363"/>
      <c r="C667" s="364"/>
      <c r="D667" s="369"/>
      <c r="E667" s="367"/>
      <c r="F667" s="358"/>
      <c r="G667" s="368"/>
      <c r="H667" s="366"/>
      <c r="I667" s="360"/>
      <c r="J667" s="360"/>
      <c r="K667" s="361"/>
      <c r="L667" s="362"/>
    </row>
    <row r="668" spans="2:12" s="279" customFormat="1">
      <c r="B668" s="363"/>
      <c r="C668" s="364"/>
      <c r="D668" s="369"/>
      <c r="E668" s="367"/>
      <c r="F668" s="358"/>
      <c r="G668" s="368"/>
      <c r="H668" s="366"/>
      <c r="I668" s="360"/>
      <c r="J668" s="360"/>
      <c r="K668" s="361"/>
      <c r="L668" s="362"/>
    </row>
    <row r="669" spans="2:12" s="279" customFormat="1">
      <c r="B669" s="363"/>
      <c r="C669" s="364"/>
      <c r="D669" s="369"/>
      <c r="E669" s="367"/>
      <c r="F669" s="358"/>
      <c r="G669" s="368"/>
      <c r="H669" s="366"/>
      <c r="I669" s="360"/>
      <c r="J669" s="360"/>
      <c r="K669" s="361"/>
      <c r="L669" s="362"/>
    </row>
    <row r="670" spans="2:12" s="279" customFormat="1">
      <c r="B670" s="363"/>
      <c r="C670" s="364"/>
      <c r="D670" s="369"/>
      <c r="E670" s="367"/>
      <c r="F670" s="358"/>
      <c r="G670" s="368"/>
      <c r="H670" s="366"/>
      <c r="I670" s="360"/>
      <c r="J670" s="360"/>
      <c r="K670" s="361"/>
      <c r="L670" s="362"/>
    </row>
    <row r="671" spans="2:12" s="279" customFormat="1">
      <c r="B671" s="363"/>
      <c r="C671" s="364"/>
      <c r="D671" s="369"/>
      <c r="E671" s="367"/>
      <c r="F671" s="358"/>
      <c r="G671" s="368"/>
      <c r="H671" s="366"/>
      <c r="I671" s="360"/>
      <c r="J671" s="360"/>
      <c r="K671" s="361"/>
      <c r="L671" s="362"/>
    </row>
    <row r="672" spans="2:12" s="279" customFormat="1">
      <c r="B672" s="363"/>
      <c r="C672" s="364"/>
      <c r="D672" s="369"/>
      <c r="E672" s="367"/>
      <c r="F672" s="358"/>
      <c r="G672" s="368"/>
      <c r="H672" s="366"/>
      <c r="I672" s="360"/>
      <c r="J672" s="360"/>
      <c r="K672" s="361"/>
      <c r="L672" s="362"/>
    </row>
    <row r="673" spans="2:12" s="279" customFormat="1">
      <c r="B673" s="363"/>
      <c r="C673" s="364"/>
      <c r="D673" s="369"/>
      <c r="E673" s="367"/>
      <c r="F673" s="358"/>
      <c r="G673" s="368"/>
      <c r="H673" s="366"/>
      <c r="I673" s="360"/>
      <c r="J673" s="360"/>
      <c r="K673" s="361"/>
      <c r="L673" s="362"/>
    </row>
    <row r="674" spans="2:12" s="279" customFormat="1">
      <c r="B674" s="363"/>
      <c r="C674" s="364"/>
      <c r="D674" s="369"/>
      <c r="E674" s="367"/>
      <c r="F674" s="358"/>
      <c r="G674" s="368"/>
      <c r="H674" s="366"/>
      <c r="I674" s="360"/>
      <c r="J674" s="360"/>
      <c r="K674" s="361"/>
      <c r="L674" s="362"/>
    </row>
    <row r="675" spans="2:12" s="279" customFormat="1">
      <c r="B675" s="363"/>
      <c r="C675" s="364"/>
      <c r="D675" s="369"/>
      <c r="E675" s="367"/>
      <c r="F675" s="358"/>
      <c r="G675" s="368"/>
      <c r="H675" s="366"/>
      <c r="I675" s="360"/>
      <c r="J675" s="360"/>
      <c r="K675" s="361"/>
      <c r="L675" s="362"/>
    </row>
    <row r="676" spans="2:12" s="279" customFormat="1">
      <c r="B676" s="363"/>
      <c r="C676" s="364"/>
      <c r="D676" s="369"/>
      <c r="E676" s="367"/>
      <c r="F676" s="358"/>
      <c r="G676" s="368"/>
      <c r="H676" s="366"/>
      <c r="I676" s="360"/>
      <c r="J676" s="360"/>
      <c r="K676" s="361"/>
      <c r="L676" s="362"/>
    </row>
    <row r="677" spans="2:12" s="279" customFormat="1">
      <c r="B677" s="363"/>
      <c r="C677" s="364"/>
      <c r="D677" s="369"/>
      <c r="E677" s="367"/>
      <c r="F677" s="358"/>
      <c r="G677" s="368"/>
      <c r="H677" s="366"/>
      <c r="I677" s="360"/>
      <c r="J677" s="360"/>
      <c r="K677" s="361"/>
      <c r="L677" s="362"/>
    </row>
    <row r="678" spans="2:12" s="279" customFormat="1">
      <c r="B678" s="363"/>
      <c r="C678" s="364"/>
      <c r="D678" s="369"/>
      <c r="E678" s="367"/>
      <c r="F678" s="358"/>
      <c r="G678" s="368"/>
      <c r="H678" s="366"/>
      <c r="I678" s="360"/>
      <c r="J678" s="360"/>
      <c r="K678" s="361"/>
      <c r="L678" s="362"/>
    </row>
    <row r="679" spans="2:12" s="279" customFormat="1">
      <c r="B679" s="363"/>
      <c r="C679" s="364"/>
      <c r="D679" s="369"/>
      <c r="E679" s="367"/>
      <c r="F679" s="358"/>
      <c r="G679" s="368"/>
      <c r="H679" s="366"/>
      <c r="I679" s="360"/>
      <c r="J679" s="360"/>
      <c r="K679" s="361"/>
      <c r="L679" s="362"/>
    </row>
    <row r="680" spans="2:12" s="279" customFormat="1">
      <c r="B680" s="363"/>
      <c r="C680" s="364"/>
      <c r="D680" s="369"/>
      <c r="E680" s="367"/>
      <c r="F680" s="358"/>
      <c r="G680" s="368"/>
      <c r="H680" s="366"/>
      <c r="I680" s="360"/>
      <c r="J680" s="360"/>
      <c r="K680" s="361"/>
      <c r="L680" s="362"/>
    </row>
    <row r="681" spans="2:12" s="279" customFormat="1">
      <c r="B681" s="363"/>
      <c r="C681" s="364"/>
      <c r="D681" s="369"/>
      <c r="E681" s="367"/>
      <c r="F681" s="358"/>
      <c r="G681" s="368"/>
      <c r="H681" s="366"/>
      <c r="I681" s="360"/>
      <c r="J681" s="360"/>
      <c r="K681" s="361"/>
      <c r="L681" s="362"/>
    </row>
    <row r="682" spans="2:12" s="279" customFormat="1">
      <c r="B682" s="363"/>
      <c r="C682" s="364"/>
      <c r="D682" s="369"/>
      <c r="E682" s="367"/>
      <c r="F682" s="358"/>
      <c r="G682" s="368"/>
      <c r="H682" s="366"/>
      <c r="I682" s="360"/>
      <c r="J682" s="360"/>
      <c r="K682" s="361"/>
      <c r="L682" s="362"/>
    </row>
    <row r="683" spans="2:12" s="279" customFormat="1">
      <c r="B683" s="363"/>
      <c r="C683" s="364"/>
      <c r="D683" s="369"/>
      <c r="E683" s="367"/>
      <c r="F683" s="358"/>
      <c r="G683" s="368"/>
      <c r="H683" s="366"/>
      <c r="I683" s="360"/>
      <c r="J683" s="360"/>
      <c r="K683" s="361"/>
      <c r="L683" s="362"/>
    </row>
    <row r="684" spans="2:12" s="279" customFormat="1">
      <c r="B684" s="363"/>
      <c r="C684" s="364"/>
      <c r="D684" s="369"/>
      <c r="E684" s="367"/>
      <c r="F684" s="358"/>
      <c r="G684" s="368"/>
      <c r="H684" s="366"/>
      <c r="I684" s="360"/>
      <c r="J684" s="360"/>
      <c r="K684" s="361"/>
      <c r="L684" s="362"/>
    </row>
    <row r="685" spans="2:12" s="279" customFormat="1">
      <c r="B685" s="363"/>
      <c r="C685" s="364"/>
      <c r="D685" s="369"/>
      <c r="E685" s="367"/>
      <c r="F685" s="358"/>
      <c r="G685" s="368"/>
      <c r="H685" s="366"/>
      <c r="I685" s="360"/>
      <c r="J685" s="360"/>
      <c r="K685" s="361"/>
      <c r="L685" s="362"/>
    </row>
    <row r="686" spans="2:12" s="279" customFormat="1">
      <c r="B686" s="363"/>
      <c r="C686" s="364"/>
      <c r="D686" s="369"/>
      <c r="E686" s="367"/>
      <c r="F686" s="358"/>
      <c r="G686" s="368"/>
      <c r="H686" s="366"/>
      <c r="I686" s="360"/>
      <c r="J686" s="360"/>
      <c r="K686" s="361"/>
      <c r="L686" s="362"/>
    </row>
    <row r="687" spans="2:12" s="279" customFormat="1">
      <c r="B687" s="363"/>
      <c r="C687" s="364"/>
      <c r="D687" s="369"/>
      <c r="E687" s="367"/>
      <c r="F687" s="358"/>
      <c r="G687" s="368"/>
      <c r="H687" s="366"/>
      <c r="I687" s="360"/>
      <c r="J687" s="360"/>
      <c r="K687" s="361"/>
      <c r="L687" s="362"/>
    </row>
    <row r="688" spans="2:12" s="279" customFormat="1">
      <c r="B688" s="363"/>
      <c r="C688" s="364"/>
      <c r="D688" s="369"/>
      <c r="E688" s="367"/>
      <c r="F688" s="358"/>
      <c r="G688" s="368"/>
      <c r="H688" s="366"/>
      <c r="I688" s="360"/>
      <c r="J688" s="360"/>
      <c r="K688" s="361"/>
      <c r="L688" s="362"/>
    </row>
    <row r="689" spans="2:12" s="279" customFormat="1">
      <c r="B689" s="363"/>
      <c r="C689" s="364"/>
      <c r="D689" s="369"/>
      <c r="E689" s="367"/>
      <c r="F689" s="358"/>
      <c r="G689" s="368"/>
      <c r="H689" s="366"/>
      <c r="I689" s="360"/>
      <c r="J689" s="360"/>
      <c r="K689" s="361"/>
      <c r="L689" s="362"/>
    </row>
    <row r="690" spans="2:12" s="279" customFormat="1">
      <c r="B690" s="363"/>
      <c r="C690" s="364"/>
      <c r="D690" s="369"/>
      <c r="E690" s="367"/>
      <c r="F690" s="358"/>
      <c r="G690" s="368"/>
      <c r="H690" s="366"/>
      <c r="I690" s="360"/>
      <c r="J690" s="360"/>
      <c r="K690" s="361"/>
      <c r="L690" s="362"/>
    </row>
    <row r="691" spans="2:12" s="279" customFormat="1">
      <c r="B691" s="363"/>
      <c r="C691" s="364"/>
      <c r="D691" s="369"/>
      <c r="E691" s="367"/>
      <c r="F691" s="358"/>
      <c r="G691" s="368"/>
      <c r="H691" s="366"/>
      <c r="I691" s="360"/>
      <c r="J691" s="360"/>
      <c r="K691" s="361"/>
      <c r="L691" s="362"/>
    </row>
    <row r="692" spans="2:12" s="279" customFormat="1">
      <c r="B692" s="363"/>
      <c r="C692" s="364"/>
      <c r="D692" s="369"/>
      <c r="E692" s="367"/>
      <c r="F692" s="358"/>
      <c r="G692" s="368"/>
      <c r="H692" s="366"/>
      <c r="I692" s="360"/>
      <c r="J692" s="360"/>
      <c r="K692" s="361"/>
      <c r="L692" s="362"/>
    </row>
    <row r="693" spans="2:12" s="279" customFormat="1">
      <c r="B693" s="363"/>
      <c r="C693" s="364"/>
      <c r="D693" s="369"/>
      <c r="E693" s="367"/>
      <c r="F693" s="358"/>
      <c r="G693" s="368"/>
      <c r="H693" s="366"/>
      <c r="I693" s="360"/>
      <c r="J693" s="360"/>
      <c r="K693" s="361"/>
      <c r="L693" s="362"/>
    </row>
    <row r="694" spans="2:12" s="279" customFormat="1">
      <c r="B694" s="363"/>
      <c r="C694" s="364"/>
      <c r="D694" s="369"/>
      <c r="E694" s="367"/>
      <c r="F694" s="358"/>
      <c r="G694" s="368"/>
      <c r="H694" s="366"/>
      <c r="I694" s="360"/>
      <c r="J694" s="360"/>
      <c r="K694" s="361"/>
      <c r="L694" s="362"/>
    </row>
    <row r="695" spans="2:12" s="279" customFormat="1">
      <c r="B695" s="363"/>
      <c r="C695" s="364"/>
      <c r="D695" s="369"/>
      <c r="E695" s="367"/>
      <c r="F695" s="358"/>
      <c r="G695" s="368"/>
      <c r="H695" s="366"/>
      <c r="I695" s="360"/>
      <c r="J695" s="360"/>
      <c r="K695" s="361"/>
      <c r="L695" s="362"/>
    </row>
    <row r="696" spans="2:12" s="279" customFormat="1">
      <c r="B696" s="363"/>
      <c r="C696" s="364"/>
      <c r="D696" s="369"/>
      <c r="E696" s="367"/>
      <c r="F696" s="358"/>
      <c r="G696" s="368"/>
      <c r="H696" s="366"/>
      <c r="I696" s="360"/>
      <c r="J696" s="360"/>
      <c r="K696" s="361"/>
      <c r="L696" s="362"/>
    </row>
    <row r="697" spans="2:12" s="279" customFormat="1">
      <c r="B697" s="363"/>
      <c r="C697" s="364"/>
      <c r="D697" s="369"/>
      <c r="E697" s="367"/>
      <c r="F697" s="358"/>
      <c r="G697" s="368"/>
      <c r="H697" s="366"/>
      <c r="I697" s="360"/>
      <c r="J697" s="360"/>
      <c r="K697" s="361"/>
      <c r="L697" s="362"/>
    </row>
    <row r="698" spans="2:12" s="279" customFormat="1">
      <c r="B698" s="363"/>
      <c r="C698" s="364"/>
      <c r="D698" s="369"/>
      <c r="E698" s="367"/>
      <c r="F698" s="358"/>
      <c r="G698" s="368"/>
      <c r="H698" s="366"/>
      <c r="I698" s="360"/>
      <c r="J698" s="360"/>
      <c r="K698" s="361"/>
      <c r="L698" s="362"/>
    </row>
    <row r="699" spans="2:12" s="279" customFormat="1">
      <c r="B699" s="363"/>
      <c r="C699" s="364"/>
      <c r="D699" s="369"/>
      <c r="E699" s="367"/>
      <c r="F699" s="358"/>
      <c r="G699" s="368"/>
      <c r="H699" s="366"/>
      <c r="I699" s="360"/>
      <c r="J699" s="360"/>
      <c r="K699" s="361"/>
      <c r="L699" s="362"/>
    </row>
    <row r="700" spans="2:12" s="279" customFormat="1">
      <c r="B700" s="363"/>
      <c r="C700" s="364"/>
      <c r="D700" s="369"/>
      <c r="E700" s="367"/>
      <c r="F700" s="358"/>
      <c r="G700" s="368"/>
      <c r="H700" s="366"/>
      <c r="I700" s="360"/>
      <c r="J700" s="360"/>
      <c r="K700" s="361"/>
      <c r="L700" s="362"/>
    </row>
    <row r="701" spans="2:12" s="279" customFormat="1">
      <c r="B701" s="363"/>
      <c r="C701" s="364"/>
      <c r="D701" s="369"/>
      <c r="E701" s="367"/>
      <c r="F701" s="358"/>
      <c r="G701" s="368"/>
      <c r="H701" s="366"/>
      <c r="I701" s="360"/>
      <c r="J701" s="360"/>
      <c r="K701" s="361"/>
      <c r="L701" s="362"/>
    </row>
    <row r="702" spans="2:12" s="279" customFormat="1">
      <c r="B702" s="363"/>
      <c r="C702" s="364"/>
      <c r="D702" s="369"/>
      <c r="E702" s="367"/>
      <c r="F702" s="358"/>
      <c r="G702" s="368"/>
      <c r="H702" s="366"/>
      <c r="I702" s="360"/>
      <c r="J702" s="360"/>
      <c r="K702" s="361"/>
      <c r="L702" s="362"/>
    </row>
    <row r="703" spans="2:12" s="279" customFormat="1">
      <c r="B703" s="363"/>
      <c r="C703" s="364"/>
      <c r="D703" s="369"/>
      <c r="E703" s="367"/>
      <c r="F703" s="358"/>
      <c r="G703" s="368"/>
      <c r="H703" s="366"/>
      <c r="I703" s="360"/>
      <c r="J703" s="360"/>
      <c r="K703" s="361"/>
      <c r="L703" s="362"/>
    </row>
    <row r="704" spans="2:12" s="279" customFormat="1">
      <c r="B704" s="363"/>
      <c r="C704" s="364"/>
      <c r="D704" s="369"/>
      <c r="E704" s="367"/>
      <c r="F704" s="358"/>
      <c r="G704" s="368"/>
      <c r="H704" s="366"/>
      <c r="I704" s="360"/>
      <c r="J704" s="360"/>
      <c r="K704" s="361"/>
      <c r="L704" s="362"/>
    </row>
    <row r="705" spans="2:12" s="279" customFormat="1">
      <c r="B705" s="363"/>
      <c r="C705" s="364"/>
      <c r="D705" s="369"/>
      <c r="E705" s="367"/>
      <c r="F705" s="358"/>
      <c r="G705" s="368"/>
      <c r="H705" s="366"/>
      <c r="I705" s="360"/>
      <c r="J705" s="360"/>
      <c r="K705" s="361"/>
      <c r="L705" s="362"/>
    </row>
    <row r="706" spans="2:12" s="279" customFormat="1">
      <c r="B706" s="363"/>
      <c r="C706" s="364"/>
      <c r="D706" s="369"/>
      <c r="E706" s="367"/>
      <c r="F706" s="358"/>
      <c r="G706" s="368"/>
      <c r="H706" s="366"/>
      <c r="I706" s="360"/>
      <c r="J706" s="360"/>
      <c r="K706" s="361"/>
      <c r="L706" s="362"/>
    </row>
    <row r="707" spans="2:12" s="279" customFormat="1">
      <c r="B707" s="363"/>
      <c r="C707" s="364"/>
      <c r="D707" s="369"/>
      <c r="E707" s="367"/>
      <c r="F707" s="358"/>
      <c r="G707" s="368"/>
      <c r="H707" s="366"/>
      <c r="I707" s="360"/>
      <c r="J707" s="360"/>
      <c r="K707" s="361"/>
      <c r="L707" s="362"/>
    </row>
    <row r="708" spans="2:12" s="279" customFormat="1">
      <c r="B708" s="363"/>
      <c r="C708" s="364"/>
      <c r="D708" s="369"/>
      <c r="E708" s="367"/>
      <c r="F708" s="358"/>
      <c r="G708" s="368"/>
      <c r="H708" s="366"/>
      <c r="I708" s="360"/>
      <c r="J708" s="360"/>
      <c r="K708" s="361"/>
      <c r="L708" s="362"/>
    </row>
    <row r="709" spans="2:12" s="279" customFormat="1">
      <c r="B709" s="363"/>
      <c r="C709" s="364"/>
      <c r="D709" s="369"/>
      <c r="E709" s="367"/>
      <c r="F709" s="358"/>
      <c r="G709" s="368"/>
      <c r="H709" s="366"/>
      <c r="I709" s="360"/>
      <c r="J709" s="360"/>
      <c r="K709" s="361"/>
      <c r="L709" s="362"/>
    </row>
    <row r="710" spans="2:12" s="279" customFormat="1">
      <c r="B710" s="363"/>
      <c r="C710" s="364"/>
      <c r="D710" s="369"/>
      <c r="E710" s="367"/>
      <c r="F710" s="358"/>
      <c r="G710" s="368"/>
      <c r="H710" s="366"/>
      <c r="I710" s="360"/>
      <c r="J710" s="360"/>
      <c r="K710" s="361"/>
      <c r="L710" s="362"/>
    </row>
    <row r="711" spans="2:12" s="279" customFormat="1">
      <c r="B711" s="363"/>
      <c r="C711" s="364"/>
      <c r="D711" s="369"/>
      <c r="E711" s="367"/>
      <c r="F711" s="358"/>
      <c r="G711" s="368"/>
      <c r="H711" s="366"/>
      <c r="I711" s="360"/>
      <c r="J711" s="360"/>
      <c r="K711" s="361"/>
      <c r="L711" s="362"/>
    </row>
    <row r="712" spans="2:12" s="279" customFormat="1">
      <c r="B712" s="363"/>
      <c r="C712" s="364"/>
      <c r="D712" s="369"/>
      <c r="E712" s="367"/>
      <c r="F712" s="358"/>
      <c r="G712" s="368"/>
      <c r="H712" s="366"/>
      <c r="I712" s="360"/>
      <c r="J712" s="360"/>
      <c r="K712" s="361"/>
      <c r="L712" s="362"/>
    </row>
    <row r="713" spans="2:12" s="279" customFormat="1">
      <c r="B713" s="363"/>
      <c r="C713" s="364"/>
      <c r="D713" s="369"/>
      <c r="E713" s="367"/>
      <c r="F713" s="358"/>
      <c r="G713" s="368"/>
      <c r="H713" s="366"/>
      <c r="I713" s="360"/>
      <c r="J713" s="360"/>
      <c r="K713" s="361"/>
      <c r="L713" s="362"/>
    </row>
    <row r="714" spans="2:12" s="279" customFormat="1">
      <c r="B714" s="363"/>
      <c r="C714" s="364"/>
      <c r="D714" s="369"/>
      <c r="E714" s="367"/>
      <c r="F714" s="358"/>
      <c r="G714" s="368"/>
      <c r="H714" s="366"/>
      <c r="I714" s="360"/>
      <c r="J714" s="360"/>
      <c r="K714" s="361"/>
      <c r="L714" s="362"/>
    </row>
    <row r="715" spans="2:12" s="279" customFormat="1">
      <c r="B715" s="363"/>
      <c r="C715" s="364"/>
      <c r="D715" s="369"/>
      <c r="E715" s="367"/>
      <c r="F715" s="358"/>
      <c r="G715" s="368"/>
      <c r="H715" s="366"/>
      <c r="I715" s="360"/>
      <c r="J715" s="360"/>
      <c r="K715" s="361"/>
      <c r="L715" s="362"/>
    </row>
    <row r="716" spans="2:12" s="279" customFormat="1">
      <c r="B716" s="363"/>
      <c r="C716" s="364"/>
      <c r="D716" s="369"/>
      <c r="E716" s="367"/>
      <c r="F716" s="358"/>
      <c r="G716" s="368"/>
      <c r="H716" s="366"/>
      <c r="I716" s="360"/>
      <c r="J716" s="360"/>
      <c r="K716" s="361"/>
      <c r="L716" s="362"/>
    </row>
    <row r="717" spans="2:12" s="279" customFormat="1">
      <c r="B717" s="363"/>
      <c r="C717" s="364"/>
      <c r="D717" s="369"/>
      <c r="E717" s="367"/>
      <c r="F717" s="358"/>
      <c r="G717" s="368"/>
      <c r="H717" s="366"/>
      <c r="I717" s="360"/>
      <c r="J717" s="360"/>
      <c r="K717" s="361"/>
      <c r="L717" s="362"/>
    </row>
    <row r="718" spans="2:12" s="279" customFormat="1">
      <c r="B718" s="363"/>
      <c r="C718" s="364"/>
      <c r="D718" s="369"/>
      <c r="E718" s="367"/>
      <c r="F718" s="358"/>
      <c r="G718" s="368"/>
      <c r="H718" s="366"/>
      <c r="I718" s="360"/>
      <c r="J718" s="360"/>
      <c r="K718" s="361"/>
      <c r="L718" s="362"/>
    </row>
    <row r="719" spans="2:12" s="279" customFormat="1">
      <c r="B719" s="363"/>
      <c r="C719" s="364"/>
      <c r="D719" s="369"/>
      <c r="E719" s="367"/>
      <c r="F719" s="358"/>
      <c r="G719" s="368"/>
      <c r="H719" s="366"/>
      <c r="I719" s="360"/>
      <c r="J719" s="360"/>
      <c r="K719" s="361"/>
      <c r="L719" s="362"/>
    </row>
    <row r="720" spans="2:12" s="279" customFormat="1">
      <c r="B720" s="363"/>
      <c r="C720" s="364"/>
      <c r="D720" s="369"/>
      <c r="E720" s="367"/>
      <c r="F720" s="358"/>
      <c r="G720" s="368"/>
      <c r="H720" s="366"/>
      <c r="I720" s="360"/>
      <c r="J720" s="360"/>
      <c r="K720" s="361"/>
      <c r="L720" s="362"/>
    </row>
    <row r="721" spans="2:12" s="279" customFormat="1">
      <c r="B721" s="363"/>
      <c r="C721" s="364"/>
      <c r="D721" s="369"/>
      <c r="E721" s="367"/>
      <c r="F721" s="358"/>
      <c r="G721" s="368"/>
      <c r="H721" s="366"/>
      <c r="I721" s="360"/>
      <c r="J721" s="360"/>
      <c r="K721" s="361"/>
      <c r="L721" s="362"/>
    </row>
    <row r="722" spans="2:12" s="279" customFormat="1">
      <c r="B722" s="363"/>
      <c r="C722" s="364"/>
      <c r="D722" s="369"/>
      <c r="E722" s="367"/>
      <c r="F722" s="358"/>
      <c r="G722" s="368"/>
      <c r="H722" s="366"/>
      <c r="I722" s="360"/>
      <c r="J722" s="360"/>
      <c r="K722" s="361"/>
      <c r="L722" s="362"/>
    </row>
    <row r="723" spans="2:12" s="279" customFormat="1">
      <c r="B723" s="363"/>
      <c r="C723" s="364"/>
      <c r="D723" s="369"/>
      <c r="E723" s="367"/>
      <c r="F723" s="358"/>
      <c r="G723" s="368"/>
      <c r="H723" s="366"/>
      <c r="I723" s="360"/>
      <c r="J723" s="360"/>
      <c r="K723" s="361"/>
      <c r="L723" s="362"/>
    </row>
    <row r="724" spans="2:12" s="279" customFormat="1">
      <c r="B724" s="363"/>
      <c r="C724" s="364"/>
      <c r="D724" s="369"/>
      <c r="E724" s="367"/>
      <c r="F724" s="358"/>
      <c r="G724" s="368"/>
      <c r="H724" s="366"/>
      <c r="I724" s="360"/>
      <c r="J724" s="360"/>
      <c r="K724" s="361"/>
      <c r="L724" s="362"/>
    </row>
    <row r="725" spans="2:12" s="279" customFormat="1">
      <c r="B725" s="363"/>
      <c r="C725" s="364"/>
      <c r="D725" s="369"/>
      <c r="E725" s="367"/>
      <c r="F725" s="358"/>
      <c r="G725" s="368"/>
      <c r="H725" s="366"/>
      <c r="I725" s="360"/>
      <c r="J725" s="360"/>
      <c r="K725" s="361"/>
      <c r="L725" s="362"/>
    </row>
    <row r="726" spans="2:12" s="279" customFormat="1">
      <c r="B726" s="363"/>
      <c r="C726" s="364"/>
      <c r="D726" s="369"/>
      <c r="E726" s="367"/>
      <c r="F726" s="358"/>
      <c r="G726" s="368"/>
      <c r="H726" s="366"/>
      <c r="I726" s="360"/>
      <c r="J726" s="360"/>
      <c r="K726" s="361"/>
      <c r="L726" s="362"/>
    </row>
    <row r="727" spans="2:12" s="279" customFormat="1">
      <c r="B727" s="363"/>
      <c r="C727" s="364"/>
      <c r="D727" s="369"/>
      <c r="E727" s="367"/>
      <c r="F727" s="358"/>
      <c r="G727" s="368"/>
      <c r="H727" s="366"/>
      <c r="I727" s="360"/>
      <c r="J727" s="360"/>
      <c r="K727" s="361"/>
      <c r="L727" s="362"/>
    </row>
    <row r="728" spans="2:12" s="279" customFormat="1">
      <c r="B728" s="363"/>
      <c r="C728" s="364"/>
      <c r="D728" s="369"/>
      <c r="E728" s="367"/>
      <c r="F728" s="358"/>
      <c r="G728" s="368"/>
      <c r="H728" s="366"/>
      <c r="I728" s="360"/>
      <c r="J728" s="360"/>
      <c r="K728" s="361"/>
      <c r="L728" s="362"/>
    </row>
    <row r="729" spans="2:12" s="279" customFormat="1">
      <c r="B729" s="363"/>
      <c r="C729" s="364"/>
      <c r="D729" s="369"/>
      <c r="E729" s="367"/>
      <c r="F729" s="358"/>
      <c r="G729" s="368"/>
      <c r="H729" s="366"/>
      <c r="I729" s="360"/>
      <c r="J729" s="360"/>
      <c r="K729" s="361"/>
      <c r="L729" s="362"/>
    </row>
    <row r="730" spans="2:12" s="279" customFormat="1">
      <c r="B730" s="363"/>
      <c r="C730" s="364"/>
      <c r="D730" s="369"/>
      <c r="E730" s="367"/>
      <c r="F730" s="358"/>
      <c r="G730" s="368"/>
      <c r="H730" s="366"/>
      <c r="I730" s="360"/>
      <c r="J730" s="360"/>
      <c r="K730" s="361"/>
      <c r="L730" s="362"/>
    </row>
    <row r="731" spans="2:12" s="279" customFormat="1">
      <c r="B731" s="363"/>
      <c r="C731" s="364"/>
      <c r="D731" s="369"/>
      <c r="E731" s="367"/>
      <c r="F731" s="358"/>
      <c r="G731" s="368"/>
      <c r="H731" s="366"/>
      <c r="I731" s="360"/>
      <c r="J731" s="360"/>
      <c r="K731" s="361"/>
      <c r="L731" s="362"/>
    </row>
    <row r="732" spans="2:12" s="279" customFormat="1">
      <c r="B732" s="363"/>
      <c r="C732" s="364"/>
      <c r="D732" s="369"/>
      <c r="E732" s="367"/>
      <c r="F732" s="358"/>
      <c r="G732" s="368"/>
      <c r="H732" s="366"/>
      <c r="I732" s="360"/>
      <c r="J732" s="360"/>
      <c r="K732" s="361"/>
      <c r="L732" s="362"/>
    </row>
    <row r="733" spans="2:12" s="279" customFormat="1">
      <c r="B733" s="363"/>
      <c r="C733" s="364"/>
      <c r="D733" s="369"/>
      <c r="E733" s="367"/>
      <c r="F733" s="358"/>
      <c r="G733" s="368"/>
      <c r="H733" s="366"/>
      <c r="I733" s="360"/>
      <c r="J733" s="360"/>
      <c r="K733" s="361"/>
      <c r="L733" s="362"/>
    </row>
    <row r="734" spans="2:12" s="279" customFormat="1">
      <c r="B734" s="363"/>
      <c r="C734" s="364"/>
      <c r="D734" s="369"/>
      <c r="E734" s="367"/>
      <c r="F734" s="358"/>
      <c r="G734" s="368"/>
      <c r="H734" s="366"/>
      <c r="I734" s="360"/>
      <c r="J734" s="360"/>
      <c r="K734" s="361"/>
      <c r="L734" s="362"/>
    </row>
    <row r="735" spans="2:12" s="279" customFormat="1">
      <c r="B735" s="363"/>
      <c r="C735" s="364"/>
      <c r="D735" s="369"/>
      <c r="E735" s="367"/>
      <c r="F735" s="358"/>
      <c r="G735" s="368"/>
      <c r="H735" s="366"/>
      <c r="I735" s="360"/>
      <c r="J735" s="360"/>
      <c r="K735" s="361"/>
      <c r="L735" s="362"/>
    </row>
    <row r="736" spans="2:12" s="279" customFormat="1">
      <c r="B736" s="363"/>
      <c r="C736" s="364"/>
      <c r="D736" s="369"/>
      <c r="E736" s="367"/>
      <c r="F736" s="358"/>
      <c r="G736" s="368"/>
      <c r="H736" s="366"/>
      <c r="I736" s="360"/>
      <c r="J736" s="360"/>
      <c r="K736" s="361"/>
      <c r="L736" s="362"/>
    </row>
    <row r="737" spans="2:12" s="279" customFormat="1">
      <c r="B737" s="363"/>
      <c r="C737" s="364"/>
      <c r="D737" s="369"/>
      <c r="E737" s="367"/>
      <c r="F737" s="358"/>
      <c r="G737" s="368"/>
      <c r="H737" s="366"/>
      <c r="I737" s="360"/>
      <c r="J737" s="360"/>
      <c r="K737" s="361"/>
      <c r="L737" s="362"/>
    </row>
    <row r="738" spans="2:12" s="279" customFormat="1">
      <c r="B738" s="363"/>
      <c r="C738" s="364"/>
      <c r="D738" s="369"/>
      <c r="E738" s="367"/>
      <c r="F738" s="358"/>
      <c r="G738" s="368"/>
      <c r="H738" s="366"/>
      <c r="I738" s="360"/>
      <c r="J738" s="360"/>
      <c r="K738" s="361"/>
      <c r="L738" s="362"/>
    </row>
    <row r="739" spans="2:12" s="279" customFormat="1">
      <c r="B739" s="363"/>
      <c r="C739" s="364"/>
      <c r="D739" s="369"/>
      <c r="E739" s="367"/>
      <c r="F739" s="358"/>
      <c r="G739" s="368"/>
      <c r="H739" s="366"/>
      <c r="I739" s="360"/>
      <c r="J739" s="360"/>
      <c r="K739" s="361"/>
      <c r="L739" s="362"/>
    </row>
    <row r="740" spans="2:12" s="279" customFormat="1">
      <c r="B740" s="363"/>
      <c r="C740" s="364"/>
      <c r="D740" s="369"/>
      <c r="E740" s="367"/>
      <c r="F740" s="358"/>
      <c r="G740" s="368"/>
      <c r="H740" s="366"/>
      <c r="I740" s="360"/>
      <c r="J740" s="360"/>
      <c r="K740" s="361"/>
      <c r="L740" s="362"/>
    </row>
    <row r="741" spans="2:12" s="279" customFormat="1">
      <c r="B741" s="363"/>
      <c r="C741" s="364"/>
      <c r="D741" s="369"/>
      <c r="E741" s="367"/>
      <c r="F741" s="358"/>
      <c r="G741" s="368"/>
      <c r="H741" s="366"/>
      <c r="I741" s="360"/>
      <c r="J741" s="360"/>
      <c r="K741" s="361"/>
      <c r="L741" s="362"/>
    </row>
    <row r="742" spans="2:12" s="279" customFormat="1">
      <c r="B742" s="363"/>
      <c r="C742" s="364"/>
      <c r="D742" s="369"/>
      <c r="E742" s="367"/>
      <c r="F742" s="358"/>
      <c r="G742" s="368"/>
      <c r="H742" s="366"/>
      <c r="I742" s="360"/>
      <c r="J742" s="360"/>
      <c r="K742" s="361"/>
      <c r="L742" s="362"/>
    </row>
    <row r="743" spans="2:12" s="279" customFormat="1">
      <c r="B743" s="363"/>
      <c r="C743" s="364"/>
      <c r="D743" s="369"/>
      <c r="E743" s="367"/>
      <c r="F743" s="358"/>
      <c r="G743" s="368"/>
      <c r="H743" s="366"/>
      <c r="I743" s="360"/>
      <c r="J743" s="360"/>
      <c r="K743" s="361"/>
      <c r="L743" s="362"/>
    </row>
    <row r="744" spans="2:12" s="279" customFormat="1">
      <c r="B744" s="363"/>
      <c r="C744" s="364"/>
      <c r="D744" s="369"/>
      <c r="E744" s="367"/>
      <c r="F744" s="358"/>
      <c r="G744" s="368"/>
      <c r="H744" s="366"/>
      <c r="I744" s="360"/>
      <c r="J744" s="360"/>
      <c r="K744" s="361"/>
      <c r="L744" s="362"/>
    </row>
    <row r="745" spans="2:12" s="279" customFormat="1">
      <c r="B745" s="363"/>
      <c r="C745" s="364"/>
      <c r="D745" s="369"/>
      <c r="E745" s="367"/>
      <c r="F745" s="358"/>
      <c r="G745" s="368"/>
      <c r="H745" s="366"/>
      <c r="I745" s="360"/>
      <c r="J745" s="360"/>
      <c r="K745" s="361"/>
      <c r="L745" s="362"/>
    </row>
    <row r="746" spans="2:12" s="279" customFormat="1">
      <c r="B746" s="363"/>
      <c r="C746" s="364"/>
      <c r="D746" s="369"/>
      <c r="E746" s="367"/>
      <c r="F746" s="358"/>
      <c r="G746" s="368"/>
      <c r="H746" s="366"/>
      <c r="I746" s="360"/>
      <c r="J746" s="360"/>
      <c r="K746" s="361"/>
      <c r="L746" s="362"/>
    </row>
    <row r="747" spans="2:12" s="279" customFormat="1">
      <c r="B747" s="363"/>
      <c r="C747" s="364"/>
      <c r="D747" s="369"/>
      <c r="E747" s="367"/>
      <c r="F747" s="358"/>
      <c r="G747" s="368"/>
      <c r="H747" s="366"/>
      <c r="I747" s="360"/>
      <c r="J747" s="360"/>
      <c r="K747" s="361"/>
      <c r="L747" s="362"/>
    </row>
    <row r="748" spans="2:12" s="279" customFormat="1">
      <c r="B748" s="363"/>
      <c r="C748" s="364"/>
      <c r="D748" s="369"/>
      <c r="E748" s="367"/>
      <c r="F748" s="358"/>
      <c r="G748" s="368"/>
      <c r="H748" s="366"/>
      <c r="I748" s="360"/>
      <c r="J748" s="360"/>
      <c r="K748" s="361"/>
      <c r="L748" s="362"/>
    </row>
    <row r="749" spans="2:12" s="279" customFormat="1">
      <c r="B749" s="363"/>
      <c r="C749" s="364"/>
      <c r="D749" s="369"/>
      <c r="E749" s="367"/>
      <c r="F749" s="358"/>
      <c r="G749" s="368"/>
      <c r="H749" s="366"/>
      <c r="I749" s="360"/>
      <c r="J749" s="360"/>
      <c r="K749" s="361"/>
      <c r="L749" s="362"/>
    </row>
    <row r="750" spans="2:12" s="279" customFormat="1">
      <c r="B750" s="363"/>
      <c r="C750" s="364"/>
      <c r="D750" s="369"/>
      <c r="E750" s="367"/>
      <c r="F750" s="358"/>
      <c r="G750" s="368"/>
      <c r="H750" s="366"/>
      <c r="I750" s="360"/>
      <c r="J750" s="360"/>
      <c r="K750" s="361"/>
      <c r="L750" s="362"/>
    </row>
    <row r="751" spans="2:12" s="279" customFormat="1">
      <c r="B751" s="363"/>
      <c r="C751" s="364"/>
      <c r="D751" s="369"/>
      <c r="E751" s="367"/>
      <c r="F751" s="358"/>
      <c r="G751" s="368"/>
      <c r="H751" s="366"/>
      <c r="I751" s="360"/>
      <c r="J751" s="360"/>
      <c r="K751" s="361"/>
      <c r="L751" s="362"/>
    </row>
    <row r="752" spans="2:12" s="279" customFormat="1">
      <c r="B752" s="363"/>
      <c r="C752" s="364"/>
      <c r="D752" s="369"/>
      <c r="E752" s="367"/>
      <c r="F752" s="358"/>
      <c r="G752" s="368"/>
      <c r="H752" s="366"/>
      <c r="I752" s="360"/>
      <c r="J752" s="360"/>
      <c r="K752" s="361"/>
      <c r="L752" s="362"/>
    </row>
    <row r="753" spans="2:12" s="279" customFormat="1">
      <c r="B753" s="363"/>
      <c r="C753" s="364"/>
      <c r="D753" s="369"/>
      <c r="E753" s="367"/>
      <c r="F753" s="358"/>
      <c r="G753" s="368"/>
      <c r="H753" s="366"/>
      <c r="I753" s="360"/>
      <c r="J753" s="360"/>
      <c r="K753" s="361"/>
      <c r="L753" s="362"/>
    </row>
    <row r="754" spans="2:12" s="279" customFormat="1">
      <c r="B754" s="363"/>
      <c r="C754" s="364"/>
      <c r="D754" s="369"/>
      <c r="E754" s="367"/>
      <c r="F754" s="358"/>
      <c r="G754" s="368"/>
      <c r="H754" s="366"/>
      <c r="I754" s="360"/>
      <c r="J754" s="360"/>
      <c r="K754" s="361"/>
      <c r="L754" s="362"/>
    </row>
    <row r="755" spans="2:12" s="279" customFormat="1">
      <c r="B755" s="363"/>
      <c r="C755" s="364"/>
      <c r="D755" s="369"/>
      <c r="E755" s="367"/>
      <c r="F755" s="358"/>
      <c r="G755" s="368"/>
      <c r="H755" s="366"/>
      <c r="I755" s="360"/>
      <c r="J755" s="360"/>
      <c r="K755" s="361"/>
      <c r="L755" s="362"/>
    </row>
    <row r="756" spans="2:12" s="279" customFormat="1">
      <c r="B756" s="363"/>
      <c r="C756" s="364"/>
      <c r="D756" s="369"/>
      <c r="E756" s="367"/>
      <c r="F756" s="358"/>
      <c r="G756" s="368"/>
      <c r="H756" s="366"/>
      <c r="I756" s="360"/>
      <c r="J756" s="360"/>
      <c r="K756" s="361"/>
      <c r="L756" s="362"/>
    </row>
    <row r="757" spans="2:12" s="279" customFormat="1">
      <c r="B757" s="363"/>
      <c r="C757" s="364"/>
      <c r="D757" s="369"/>
      <c r="E757" s="367"/>
      <c r="F757" s="358"/>
      <c r="G757" s="368"/>
      <c r="H757" s="366"/>
      <c r="I757" s="360"/>
      <c r="J757" s="360"/>
      <c r="K757" s="361"/>
      <c r="L757" s="362"/>
    </row>
    <row r="758" spans="2:12" s="279" customFormat="1">
      <c r="B758" s="363"/>
      <c r="C758" s="364"/>
      <c r="D758" s="369"/>
      <c r="E758" s="367"/>
      <c r="F758" s="358"/>
      <c r="G758" s="368"/>
      <c r="H758" s="366"/>
      <c r="I758" s="360"/>
      <c r="J758" s="360"/>
      <c r="K758" s="361"/>
      <c r="L758" s="362"/>
    </row>
    <row r="759" spans="2:12" s="279" customFormat="1">
      <c r="B759" s="363"/>
      <c r="C759" s="364"/>
      <c r="D759" s="369"/>
      <c r="E759" s="367"/>
      <c r="F759" s="358"/>
      <c r="G759" s="368"/>
      <c r="H759" s="366"/>
      <c r="I759" s="360"/>
      <c r="J759" s="360"/>
      <c r="K759" s="361"/>
      <c r="L759" s="362"/>
    </row>
    <row r="760" spans="2:12" s="279" customFormat="1">
      <c r="B760" s="363"/>
      <c r="C760" s="364"/>
      <c r="D760" s="369"/>
      <c r="E760" s="367"/>
      <c r="F760" s="358"/>
      <c r="G760" s="368"/>
      <c r="H760" s="366"/>
      <c r="I760" s="360"/>
      <c r="J760" s="360"/>
      <c r="K760" s="361"/>
      <c r="L760" s="362"/>
    </row>
    <row r="761" spans="2:12" s="279" customFormat="1">
      <c r="B761" s="363"/>
      <c r="C761" s="364"/>
      <c r="D761" s="369"/>
      <c r="E761" s="367"/>
      <c r="F761" s="358"/>
      <c r="G761" s="368"/>
      <c r="H761" s="366"/>
      <c r="I761" s="360"/>
      <c r="J761" s="360"/>
      <c r="K761" s="361"/>
      <c r="L761" s="362"/>
    </row>
    <row r="762" spans="2:12" s="279" customFormat="1">
      <c r="B762" s="363"/>
      <c r="C762" s="364"/>
      <c r="D762" s="369"/>
      <c r="E762" s="367"/>
      <c r="F762" s="358"/>
      <c r="G762" s="368"/>
      <c r="H762" s="366"/>
      <c r="I762" s="360"/>
      <c r="J762" s="360"/>
      <c r="K762" s="361"/>
      <c r="L762" s="362"/>
    </row>
    <row r="763" spans="2:12" s="279" customFormat="1">
      <c r="B763" s="363"/>
      <c r="C763" s="364"/>
      <c r="D763" s="369"/>
      <c r="E763" s="367"/>
      <c r="F763" s="358"/>
      <c r="G763" s="368"/>
      <c r="H763" s="366"/>
      <c r="I763" s="360"/>
      <c r="J763" s="360"/>
      <c r="K763" s="361"/>
      <c r="L763" s="362"/>
    </row>
    <row r="764" spans="2:12" s="279" customFormat="1">
      <c r="B764" s="363"/>
      <c r="C764" s="364"/>
      <c r="D764" s="369"/>
      <c r="E764" s="367"/>
      <c r="F764" s="358"/>
      <c r="G764" s="368"/>
      <c r="H764" s="366"/>
      <c r="I764" s="360"/>
      <c r="J764" s="360"/>
      <c r="K764" s="361"/>
      <c r="L764" s="362"/>
    </row>
    <row r="765" spans="2:12" s="279" customFormat="1">
      <c r="B765" s="363"/>
      <c r="C765" s="364"/>
      <c r="D765" s="369"/>
      <c r="E765" s="367"/>
      <c r="F765" s="358"/>
      <c r="G765" s="368"/>
      <c r="H765" s="366"/>
      <c r="I765" s="360"/>
      <c r="J765" s="360"/>
      <c r="K765" s="361"/>
      <c r="L765" s="362"/>
    </row>
    <row r="766" spans="2:12" s="279" customFormat="1">
      <c r="B766" s="363"/>
      <c r="C766" s="364"/>
      <c r="D766" s="369"/>
      <c r="E766" s="367"/>
      <c r="F766" s="358"/>
      <c r="G766" s="368"/>
      <c r="H766" s="366"/>
      <c r="I766" s="360"/>
      <c r="J766" s="360"/>
      <c r="K766" s="361"/>
      <c r="L766" s="362"/>
    </row>
    <row r="767" spans="2:12" s="279" customFormat="1">
      <c r="B767" s="363"/>
      <c r="C767" s="364"/>
      <c r="D767" s="369"/>
      <c r="E767" s="367"/>
      <c r="F767" s="358"/>
      <c r="G767" s="368"/>
      <c r="H767" s="366"/>
      <c r="I767" s="360"/>
      <c r="J767" s="360"/>
      <c r="K767" s="361"/>
      <c r="L767" s="362"/>
    </row>
    <row r="768" spans="2:12" s="279" customFormat="1">
      <c r="B768" s="363"/>
      <c r="C768" s="364"/>
      <c r="D768" s="369"/>
      <c r="E768" s="367"/>
      <c r="F768" s="358"/>
      <c r="G768" s="368"/>
      <c r="H768" s="366"/>
      <c r="I768" s="360"/>
      <c r="J768" s="360"/>
      <c r="K768" s="361"/>
      <c r="L768" s="362"/>
    </row>
    <row r="769" spans="2:12" s="279" customFormat="1">
      <c r="B769" s="363"/>
      <c r="C769" s="364"/>
      <c r="D769" s="369"/>
      <c r="E769" s="367"/>
      <c r="F769" s="358"/>
      <c r="G769" s="368"/>
      <c r="H769" s="366"/>
      <c r="I769" s="360"/>
      <c r="J769" s="360"/>
      <c r="K769" s="361"/>
      <c r="L769" s="362"/>
    </row>
    <row r="770" spans="2:12" s="279" customFormat="1">
      <c r="B770" s="363"/>
      <c r="C770" s="364"/>
      <c r="D770" s="369"/>
      <c r="E770" s="367"/>
      <c r="F770" s="358"/>
      <c r="G770" s="368"/>
      <c r="H770" s="366"/>
      <c r="I770" s="360"/>
      <c r="J770" s="360"/>
      <c r="K770" s="361"/>
      <c r="L770" s="362"/>
    </row>
    <row r="771" spans="2:12" s="279" customFormat="1">
      <c r="B771" s="363"/>
      <c r="C771" s="364"/>
      <c r="D771" s="369"/>
      <c r="E771" s="367"/>
      <c r="F771" s="358"/>
      <c r="G771" s="368"/>
      <c r="H771" s="366"/>
      <c r="I771" s="360"/>
      <c r="J771" s="360"/>
      <c r="K771" s="361"/>
      <c r="L771" s="362"/>
    </row>
    <row r="772" spans="2:12" s="279" customFormat="1">
      <c r="B772" s="363"/>
      <c r="C772" s="364"/>
      <c r="D772" s="369"/>
      <c r="E772" s="367"/>
      <c r="F772" s="358"/>
      <c r="G772" s="368"/>
      <c r="H772" s="366"/>
      <c r="I772" s="360"/>
      <c r="J772" s="360"/>
      <c r="K772" s="361"/>
      <c r="L772" s="362"/>
    </row>
    <row r="773" spans="2:12" s="279" customFormat="1">
      <c r="B773" s="363"/>
      <c r="C773" s="364"/>
      <c r="D773" s="369"/>
      <c r="E773" s="367"/>
      <c r="F773" s="358"/>
      <c r="G773" s="368"/>
      <c r="H773" s="366"/>
      <c r="I773" s="360"/>
      <c r="J773" s="360"/>
      <c r="K773" s="361"/>
      <c r="L773" s="362"/>
    </row>
    <row r="774" spans="2:12" s="279" customFormat="1">
      <c r="B774" s="363"/>
      <c r="C774" s="364"/>
      <c r="D774" s="369"/>
      <c r="E774" s="367"/>
      <c r="F774" s="358"/>
      <c r="G774" s="368"/>
      <c r="H774" s="366"/>
      <c r="I774" s="360"/>
      <c r="J774" s="360"/>
      <c r="K774" s="361"/>
      <c r="L774" s="362"/>
    </row>
    <row r="775" spans="2:12" s="279" customFormat="1">
      <c r="B775" s="363"/>
      <c r="C775" s="364"/>
      <c r="D775" s="369"/>
      <c r="E775" s="367"/>
      <c r="F775" s="358"/>
      <c r="G775" s="368"/>
      <c r="H775" s="366"/>
      <c r="I775" s="360"/>
      <c r="J775" s="360"/>
      <c r="K775" s="361"/>
      <c r="L775" s="362"/>
    </row>
    <row r="776" spans="2:12" s="279" customFormat="1">
      <c r="B776" s="363"/>
      <c r="C776" s="364"/>
      <c r="D776" s="369"/>
      <c r="E776" s="367"/>
      <c r="F776" s="358"/>
      <c r="G776" s="368"/>
      <c r="H776" s="366"/>
      <c r="I776" s="360"/>
      <c r="J776" s="360"/>
      <c r="K776" s="361"/>
      <c r="L776" s="362"/>
    </row>
    <row r="777" spans="2:12" s="279" customFormat="1">
      <c r="B777" s="363"/>
      <c r="C777" s="364"/>
      <c r="D777" s="369"/>
      <c r="E777" s="367"/>
      <c r="F777" s="358"/>
      <c r="G777" s="368"/>
      <c r="H777" s="366"/>
      <c r="I777" s="360"/>
      <c r="J777" s="360"/>
      <c r="K777" s="361"/>
      <c r="L777" s="362"/>
    </row>
    <row r="778" spans="2:12" s="279" customFormat="1">
      <c r="B778" s="363"/>
      <c r="C778" s="364"/>
      <c r="D778" s="369"/>
      <c r="E778" s="367"/>
      <c r="F778" s="358"/>
      <c r="G778" s="368"/>
      <c r="H778" s="366"/>
      <c r="I778" s="360"/>
      <c r="J778" s="360"/>
      <c r="K778" s="361"/>
      <c r="L778" s="362"/>
    </row>
    <row r="779" spans="2:12" s="279" customFormat="1">
      <c r="B779" s="363"/>
      <c r="C779" s="364"/>
      <c r="D779" s="369"/>
      <c r="E779" s="367"/>
      <c r="F779" s="358"/>
      <c r="G779" s="368"/>
      <c r="H779" s="366"/>
      <c r="I779" s="360"/>
      <c r="J779" s="360"/>
      <c r="K779" s="361"/>
      <c r="L779" s="362"/>
    </row>
    <row r="780" spans="2:12" s="279" customFormat="1">
      <c r="B780" s="363"/>
      <c r="C780" s="364"/>
      <c r="D780" s="369"/>
      <c r="E780" s="367"/>
      <c r="F780" s="358"/>
      <c r="G780" s="368"/>
      <c r="H780" s="366"/>
      <c r="I780" s="360"/>
      <c r="J780" s="360"/>
      <c r="K780" s="361"/>
      <c r="L780" s="362"/>
    </row>
    <row r="781" spans="2:12" s="279" customFormat="1">
      <c r="B781" s="363"/>
      <c r="C781" s="364"/>
      <c r="D781" s="369"/>
      <c r="E781" s="367"/>
      <c r="F781" s="358"/>
      <c r="G781" s="368"/>
      <c r="H781" s="366"/>
      <c r="I781" s="360"/>
      <c r="J781" s="360"/>
      <c r="K781" s="361"/>
      <c r="L781" s="362"/>
    </row>
    <row r="782" spans="2:12" s="279" customFormat="1">
      <c r="B782" s="363"/>
      <c r="C782" s="364"/>
      <c r="D782" s="369"/>
      <c r="E782" s="367"/>
      <c r="F782" s="358"/>
      <c r="G782" s="368"/>
      <c r="H782" s="366"/>
      <c r="I782" s="360"/>
      <c r="J782" s="360"/>
      <c r="K782" s="361"/>
      <c r="L782" s="362"/>
    </row>
    <row r="783" spans="2:12" s="279" customFormat="1">
      <c r="B783" s="363"/>
      <c r="C783" s="364"/>
      <c r="D783" s="369"/>
      <c r="E783" s="367"/>
      <c r="F783" s="358"/>
      <c r="G783" s="368"/>
      <c r="H783" s="366"/>
      <c r="I783" s="360"/>
      <c r="J783" s="360"/>
      <c r="K783" s="361"/>
      <c r="L783" s="362"/>
    </row>
    <row r="784" spans="2:12" s="279" customFormat="1">
      <c r="B784" s="363"/>
      <c r="C784" s="364"/>
      <c r="D784" s="369"/>
      <c r="E784" s="367"/>
      <c r="F784" s="358"/>
      <c r="G784" s="368"/>
      <c r="H784" s="366"/>
      <c r="I784" s="360"/>
      <c r="J784" s="360"/>
      <c r="K784" s="361"/>
      <c r="L784" s="362"/>
    </row>
    <row r="785" spans="2:12" s="279" customFormat="1">
      <c r="B785" s="363"/>
      <c r="C785" s="364"/>
      <c r="D785" s="369"/>
      <c r="E785" s="367"/>
      <c r="F785" s="358"/>
      <c r="G785" s="368"/>
      <c r="H785" s="366"/>
      <c r="I785" s="360"/>
      <c r="J785" s="360"/>
      <c r="K785" s="361"/>
      <c r="L785" s="362"/>
    </row>
    <row r="786" spans="2:12" s="279" customFormat="1">
      <c r="B786" s="363"/>
      <c r="C786" s="364"/>
      <c r="D786" s="369"/>
      <c r="E786" s="367"/>
      <c r="F786" s="358"/>
      <c r="G786" s="368"/>
      <c r="H786" s="366"/>
      <c r="I786" s="360"/>
      <c r="J786" s="360"/>
      <c r="K786" s="361"/>
      <c r="L786" s="362"/>
    </row>
    <row r="787" spans="2:12" s="279" customFormat="1">
      <c r="B787" s="363"/>
      <c r="C787" s="364"/>
      <c r="D787" s="369"/>
      <c r="E787" s="367"/>
      <c r="F787" s="358"/>
      <c r="G787" s="368"/>
      <c r="H787" s="366"/>
      <c r="I787" s="360"/>
      <c r="J787" s="360"/>
      <c r="K787" s="361"/>
      <c r="L787" s="362"/>
    </row>
    <row r="788" spans="2:12" s="279" customFormat="1">
      <c r="B788" s="363"/>
      <c r="C788" s="364"/>
      <c r="D788" s="369"/>
      <c r="E788" s="367"/>
      <c r="F788" s="358"/>
      <c r="G788" s="368"/>
      <c r="H788" s="366"/>
      <c r="I788" s="360"/>
      <c r="J788" s="360"/>
      <c r="K788" s="361"/>
      <c r="L788" s="362"/>
    </row>
    <row r="789" spans="2:12" s="279" customFormat="1">
      <c r="B789" s="363"/>
      <c r="C789" s="364"/>
      <c r="D789" s="369"/>
      <c r="E789" s="367"/>
      <c r="F789" s="358"/>
      <c r="G789" s="368"/>
      <c r="H789" s="366"/>
      <c r="I789" s="360"/>
      <c r="J789" s="360"/>
      <c r="K789" s="361"/>
      <c r="L789" s="362"/>
    </row>
    <row r="790" spans="2:12" s="279" customFormat="1">
      <c r="B790" s="363"/>
      <c r="C790" s="364"/>
      <c r="D790" s="369"/>
      <c r="E790" s="379"/>
      <c r="F790" s="358"/>
      <c r="G790" s="368"/>
      <c r="H790" s="366"/>
      <c r="I790" s="360"/>
      <c r="J790" s="360"/>
      <c r="K790" s="361"/>
      <c r="L790" s="362"/>
    </row>
    <row r="791" spans="2:12" s="279" customFormat="1">
      <c r="B791" s="363"/>
      <c r="C791" s="364"/>
      <c r="D791" s="369"/>
      <c r="E791" s="379"/>
      <c r="F791" s="358"/>
      <c r="G791" s="368"/>
      <c r="H791" s="366"/>
      <c r="I791" s="360"/>
      <c r="J791" s="360"/>
      <c r="K791" s="361"/>
      <c r="L791" s="362"/>
    </row>
    <row r="792" spans="2:12" s="279" customFormat="1">
      <c r="B792" s="363"/>
      <c r="C792" s="364"/>
      <c r="D792" s="369"/>
      <c r="E792" s="379"/>
      <c r="F792" s="358"/>
      <c r="G792" s="368"/>
      <c r="H792" s="366"/>
      <c r="I792" s="360"/>
      <c r="J792" s="360"/>
      <c r="K792" s="361"/>
      <c r="L792" s="362"/>
    </row>
    <row r="793" spans="2:12" s="279" customFormat="1">
      <c r="B793" s="363"/>
      <c r="C793" s="364"/>
      <c r="D793" s="369"/>
      <c r="E793" s="379"/>
      <c r="F793" s="358"/>
      <c r="G793" s="368"/>
      <c r="H793" s="366"/>
      <c r="I793" s="360"/>
      <c r="J793" s="360"/>
      <c r="K793" s="361"/>
      <c r="L793" s="362"/>
    </row>
    <row r="794" spans="2:12" s="279" customFormat="1">
      <c r="B794" s="363"/>
      <c r="C794" s="364"/>
      <c r="D794" s="369"/>
      <c r="E794" s="379"/>
      <c r="F794" s="358"/>
      <c r="G794" s="368"/>
      <c r="H794" s="366"/>
      <c r="I794" s="360"/>
      <c r="J794" s="360"/>
      <c r="K794" s="361"/>
      <c r="L794" s="362"/>
    </row>
    <row r="795" spans="2:12" s="279" customFormat="1">
      <c r="B795" s="363"/>
      <c r="C795" s="364"/>
      <c r="D795" s="369"/>
      <c r="E795" s="379"/>
      <c r="F795" s="358"/>
      <c r="G795" s="368"/>
      <c r="H795" s="366"/>
      <c r="I795" s="360"/>
      <c r="J795" s="360"/>
      <c r="K795" s="361"/>
      <c r="L795" s="362"/>
    </row>
    <row r="796" spans="2:12" s="279" customFormat="1">
      <c r="B796" s="380"/>
      <c r="C796" s="381"/>
      <c r="D796" s="380"/>
      <c r="E796" s="382"/>
      <c r="F796" s="383"/>
      <c r="G796" s="368"/>
      <c r="H796" s="384"/>
      <c r="I796" s="360"/>
      <c r="J796" s="360"/>
      <c r="K796" s="385"/>
      <c r="L796" s="386"/>
    </row>
    <row r="797" spans="2:12" s="279" customFormat="1">
      <c r="B797" s="380"/>
      <c r="C797" s="381"/>
      <c r="D797" s="380"/>
      <c r="E797" s="382"/>
      <c r="F797" s="383"/>
      <c r="G797" s="368"/>
      <c r="H797" s="384"/>
      <c r="I797" s="360"/>
      <c r="J797" s="360"/>
      <c r="K797" s="385"/>
      <c r="L797" s="386"/>
    </row>
    <row r="798" spans="2:12" s="279" customFormat="1">
      <c r="B798" s="363"/>
      <c r="C798" s="364"/>
      <c r="D798" s="365"/>
      <c r="E798" s="379"/>
      <c r="F798" s="358"/>
      <c r="G798" s="368"/>
      <c r="H798" s="366"/>
      <c r="I798" s="360"/>
      <c r="J798" s="360"/>
      <c r="K798" s="385"/>
      <c r="L798" s="386"/>
    </row>
    <row r="799" spans="2:12" s="279" customFormat="1">
      <c r="B799" s="363"/>
      <c r="C799" s="364"/>
      <c r="D799" s="365"/>
      <c r="E799" s="379"/>
      <c r="F799" s="358"/>
      <c r="G799" s="368"/>
      <c r="H799" s="366"/>
      <c r="I799" s="360"/>
      <c r="J799" s="360"/>
      <c r="K799" s="385"/>
      <c r="L799" s="386"/>
    </row>
    <row r="800" spans="2:12" s="279" customFormat="1">
      <c r="B800" s="363"/>
      <c r="C800" s="364"/>
      <c r="D800" s="365"/>
      <c r="E800" s="379"/>
      <c r="F800" s="358"/>
      <c r="G800" s="368"/>
      <c r="H800" s="366"/>
      <c r="I800" s="360"/>
      <c r="J800" s="360"/>
      <c r="K800" s="385"/>
      <c r="L800" s="386"/>
    </row>
    <row r="801" spans="2:12" s="279" customFormat="1">
      <c r="B801" s="363"/>
      <c r="C801" s="364"/>
      <c r="D801" s="365"/>
      <c r="E801" s="379"/>
      <c r="F801" s="358"/>
      <c r="G801" s="368"/>
      <c r="H801" s="366"/>
      <c r="I801" s="360"/>
      <c r="J801" s="360"/>
      <c r="K801" s="385"/>
      <c r="L801" s="386"/>
    </row>
    <row r="802" spans="2:12" s="279" customFormat="1">
      <c r="B802" s="363"/>
      <c r="C802" s="364"/>
      <c r="D802" s="365"/>
      <c r="E802" s="379"/>
      <c r="F802" s="358"/>
      <c r="G802" s="368"/>
      <c r="H802" s="366"/>
      <c r="I802" s="360"/>
      <c r="J802" s="360"/>
      <c r="K802" s="385"/>
      <c r="L802" s="386"/>
    </row>
    <row r="803" spans="2:12" s="279" customFormat="1">
      <c r="B803" s="363"/>
      <c r="C803" s="364"/>
      <c r="D803" s="365"/>
      <c r="E803" s="379"/>
      <c r="F803" s="358"/>
      <c r="G803" s="368"/>
      <c r="H803" s="366"/>
      <c r="I803" s="360"/>
      <c r="J803" s="360"/>
      <c r="K803" s="385"/>
      <c r="L803" s="386"/>
    </row>
    <row r="804" spans="2:12" s="279" customFormat="1">
      <c r="B804" s="363"/>
      <c r="C804" s="364"/>
      <c r="D804" s="365"/>
      <c r="E804" s="379"/>
      <c r="F804" s="358"/>
      <c r="G804" s="368"/>
      <c r="H804" s="366"/>
      <c r="I804" s="360"/>
      <c r="J804" s="360"/>
      <c r="K804" s="385"/>
      <c r="L804" s="386"/>
    </row>
    <row r="805" spans="2:12" s="279" customFormat="1">
      <c r="B805" s="363"/>
      <c r="C805" s="364"/>
      <c r="D805" s="365"/>
      <c r="E805" s="379"/>
      <c r="F805" s="358"/>
      <c r="G805" s="368"/>
      <c r="H805" s="366"/>
      <c r="I805" s="360"/>
      <c r="J805" s="360"/>
      <c r="K805" s="385"/>
      <c r="L805" s="386"/>
    </row>
    <row r="806" spans="2:12" s="279" customFormat="1">
      <c r="B806" s="387"/>
      <c r="C806" s="364"/>
      <c r="D806" s="365"/>
      <c r="E806" s="379"/>
      <c r="F806" s="358"/>
      <c r="G806" s="368"/>
      <c r="H806" s="366"/>
      <c r="I806" s="360"/>
      <c r="J806" s="360"/>
      <c r="K806" s="385"/>
      <c r="L806" s="386"/>
    </row>
    <row r="807" spans="2:12" s="279" customFormat="1">
      <c r="B807" s="387"/>
      <c r="C807" s="364"/>
      <c r="D807" s="365"/>
      <c r="E807" s="379"/>
      <c r="F807" s="358"/>
      <c r="G807" s="368"/>
      <c r="H807" s="366"/>
      <c r="I807" s="360"/>
      <c r="J807" s="360"/>
      <c r="K807" s="385"/>
      <c r="L807" s="386"/>
    </row>
    <row r="808" spans="2:12" s="279" customFormat="1">
      <c r="B808" s="387"/>
      <c r="C808" s="364"/>
      <c r="D808" s="365"/>
      <c r="E808" s="379"/>
      <c r="F808" s="358"/>
      <c r="G808" s="368"/>
      <c r="H808" s="366"/>
      <c r="I808" s="360"/>
      <c r="J808" s="360"/>
      <c r="K808" s="385"/>
      <c r="L808" s="386"/>
    </row>
    <row r="809" spans="2:12" s="279" customFormat="1">
      <c r="B809" s="387"/>
      <c r="C809" s="364"/>
      <c r="D809" s="365"/>
      <c r="E809" s="379"/>
      <c r="F809" s="358"/>
      <c r="G809" s="368"/>
      <c r="H809" s="366"/>
      <c r="I809" s="360"/>
      <c r="J809" s="360"/>
      <c r="K809" s="385"/>
      <c r="L809" s="386"/>
    </row>
    <row r="810" spans="2:12" s="279" customFormat="1">
      <c r="B810" s="387"/>
      <c r="C810" s="364"/>
      <c r="D810" s="365"/>
      <c r="E810" s="379"/>
      <c r="F810" s="358"/>
      <c r="G810" s="368"/>
      <c r="H810" s="366"/>
      <c r="I810" s="360"/>
      <c r="J810" s="360"/>
      <c r="K810" s="385"/>
      <c r="L810" s="386"/>
    </row>
    <row r="811" spans="2:12" s="279" customFormat="1">
      <c r="B811" s="387"/>
      <c r="C811" s="364"/>
      <c r="D811" s="365"/>
      <c r="E811" s="379"/>
      <c r="F811" s="358"/>
      <c r="G811" s="368"/>
      <c r="H811" s="366"/>
      <c r="I811" s="360"/>
      <c r="J811" s="360"/>
      <c r="K811" s="385"/>
      <c r="L811" s="386"/>
    </row>
    <row r="812" spans="2:12" s="279" customFormat="1">
      <c r="B812" s="363"/>
      <c r="C812" s="364"/>
      <c r="D812" s="365"/>
      <c r="E812" s="379"/>
      <c r="F812" s="358"/>
      <c r="G812" s="368"/>
      <c r="H812" s="366"/>
      <c r="I812" s="360"/>
      <c r="J812" s="360"/>
      <c r="K812" s="385"/>
      <c r="L812" s="386"/>
    </row>
    <row r="813" spans="2:12" s="279" customFormat="1">
      <c r="B813" s="363"/>
      <c r="C813" s="364"/>
      <c r="D813" s="365"/>
      <c r="E813" s="379"/>
      <c r="F813" s="358"/>
      <c r="G813" s="368"/>
      <c r="H813" s="366"/>
      <c r="I813" s="360"/>
      <c r="J813" s="360"/>
      <c r="K813" s="385"/>
      <c r="L813" s="386"/>
    </row>
    <row r="814" spans="2:12" s="279" customFormat="1">
      <c r="B814" s="363"/>
      <c r="C814" s="364"/>
      <c r="D814" s="365"/>
      <c r="E814" s="379"/>
      <c r="F814" s="358"/>
      <c r="G814" s="368"/>
      <c r="H814" s="366"/>
      <c r="I814" s="360"/>
      <c r="J814" s="360"/>
      <c r="K814" s="385"/>
      <c r="L814" s="386"/>
    </row>
    <row r="815" spans="2:12" s="279" customFormat="1">
      <c r="B815" s="363"/>
      <c r="C815" s="364"/>
      <c r="D815" s="365"/>
      <c r="E815" s="379"/>
      <c r="F815" s="358"/>
      <c r="G815" s="368"/>
      <c r="H815" s="366"/>
      <c r="I815" s="360"/>
      <c r="J815" s="360"/>
      <c r="K815" s="385"/>
      <c r="L815" s="386"/>
    </row>
    <row r="816" spans="2:12" s="279" customFormat="1">
      <c r="B816" s="363"/>
      <c r="C816" s="364"/>
      <c r="D816" s="365"/>
      <c r="E816" s="379"/>
      <c r="F816" s="358"/>
      <c r="G816" s="368"/>
      <c r="H816" s="366"/>
      <c r="I816" s="360"/>
      <c r="J816" s="360"/>
      <c r="K816" s="385"/>
      <c r="L816" s="386"/>
    </row>
    <row r="817" spans="2:12" s="279" customFormat="1">
      <c r="B817" s="363"/>
      <c r="C817" s="364"/>
      <c r="D817" s="365"/>
      <c r="E817" s="379"/>
      <c r="F817" s="358"/>
      <c r="G817" s="368"/>
      <c r="H817" s="366"/>
      <c r="I817" s="360"/>
      <c r="J817" s="360"/>
      <c r="K817" s="385"/>
      <c r="L817" s="386"/>
    </row>
    <row r="818" spans="2:12" s="279" customFormat="1">
      <c r="B818" s="363"/>
      <c r="C818" s="364"/>
      <c r="D818" s="365"/>
      <c r="E818" s="379"/>
      <c r="F818" s="358"/>
      <c r="G818" s="368"/>
      <c r="H818" s="366"/>
      <c r="I818" s="360"/>
      <c r="J818" s="360"/>
      <c r="K818" s="385"/>
      <c r="L818" s="386"/>
    </row>
    <row r="819" spans="2:12" s="279" customFormat="1">
      <c r="B819" s="363"/>
      <c r="C819" s="364"/>
      <c r="D819" s="365"/>
      <c r="E819" s="379"/>
      <c r="F819" s="358"/>
      <c r="G819" s="368"/>
      <c r="H819" s="366"/>
      <c r="I819" s="360"/>
      <c r="J819" s="360"/>
      <c r="K819" s="385"/>
      <c r="L819" s="386"/>
    </row>
    <row r="820" spans="2:12" s="279" customFormat="1">
      <c r="B820" s="363"/>
      <c r="C820" s="364"/>
      <c r="D820" s="365"/>
      <c r="E820" s="379"/>
      <c r="F820" s="358"/>
      <c r="G820" s="368"/>
      <c r="H820" s="366"/>
      <c r="I820" s="360"/>
      <c r="J820" s="360"/>
      <c r="K820" s="385"/>
      <c r="L820" s="386"/>
    </row>
    <row r="821" spans="2:12" s="279" customFormat="1">
      <c r="B821" s="363"/>
      <c r="C821" s="364"/>
      <c r="D821" s="365"/>
      <c r="E821" s="379"/>
      <c r="F821" s="358"/>
      <c r="G821" s="368"/>
      <c r="H821" s="366"/>
      <c r="I821" s="360"/>
      <c r="J821" s="360"/>
      <c r="K821" s="385"/>
      <c r="L821" s="386"/>
    </row>
    <row r="822" spans="2:12" s="279" customFormat="1">
      <c r="B822" s="363"/>
      <c r="C822" s="364"/>
      <c r="D822" s="365"/>
      <c r="E822" s="379"/>
      <c r="F822" s="358"/>
      <c r="G822" s="368"/>
      <c r="H822" s="366"/>
      <c r="I822" s="360"/>
      <c r="J822" s="360"/>
      <c r="K822" s="385"/>
      <c r="L822" s="386"/>
    </row>
    <row r="823" spans="2:12" s="279" customFormat="1">
      <c r="B823" s="363"/>
      <c r="C823" s="364"/>
      <c r="D823" s="365"/>
      <c r="E823" s="379"/>
      <c r="F823" s="358"/>
      <c r="G823" s="368"/>
      <c r="H823" s="366"/>
      <c r="I823" s="360"/>
      <c r="J823" s="360"/>
      <c r="K823" s="385"/>
      <c r="L823" s="386"/>
    </row>
    <row r="824" spans="2:12" s="279" customFormat="1">
      <c r="B824" s="363"/>
      <c r="C824" s="364"/>
      <c r="D824" s="365"/>
      <c r="E824" s="379"/>
      <c r="F824" s="358"/>
      <c r="G824" s="368"/>
      <c r="H824" s="366"/>
      <c r="I824" s="360"/>
      <c r="J824" s="360"/>
      <c r="K824" s="385"/>
      <c r="L824" s="386"/>
    </row>
    <row r="825" spans="2:12" s="279" customFormat="1">
      <c r="B825" s="363"/>
      <c r="C825" s="364"/>
      <c r="D825" s="365"/>
      <c r="E825" s="379"/>
      <c r="F825" s="358"/>
      <c r="G825" s="368"/>
      <c r="H825" s="366"/>
      <c r="I825" s="360"/>
      <c r="J825" s="360"/>
      <c r="K825" s="385"/>
      <c r="L825" s="386"/>
    </row>
    <row r="826" spans="2:12" s="279" customFormat="1">
      <c r="B826" s="363"/>
      <c r="C826" s="364"/>
      <c r="D826" s="365"/>
      <c r="E826" s="379"/>
      <c r="F826" s="358"/>
      <c r="G826" s="368"/>
      <c r="H826" s="366"/>
      <c r="I826" s="360"/>
      <c r="J826" s="360"/>
      <c r="K826" s="385"/>
      <c r="L826" s="386"/>
    </row>
    <row r="827" spans="2:12" s="279" customFormat="1">
      <c r="B827" s="363"/>
      <c r="C827" s="364"/>
      <c r="D827" s="365"/>
      <c r="E827" s="379"/>
      <c r="F827" s="358"/>
      <c r="G827" s="368"/>
      <c r="H827" s="366"/>
      <c r="I827" s="360"/>
      <c r="J827" s="360"/>
      <c r="K827" s="385"/>
      <c r="L827" s="386"/>
    </row>
    <row r="828" spans="2:12" s="279" customFormat="1">
      <c r="B828" s="363"/>
      <c r="C828" s="364"/>
      <c r="D828" s="365"/>
      <c r="E828" s="379"/>
      <c r="F828" s="358"/>
      <c r="G828" s="368"/>
      <c r="H828" s="366"/>
      <c r="I828" s="360"/>
      <c r="J828" s="360"/>
      <c r="K828" s="385"/>
      <c r="L828" s="386"/>
    </row>
    <row r="829" spans="2:12" s="279" customFormat="1">
      <c r="B829" s="363"/>
      <c r="C829" s="364"/>
      <c r="D829" s="365"/>
      <c r="E829" s="379"/>
      <c r="F829" s="358"/>
      <c r="G829" s="368"/>
      <c r="H829" s="366"/>
      <c r="I829" s="360"/>
      <c r="J829" s="360"/>
      <c r="K829" s="385"/>
      <c r="L829" s="386"/>
    </row>
    <row r="830" spans="2:12" s="279" customFormat="1">
      <c r="B830" s="363"/>
      <c r="C830" s="364"/>
      <c r="D830" s="365"/>
      <c r="E830" s="379"/>
      <c r="F830" s="358"/>
      <c r="G830" s="368"/>
      <c r="H830" s="366"/>
      <c r="I830" s="360"/>
      <c r="J830" s="360"/>
      <c r="K830" s="385"/>
      <c r="L830" s="386"/>
    </row>
    <row r="831" spans="2:12" s="279" customFormat="1">
      <c r="B831" s="363"/>
      <c r="C831" s="364"/>
      <c r="D831" s="365"/>
      <c r="E831" s="379"/>
      <c r="F831" s="358"/>
      <c r="G831" s="368"/>
      <c r="H831" s="366"/>
      <c r="I831" s="360"/>
      <c r="J831" s="360"/>
      <c r="K831" s="385"/>
      <c r="L831" s="386"/>
    </row>
    <row r="832" spans="2:12" s="279" customFormat="1">
      <c r="B832" s="363"/>
      <c r="C832" s="364"/>
      <c r="D832" s="365"/>
      <c r="E832" s="379"/>
      <c r="F832" s="358"/>
      <c r="G832" s="368"/>
      <c r="H832" s="366"/>
      <c r="I832" s="360"/>
      <c r="J832" s="360"/>
      <c r="K832" s="385"/>
      <c r="L832" s="386"/>
    </row>
    <row r="833" spans="2:12" s="279" customFormat="1">
      <c r="B833" s="363"/>
      <c r="C833" s="364"/>
      <c r="D833" s="363"/>
      <c r="E833" s="379"/>
      <c r="F833" s="358"/>
      <c r="G833" s="368"/>
      <c r="H833" s="388"/>
      <c r="I833" s="360"/>
      <c r="J833" s="360"/>
      <c r="K833" s="385"/>
      <c r="L833" s="386"/>
    </row>
    <row r="834" spans="2:12" s="279" customFormat="1">
      <c r="B834" s="363"/>
      <c r="C834" s="364"/>
      <c r="D834" s="365"/>
      <c r="E834" s="379"/>
      <c r="F834" s="358"/>
      <c r="G834" s="368"/>
      <c r="H834" s="366"/>
      <c r="I834" s="360"/>
      <c r="J834" s="360"/>
      <c r="K834" s="385"/>
      <c r="L834" s="386"/>
    </row>
    <row r="835" spans="2:12" s="279" customFormat="1">
      <c r="B835" s="363"/>
      <c r="C835" s="364"/>
      <c r="D835" s="365"/>
      <c r="E835" s="379"/>
      <c r="F835" s="358"/>
      <c r="G835" s="368"/>
      <c r="H835" s="366"/>
      <c r="I835" s="360"/>
      <c r="J835" s="360"/>
      <c r="K835" s="385"/>
      <c r="L835" s="386"/>
    </row>
    <row r="836" spans="2:12" s="279" customFormat="1">
      <c r="B836" s="363"/>
      <c r="C836" s="364"/>
      <c r="D836" s="365"/>
      <c r="E836" s="379"/>
      <c r="F836" s="358"/>
      <c r="G836" s="368"/>
      <c r="H836" s="388"/>
      <c r="I836" s="360"/>
      <c r="J836" s="360"/>
      <c r="K836" s="385"/>
      <c r="L836" s="386"/>
    </row>
    <row r="837" spans="2:12" s="279" customFormat="1">
      <c r="B837" s="363"/>
      <c r="C837" s="364"/>
      <c r="D837" s="365"/>
      <c r="E837" s="379"/>
      <c r="F837" s="358"/>
      <c r="G837" s="368"/>
      <c r="H837" s="388"/>
      <c r="I837" s="360"/>
      <c r="J837" s="360"/>
      <c r="K837" s="385"/>
      <c r="L837" s="386"/>
    </row>
    <row r="838" spans="2:12" s="279" customFormat="1">
      <c r="B838" s="363"/>
      <c r="C838" s="364"/>
      <c r="D838" s="365"/>
      <c r="E838" s="379"/>
      <c r="F838" s="358"/>
      <c r="G838" s="368"/>
      <c r="H838" s="388"/>
      <c r="I838" s="360"/>
      <c r="J838" s="360"/>
      <c r="K838" s="385"/>
      <c r="L838" s="386"/>
    </row>
    <row r="839" spans="2:12" s="279" customFormat="1">
      <c r="B839" s="363"/>
      <c r="C839" s="364"/>
      <c r="D839" s="365"/>
      <c r="E839" s="379"/>
      <c r="F839" s="358"/>
      <c r="G839" s="368"/>
      <c r="H839" s="388"/>
      <c r="I839" s="360"/>
      <c r="J839" s="360"/>
      <c r="K839" s="385"/>
      <c r="L839" s="386"/>
    </row>
    <row r="840" spans="2:12" s="279" customFormat="1">
      <c r="B840" s="363"/>
      <c r="C840" s="364"/>
      <c r="D840" s="365"/>
      <c r="E840" s="379"/>
      <c r="F840" s="358"/>
      <c r="G840" s="368"/>
      <c r="H840" s="366"/>
      <c r="I840" s="360"/>
      <c r="J840" s="360"/>
      <c r="K840" s="385"/>
      <c r="L840" s="386"/>
    </row>
    <row r="841" spans="2:12" s="279" customFormat="1">
      <c r="B841" s="363"/>
      <c r="C841" s="364"/>
      <c r="D841" s="365"/>
      <c r="E841" s="379"/>
      <c r="F841" s="358"/>
      <c r="G841" s="368"/>
      <c r="H841" s="366"/>
      <c r="I841" s="360"/>
      <c r="J841" s="360"/>
      <c r="K841" s="385"/>
      <c r="L841" s="386"/>
    </row>
    <row r="842" spans="2:12" s="279" customFormat="1">
      <c r="B842" s="363"/>
      <c r="C842" s="364"/>
      <c r="D842" s="365"/>
      <c r="E842" s="379"/>
      <c r="F842" s="358"/>
      <c r="G842" s="368"/>
      <c r="H842" s="366"/>
      <c r="I842" s="360"/>
      <c r="J842" s="360"/>
      <c r="K842" s="385"/>
      <c r="L842" s="386"/>
    </row>
    <row r="843" spans="2:12" s="279" customFormat="1">
      <c r="B843" s="387"/>
      <c r="C843" s="364"/>
      <c r="D843" s="365"/>
      <c r="E843" s="379"/>
      <c r="F843" s="358"/>
      <c r="G843" s="368"/>
      <c r="H843" s="366"/>
      <c r="I843" s="360"/>
      <c r="J843" s="360"/>
      <c r="K843" s="385"/>
      <c r="L843" s="386"/>
    </row>
    <row r="844" spans="2:12" s="279" customFormat="1">
      <c r="B844" s="387"/>
      <c r="C844" s="364"/>
      <c r="D844" s="365"/>
      <c r="E844" s="379"/>
      <c r="F844" s="358"/>
      <c r="G844" s="368"/>
      <c r="H844" s="366"/>
      <c r="I844" s="360"/>
      <c r="J844" s="360"/>
      <c r="K844" s="385"/>
      <c r="L844" s="386"/>
    </row>
    <row r="845" spans="2:12" s="279" customFormat="1">
      <c r="B845" s="363"/>
      <c r="C845" s="364"/>
      <c r="D845" s="363"/>
      <c r="E845" s="379"/>
      <c r="F845" s="358"/>
      <c r="G845" s="368"/>
      <c r="H845" s="366"/>
      <c r="I845" s="360"/>
      <c r="J845" s="360"/>
      <c r="K845" s="385"/>
      <c r="L845" s="386"/>
    </row>
    <row r="846" spans="2:12" s="279" customFormat="1">
      <c r="B846" s="363"/>
      <c r="C846" s="364"/>
      <c r="D846" s="363"/>
      <c r="E846" s="379"/>
      <c r="F846" s="358"/>
      <c r="G846" s="368"/>
      <c r="H846" s="366"/>
      <c r="I846" s="360"/>
      <c r="J846" s="360"/>
      <c r="K846" s="385"/>
      <c r="L846" s="386"/>
    </row>
    <row r="847" spans="2:12" s="279" customFormat="1">
      <c r="B847" s="363"/>
      <c r="C847" s="364"/>
      <c r="D847" s="363"/>
      <c r="E847" s="379"/>
      <c r="F847" s="358"/>
      <c r="G847" s="368"/>
      <c r="H847" s="366"/>
      <c r="I847" s="360"/>
      <c r="J847" s="360"/>
      <c r="K847" s="385"/>
      <c r="L847" s="386"/>
    </row>
    <row r="848" spans="2:12" s="279" customFormat="1">
      <c r="B848" s="363"/>
      <c r="C848" s="364"/>
      <c r="D848" s="363"/>
      <c r="E848" s="379"/>
      <c r="F848" s="358"/>
      <c r="G848" s="368"/>
      <c r="H848" s="366"/>
      <c r="I848" s="360"/>
      <c r="J848" s="360"/>
      <c r="K848" s="385"/>
      <c r="L848" s="386"/>
    </row>
    <row r="849" spans="2:12" s="279" customFormat="1">
      <c r="B849" s="363"/>
      <c r="C849" s="364"/>
      <c r="D849" s="363"/>
      <c r="E849" s="379"/>
      <c r="F849" s="358"/>
      <c r="G849" s="368"/>
      <c r="H849" s="366"/>
      <c r="I849" s="360"/>
      <c r="J849" s="360"/>
      <c r="K849" s="385"/>
      <c r="L849" s="386"/>
    </row>
    <row r="850" spans="2:12" s="279" customFormat="1">
      <c r="B850" s="363"/>
      <c r="C850" s="364"/>
      <c r="D850" s="363"/>
      <c r="E850" s="379"/>
      <c r="F850" s="358"/>
      <c r="G850" s="368"/>
      <c r="H850" s="366"/>
      <c r="I850" s="360"/>
      <c r="J850" s="360"/>
      <c r="K850" s="385"/>
      <c r="L850" s="386"/>
    </row>
    <row r="851" spans="2:12" s="279" customFormat="1">
      <c r="B851" s="363"/>
      <c r="C851" s="364"/>
      <c r="D851" s="363"/>
      <c r="E851" s="379"/>
      <c r="F851" s="358"/>
      <c r="G851" s="368"/>
      <c r="H851" s="366"/>
      <c r="I851" s="360"/>
      <c r="J851" s="360"/>
      <c r="K851" s="385"/>
      <c r="L851" s="386"/>
    </row>
    <row r="852" spans="2:12" s="279" customFormat="1">
      <c r="B852" s="363"/>
      <c r="C852" s="364"/>
      <c r="D852" s="363"/>
      <c r="E852" s="379"/>
      <c r="F852" s="358"/>
      <c r="G852" s="368"/>
      <c r="H852" s="366"/>
      <c r="I852" s="360"/>
      <c r="J852" s="360"/>
      <c r="K852" s="385"/>
      <c r="L852" s="386"/>
    </row>
    <row r="853" spans="2:12" s="279" customFormat="1">
      <c r="B853" s="363"/>
      <c r="C853" s="364"/>
      <c r="D853" s="363"/>
      <c r="E853" s="379"/>
      <c r="F853" s="358"/>
      <c r="G853" s="368"/>
      <c r="H853" s="366"/>
      <c r="I853" s="360"/>
      <c r="J853" s="360"/>
      <c r="K853" s="385"/>
      <c r="L853" s="386"/>
    </row>
    <row r="854" spans="2:12" s="279" customFormat="1">
      <c r="B854" s="363"/>
      <c r="C854" s="364"/>
      <c r="D854" s="363"/>
      <c r="E854" s="379"/>
      <c r="F854" s="358"/>
      <c r="G854" s="368"/>
      <c r="H854" s="366"/>
      <c r="I854" s="360"/>
      <c r="J854" s="360"/>
      <c r="K854" s="385"/>
      <c r="L854" s="386"/>
    </row>
    <row r="855" spans="2:12" s="279" customFormat="1">
      <c r="B855" s="363"/>
      <c r="C855" s="364"/>
      <c r="D855" s="363"/>
      <c r="E855" s="379"/>
      <c r="F855" s="358"/>
      <c r="G855" s="368"/>
      <c r="H855" s="366"/>
      <c r="I855" s="360"/>
      <c r="J855" s="360"/>
      <c r="K855" s="385"/>
      <c r="L855" s="386"/>
    </row>
    <row r="856" spans="2:12" s="279" customFormat="1">
      <c r="B856" s="363"/>
      <c r="C856" s="364"/>
      <c r="D856" s="365"/>
      <c r="E856" s="379"/>
      <c r="F856" s="358"/>
      <c r="G856" s="368"/>
      <c r="H856" s="366"/>
      <c r="I856" s="360"/>
      <c r="J856" s="360"/>
      <c r="K856" s="385"/>
      <c r="L856" s="386"/>
    </row>
    <row r="857" spans="2:12" s="279" customFormat="1">
      <c r="B857" s="363"/>
      <c r="C857" s="364"/>
      <c r="D857" s="365"/>
      <c r="E857" s="379"/>
      <c r="F857" s="358"/>
      <c r="G857" s="368"/>
      <c r="H857" s="366"/>
      <c r="I857" s="360"/>
      <c r="J857" s="360"/>
      <c r="K857" s="385"/>
      <c r="L857" s="386"/>
    </row>
    <row r="858" spans="2:12" s="279" customFormat="1">
      <c r="B858" s="363"/>
      <c r="C858" s="364"/>
      <c r="D858" s="365"/>
      <c r="E858" s="379"/>
      <c r="F858" s="358"/>
      <c r="G858" s="368"/>
      <c r="H858" s="366"/>
      <c r="I858" s="360"/>
      <c r="J858" s="360"/>
      <c r="K858" s="385"/>
      <c r="L858" s="386"/>
    </row>
    <row r="859" spans="2:12" s="279" customFormat="1">
      <c r="B859" s="363"/>
      <c r="C859" s="364"/>
      <c r="D859" s="363"/>
      <c r="E859" s="379"/>
      <c r="F859" s="358"/>
      <c r="G859" s="368"/>
      <c r="H859" s="366"/>
      <c r="I859" s="360"/>
      <c r="J859" s="360"/>
      <c r="K859" s="385"/>
      <c r="L859" s="386"/>
    </row>
    <row r="860" spans="2:12" s="279" customFormat="1">
      <c r="B860" s="363"/>
      <c r="C860" s="364"/>
      <c r="D860" s="363"/>
      <c r="E860" s="379"/>
      <c r="F860" s="358"/>
      <c r="G860" s="368"/>
      <c r="H860" s="366"/>
      <c r="I860" s="360"/>
      <c r="J860" s="360"/>
      <c r="K860" s="385"/>
      <c r="L860" s="386"/>
    </row>
    <row r="861" spans="2:12" s="279" customFormat="1">
      <c r="B861" s="363"/>
      <c r="C861" s="364"/>
      <c r="D861" s="365"/>
      <c r="E861" s="379"/>
      <c r="F861" s="358"/>
      <c r="G861" s="368"/>
      <c r="H861" s="366"/>
      <c r="I861" s="360"/>
      <c r="J861" s="360"/>
      <c r="K861" s="385"/>
      <c r="L861" s="386"/>
    </row>
    <row r="862" spans="2:12" s="279" customFormat="1">
      <c r="B862" s="363"/>
      <c r="C862" s="364"/>
      <c r="D862" s="365"/>
      <c r="E862" s="379"/>
      <c r="F862" s="358"/>
      <c r="G862" s="368"/>
      <c r="H862" s="366"/>
      <c r="I862" s="360"/>
      <c r="J862" s="360"/>
      <c r="K862" s="385"/>
      <c r="L862" s="386"/>
    </row>
    <row r="863" spans="2:12" s="279" customFormat="1">
      <c r="B863" s="363"/>
      <c r="C863" s="364"/>
      <c r="D863" s="365"/>
      <c r="E863" s="379"/>
      <c r="F863" s="358"/>
      <c r="G863" s="368"/>
      <c r="H863" s="366"/>
      <c r="I863" s="360"/>
      <c r="J863" s="360"/>
      <c r="K863" s="385"/>
      <c r="L863" s="386"/>
    </row>
    <row r="864" spans="2:12" s="279" customFormat="1">
      <c r="B864" s="363"/>
      <c r="C864" s="364"/>
      <c r="D864" s="365"/>
      <c r="E864" s="379"/>
      <c r="F864" s="358"/>
      <c r="G864" s="368"/>
      <c r="H864" s="366"/>
      <c r="I864" s="360"/>
      <c r="J864" s="360"/>
      <c r="K864" s="385"/>
      <c r="L864" s="386"/>
    </row>
    <row r="865" spans="2:12" s="279" customFormat="1">
      <c r="B865" s="363"/>
      <c r="C865" s="364"/>
      <c r="D865" s="365"/>
      <c r="E865" s="379"/>
      <c r="F865" s="358"/>
      <c r="G865" s="368"/>
      <c r="H865" s="366"/>
      <c r="I865" s="360"/>
      <c r="J865" s="360"/>
      <c r="K865" s="385"/>
      <c r="L865" s="386"/>
    </row>
    <row r="866" spans="2:12" s="279" customFormat="1">
      <c r="B866" s="363"/>
      <c r="C866" s="364"/>
      <c r="D866" s="365"/>
      <c r="E866" s="379"/>
      <c r="F866" s="358"/>
      <c r="G866" s="368"/>
      <c r="H866" s="366"/>
      <c r="I866" s="360"/>
      <c r="J866" s="360"/>
      <c r="K866" s="385"/>
      <c r="L866" s="386"/>
    </row>
    <row r="867" spans="2:12" s="279" customFormat="1">
      <c r="B867" s="363"/>
      <c r="C867" s="364"/>
      <c r="D867" s="365"/>
      <c r="E867" s="379"/>
      <c r="F867" s="358"/>
      <c r="G867" s="368"/>
      <c r="H867" s="366"/>
      <c r="I867" s="360"/>
      <c r="J867" s="360"/>
      <c r="K867" s="385"/>
      <c r="L867" s="386"/>
    </row>
    <row r="868" spans="2:12" s="281" customFormat="1">
      <c r="B868" s="363"/>
      <c r="C868" s="364"/>
      <c r="D868" s="365"/>
      <c r="E868" s="379"/>
      <c r="F868" s="358"/>
      <c r="G868" s="368"/>
      <c r="H868" s="366"/>
      <c r="I868" s="360"/>
      <c r="J868" s="360"/>
      <c r="K868" s="385"/>
      <c r="L868" s="386"/>
    </row>
    <row r="869" spans="2:12" s="281" customFormat="1">
      <c r="B869" s="363"/>
      <c r="C869" s="364"/>
      <c r="D869" s="365"/>
      <c r="E869" s="379"/>
      <c r="F869" s="358"/>
      <c r="G869" s="368"/>
      <c r="H869" s="366"/>
      <c r="I869" s="360"/>
      <c r="J869" s="360"/>
      <c r="K869" s="385"/>
      <c r="L869" s="386"/>
    </row>
    <row r="870" spans="2:12" s="281" customFormat="1">
      <c r="B870" s="363"/>
      <c r="C870" s="364"/>
      <c r="D870" s="365"/>
      <c r="E870" s="379"/>
      <c r="F870" s="358"/>
      <c r="G870" s="368"/>
      <c r="H870" s="366"/>
      <c r="I870" s="360"/>
      <c r="J870" s="360"/>
      <c r="K870" s="385"/>
      <c r="L870" s="386"/>
    </row>
    <row r="871" spans="2:12" s="281" customFormat="1">
      <c r="B871" s="363"/>
      <c r="C871" s="364"/>
      <c r="D871" s="365"/>
      <c r="E871" s="379"/>
      <c r="F871" s="358"/>
      <c r="G871" s="368"/>
      <c r="H871" s="366"/>
      <c r="I871" s="360"/>
      <c r="J871" s="360"/>
      <c r="K871" s="385"/>
      <c r="L871" s="386"/>
    </row>
    <row r="872" spans="2:12" s="281" customFormat="1">
      <c r="B872" s="363"/>
      <c r="C872" s="364"/>
      <c r="D872" s="365"/>
      <c r="E872" s="379"/>
      <c r="F872" s="358"/>
      <c r="G872" s="368"/>
      <c r="H872" s="366"/>
      <c r="I872" s="360"/>
      <c r="J872" s="360"/>
      <c r="K872" s="385"/>
      <c r="L872" s="386"/>
    </row>
    <row r="873" spans="2:12" s="281" customFormat="1">
      <c r="B873" s="363"/>
      <c r="C873" s="364"/>
      <c r="D873" s="365"/>
      <c r="E873" s="379"/>
      <c r="F873" s="358"/>
      <c r="G873" s="368"/>
      <c r="H873" s="366"/>
      <c r="I873" s="360"/>
      <c r="J873" s="360"/>
      <c r="K873" s="385"/>
      <c r="L873" s="386"/>
    </row>
    <row r="874" spans="2:12" s="281" customFormat="1">
      <c r="B874" s="363"/>
      <c r="C874" s="364"/>
      <c r="D874" s="365"/>
      <c r="E874" s="379"/>
      <c r="F874" s="358"/>
      <c r="G874" s="368"/>
      <c r="H874" s="366"/>
      <c r="I874" s="360"/>
      <c r="J874" s="360"/>
      <c r="K874" s="385"/>
      <c r="L874" s="386"/>
    </row>
    <row r="875" spans="2:12" s="281" customFormat="1">
      <c r="B875" s="363"/>
      <c r="C875" s="364"/>
      <c r="D875" s="365"/>
      <c r="E875" s="379"/>
      <c r="F875" s="358"/>
      <c r="G875" s="368"/>
      <c r="H875" s="366"/>
      <c r="I875" s="360"/>
      <c r="J875" s="360"/>
      <c r="K875" s="385"/>
      <c r="L875" s="386"/>
    </row>
    <row r="876" spans="2:12" s="281" customFormat="1">
      <c r="B876" s="363"/>
      <c r="C876" s="364"/>
      <c r="D876" s="365"/>
      <c r="E876" s="379"/>
      <c r="F876" s="358"/>
      <c r="G876" s="368"/>
      <c r="H876" s="366"/>
      <c r="I876" s="360"/>
      <c r="J876" s="360"/>
      <c r="K876" s="385"/>
      <c r="L876" s="386"/>
    </row>
    <row r="877" spans="2:12" s="281" customFormat="1">
      <c r="B877" s="363"/>
      <c r="C877" s="364"/>
      <c r="D877" s="365"/>
      <c r="E877" s="379"/>
      <c r="F877" s="358"/>
      <c r="G877" s="368"/>
      <c r="H877" s="366"/>
      <c r="I877" s="360"/>
      <c r="J877" s="360"/>
      <c r="K877" s="385"/>
      <c r="L877" s="386"/>
    </row>
    <row r="878" spans="2:12" s="281" customFormat="1">
      <c r="B878" s="363"/>
      <c r="C878" s="364"/>
      <c r="D878" s="365"/>
      <c r="E878" s="379"/>
      <c r="F878" s="358"/>
      <c r="G878" s="368"/>
      <c r="H878" s="366"/>
      <c r="I878" s="360"/>
      <c r="J878" s="360"/>
      <c r="K878" s="385"/>
      <c r="L878" s="386"/>
    </row>
    <row r="879" spans="2:12" s="281" customFormat="1">
      <c r="B879" s="363"/>
      <c r="C879" s="364"/>
      <c r="D879" s="365"/>
      <c r="E879" s="379"/>
      <c r="F879" s="358"/>
      <c r="G879" s="368"/>
      <c r="H879" s="366"/>
      <c r="I879" s="360"/>
      <c r="J879" s="360"/>
      <c r="K879" s="385"/>
      <c r="L879" s="386"/>
    </row>
    <row r="880" spans="2:12" s="281" customFormat="1">
      <c r="B880" s="363"/>
      <c r="C880" s="364"/>
      <c r="D880" s="365"/>
      <c r="E880" s="379"/>
      <c r="F880" s="358"/>
      <c r="G880" s="368"/>
      <c r="H880" s="366"/>
      <c r="I880" s="360"/>
      <c r="J880" s="360"/>
      <c r="K880" s="385"/>
      <c r="L880" s="386"/>
    </row>
    <row r="881" spans="2:12" s="281" customFormat="1">
      <c r="B881" s="363"/>
      <c r="C881" s="364"/>
      <c r="D881" s="365"/>
      <c r="E881" s="379"/>
      <c r="F881" s="358"/>
      <c r="G881" s="368"/>
      <c r="H881" s="366"/>
      <c r="I881" s="360"/>
      <c r="J881" s="360"/>
      <c r="K881" s="385"/>
      <c r="L881" s="386"/>
    </row>
    <row r="882" spans="2:12" s="281" customFormat="1">
      <c r="B882" s="363"/>
      <c r="C882" s="364"/>
      <c r="D882" s="365"/>
      <c r="E882" s="379"/>
      <c r="F882" s="358"/>
      <c r="G882" s="368"/>
      <c r="H882" s="366"/>
      <c r="I882" s="360"/>
      <c r="J882" s="360"/>
      <c r="K882" s="385"/>
      <c r="L882" s="386"/>
    </row>
    <row r="883" spans="2:12" s="281" customFormat="1">
      <c r="B883" s="363"/>
      <c r="C883" s="364"/>
      <c r="D883" s="365"/>
      <c r="E883" s="379"/>
      <c r="F883" s="358"/>
      <c r="G883" s="368"/>
      <c r="H883" s="366"/>
      <c r="I883" s="360"/>
      <c r="J883" s="360"/>
      <c r="K883" s="385"/>
      <c r="L883" s="386"/>
    </row>
    <row r="884" spans="2:12" s="281" customFormat="1">
      <c r="B884" s="363"/>
      <c r="C884" s="364"/>
      <c r="D884" s="365"/>
      <c r="E884" s="379"/>
      <c r="F884" s="358"/>
      <c r="G884" s="368"/>
      <c r="H884" s="366"/>
      <c r="I884" s="360"/>
      <c r="J884" s="360"/>
      <c r="K884" s="385"/>
      <c r="L884" s="386"/>
    </row>
    <row r="885" spans="2:12" s="281" customFormat="1">
      <c r="B885" s="363"/>
      <c r="C885" s="364"/>
      <c r="D885" s="365"/>
      <c r="E885" s="379"/>
      <c r="F885" s="358"/>
      <c r="G885" s="368"/>
      <c r="H885" s="366"/>
      <c r="I885" s="360"/>
      <c r="J885" s="360"/>
      <c r="K885" s="385"/>
      <c r="L885" s="386"/>
    </row>
    <row r="886" spans="2:12" s="281" customFormat="1">
      <c r="B886" s="363"/>
      <c r="C886" s="364"/>
      <c r="D886" s="365"/>
      <c r="E886" s="379"/>
      <c r="F886" s="358"/>
      <c r="G886" s="368"/>
      <c r="H886" s="366"/>
      <c r="I886" s="360"/>
      <c r="J886" s="360"/>
      <c r="K886" s="385"/>
      <c r="L886" s="386"/>
    </row>
    <row r="887" spans="2:12" s="281" customFormat="1">
      <c r="B887" s="363"/>
      <c r="C887" s="364"/>
      <c r="D887" s="365"/>
      <c r="E887" s="379"/>
      <c r="F887" s="358"/>
      <c r="G887" s="368"/>
      <c r="H887" s="366"/>
      <c r="I887" s="360"/>
      <c r="J887" s="360"/>
      <c r="K887" s="385"/>
      <c r="L887" s="386"/>
    </row>
    <row r="888" spans="2:12" s="279" customFormat="1">
      <c r="B888" s="363"/>
      <c r="C888" s="364"/>
      <c r="D888" s="365"/>
      <c r="E888" s="379"/>
      <c r="F888" s="358"/>
      <c r="G888" s="368"/>
      <c r="H888" s="366"/>
      <c r="I888" s="360"/>
      <c r="J888" s="360"/>
      <c r="K888" s="385"/>
      <c r="L888" s="386"/>
    </row>
    <row r="889" spans="2:12" s="281" customFormat="1">
      <c r="B889" s="363"/>
      <c r="C889" s="364"/>
      <c r="D889" s="365"/>
      <c r="E889" s="379"/>
      <c r="F889" s="358"/>
      <c r="G889" s="368"/>
      <c r="H889" s="366"/>
      <c r="I889" s="360"/>
      <c r="J889" s="360"/>
      <c r="K889" s="385"/>
      <c r="L889" s="386"/>
    </row>
    <row r="890" spans="2:12" s="279" customFormat="1">
      <c r="B890" s="363"/>
      <c r="C890" s="364"/>
      <c r="D890" s="365"/>
      <c r="E890" s="379"/>
      <c r="F890" s="358"/>
      <c r="G890" s="368"/>
      <c r="H890" s="366"/>
      <c r="I890" s="360"/>
      <c r="J890" s="360"/>
      <c r="K890" s="385"/>
      <c r="L890" s="386"/>
    </row>
    <row r="891" spans="2:12" s="279" customFormat="1">
      <c r="B891" s="363"/>
      <c r="C891" s="364"/>
      <c r="D891" s="365"/>
      <c r="E891" s="379"/>
      <c r="F891" s="358"/>
      <c r="G891" s="368"/>
      <c r="H891" s="366"/>
      <c r="I891" s="360"/>
      <c r="J891" s="360"/>
      <c r="K891" s="385"/>
      <c r="L891" s="386"/>
    </row>
    <row r="892" spans="2:12" s="279" customFormat="1">
      <c r="B892" s="363"/>
      <c r="C892" s="364"/>
      <c r="D892" s="365"/>
      <c r="E892" s="379"/>
      <c r="F892" s="358"/>
      <c r="G892" s="368"/>
      <c r="H892" s="366"/>
      <c r="I892" s="360"/>
      <c r="J892" s="360"/>
      <c r="K892" s="385"/>
      <c r="L892" s="386"/>
    </row>
    <row r="893" spans="2:12" s="279" customFormat="1">
      <c r="B893" s="363"/>
      <c r="C893" s="389"/>
      <c r="D893" s="365"/>
      <c r="E893" s="379"/>
      <c r="F893" s="358"/>
      <c r="G893" s="368"/>
      <c r="H893" s="366"/>
      <c r="I893" s="360"/>
      <c r="J893" s="360"/>
      <c r="K893" s="385"/>
      <c r="L893" s="386"/>
    </row>
    <row r="894" spans="2:12" s="279" customFormat="1">
      <c r="B894" s="363"/>
      <c r="C894" s="364"/>
      <c r="D894" s="365"/>
      <c r="E894" s="379"/>
      <c r="F894" s="358"/>
      <c r="G894" s="368"/>
      <c r="H894" s="366"/>
      <c r="I894" s="360"/>
      <c r="J894" s="360"/>
      <c r="K894" s="385"/>
      <c r="L894" s="386"/>
    </row>
    <row r="895" spans="2:12" s="279" customFormat="1">
      <c r="B895" s="363"/>
      <c r="C895" s="364"/>
      <c r="D895" s="365"/>
      <c r="E895" s="379"/>
      <c r="F895" s="358"/>
      <c r="G895" s="368"/>
      <c r="H895" s="366"/>
      <c r="I895" s="360"/>
      <c r="J895" s="360"/>
      <c r="K895" s="385"/>
      <c r="L895" s="386"/>
    </row>
    <row r="896" spans="2:12" s="279" customFormat="1">
      <c r="B896" s="363"/>
      <c r="C896" s="364"/>
      <c r="D896" s="365"/>
      <c r="E896" s="379"/>
      <c r="F896" s="358"/>
      <c r="G896" s="368"/>
      <c r="H896" s="366"/>
      <c r="I896" s="360"/>
      <c r="J896" s="360"/>
      <c r="K896" s="385"/>
      <c r="L896" s="386"/>
    </row>
    <row r="897" spans="2:12" s="279" customFormat="1">
      <c r="B897" s="363"/>
      <c r="C897" s="364"/>
      <c r="D897" s="365"/>
      <c r="E897" s="379"/>
      <c r="F897" s="358"/>
      <c r="G897" s="368"/>
      <c r="H897" s="366"/>
      <c r="I897" s="360"/>
      <c r="J897" s="360"/>
      <c r="K897" s="385"/>
      <c r="L897" s="386"/>
    </row>
    <row r="898" spans="2:12" s="279" customFormat="1">
      <c r="B898" s="363"/>
      <c r="C898" s="364"/>
      <c r="D898" s="365"/>
      <c r="E898" s="379"/>
      <c r="F898" s="358"/>
      <c r="G898" s="368"/>
      <c r="H898" s="366"/>
      <c r="I898" s="360"/>
      <c r="J898" s="360"/>
      <c r="K898" s="385"/>
      <c r="L898" s="386"/>
    </row>
    <row r="899" spans="2:12" s="279" customFormat="1">
      <c r="B899" s="363"/>
      <c r="C899" s="364"/>
      <c r="D899" s="365"/>
      <c r="E899" s="379"/>
      <c r="F899" s="358"/>
      <c r="G899" s="368"/>
      <c r="H899" s="366"/>
      <c r="I899" s="360"/>
      <c r="J899" s="360"/>
      <c r="K899" s="385"/>
      <c r="L899" s="386"/>
    </row>
    <row r="900" spans="2:12" s="279" customFormat="1">
      <c r="B900" s="363"/>
      <c r="C900" s="364"/>
      <c r="D900" s="363"/>
      <c r="E900" s="379"/>
      <c r="F900" s="358"/>
      <c r="G900" s="368"/>
      <c r="H900" s="366"/>
      <c r="I900" s="360"/>
      <c r="J900" s="360"/>
      <c r="K900" s="385"/>
      <c r="L900" s="386"/>
    </row>
    <row r="901" spans="2:12" s="279" customFormat="1">
      <c r="B901" s="363"/>
      <c r="C901" s="364"/>
      <c r="D901" s="363"/>
      <c r="E901" s="379"/>
      <c r="F901" s="358"/>
      <c r="G901" s="368"/>
      <c r="H901" s="366"/>
      <c r="I901" s="360"/>
      <c r="J901" s="360"/>
      <c r="K901" s="385"/>
      <c r="L901" s="386"/>
    </row>
    <row r="902" spans="2:12" s="279" customFormat="1">
      <c r="B902" s="363"/>
      <c r="C902" s="364"/>
      <c r="D902" s="363"/>
      <c r="E902" s="379"/>
      <c r="F902" s="358"/>
      <c r="G902" s="368"/>
      <c r="H902" s="366"/>
      <c r="I902" s="360"/>
      <c r="J902" s="360"/>
      <c r="K902" s="385"/>
      <c r="L902" s="386"/>
    </row>
    <row r="903" spans="2:12" s="279" customFormat="1">
      <c r="B903" s="363"/>
      <c r="C903" s="364"/>
      <c r="D903" s="363"/>
      <c r="E903" s="379"/>
      <c r="F903" s="358"/>
      <c r="G903" s="368"/>
      <c r="H903" s="366"/>
      <c r="I903" s="360"/>
      <c r="J903" s="360"/>
      <c r="K903" s="385"/>
      <c r="L903" s="386"/>
    </row>
    <row r="904" spans="2:12" s="279" customFormat="1">
      <c r="B904" s="363"/>
      <c r="C904" s="364"/>
      <c r="D904" s="363"/>
      <c r="E904" s="379"/>
      <c r="F904" s="358"/>
      <c r="G904" s="368"/>
      <c r="H904" s="366"/>
      <c r="I904" s="360"/>
      <c r="J904" s="360"/>
      <c r="K904" s="385"/>
      <c r="L904" s="386"/>
    </row>
    <row r="905" spans="2:12" s="279" customFormat="1">
      <c r="B905" s="363"/>
      <c r="C905" s="364"/>
      <c r="D905" s="363"/>
      <c r="E905" s="379"/>
      <c r="F905" s="358"/>
      <c r="G905" s="368"/>
      <c r="H905" s="366"/>
      <c r="I905" s="360"/>
      <c r="J905" s="360"/>
      <c r="K905" s="385"/>
      <c r="L905" s="386"/>
    </row>
    <row r="906" spans="2:12" s="279" customFormat="1">
      <c r="B906" s="363"/>
      <c r="C906" s="390"/>
      <c r="D906" s="363"/>
      <c r="E906" s="379"/>
      <c r="F906" s="357"/>
      <c r="G906" s="368"/>
      <c r="H906" s="388"/>
      <c r="I906" s="360"/>
      <c r="J906" s="360"/>
      <c r="K906" s="385"/>
      <c r="L906" s="386"/>
    </row>
    <row r="907" spans="2:12" s="279" customFormat="1">
      <c r="B907" s="363"/>
      <c r="C907" s="364"/>
      <c r="D907" s="363"/>
      <c r="E907" s="379"/>
      <c r="F907" s="358"/>
      <c r="G907" s="368"/>
      <c r="H907" s="388"/>
      <c r="I907" s="360"/>
      <c r="J907" s="360"/>
      <c r="K907" s="385"/>
      <c r="L907" s="386"/>
    </row>
    <row r="908" spans="2:12" s="279" customFormat="1">
      <c r="B908" s="363"/>
      <c r="C908" s="364"/>
      <c r="D908" s="363"/>
      <c r="E908" s="379"/>
      <c r="F908" s="358"/>
      <c r="G908" s="368"/>
      <c r="H908" s="388"/>
      <c r="I908" s="360"/>
      <c r="J908" s="360"/>
      <c r="K908" s="385"/>
      <c r="L908" s="386"/>
    </row>
    <row r="909" spans="2:12" s="279" customFormat="1">
      <c r="B909" s="363"/>
      <c r="C909" s="364"/>
      <c r="D909" s="363"/>
      <c r="E909" s="379"/>
      <c r="F909" s="358"/>
      <c r="G909" s="368"/>
      <c r="H909" s="388"/>
      <c r="I909" s="360"/>
      <c r="J909" s="360"/>
      <c r="K909" s="385"/>
      <c r="L909" s="386"/>
    </row>
    <row r="910" spans="2:12" s="279" customFormat="1">
      <c r="B910" s="363"/>
      <c r="C910" s="364"/>
      <c r="D910" s="363"/>
      <c r="E910" s="379"/>
      <c r="F910" s="358"/>
      <c r="G910" s="368"/>
      <c r="H910" s="388"/>
      <c r="I910" s="360"/>
      <c r="J910" s="360"/>
      <c r="K910" s="385"/>
      <c r="L910" s="386"/>
    </row>
    <row r="911" spans="2:12" s="279" customFormat="1">
      <c r="B911" s="363"/>
      <c r="C911" s="364"/>
      <c r="D911" s="363"/>
      <c r="E911" s="379"/>
      <c r="F911" s="358"/>
      <c r="G911" s="368"/>
      <c r="H911" s="388"/>
      <c r="I911" s="360"/>
      <c r="J911" s="360"/>
      <c r="K911" s="385"/>
      <c r="L911" s="386"/>
    </row>
    <row r="912" spans="2:12" s="279" customFormat="1">
      <c r="B912" s="363"/>
      <c r="C912" s="364"/>
      <c r="D912" s="363"/>
      <c r="E912" s="379"/>
      <c r="F912" s="358"/>
      <c r="G912" s="368"/>
      <c r="H912" s="388"/>
      <c r="I912" s="360"/>
      <c r="J912" s="360"/>
      <c r="K912" s="385"/>
      <c r="L912" s="386"/>
    </row>
    <row r="913" spans="2:12" s="279" customFormat="1">
      <c r="B913" s="363"/>
      <c r="C913" s="364"/>
      <c r="D913" s="363"/>
      <c r="E913" s="379"/>
      <c r="F913" s="358"/>
      <c r="G913" s="368"/>
      <c r="H913" s="388"/>
      <c r="I913" s="360"/>
      <c r="J913" s="360"/>
      <c r="K913" s="385"/>
      <c r="L913" s="386"/>
    </row>
    <row r="914" spans="2:12" s="279" customFormat="1">
      <c r="B914" s="363"/>
      <c r="C914" s="364"/>
      <c r="D914" s="363"/>
      <c r="E914" s="379"/>
      <c r="F914" s="358"/>
      <c r="G914" s="368"/>
      <c r="H914" s="388"/>
      <c r="I914" s="360"/>
      <c r="J914" s="360"/>
      <c r="K914" s="385"/>
      <c r="L914" s="386"/>
    </row>
    <row r="915" spans="2:12" s="279" customFormat="1">
      <c r="B915" s="363"/>
      <c r="C915" s="364"/>
      <c r="D915" s="363"/>
      <c r="E915" s="379"/>
      <c r="F915" s="358"/>
      <c r="G915" s="368"/>
      <c r="H915" s="388"/>
      <c r="I915" s="360"/>
      <c r="J915" s="360"/>
      <c r="K915" s="385"/>
      <c r="L915" s="386"/>
    </row>
    <row r="916" spans="2:12" s="279" customFormat="1">
      <c r="B916" s="363"/>
      <c r="C916" s="364"/>
      <c r="D916" s="363"/>
      <c r="E916" s="379"/>
      <c r="F916" s="358"/>
      <c r="G916" s="368"/>
      <c r="H916" s="388"/>
      <c r="I916" s="360"/>
      <c r="J916" s="360"/>
      <c r="K916" s="385"/>
      <c r="L916" s="386"/>
    </row>
    <row r="917" spans="2:12" s="279" customFormat="1">
      <c r="B917" s="363"/>
      <c r="C917" s="372"/>
      <c r="D917" s="363"/>
      <c r="E917" s="379"/>
      <c r="F917" s="373"/>
      <c r="G917" s="368"/>
      <c r="H917" s="377"/>
      <c r="I917" s="391"/>
      <c r="J917" s="391"/>
      <c r="K917" s="385"/>
      <c r="L917" s="386"/>
    </row>
    <row r="918" spans="2:12" s="279" customFormat="1">
      <c r="B918" s="363"/>
      <c r="C918" s="372"/>
      <c r="D918" s="363"/>
      <c r="E918" s="379"/>
      <c r="F918" s="373"/>
      <c r="G918" s="368"/>
      <c r="H918" s="377"/>
      <c r="I918" s="391"/>
      <c r="J918" s="391"/>
      <c r="K918" s="385"/>
      <c r="L918" s="386"/>
    </row>
    <row r="919" spans="2:12" s="279" customFormat="1">
      <c r="B919" s="363"/>
      <c r="C919" s="372"/>
      <c r="D919" s="363"/>
      <c r="E919" s="379"/>
      <c r="F919" s="373"/>
      <c r="G919" s="368"/>
      <c r="H919" s="377"/>
      <c r="I919" s="391"/>
      <c r="J919" s="391"/>
      <c r="K919" s="385"/>
      <c r="L919" s="386"/>
    </row>
    <row r="920" spans="2:12" s="279" customFormat="1">
      <c r="B920" s="363"/>
      <c r="C920" s="372"/>
      <c r="D920" s="363"/>
      <c r="E920" s="379"/>
      <c r="F920" s="373"/>
      <c r="G920" s="368"/>
      <c r="H920" s="377"/>
      <c r="I920" s="391"/>
      <c r="J920" s="391"/>
      <c r="K920" s="385"/>
      <c r="L920" s="386"/>
    </row>
    <row r="921" spans="2:12" s="279" customFormat="1">
      <c r="B921" s="363"/>
      <c r="C921" s="364"/>
      <c r="D921" s="363"/>
      <c r="E921" s="379"/>
      <c r="F921" s="358"/>
      <c r="G921" s="368"/>
      <c r="H921" s="392"/>
      <c r="I921" s="360"/>
      <c r="J921" s="360"/>
      <c r="K921" s="385"/>
      <c r="L921" s="386"/>
    </row>
    <row r="922" spans="2:12" s="279" customFormat="1">
      <c r="B922" s="363"/>
      <c r="C922" s="364"/>
      <c r="D922" s="365"/>
      <c r="E922" s="379"/>
      <c r="F922" s="358"/>
      <c r="G922" s="368"/>
      <c r="H922" s="366"/>
      <c r="I922" s="360"/>
      <c r="J922" s="360"/>
      <c r="K922" s="385"/>
      <c r="L922" s="386"/>
    </row>
    <row r="923" spans="2:12" s="279" customFormat="1">
      <c r="B923" s="363"/>
      <c r="C923" s="364"/>
      <c r="D923" s="365"/>
      <c r="E923" s="379"/>
      <c r="F923" s="358"/>
      <c r="G923" s="368"/>
      <c r="H923" s="393"/>
      <c r="I923" s="360"/>
      <c r="J923" s="360"/>
      <c r="K923" s="385"/>
      <c r="L923" s="386"/>
    </row>
    <row r="924" spans="2:12" s="279" customFormat="1">
      <c r="B924" s="363"/>
      <c r="C924" s="364"/>
      <c r="D924" s="365"/>
      <c r="E924" s="379"/>
      <c r="F924" s="358"/>
      <c r="G924" s="368"/>
      <c r="H924" s="366"/>
      <c r="I924" s="360"/>
      <c r="J924" s="360"/>
      <c r="K924" s="385"/>
      <c r="L924" s="386"/>
    </row>
    <row r="925" spans="2:12" s="279" customFormat="1">
      <c r="B925" s="363"/>
      <c r="C925" s="372"/>
      <c r="D925" s="363"/>
      <c r="E925" s="357"/>
      <c r="F925" s="373"/>
      <c r="G925" s="368"/>
      <c r="H925" s="377"/>
      <c r="I925" s="391"/>
      <c r="J925" s="391"/>
      <c r="K925" s="385"/>
      <c r="L925" s="386"/>
    </row>
    <row r="926" spans="2:12" s="279" customFormat="1">
      <c r="B926" s="394"/>
      <c r="C926" s="395"/>
      <c r="D926" s="394"/>
      <c r="E926" s="382"/>
      <c r="F926" s="396"/>
      <c r="G926" s="368"/>
      <c r="H926" s="397"/>
      <c r="I926" s="391"/>
      <c r="J926" s="360"/>
      <c r="K926" s="385"/>
      <c r="L926" s="386"/>
    </row>
    <row r="927" spans="2:12" s="279" customFormat="1">
      <c r="B927" s="363"/>
      <c r="C927" s="372"/>
      <c r="D927" s="363"/>
      <c r="E927" s="357"/>
      <c r="F927" s="373"/>
      <c r="G927" s="368"/>
      <c r="H927" s="377"/>
      <c r="I927" s="391"/>
      <c r="J927" s="360"/>
      <c r="K927" s="385"/>
      <c r="L927" s="386"/>
    </row>
    <row r="928" spans="2:12" s="279" customFormat="1">
      <c r="B928" s="363"/>
      <c r="C928" s="372"/>
      <c r="D928" s="363"/>
      <c r="E928" s="379"/>
      <c r="F928" s="373"/>
      <c r="G928" s="368"/>
      <c r="H928" s="377"/>
      <c r="I928" s="391"/>
      <c r="J928" s="360"/>
      <c r="K928" s="385"/>
      <c r="L928" s="386"/>
    </row>
    <row r="929" spans="2:12" s="279" customFormat="1">
      <c r="B929" s="363"/>
      <c r="C929" s="372"/>
      <c r="D929" s="363"/>
      <c r="E929" s="379"/>
      <c r="F929" s="373"/>
      <c r="G929" s="368"/>
      <c r="H929" s="377"/>
      <c r="I929" s="391"/>
      <c r="J929" s="360"/>
      <c r="K929" s="385"/>
      <c r="L929" s="386"/>
    </row>
    <row r="930" spans="2:12" s="279" customFormat="1">
      <c r="B930" s="363"/>
      <c r="C930" s="372"/>
      <c r="D930" s="363"/>
      <c r="E930" s="379"/>
      <c r="F930" s="373"/>
      <c r="G930" s="368"/>
      <c r="H930" s="377"/>
      <c r="I930" s="391"/>
      <c r="J930" s="360"/>
      <c r="K930" s="385"/>
      <c r="L930" s="386"/>
    </row>
    <row r="931" spans="2:12" s="279" customFormat="1">
      <c r="B931" s="363"/>
      <c r="C931" s="372"/>
      <c r="D931" s="363"/>
      <c r="E931" s="379"/>
      <c r="F931" s="373"/>
      <c r="G931" s="368"/>
      <c r="H931" s="377"/>
      <c r="I931" s="391"/>
      <c r="J931" s="360"/>
      <c r="K931" s="385"/>
      <c r="L931" s="386"/>
    </row>
    <row r="932" spans="2:12" s="279" customFormat="1">
      <c r="B932" s="363"/>
      <c r="C932" s="372"/>
      <c r="D932" s="363"/>
      <c r="E932" s="379"/>
      <c r="F932" s="373"/>
      <c r="G932" s="368"/>
      <c r="H932" s="377"/>
      <c r="I932" s="391"/>
      <c r="J932" s="360"/>
      <c r="K932" s="385"/>
      <c r="L932" s="386"/>
    </row>
    <row r="933" spans="2:12" s="279" customFormat="1">
      <c r="B933" s="363"/>
      <c r="C933" s="372"/>
      <c r="D933" s="363"/>
      <c r="E933" s="379"/>
      <c r="F933" s="373"/>
      <c r="G933" s="368"/>
      <c r="H933" s="377"/>
      <c r="I933" s="391"/>
      <c r="J933" s="360"/>
      <c r="K933" s="385"/>
      <c r="L933" s="386"/>
    </row>
    <row r="934" spans="2:12" s="279" customFormat="1">
      <c r="B934" s="363"/>
      <c r="C934" s="372"/>
      <c r="D934" s="363"/>
      <c r="E934" s="379"/>
      <c r="F934" s="373"/>
      <c r="G934" s="368"/>
      <c r="H934" s="377"/>
      <c r="I934" s="391"/>
      <c r="J934" s="360"/>
      <c r="K934" s="385"/>
      <c r="L934" s="386"/>
    </row>
    <row r="935" spans="2:12" s="279" customFormat="1">
      <c r="B935" s="363"/>
      <c r="C935" s="372"/>
      <c r="D935" s="363"/>
      <c r="E935" s="379"/>
      <c r="F935" s="373"/>
      <c r="G935" s="368"/>
      <c r="H935" s="377"/>
      <c r="I935" s="391"/>
      <c r="J935" s="360"/>
      <c r="K935" s="385"/>
      <c r="L935" s="386"/>
    </row>
    <row r="936" spans="2:12" s="279" customFormat="1">
      <c r="B936" s="363"/>
      <c r="C936" s="372"/>
      <c r="D936" s="363"/>
      <c r="E936" s="379"/>
      <c r="F936" s="373"/>
      <c r="G936" s="368"/>
      <c r="H936" s="377"/>
      <c r="I936" s="391"/>
      <c r="J936" s="360"/>
      <c r="K936" s="385"/>
      <c r="L936" s="386"/>
    </row>
    <row r="937" spans="2:12" s="279" customFormat="1">
      <c r="B937" s="363"/>
      <c r="C937" s="372"/>
      <c r="D937" s="363"/>
      <c r="E937" s="379"/>
      <c r="F937" s="373"/>
      <c r="G937" s="368"/>
      <c r="H937" s="377"/>
      <c r="I937" s="391"/>
      <c r="J937" s="360"/>
      <c r="K937" s="385"/>
      <c r="L937" s="386"/>
    </row>
    <row r="938" spans="2:12" s="279" customFormat="1">
      <c r="B938" s="363"/>
      <c r="C938" s="372"/>
      <c r="D938" s="363"/>
      <c r="E938" s="379"/>
      <c r="F938" s="373"/>
      <c r="G938" s="368"/>
      <c r="H938" s="377"/>
      <c r="I938" s="391"/>
      <c r="J938" s="360"/>
      <c r="K938" s="385"/>
      <c r="L938" s="386"/>
    </row>
    <row r="939" spans="2:12" s="279" customFormat="1">
      <c r="B939" s="363"/>
      <c r="C939" s="372"/>
      <c r="D939" s="363"/>
      <c r="E939" s="379"/>
      <c r="F939" s="373"/>
      <c r="G939" s="368"/>
      <c r="H939" s="377"/>
      <c r="I939" s="391"/>
      <c r="J939" s="360"/>
      <c r="K939" s="385"/>
      <c r="L939" s="386"/>
    </row>
    <row r="940" spans="2:12" s="279" customFormat="1">
      <c r="B940" s="363"/>
      <c r="C940" s="372"/>
      <c r="D940" s="363"/>
      <c r="E940" s="379"/>
      <c r="F940" s="373"/>
      <c r="G940" s="368"/>
      <c r="H940" s="377"/>
      <c r="I940" s="391"/>
      <c r="J940" s="360"/>
      <c r="K940" s="385"/>
      <c r="L940" s="386"/>
    </row>
    <row r="941" spans="2:12" s="279" customFormat="1">
      <c r="B941" s="363"/>
      <c r="C941" s="372"/>
      <c r="D941" s="363"/>
      <c r="E941" s="379"/>
      <c r="F941" s="373"/>
      <c r="G941" s="368"/>
      <c r="H941" s="377"/>
      <c r="I941" s="391"/>
      <c r="J941" s="360"/>
      <c r="K941" s="385"/>
      <c r="L941" s="386"/>
    </row>
    <row r="942" spans="2:12" s="279" customFormat="1">
      <c r="B942" s="363"/>
      <c r="C942" s="372"/>
      <c r="D942" s="363"/>
      <c r="E942" s="379"/>
      <c r="F942" s="373"/>
      <c r="G942" s="368"/>
      <c r="H942" s="377"/>
      <c r="I942" s="391"/>
      <c r="J942" s="360"/>
      <c r="K942" s="385"/>
      <c r="L942" s="386"/>
    </row>
    <row r="943" spans="2:12" s="279" customFormat="1">
      <c r="B943" s="363"/>
      <c r="C943" s="372"/>
      <c r="D943" s="365"/>
      <c r="E943" s="379"/>
      <c r="F943" s="373"/>
      <c r="G943" s="368"/>
      <c r="H943" s="377"/>
      <c r="I943" s="391"/>
      <c r="J943" s="360"/>
      <c r="K943" s="385"/>
      <c r="L943" s="386"/>
    </row>
    <row r="944" spans="2:12" s="279" customFormat="1">
      <c r="B944" s="363"/>
      <c r="C944" s="372"/>
      <c r="D944" s="365"/>
      <c r="E944" s="379"/>
      <c r="F944" s="373"/>
      <c r="G944" s="368"/>
      <c r="H944" s="377"/>
      <c r="I944" s="391"/>
      <c r="J944" s="360"/>
      <c r="K944" s="385"/>
      <c r="L944" s="386"/>
    </row>
    <row r="945" spans="2:12" s="279" customFormat="1">
      <c r="B945" s="363"/>
      <c r="C945" s="372"/>
      <c r="D945" s="365"/>
      <c r="E945" s="379"/>
      <c r="F945" s="373"/>
      <c r="G945" s="368"/>
      <c r="H945" s="377"/>
      <c r="I945" s="391"/>
      <c r="J945" s="360"/>
      <c r="K945" s="385"/>
      <c r="L945" s="386"/>
    </row>
    <row r="946" spans="2:12" s="279" customFormat="1">
      <c r="B946" s="363"/>
      <c r="C946" s="372"/>
      <c r="D946" s="365"/>
      <c r="E946" s="379"/>
      <c r="F946" s="373"/>
      <c r="G946" s="368"/>
      <c r="H946" s="377"/>
      <c r="I946" s="391"/>
      <c r="J946" s="360"/>
      <c r="K946" s="385"/>
      <c r="L946" s="386"/>
    </row>
    <row r="947" spans="2:12" s="279" customFormat="1">
      <c r="B947" s="363"/>
      <c r="C947" s="372"/>
      <c r="D947" s="365"/>
      <c r="E947" s="379"/>
      <c r="F947" s="373"/>
      <c r="G947" s="368"/>
      <c r="H947" s="377"/>
      <c r="I947" s="391"/>
      <c r="J947" s="360"/>
      <c r="K947" s="385"/>
      <c r="L947" s="386"/>
    </row>
    <row r="948" spans="2:12" s="279" customFormat="1">
      <c r="B948" s="363"/>
      <c r="C948" s="372"/>
      <c r="D948" s="365"/>
      <c r="E948" s="357"/>
      <c r="F948" s="373"/>
      <c r="G948" s="368"/>
      <c r="H948" s="377"/>
      <c r="I948" s="391"/>
      <c r="J948" s="360"/>
      <c r="K948" s="385"/>
      <c r="L948" s="386"/>
    </row>
    <row r="949" spans="2:12" s="279" customFormat="1">
      <c r="B949" s="394"/>
      <c r="C949" s="395"/>
      <c r="D949" s="380"/>
      <c r="E949" s="382"/>
      <c r="F949" s="396"/>
      <c r="G949" s="368"/>
      <c r="H949" s="393"/>
      <c r="I949" s="391"/>
      <c r="J949" s="360"/>
      <c r="K949" s="385"/>
      <c r="L949" s="386"/>
    </row>
    <row r="950" spans="2:12" s="279" customFormat="1">
      <c r="B950" s="363"/>
      <c r="C950" s="364"/>
      <c r="D950" s="365"/>
      <c r="E950" s="379"/>
      <c r="F950" s="358"/>
      <c r="G950" s="368"/>
      <c r="H950" s="393"/>
      <c r="I950" s="360"/>
      <c r="J950" s="360"/>
      <c r="K950" s="385"/>
      <c r="L950" s="386"/>
    </row>
    <row r="951" spans="2:12" s="279" customFormat="1">
      <c r="B951" s="363"/>
      <c r="C951" s="364"/>
      <c r="D951" s="365"/>
      <c r="E951" s="379"/>
      <c r="F951" s="358"/>
      <c r="G951" s="368"/>
      <c r="H951" s="393"/>
      <c r="I951" s="360"/>
      <c r="J951" s="360"/>
      <c r="K951" s="385"/>
      <c r="L951" s="386"/>
    </row>
    <row r="952" spans="2:12" s="279" customFormat="1">
      <c r="B952" s="363"/>
      <c r="C952" s="364"/>
      <c r="D952" s="365"/>
      <c r="E952" s="379"/>
      <c r="F952" s="358"/>
      <c r="G952" s="368"/>
      <c r="H952" s="393"/>
      <c r="I952" s="360"/>
      <c r="J952" s="360"/>
      <c r="K952" s="385"/>
      <c r="L952" s="386"/>
    </row>
    <row r="953" spans="2:12" s="279" customFormat="1">
      <c r="B953" s="363"/>
      <c r="C953" s="364"/>
      <c r="D953" s="365"/>
      <c r="E953" s="379"/>
      <c r="F953" s="358"/>
      <c r="G953" s="368"/>
      <c r="H953" s="393"/>
      <c r="I953" s="360"/>
      <c r="J953" s="360"/>
      <c r="K953" s="385"/>
      <c r="L953" s="386"/>
    </row>
    <row r="954" spans="2:12" s="279" customFormat="1">
      <c r="B954" s="363"/>
      <c r="C954" s="364"/>
      <c r="D954" s="365"/>
      <c r="E954" s="379"/>
      <c r="F954" s="358"/>
      <c r="G954" s="368"/>
      <c r="H954" s="393"/>
      <c r="I954" s="360"/>
      <c r="J954" s="360"/>
      <c r="K954" s="385"/>
      <c r="L954" s="386"/>
    </row>
    <row r="955" spans="2:12" s="279" customFormat="1">
      <c r="B955" s="363"/>
      <c r="C955" s="364"/>
      <c r="D955" s="365"/>
      <c r="E955" s="379"/>
      <c r="F955" s="358"/>
      <c r="G955" s="368"/>
      <c r="H955" s="393"/>
      <c r="I955" s="360"/>
      <c r="J955" s="360"/>
      <c r="K955" s="385"/>
      <c r="L955" s="386"/>
    </row>
    <row r="956" spans="2:12" s="279" customFormat="1">
      <c r="B956" s="363"/>
      <c r="C956" s="364"/>
      <c r="D956" s="365"/>
      <c r="E956" s="379"/>
      <c r="F956" s="358"/>
      <c r="G956" s="368"/>
      <c r="H956" s="393"/>
      <c r="I956" s="360"/>
      <c r="J956" s="360"/>
      <c r="K956" s="385"/>
      <c r="L956" s="386"/>
    </row>
    <row r="957" spans="2:12" s="279" customFormat="1">
      <c r="B957" s="363"/>
      <c r="C957" s="364"/>
      <c r="D957" s="365"/>
      <c r="E957" s="379"/>
      <c r="F957" s="358"/>
      <c r="G957" s="368"/>
      <c r="H957" s="393"/>
      <c r="I957" s="360"/>
      <c r="J957" s="360"/>
      <c r="K957" s="385"/>
      <c r="L957" s="386"/>
    </row>
    <row r="958" spans="2:12" s="279" customFormat="1">
      <c r="B958" s="363"/>
      <c r="C958" s="364"/>
      <c r="D958" s="365"/>
      <c r="E958" s="379"/>
      <c r="F958" s="358"/>
      <c r="G958" s="368"/>
      <c r="H958" s="393"/>
      <c r="I958" s="360"/>
      <c r="J958" s="360"/>
      <c r="K958" s="385"/>
      <c r="L958" s="386"/>
    </row>
    <row r="959" spans="2:12" s="279" customFormat="1">
      <c r="B959" s="363"/>
      <c r="C959" s="364"/>
      <c r="D959" s="365"/>
      <c r="E959" s="379"/>
      <c r="F959" s="358"/>
      <c r="G959" s="368"/>
      <c r="H959" s="393"/>
      <c r="I959" s="360"/>
      <c r="J959" s="360"/>
      <c r="K959" s="385"/>
      <c r="L959" s="386"/>
    </row>
    <row r="960" spans="2:12" s="279" customFormat="1">
      <c r="B960" s="363"/>
      <c r="C960" s="364"/>
      <c r="D960" s="365"/>
      <c r="E960" s="379"/>
      <c r="F960" s="358"/>
      <c r="G960" s="368"/>
      <c r="H960" s="393"/>
      <c r="I960" s="360"/>
      <c r="J960" s="360"/>
      <c r="K960" s="385"/>
      <c r="L960" s="386"/>
    </row>
    <row r="961" spans="2:12" s="279" customFormat="1">
      <c r="B961" s="363"/>
      <c r="C961" s="364"/>
      <c r="D961" s="365"/>
      <c r="E961" s="379"/>
      <c r="F961" s="358"/>
      <c r="G961" s="368"/>
      <c r="H961" s="393"/>
      <c r="I961" s="360"/>
      <c r="J961" s="360"/>
      <c r="K961" s="385"/>
      <c r="L961" s="386"/>
    </row>
    <row r="962" spans="2:12" s="279" customFormat="1">
      <c r="B962" s="363"/>
      <c r="C962" s="364"/>
      <c r="D962" s="365"/>
      <c r="E962" s="379"/>
      <c r="F962" s="358"/>
      <c r="G962" s="368"/>
      <c r="H962" s="393"/>
      <c r="I962" s="360"/>
      <c r="J962" s="360"/>
      <c r="K962" s="385"/>
      <c r="L962" s="386"/>
    </row>
    <row r="963" spans="2:12" s="279" customFormat="1">
      <c r="B963" s="363"/>
      <c r="C963" s="364"/>
      <c r="D963" s="365"/>
      <c r="E963" s="379"/>
      <c r="F963" s="358"/>
      <c r="G963" s="368"/>
      <c r="H963" s="393"/>
      <c r="I963" s="360"/>
      <c r="J963" s="360"/>
      <c r="K963" s="385"/>
      <c r="L963" s="386"/>
    </row>
    <row r="964" spans="2:12" s="279" customFormat="1">
      <c r="B964" s="363"/>
      <c r="C964" s="364"/>
      <c r="D964" s="365"/>
      <c r="E964" s="379"/>
      <c r="F964" s="358"/>
      <c r="G964" s="368"/>
      <c r="H964" s="393"/>
      <c r="I964" s="360"/>
      <c r="J964" s="360"/>
      <c r="K964" s="385"/>
      <c r="L964" s="386"/>
    </row>
    <row r="965" spans="2:12" s="279" customFormat="1">
      <c r="B965" s="363"/>
      <c r="C965" s="364"/>
      <c r="D965" s="365"/>
      <c r="E965" s="379"/>
      <c r="F965" s="358"/>
      <c r="G965" s="368"/>
      <c r="H965" s="393"/>
      <c r="I965" s="360"/>
      <c r="J965" s="360"/>
      <c r="K965" s="385"/>
      <c r="L965" s="386"/>
    </row>
    <row r="966" spans="2:12" s="279" customFormat="1">
      <c r="B966" s="363"/>
      <c r="C966" s="364"/>
      <c r="D966" s="365"/>
      <c r="E966" s="379"/>
      <c r="F966" s="358"/>
      <c r="G966" s="368"/>
      <c r="H966" s="393"/>
      <c r="I966" s="360"/>
      <c r="J966" s="360"/>
      <c r="K966" s="385"/>
      <c r="L966" s="386"/>
    </row>
    <row r="967" spans="2:12" s="279" customFormat="1">
      <c r="B967" s="363"/>
      <c r="C967" s="364"/>
      <c r="D967" s="365"/>
      <c r="E967" s="379"/>
      <c r="F967" s="358"/>
      <c r="G967" s="368"/>
      <c r="H967" s="393"/>
      <c r="I967" s="360"/>
      <c r="J967" s="360"/>
      <c r="K967" s="385"/>
      <c r="L967" s="386"/>
    </row>
    <row r="968" spans="2:12" s="279" customFormat="1">
      <c r="B968" s="363"/>
      <c r="C968" s="364"/>
      <c r="D968" s="365"/>
      <c r="E968" s="379"/>
      <c r="F968" s="358"/>
      <c r="G968" s="368"/>
      <c r="H968" s="393"/>
      <c r="I968" s="360"/>
      <c r="J968" s="360"/>
      <c r="K968" s="385"/>
      <c r="L968" s="386"/>
    </row>
    <row r="969" spans="2:12" s="279" customFormat="1">
      <c r="B969" s="363"/>
      <c r="C969" s="364"/>
      <c r="D969" s="365"/>
      <c r="E969" s="379"/>
      <c r="F969" s="358"/>
      <c r="G969" s="368"/>
      <c r="H969" s="393"/>
      <c r="I969" s="360"/>
      <c r="J969" s="360"/>
      <c r="K969" s="385"/>
      <c r="L969" s="386"/>
    </row>
    <row r="970" spans="2:12" s="279" customFormat="1">
      <c r="B970" s="363"/>
      <c r="C970" s="364"/>
      <c r="D970" s="365"/>
      <c r="E970" s="379"/>
      <c r="F970" s="358"/>
      <c r="G970" s="368"/>
      <c r="H970" s="393"/>
      <c r="I970" s="360"/>
      <c r="J970" s="360"/>
      <c r="K970" s="385"/>
      <c r="L970" s="386"/>
    </row>
    <row r="971" spans="2:12" s="279" customFormat="1">
      <c r="B971" s="363"/>
      <c r="C971" s="364"/>
      <c r="D971" s="365"/>
      <c r="E971" s="379"/>
      <c r="F971" s="358"/>
      <c r="G971" s="368"/>
      <c r="H971" s="393"/>
      <c r="I971" s="360"/>
      <c r="J971" s="360"/>
      <c r="K971" s="385"/>
      <c r="L971" s="386"/>
    </row>
    <row r="972" spans="2:12" s="279" customFormat="1">
      <c r="B972" s="363"/>
      <c r="C972" s="364"/>
      <c r="D972" s="365"/>
      <c r="E972" s="379"/>
      <c r="F972" s="358"/>
      <c r="G972" s="368"/>
      <c r="H972" s="393"/>
      <c r="I972" s="360"/>
      <c r="J972" s="360"/>
      <c r="K972" s="385"/>
      <c r="L972" s="386"/>
    </row>
    <row r="973" spans="2:12" s="279" customFormat="1">
      <c r="B973" s="363"/>
      <c r="C973" s="364"/>
      <c r="D973" s="365"/>
      <c r="E973" s="379"/>
      <c r="F973" s="358"/>
      <c r="G973" s="368"/>
      <c r="H973" s="393"/>
      <c r="I973" s="360"/>
      <c r="J973" s="360"/>
      <c r="K973" s="385"/>
      <c r="L973" s="386"/>
    </row>
    <row r="974" spans="2:12" s="279" customFormat="1">
      <c r="B974" s="363"/>
      <c r="C974" s="364"/>
      <c r="D974" s="365"/>
      <c r="E974" s="379"/>
      <c r="F974" s="358"/>
      <c r="G974" s="368"/>
      <c r="H974" s="393"/>
      <c r="I974" s="360"/>
      <c r="J974" s="360"/>
      <c r="K974" s="385"/>
      <c r="L974" s="386"/>
    </row>
    <row r="975" spans="2:12" s="279" customFormat="1">
      <c r="B975" s="363"/>
      <c r="C975" s="364"/>
      <c r="D975" s="365"/>
      <c r="E975" s="379"/>
      <c r="F975" s="358"/>
      <c r="G975" s="368"/>
      <c r="H975" s="393"/>
      <c r="I975" s="360"/>
      <c r="J975" s="360"/>
      <c r="K975" s="385"/>
      <c r="L975" s="386"/>
    </row>
    <row r="976" spans="2:12" s="279" customFormat="1">
      <c r="B976" s="363"/>
      <c r="C976" s="364"/>
      <c r="D976" s="365"/>
      <c r="E976" s="379"/>
      <c r="F976" s="358"/>
      <c r="G976" s="368"/>
      <c r="H976" s="393"/>
      <c r="I976" s="360"/>
      <c r="J976" s="360"/>
      <c r="K976" s="385"/>
      <c r="L976" s="386"/>
    </row>
    <row r="977" spans="2:12" s="279" customFormat="1">
      <c r="B977" s="363"/>
      <c r="C977" s="364"/>
      <c r="D977" s="365"/>
      <c r="E977" s="379"/>
      <c r="F977" s="358"/>
      <c r="G977" s="368"/>
      <c r="H977" s="393"/>
      <c r="I977" s="360"/>
      <c r="J977" s="360"/>
      <c r="K977" s="385"/>
      <c r="L977" s="386"/>
    </row>
    <row r="978" spans="2:12" s="279" customFormat="1">
      <c r="B978" s="363"/>
      <c r="C978" s="364"/>
      <c r="D978" s="365"/>
      <c r="E978" s="379"/>
      <c r="F978" s="358"/>
      <c r="G978" s="368"/>
      <c r="H978" s="393"/>
      <c r="I978" s="360"/>
      <c r="J978" s="360"/>
      <c r="K978" s="385"/>
      <c r="L978" s="386"/>
    </row>
    <row r="979" spans="2:12" s="279" customFormat="1">
      <c r="B979" s="363"/>
      <c r="C979" s="364"/>
      <c r="D979" s="365"/>
      <c r="E979" s="379"/>
      <c r="F979" s="358"/>
      <c r="G979" s="368"/>
      <c r="H979" s="393"/>
      <c r="I979" s="360"/>
      <c r="J979" s="360"/>
      <c r="K979" s="385"/>
      <c r="L979" s="386"/>
    </row>
    <row r="980" spans="2:12" s="279" customFormat="1">
      <c r="B980" s="363"/>
      <c r="C980" s="364"/>
      <c r="D980" s="365"/>
      <c r="E980" s="379"/>
      <c r="F980" s="358"/>
      <c r="G980" s="368"/>
      <c r="H980" s="393"/>
      <c r="I980" s="360"/>
      <c r="J980" s="360"/>
      <c r="K980" s="385"/>
      <c r="L980" s="386"/>
    </row>
    <row r="981" spans="2:12" s="279" customFormat="1">
      <c r="B981" s="363"/>
      <c r="C981" s="364"/>
      <c r="D981" s="365"/>
      <c r="E981" s="379"/>
      <c r="F981" s="358"/>
      <c r="G981" s="368"/>
      <c r="H981" s="393"/>
      <c r="I981" s="360"/>
      <c r="J981" s="360"/>
      <c r="K981" s="385"/>
      <c r="L981" s="386"/>
    </row>
    <row r="982" spans="2:12" s="279" customFormat="1">
      <c r="B982" s="363"/>
      <c r="C982" s="364"/>
      <c r="D982" s="365"/>
      <c r="E982" s="379"/>
      <c r="F982" s="358"/>
      <c r="G982" s="368"/>
      <c r="H982" s="393"/>
      <c r="I982" s="360"/>
      <c r="J982" s="360"/>
      <c r="K982" s="385"/>
      <c r="L982" s="386"/>
    </row>
    <row r="983" spans="2:12" s="279" customFormat="1">
      <c r="B983" s="363"/>
      <c r="C983" s="364"/>
      <c r="D983" s="365"/>
      <c r="E983" s="379"/>
      <c r="F983" s="358"/>
      <c r="G983" s="368"/>
      <c r="H983" s="393"/>
      <c r="I983" s="360"/>
      <c r="J983" s="360"/>
      <c r="K983" s="385"/>
      <c r="L983" s="386"/>
    </row>
    <row r="984" spans="2:12" s="279" customFormat="1">
      <c r="B984" s="363"/>
      <c r="C984" s="364"/>
      <c r="D984" s="365"/>
      <c r="E984" s="379"/>
      <c r="F984" s="358"/>
      <c r="G984" s="368"/>
      <c r="H984" s="393"/>
      <c r="I984" s="360"/>
      <c r="J984" s="360"/>
      <c r="K984" s="385"/>
      <c r="L984" s="386"/>
    </row>
    <row r="985" spans="2:12" s="279" customFormat="1">
      <c r="B985" s="363"/>
      <c r="C985" s="364"/>
      <c r="D985" s="365"/>
      <c r="E985" s="379"/>
      <c r="F985" s="358"/>
      <c r="G985" s="368"/>
      <c r="H985" s="393"/>
      <c r="I985" s="360"/>
      <c r="J985" s="360"/>
      <c r="K985" s="385"/>
      <c r="L985" s="386"/>
    </row>
    <row r="986" spans="2:12" s="279" customFormat="1">
      <c r="B986" s="363"/>
      <c r="C986" s="364"/>
      <c r="D986" s="365"/>
      <c r="E986" s="379"/>
      <c r="F986" s="358"/>
      <c r="G986" s="368"/>
      <c r="H986" s="393"/>
      <c r="I986" s="360"/>
      <c r="J986" s="360"/>
      <c r="K986" s="385"/>
      <c r="L986" s="386"/>
    </row>
    <row r="987" spans="2:12" s="279" customFormat="1">
      <c r="B987" s="363"/>
      <c r="C987" s="372"/>
      <c r="D987" s="365"/>
      <c r="E987" s="357"/>
      <c r="F987" s="373"/>
      <c r="G987" s="368"/>
      <c r="H987" s="377"/>
      <c r="I987" s="391"/>
      <c r="J987" s="360"/>
      <c r="K987" s="385"/>
      <c r="L987" s="386"/>
    </row>
    <row r="988" spans="2:12" s="279" customFormat="1">
      <c r="B988" s="394"/>
      <c r="C988" s="395"/>
      <c r="D988" s="380"/>
      <c r="E988" s="382"/>
      <c r="F988" s="396"/>
      <c r="G988" s="368"/>
      <c r="H988" s="393"/>
      <c r="I988" s="391"/>
      <c r="J988" s="360"/>
      <c r="K988" s="385"/>
      <c r="L988" s="386"/>
    </row>
    <row r="989" spans="2:12" s="279" customFormat="1">
      <c r="B989" s="363"/>
      <c r="C989" s="364"/>
      <c r="D989" s="365"/>
      <c r="E989" s="379"/>
      <c r="F989" s="358"/>
      <c r="G989" s="368"/>
      <c r="H989" s="393"/>
      <c r="I989" s="360"/>
      <c r="J989" s="360"/>
      <c r="K989" s="385"/>
      <c r="L989" s="386"/>
    </row>
    <row r="990" spans="2:12" s="279" customFormat="1">
      <c r="B990" s="363"/>
      <c r="C990" s="364"/>
      <c r="D990" s="365"/>
      <c r="E990" s="379"/>
      <c r="F990" s="358"/>
      <c r="G990" s="368"/>
      <c r="H990" s="393"/>
      <c r="I990" s="360"/>
      <c r="J990" s="360"/>
      <c r="K990" s="385"/>
      <c r="L990" s="386"/>
    </row>
    <row r="991" spans="2:12" s="279" customFormat="1">
      <c r="B991" s="363"/>
      <c r="C991" s="364"/>
      <c r="D991" s="365"/>
      <c r="E991" s="379"/>
      <c r="F991" s="358"/>
      <c r="G991" s="368"/>
      <c r="H991" s="393"/>
      <c r="I991" s="360"/>
      <c r="J991" s="360"/>
      <c r="K991" s="385"/>
      <c r="L991" s="386"/>
    </row>
    <row r="992" spans="2:12" s="279" customFormat="1">
      <c r="B992" s="398"/>
      <c r="C992" s="399"/>
      <c r="D992" s="400"/>
      <c r="E992" s="379"/>
      <c r="F992" s="401"/>
      <c r="G992" s="368"/>
      <c r="H992" s="402"/>
      <c r="I992" s="403"/>
      <c r="J992" s="403"/>
      <c r="K992" s="385"/>
      <c r="L992" s="386"/>
    </row>
    <row r="993" spans="2:12" s="279" customFormat="1">
      <c r="B993" s="363"/>
      <c r="C993" s="364"/>
      <c r="D993" s="365"/>
      <c r="E993" s="379"/>
      <c r="F993" s="358"/>
      <c r="G993" s="368"/>
      <c r="H993" s="393"/>
      <c r="I993" s="360"/>
      <c r="J993" s="360"/>
      <c r="K993" s="385"/>
      <c r="L993" s="386"/>
    </row>
    <row r="994" spans="2:12" s="279" customFormat="1">
      <c r="B994" s="398"/>
      <c r="C994" s="364"/>
      <c r="D994" s="365"/>
      <c r="E994" s="379"/>
      <c r="F994" s="358"/>
      <c r="G994" s="368"/>
      <c r="H994" s="393"/>
      <c r="I994" s="360"/>
      <c r="J994" s="360"/>
      <c r="K994" s="385"/>
      <c r="L994" s="386"/>
    </row>
    <row r="995" spans="2:12" s="279" customFormat="1">
      <c r="B995" s="363"/>
      <c r="C995" s="364"/>
      <c r="D995" s="365"/>
      <c r="E995" s="379"/>
      <c r="F995" s="358"/>
      <c r="G995" s="368"/>
      <c r="H995" s="393"/>
      <c r="I995" s="360"/>
      <c r="J995" s="360"/>
      <c r="K995" s="385"/>
      <c r="L995" s="386"/>
    </row>
    <row r="996" spans="2:12" s="279" customFormat="1">
      <c r="B996" s="398"/>
      <c r="C996" s="364"/>
      <c r="D996" s="365"/>
      <c r="E996" s="379"/>
      <c r="F996" s="358"/>
      <c r="G996" s="368"/>
      <c r="H996" s="393"/>
      <c r="I996" s="360"/>
      <c r="J996" s="360"/>
      <c r="K996" s="385"/>
      <c r="L996" s="386"/>
    </row>
    <row r="997" spans="2:12" s="279" customFormat="1">
      <c r="B997" s="363"/>
      <c r="C997" s="364"/>
      <c r="D997" s="365"/>
      <c r="E997" s="379"/>
      <c r="F997" s="358"/>
      <c r="G997" s="368"/>
      <c r="H997" s="393"/>
      <c r="I997" s="360"/>
      <c r="J997" s="360"/>
      <c r="K997" s="385"/>
      <c r="L997" s="386"/>
    </row>
    <row r="998" spans="2:12" s="279" customFormat="1">
      <c r="B998" s="398"/>
      <c r="C998" s="364"/>
      <c r="D998" s="365"/>
      <c r="E998" s="379"/>
      <c r="F998" s="358"/>
      <c r="G998" s="368"/>
      <c r="H998" s="366"/>
      <c r="I998" s="360"/>
      <c r="J998" s="360"/>
      <c r="K998" s="385"/>
      <c r="L998" s="386"/>
    </row>
    <row r="999" spans="2:12" s="279" customFormat="1">
      <c r="B999" s="363"/>
      <c r="C999" s="364"/>
      <c r="D999" s="365"/>
      <c r="E999" s="379"/>
      <c r="F999" s="358"/>
      <c r="G999" s="368"/>
      <c r="H999" s="393"/>
      <c r="I999" s="360"/>
      <c r="J999" s="360"/>
      <c r="K999" s="385"/>
      <c r="L999" s="386"/>
    </row>
    <row r="1000" spans="2:12" s="279" customFormat="1">
      <c r="B1000" s="365"/>
      <c r="C1000" s="364"/>
      <c r="D1000" s="365"/>
      <c r="E1000" s="357"/>
      <c r="F1000" s="358"/>
      <c r="G1000" s="368"/>
      <c r="H1000" s="366"/>
      <c r="I1000" s="360"/>
      <c r="J1000" s="360"/>
      <c r="K1000" s="385"/>
      <c r="L1000" s="386"/>
    </row>
    <row r="1001" spans="2:12" s="279" customFormat="1">
      <c r="B1001" s="365"/>
      <c r="C1001" s="364"/>
      <c r="D1001" s="365"/>
      <c r="E1001" s="357"/>
      <c r="F1001" s="358"/>
      <c r="G1001" s="368"/>
      <c r="H1001" s="366"/>
      <c r="I1001" s="360"/>
      <c r="J1001" s="360"/>
      <c r="K1001" s="385"/>
      <c r="L1001" s="386"/>
    </row>
    <row r="1002" spans="2:12" s="279" customFormat="1">
      <c r="B1002" s="365"/>
      <c r="C1002" s="364"/>
      <c r="D1002" s="365"/>
      <c r="E1002" s="357"/>
      <c r="F1002" s="358"/>
      <c r="G1002" s="368"/>
      <c r="H1002" s="366"/>
      <c r="I1002" s="360"/>
      <c r="J1002" s="360"/>
      <c r="K1002" s="385"/>
      <c r="L1002" s="386"/>
    </row>
    <row r="1003" spans="2:12" s="279" customFormat="1">
      <c r="B1003" s="365"/>
      <c r="C1003" s="364"/>
      <c r="D1003" s="365"/>
      <c r="E1003" s="357"/>
      <c r="F1003" s="358"/>
      <c r="G1003" s="368"/>
      <c r="H1003" s="366"/>
      <c r="I1003" s="360"/>
      <c r="J1003" s="360"/>
      <c r="K1003" s="385"/>
      <c r="L1003" s="386"/>
    </row>
    <row r="1004" spans="2:12" s="279" customFormat="1">
      <c r="B1004" s="365"/>
      <c r="C1004" s="364"/>
      <c r="D1004" s="365"/>
      <c r="E1004" s="357"/>
      <c r="F1004" s="358"/>
      <c r="G1004" s="368"/>
      <c r="H1004" s="366"/>
      <c r="I1004" s="360"/>
      <c r="J1004" s="360"/>
      <c r="K1004" s="385"/>
      <c r="L1004" s="386"/>
    </row>
    <row r="1005" spans="2:12" s="279" customFormat="1">
      <c r="B1005" s="380"/>
      <c r="C1005" s="381"/>
      <c r="D1005" s="365"/>
      <c r="E1005" s="357"/>
      <c r="F1005" s="358"/>
      <c r="G1005" s="368"/>
      <c r="H1005" s="366"/>
      <c r="I1005" s="360"/>
      <c r="J1005" s="360"/>
      <c r="K1005" s="385"/>
      <c r="L1005" s="386"/>
    </row>
    <row r="1006" spans="2:12" s="279" customFormat="1">
      <c r="B1006" s="404"/>
      <c r="C1006" s="356"/>
      <c r="D1006" s="355"/>
      <c r="E1006" s="379"/>
      <c r="F1006" s="405"/>
      <c r="G1006" s="368"/>
      <c r="H1006" s="374"/>
      <c r="I1006" s="406"/>
      <c r="J1006" s="360"/>
      <c r="K1006" s="385"/>
      <c r="L1006" s="386"/>
    </row>
    <row r="1007" spans="2:12" s="279" customFormat="1">
      <c r="B1007" s="404"/>
      <c r="C1007" s="356"/>
      <c r="D1007" s="355"/>
      <c r="E1007" s="379"/>
      <c r="F1007" s="405"/>
      <c r="G1007" s="368"/>
      <c r="H1007" s="374"/>
      <c r="I1007" s="406"/>
      <c r="J1007" s="360"/>
      <c r="K1007" s="385"/>
      <c r="L1007" s="386"/>
    </row>
    <row r="1008" spans="2:12" s="279" customFormat="1">
      <c r="B1008" s="404"/>
      <c r="C1008" s="356"/>
      <c r="D1008" s="355"/>
      <c r="E1008" s="379"/>
      <c r="F1008" s="405"/>
      <c r="G1008" s="368"/>
      <c r="H1008" s="374"/>
      <c r="I1008" s="406"/>
      <c r="J1008" s="360"/>
      <c r="K1008" s="385"/>
      <c r="L1008" s="386"/>
    </row>
    <row r="1009" spans="2:12" s="279" customFormat="1">
      <c r="B1009" s="404"/>
      <c r="C1009" s="356"/>
      <c r="D1009" s="355"/>
      <c r="E1009" s="379"/>
      <c r="F1009" s="405"/>
      <c r="G1009" s="368"/>
      <c r="H1009" s="374"/>
      <c r="I1009" s="406"/>
      <c r="J1009" s="360"/>
      <c r="K1009" s="385"/>
      <c r="L1009" s="386"/>
    </row>
    <row r="1010" spans="2:12" s="279" customFormat="1">
      <c r="B1010" s="404"/>
      <c r="C1010" s="356"/>
      <c r="D1010" s="355"/>
      <c r="E1010" s="379"/>
      <c r="F1010" s="405"/>
      <c r="G1010" s="368"/>
      <c r="H1010" s="374"/>
      <c r="I1010" s="406"/>
      <c r="J1010" s="406"/>
      <c r="K1010" s="385"/>
      <c r="L1010" s="386"/>
    </row>
    <row r="1011" spans="2:12" s="279" customFormat="1">
      <c r="B1011" s="404"/>
      <c r="C1011" s="356"/>
      <c r="D1011" s="355"/>
      <c r="E1011" s="379"/>
      <c r="F1011" s="405"/>
      <c r="G1011" s="368"/>
      <c r="H1011" s="374"/>
      <c r="I1011" s="406"/>
      <c r="J1011" s="406"/>
      <c r="K1011" s="385"/>
      <c r="L1011" s="386"/>
    </row>
    <row r="1012" spans="2:12" s="279" customFormat="1">
      <c r="B1012" s="404"/>
      <c r="C1012" s="356"/>
      <c r="D1012" s="355"/>
      <c r="E1012" s="379"/>
      <c r="F1012" s="405"/>
      <c r="G1012" s="368"/>
      <c r="H1012" s="374"/>
      <c r="I1012" s="406"/>
      <c r="J1012" s="406"/>
      <c r="K1012" s="385"/>
      <c r="L1012" s="386"/>
    </row>
    <row r="1013" spans="2:12" s="279" customFormat="1">
      <c r="B1013" s="404"/>
      <c r="C1013" s="356"/>
      <c r="D1013" s="355"/>
      <c r="E1013" s="379"/>
      <c r="F1013" s="405"/>
      <c r="G1013" s="368"/>
      <c r="H1013" s="374"/>
      <c r="I1013" s="406"/>
      <c r="J1013" s="360"/>
      <c r="K1013" s="385"/>
      <c r="L1013" s="386"/>
    </row>
    <row r="1014" spans="2:12" s="279" customFormat="1">
      <c r="B1014" s="404"/>
      <c r="C1014" s="356"/>
      <c r="D1014" s="355"/>
      <c r="E1014" s="379"/>
      <c r="F1014" s="405"/>
      <c r="G1014" s="368"/>
      <c r="H1014" s="374"/>
      <c r="I1014" s="406"/>
      <c r="J1014" s="406"/>
      <c r="K1014" s="385"/>
      <c r="L1014" s="386"/>
    </row>
    <row r="1015" spans="2:12" s="279" customFormat="1">
      <c r="B1015" s="404"/>
      <c r="C1015" s="356"/>
      <c r="D1015" s="355"/>
      <c r="E1015" s="379"/>
      <c r="F1015" s="405"/>
      <c r="G1015" s="368"/>
      <c r="H1015" s="374"/>
      <c r="I1015" s="406"/>
      <c r="J1015" s="360"/>
      <c r="K1015" s="385"/>
      <c r="L1015" s="386"/>
    </row>
    <row r="1016" spans="2:12" s="279" customFormat="1">
      <c r="B1016" s="404"/>
      <c r="C1016" s="356"/>
      <c r="D1016" s="355"/>
      <c r="E1016" s="379"/>
      <c r="F1016" s="405"/>
      <c r="G1016" s="368"/>
      <c r="H1016" s="374"/>
      <c r="I1016" s="406"/>
      <c r="J1016" s="360"/>
      <c r="K1016" s="385"/>
      <c r="L1016" s="386"/>
    </row>
    <row r="1017" spans="2:12" s="279" customFormat="1">
      <c r="B1017" s="404"/>
      <c r="C1017" s="356"/>
      <c r="D1017" s="355"/>
      <c r="E1017" s="379"/>
      <c r="F1017" s="405"/>
      <c r="G1017" s="368"/>
      <c r="H1017" s="374"/>
      <c r="I1017" s="406"/>
      <c r="J1017" s="406"/>
      <c r="K1017" s="385"/>
      <c r="L1017" s="386"/>
    </row>
    <row r="1018" spans="2:12" s="279" customFormat="1">
      <c r="B1018" s="404"/>
      <c r="C1018" s="356"/>
      <c r="D1018" s="355"/>
      <c r="E1018" s="379"/>
      <c r="F1018" s="405"/>
      <c r="G1018" s="368"/>
      <c r="H1018" s="374"/>
      <c r="I1018" s="406"/>
      <c r="J1018" s="406"/>
      <c r="K1018" s="385"/>
      <c r="L1018" s="386"/>
    </row>
    <row r="1019" spans="2:12" s="279" customFormat="1">
      <c r="B1019" s="404"/>
      <c r="C1019" s="356"/>
      <c r="D1019" s="355"/>
      <c r="E1019" s="379"/>
      <c r="F1019" s="405"/>
      <c r="G1019" s="368"/>
      <c r="H1019" s="374"/>
      <c r="I1019" s="406"/>
      <c r="J1019" s="406"/>
      <c r="K1019" s="385"/>
      <c r="L1019" s="386"/>
    </row>
    <row r="1020" spans="2:12" s="279" customFormat="1">
      <c r="B1020" s="404"/>
      <c r="C1020" s="364"/>
      <c r="D1020" s="355"/>
      <c r="E1020" s="357"/>
      <c r="F1020" s="405"/>
      <c r="G1020" s="368"/>
      <c r="H1020" s="374"/>
      <c r="I1020" s="406"/>
      <c r="J1020" s="406"/>
      <c r="K1020" s="385"/>
      <c r="L1020" s="386"/>
    </row>
    <row r="1021" spans="2:12" s="279" customFormat="1">
      <c r="B1021" s="404"/>
      <c r="C1021" s="364"/>
      <c r="D1021" s="355"/>
      <c r="E1021" s="357"/>
      <c r="F1021" s="405"/>
      <c r="G1021" s="368"/>
      <c r="H1021" s="374"/>
      <c r="I1021" s="406"/>
      <c r="J1021" s="406"/>
      <c r="K1021" s="385"/>
      <c r="L1021" s="386"/>
    </row>
    <row r="1022" spans="2:12" s="279" customFormat="1">
      <c r="B1022" s="404"/>
      <c r="C1022" s="356"/>
      <c r="D1022" s="355"/>
      <c r="E1022" s="357"/>
      <c r="F1022" s="405"/>
      <c r="G1022" s="368"/>
      <c r="H1022" s="374"/>
      <c r="I1022" s="406"/>
      <c r="J1022" s="406"/>
      <c r="K1022" s="385"/>
      <c r="L1022" s="386"/>
    </row>
    <row r="1023" spans="2:12" s="279" customFormat="1">
      <c r="B1023" s="407"/>
      <c r="C1023" s="408"/>
      <c r="D1023" s="409"/>
      <c r="E1023" s="410"/>
      <c r="F1023" s="411"/>
      <c r="G1023" s="368"/>
      <c r="H1023" s="412"/>
      <c r="I1023" s="406"/>
      <c r="J1023" s="360"/>
      <c r="K1023" s="385"/>
      <c r="L1023" s="386"/>
    </row>
    <row r="1024" spans="2:12" s="279" customFormat="1">
      <c r="B1024" s="413"/>
      <c r="C1024" s="414"/>
      <c r="D1024" s="409"/>
      <c r="E1024" s="410"/>
      <c r="F1024" s="411"/>
      <c r="G1024" s="368"/>
      <c r="H1024" s="412"/>
      <c r="I1024" s="406"/>
      <c r="J1024" s="360"/>
      <c r="K1024" s="385"/>
      <c r="L1024" s="386"/>
    </row>
    <row r="1025" spans="2:12" s="279" customFormat="1">
      <c r="B1025" s="413"/>
      <c r="C1025" s="414"/>
      <c r="D1025" s="409"/>
      <c r="E1025" s="415"/>
      <c r="F1025" s="411"/>
      <c r="G1025" s="368"/>
      <c r="H1025" s="412"/>
      <c r="I1025" s="406"/>
      <c r="J1025" s="360"/>
      <c r="K1025" s="385"/>
      <c r="L1025" s="386"/>
    </row>
    <row r="1026" spans="2:12" s="279" customFormat="1">
      <c r="B1026" s="416"/>
      <c r="C1026" s="417"/>
      <c r="D1026" s="409"/>
      <c r="E1026" s="415"/>
      <c r="F1026" s="411"/>
      <c r="G1026" s="368"/>
      <c r="H1026" s="412"/>
      <c r="I1026" s="406"/>
      <c r="J1026" s="360"/>
      <c r="K1026" s="385"/>
      <c r="L1026" s="386"/>
    </row>
    <row r="1027" spans="2:12" s="279" customFormat="1">
      <c r="B1027" s="416"/>
      <c r="C1027" s="417"/>
      <c r="D1027" s="409"/>
      <c r="E1027" s="415"/>
      <c r="F1027" s="411"/>
      <c r="G1027" s="368"/>
      <c r="H1027" s="412"/>
      <c r="I1027" s="406"/>
      <c r="J1027" s="360"/>
      <c r="K1027" s="385"/>
      <c r="L1027" s="386"/>
    </row>
    <row r="1028" spans="2:12" s="279" customFormat="1">
      <c r="B1028" s="416"/>
      <c r="C1028" s="417"/>
      <c r="D1028" s="409"/>
      <c r="E1028" s="415"/>
      <c r="F1028" s="411"/>
      <c r="G1028" s="368"/>
      <c r="H1028" s="412"/>
      <c r="I1028" s="406"/>
      <c r="J1028" s="360"/>
      <c r="K1028" s="385"/>
      <c r="L1028" s="386"/>
    </row>
    <row r="1029" spans="2:12" s="279" customFormat="1">
      <c r="B1029" s="416"/>
      <c r="C1029" s="417"/>
      <c r="D1029" s="409"/>
      <c r="E1029" s="415"/>
      <c r="F1029" s="411"/>
      <c r="G1029" s="368"/>
      <c r="H1029" s="412"/>
      <c r="I1029" s="406"/>
      <c r="J1029" s="406"/>
      <c r="K1029" s="385"/>
      <c r="L1029" s="386"/>
    </row>
    <row r="1030" spans="2:12" s="279" customFormat="1">
      <c r="B1030" s="413"/>
      <c r="C1030" s="417"/>
      <c r="D1030" s="409"/>
      <c r="E1030" s="415"/>
      <c r="F1030" s="411"/>
      <c r="G1030" s="368"/>
      <c r="H1030" s="412"/>
      <c r="I1030" s="406"/>
      <c r="J1030" s="360"/>
      <c r="K1030" s="385"/>
      <c r="L1030" s="386"/>
    </row>
    <row r="1031" spans="2:12" s="279" customFormat="1">
      <c r="B1031" s="413"/>
      <c r="C1031" s="417"/>
      <c r="D1031" s="409"/>
      <c r="E1031" s="415"/>
      <c r="F1031" s="411"/>
      <c r="G1031" s="368"/>
      <c r="H1031" s="412"/>
      <c r="I1031" s="406"/>
      <c r="J1031" s="360"/>
      <c r="K1031" s="385"/>
      <c r="L1031" s="386"/>
    </row>
    <row r="1032" spans="2:12" s="279" customFormat="1">
      <c r="B1032" s="413"/>
      <c r="C1032" s="417"/>
      <c r="D1032" s="409"/>
      <c r="E1032" s="415"/>
      <c r="F1032" s="411"/>
      <c r="G1032" s="368"/>
      <c r="H1032" s="412"/>
      <c r="I1032" s="406"/>
      <c r="J1032" s="360"/>
      <c r="K1032" s="385"/>
      <c r="L1032" s="386"/>
    </row>
    <row r="1033" spans="2:12" s="279" customFormat="1">
      <c r="B1033" s="413"/>
      <c r="C1033" s="417"/>
      <c r="D1033" s="409"/>
      <c r="E1033" s="415"/>
      <c r="F1033" s="411"/>
      <c r="G1033" s="368"/>
      <c r="H1033" s="412"/>
      <c r="I1033" s="406"/>
      <c r="J1033" s="360"/>
      <c r="K1033" s="385"/>
      <c r="L1033" s="386"/>
    </row>
    <row r="1034" spans="2:12" s="279" customFormat="1">
      <c r="B1034" s="413"/>
      <c r="C1034" s="417"/>
      <c r="D1034" s="409"/>
      <c r="E1034" s="415"/>
      <c r="F1034" s="411"/>
      <c r="G1034" s="368"/>
      <c r="H1034" s="412"/>
      <c r="I1034" s="406"/>
      <c r="J1034" s="360"/>
      <c r="K1034" s="385"/>
      <c r="L1034" s="386"/>
    </row>
    <row r="1035" spans="2:12" s="279" customFormat="1">
      <c r="B1035" s="413"/>
      <c r="C1035" s="417"/>
      <c r="D1035" s="409"/>
      <c r="E1035" s="415"/>
      <c r="F1035" s="411"/>
      <c r="G1035" s="368"/>
      <c r="H1035" s="412"/>
      <c r="I1035" s="406"/>
      <c r="J1035" s="360"/>
      <c r="K1035" s="385"/>
      <c r="L1035" s="386"/>
    </row>
    <row r="1036" spans="2:12" s="279" customFormat="1">
      <c r="B1036" s="409"/>
      <c r="C1036" s="417"/>
      <c r="D1036" s="409"/>
      <c r="E1036" s="415"/>
      <c r="F1036" s="411"/>
      <c r="G1036" s="368"/>
      <c r="H1036" s="412"/>
      <c r="I1036" s="406"/>
      <c r="J1036" s="360"/>
      <c r="K1036" s="385"/>
      <c r="L1036" s="386"/>
    </row>
    <row r="1037" spans="2:12" s="279" customFormat="1">
      <c r="B1037" s="418"/>
      <c r="C1037" s="417"/>
      <c r="D1037" s="409"/>
      <c r="E1037" s="415"/>
      <c r="F1037" s="411"/>
      <c r="G1037" s="368"/>
      <c r="H1037" s="412"/>
      <c r="I1037" s="406"/>
      <c r="J1037" s="360"/>
      <c r="K1037" s="385"/>
      <c r="L1037" s="386"/>
    </row>
    <row r="1038" spans="2:12" s="279" customFormat="1">
      <c r="B1038" s="418"/>
      <c r="C1038" s="417"/>
      <c r="D1038" s="409"/>
      <c r="E1038" s="415"/>
      <c r="F1038" s="411"/>
      <c r="G1038" s="368"/>
      <c r="H1038" s="412"/>
      <c r="I1038" s="406"/>
      <c r="J1038" s="360"/>
      <c r="K1038" s="385"/>
      <c r="L1038" s="386"/>
    </row>
    <row r="1039" spans="2:12" s="279" customFormat="1">
      <c r="B1039" s="418"/>
      <c r="C1039" s="417"/>
      <c r="D1039" s="409"/>
      <c r="E1039" s="415"/>
      <c r="F1039" s="411"/>
      <c r="G1039" s="368"/>
      <c r="H1039" s="412"/>
      <c r="I1039" s="406"/>
      <c r="J1039" s="360"/>
      <c r="K1039" s="385"/>
      <c r="L1039" s="386"/>
    </row>
    <row r="1040" spans="2:12" s="279" customFormat="1">
      <c r="B1040" s="418"/>
      <c r="C1040" s="417"/>
      <c r="D1040" s="409"/>
      <c r="E1040" s="415"/>
      <c r="F1040" s="411"/>
      <c r="G1040" s="368"/>
      <c r="H1040" s="412"/>
      <c r="I1040" s="406"/>
      <c r="J1040" s="406"/>
      <c r="K1040" s="385"/>
      <c r="L1040" s="386"/>
    </row>
    <row r="1041" spans="2:12" s="279" customFormat="1">
      <c r="B1041" s="409"/>
      <c r="C1041" s="414"/>
      <c r="D1041" s="409"/>
      <c r="E1041" s="415"/>
      <c r="F1041" s="411"/>
      <c r="G1041" s="368"/>
      <c r="H1041" s="412"/>
      <c r="I1041" s="406"/>
      <c r="J1041" s="360"/>
      <c r="K1041" s="385"/>
      <c r="L1041" s="386"/>
    </row>
    <row r="1042" spans="2:12" s="279" customFormat="1">
      <c r="B1042" s="409"/>
      <c r="C1042" s="417"/>
      <c r="D1042" s="409"/>
      <c r="E1042" s="415"/>
      <c r="F1042" s="411"/>
      <c r="G1042" s="368"/>
      <c r="H1042" s="412"/>
      <c r="I1042" s="406"/>
      <c r="J1042" s="360"/>
      <c r="K1042" s="385"/>
      <c r="L1042" s="386"/>
    </row>
    <row r="1043" spans="2:12" s="279" customFormat="1">
      <c r="B1043" s="409"/>
      <c r="C1043" s="417"/>
      <c r="D1043" s="409"/>
      <c r="E1043" s="415"/>
      <c r="F1043" s="411"/>
      <c r="G1043" s="368"/>
      <c r="H1043" s="412"/>
      <c r="I1043" s="406"/>
      <c r="J1043" s="360"/>
      <c r="K1043" s="385"/>
      <c r="L1043" s="386"/>
    </row>
    <row r="1044" spans="2:12" s="279" customFormat="1">
      <c r="B1044" s="409"/>
      <c r="C1044" s="417"/>
      <c r="D1044" s="409"/>
      <c r="E1044" s="415"/>
      <c r="F1044" s="411"/>
      <c r="G1044" s="368"/>
      <c r="H1044" s="412"/>
      <c r="I1044" s="406"/>
      <c r="J1044" s="360"/>
      <c r="K1044" s="385"/>
      <c r="L1044" s="386"/>
    </row>
    <row r="1045" spans="2:12" s="279" customFormat="1">
      <c r="B1045" s="409"/>
      <c r="C1045" s="417"/>
      <c r="D1045" s="409"/>
      <c r="E1045" s="415"/>
      <c r="F1045" s="411"/>
      <c r="G1045" s="368"/>
      <c r="H1045" s="412"/>
      <c r="I1045" s="406"/>
      <c r="J1045" s="406"/>
      <c r="K1045" s="385"/>
      <c r="L1045" s="386"/>
    </row>
    <row r="1046" spans="2:12" s="279" customFormat="1">
      <c r="B1046" s="409"/>
      <c r="C1046" s="417"/>
      <c r="D1046" s="409"/>
      <c r="E1046" s="415"/>
      <c r="F1046" s="411"/>
      <c r="G1046" s="368"/>
      <c r="H1046" s="412"/>
      <c r="I1046" s="406"/>
      <c r="J1046" s="360"/>
      <c r="K1046" s="385"/>
      <c r="L1046" s="386"/>
    </row>
    <row r="1047" spans="2:12" s="279" customFormat="1">
      <c r="B1047" s="418"/>
      <c r="C1047" s="417"/>
      <c r="D1047" s="409"/>
      <c r="E1047" s="415"/>
      <c r="F1047" s="411"/>
      <c r="G1047" s="368"/>
      <c r="H1047" s="412"/>
      <c r="I1047" s="406"/>
      <c r="J1047" s="360"/>
      <c r="K1047" s="385"/>
      <c r="L1047" s="386"/>
    </row>
    <row r="1048" spans="2:12" s="279" customFormat="1">
      <c r="B1048" s="418"/>
      <c r="C1048" s="417"/>
      <c r="D1048" s="409"/>
      <c r="E1048" s="415"/>
      <c r="F1048" s="411"/>
      <c r="G1048" s="368"/>
      <c r="H1048" s="412"/>
      <c r="I1048" s="406"/>
      <c r="J1048" s="360"/>
      <c r="K1048" s="385"/>
      <c r="L1048" s="386"/>
    </row>
    <row r="1049" spans="2:12" s="279" customFormat="1">
      <c r="B1049" s="418"/>
      <c r="C1049" s="417"/>
      <c r="D1049" s="409"/>
      <c r="E1049" s="415"/>
      <c r="F1049" s="411"/>
      <c r="G1049" s="368"/>
      <c r="H1049" s="412"/>
      <c r="I1049" s="406"/>
      <c r="J1049" s="360"/>
      <c r="K1049" s="385"/>
      <c r="L1049" s="386"/>
    </row>
    <row r="1050" spans="2:12" s="279" customFormat="1">
      <c r="B1050" s="418"/>
      <c r="C1050" s="417"/>
      <c r="D1050" s="409"/>
      <c r="E1050" s="415"/>
      <c r="F1050" s="411"/>
      <c r="G1050" s="368"/>
      <c r="H1050" s="412"/>
      <c r="I1050" s="406"/>
      <c r="J1050" s="406"/>
      <c r="K1050" s="385"/>
      <c r="L1050" s="386"/>
    </row>
    <row r="1051" spans="2:12" s="279" customFormat="1">
      <c r="B1051" s="409"/>
      <c r="C1051" s="417"/>
      <c r="D1051" s="409"/>
      <c r="E1051" s="415"/>
      <c r="F1051" s="411"/>
      <c r="G1051" s="368"/>
      <c r="H1051" s="412"/>
      <c r="I1051" s="406"/>
      <c r="J1051" s="360"/>
      <c r="K1051" s="385"/>
      <c r="L1051" s="386"/>
    </row>
    <row r="1052" spans="2:12" s="279" customFormat="1">
      <c r="B1052" s="418"/>
      <c r="C1052" s="417"/>
      <c r="D1052" s="409"/>
      <c r="E1052" s="415"/>
      <c r="F1052" s="411"/>
      <c r="G1052" s="368"/>
      <c r="H1052" s="412"/>
      <c r="I1052" s="406"/>
      <c r="J1052" s="360"/>
      <c r="K1052" s="385"/>
      <c r="L1052" s="386"/>
    </row>
    <row r="1053" spans="2:12" s="279" customFormat="1">
      <c r="B1053" s="418"/>
      <c r="C1053" s="417"/>
      <c r="D1053" s="414"/>
      <c r="E1053" s="415"/>
      <c r="F1053" s="411"/>
      <c r="G1053" s="368"/>
      <c r="H1053" s="412"/>
      <c r="I1053" s="406"/>
      <c r="J1053" s="360"/>
      <c r="K1053" s="385"/>
      <c r="L1053" s="386"/>
    </row>
    <row r="1054" spans="2:12" s="279" customFormat="1">
      <c r="B1054" s="418"/>
      <c r="C1054" s="417"/>
      <c r="D1054" s="414"/>
      <c r="E1054" s="415"/>
      <c r="F1054" s="411"/>
      <c r="G1054" s="368"/>
      <c r="H1054" s="412"/>
      <c r="I1054" s="406"/>
      <c r="J1054" s="360"/>
      <c r="K1054" s="385"/>
      <c r="L1054" s="386"/>
    </row>
    <row r="1055" spans="2:12" s="279" customFormat="1">
      <c r="B1055" s="418"/>
      <c r="C1055" s="417"/>
      <c r="D1055" s="409"/>
      <c r="E1055" s="415"/>
      <c r="F1055" s="411"/>
      <c r="G1055" s="368"/>
      <c r="H1055" s="412"/>
      <c r="I1055" s="406"/>
      <c r="J1055" s="406"/>
      <c r="K1055" s="385"/>
      <c r="L1055" s="386"/>
    </row>
    <row r="1056" spans="2:12" s="279" customFormat="1">
      <c r="B1056" s="409"/>
      <c r="C1056" s="417"/>
      <c r="D1056" s="409"/>
      <c r="E1056" s="415"/>
      <c r="F1056" s="411"/>
      <c r="G1056" s="368"/>
      <c r="H1056" s="412"/>
      <c r="I1056" s="406"/>
      <c r="J1056" s="360"/>
      <c r="K1056" s="385"/>
      <c r="L1056" s="386"/>
    </row>
    <row r="1057" spans="2:12" s="279" customFormat="1">
      <c r="B1057" s="418"/>
      <c r="C1057" s="417"/>
      <c r="D1057" s="409"/>
      <c r="E1057" s="415"/>
      <c r="F1057" s="411"/>
      <c r="G1057" s="368"/>
      <c r="H1057" s="412"/>
      <c r="I1057" s="406"/>
      <c r="J1057" s="360"/>
      <c r="K1057" s="385"/>
      <c r="L1057" s="386"/>
    </row>
    <row r="1058" spans="2:12" s="279" customFormat="1">
      <c r="B1058" s="418"/>
      <c r="C1058" s="417"/>
      <c r="D1058" s="409"/>
      <c r="E1058" s="415"/>
      <c r="F1058" s="411"/>
      <c r="G1058" s="368"/>
      <c r="H1058" s="412"/>
      <c r="I1058" s="406"/>
      <c r="J1058" s="360"/>
      <c r="K1058" s="385"/>
      <c r="L1058" s="386"/>
    </row>
    <row r="1059" spans="2:12" s="279" customFormat="1">
      <c r="B1059" s="418"/>
      <c r="C1059" s="417"/>
      <c r="D1059" s="409"/>
      <c r="E1059" s="415"/>
      <c r="F1059" s="411"/>
      <c r="G1059" s="368"/>
      <c r="H1059" s="412"/>
      <c r="I1059" s="406"/>
      <c r="J1059" s="360"/>
      <c r="K1059" s="385"/>
      <c r="L1059" s="386"/>
    </row>
    <row r="1060" spans="2:12" s="279" customFormat="1">
      <c r="B1060" s="418"/>
      <c r="C1060" s="417"/>
      <c r="D1060" s="409"/>
      <c r="E1060" s="415"/>
      <c r="F1060" s="411"/>
      <c r="G1060" s="368"/>
      <c r="H1060" s="412"/>
      <c r="I1060" s="406"/>
      <c r="J1060" s="406"/>
      <c r="K1060" s="385"/>
      <c r="L1060" s="386"/>
    </row>
    <row r="1061" spans="2:12" s="279" customFormat="1">
      <c r="B1061" s="409"/>
      <c r="C1061" s="417"/>
      <c r="D1061" s="409"/>
      <c r="E1061" s="415"/>
      <c r="F1061" s="411"/>
      <c r="G1061" s="368"/>
      <c r="H1061" s="412"/>
      <c r="I1061" s="406"/>
      <c r="J1061" s="360"/>
      <c r="K1061" s="385"/>
      <c r="L1061" s="386"/>
    </row>
    <row r="1062" spans="2:12" s="279" customFormat="1">
      <c r="B1062" s="409"/>
      <c r="C1062" s="417"/>
      <c r="D1062" s="409"/>
      <c r="E1062" s="415"/>
      <c r="F1062" s="411"/>
      <c r="G1062" s="368"/>
      <c r="H1062" s="412"/>
      <c r="I1062" s="406"/>
      <c r="J1062" s="360"/>
      <c r="K1062" s="385"/>
      <c r="L1062" s="386"/>
    </row>
    <row r="1063" spans="2:12" s="279" customFormat="1">
      <c r="B1063" s="409"/>
      <c r="C1063" s="417"/>
      <c r="D1063" s="409"/>
      <c r="E1063" s="415"/>
      <c r="F1063" s="411"/>
      <c r="G1063" s="368"/>
      <c r="H1063" s="412"/>
      <c r="I1063" s="406"/>
      <c r="J1063" s="360"/>
      <c r="K1063" s="385"/>
      <c r="L1063" s="386"/>
    </row>
    <row r="1064" spans="2:12" s="279" customFormat="1">
      <c r="B1064" s="409"/>
      <c r="C1064" s="419"/>
      <c r="D1064" s="409"/>
      <c r="E1064" s="410"/>
      <c r="F1064" s="411"/>
      <c r="G1064" s="368"/>
      <c r="H1064" s="412"/>
      <c r="I1064" s="406"/>
      <c r="J1064" s="406"/>
      <c r="K1064" s="385"/>
      <c r="L1064" s="386"/>
    </row>
    <row r="1065" spans="2:12" s="279" customFormat="1">
      <c r="B1065" s="355"/>
      <c r="C1065" s="362"/>
      <c r="D1065" s="355"/>
      <c r="E1065" s="357"/>
      <c r="F1065" s="405"/>
      <c r="G1065" s="368"/>
      <c r="H1065" s="374"/>
      <c r="I1065" s="406"/>
      <c r="J1065" s="360"/>
      <c r="K1065" s="385"/>
      <c r="L1065" s="386"/>
    </row>
    <row r="1066" spans="2:12" s="279" customFormat="1">
      <c r="B1066" s="355"/>
      <c r="C1066" s="362"/>
      <c r="D1066" s="355"/>
      <c r="E1066" s="357"/>
      <c r="F1066" s="405"/>
      <c r="G1066" s="368"/>
      <c r="H1066" s="374"/>
      <c r="I1066" s="406"/>
      <c r="J1066" s="360"/>
      <c r="K1066" s="385"/>
      <c r="L1066" s="386"/>
    </row>
    <row r="1067" spans="2:12" s="279" customFormat="1">
      <c r="B1067" s="404"/>
      <c r="C1067" s="356"/>
      <c r="D1067" s="355"/>
      <c r="E1067" s="420"/>
      <c r="F1067" s="405"/>
      <c r="G1067" s="368"/>
      <c r="H1067" s="374"/>
      <c r="I1067" s="406"/>
      <c r="J1067" s="360"/>
      <c r="K1067" s="385"/>
      <c r="L1067" s="386"/>
    </row>
    <row r="1068" spans="2:12" s="279" customFormat="1">
      <c r="B1068" s="421"/>
      <c r="C1068" s="422"/>
      <c r="D1068" s="423"/>
      <c r="E1068" s="334"/>
      <c r="F1068" s="424"/>
      <c r="G1068" s="368"/>
      <c r="H1068" s="425"/>
      <c r="I1068" s="426"/>
      <c r="J1068" s="360"/>
      <c r="K1068" s="385"/>
      <c r="L1068" s="386"/>
    </row>
    <row r="1069" spans="2:12" s="279" customFormat="1">
      <c r="B1069" s="333"/>
      <c r="C1069" s="332"/>
      <c r="D1069" s="333"/>
      <c r="E1069" s="379"/>
      <c r="F1069" s="424"/>
      <c r="G1069" s="368"/>
      <c r="H1069" s="427"/>
      <c r="I1069" s="338"/>
      <c r="J1069" s="360"/>
      <c r="K1069" s="385"/>
      <c r="L1069" s="386"/>
    </row>
    <row r="1070" spans="2:12" s="279" customFormat="1">
      <c r="B1070" s="333"/>
      <c r="C1070" s="332"/>
      <c r="D1070" s="428"/>
      <c r="E1070" s="379"/>
      <c r="F1070" s="424"/>
      <c r="G1070" s="368"/>
      <c r="H1070" s="429"/>
      <c r="I1070" s="338"/>
      <c r="J1070" s="360"/>
      <c r="K1070" s="385"/>
      <c r="L1070" s="386"/>
    </row>
    <row r="1071" spans="2:12" s="279" customFormat="1">
      <c r="B1071" s="333"/>
      <c r="C1071" s="332"/>
      <c r="D1071" s="333"/>
      <c r="E1071" s="379"/>
      <c r="F1071" s="424"/>
      <c r="G1071" s="368"/>
      <c r="H1071" s="429"/>
      <c r="I1071" s="338"/>
      <c r="J1071" s="360"/>
      <c r="K1071" s="385"/>
      <c r="L1071" s="386"/>
    </row>
    <row r="1072" spans="2:12" s="279" customFormat="1">
      <c r="B1072" s="333"/>
      <c r="C1072" s="386"/>
      <c r="D1072" s="430"/>
      <c r="E1072" s="379"/>
      <c r="F1072" s="424"/>
      <c r="G1072" s="368"/>
      <c r="H1072" s="429"/>
      <c r="I1072" s="338"/>
      <c r="J1072" s="360"/>
      <c r="K1072" s="385"/>
      <c r="L1072" s="386"/>
    </row>
    <row r="1073" spans="2:12" s="279" customFormat="1">
      <c r="B1073" s="333"/>
      <c r="C1073" s="386"/>
      <c r="D1073" s="430"/>
      <c r="E1073" s="379"/>
      <c r="F1073" s="424"/>
      <c r="G1073" s="368"/>
      <c r="H1073" s="429"/>
      <c r="I1073" s="338"/>
      <c r="J1073" s="360"/>
      <c r="K1073" s="385"/>
      <c r="L1073" s="386"/>
    </row>
    <row r="1074" spans="2:12" s="279" customFormat="1">
      <c r="B1074" s="333"/>
      <c r="C1074" s="386"/>
      <c r="D1074" s="430"/>
      <c r="E1074" s="334"/>
      <c r="F1074" s="424"/>
      <c r="G1074" s="368"/>
      <c r="H1074" s="429"/>
      <c r="I1074" s="338"/>
      <c r="J1074" s="360"/>
      <c r="K1074" s="385"/>
      <c r="L1074" s="386"/>
    </row>
    <row r="1075" spans="2:12" s="279" customFormat="1">
      <c r="B1075" s="333"/>
      <c r="C1075" s="386"/>
      <c r="D1075" s="430"/>
      <c r="E1075" s="334"/>
      <c r="F1075" s="424"/>
      <c r="G1075" s="368"/>
      <c r="H1075" s="429"/>
      <c r="I1075" s="338"/>
      <c r="J1075" s="360"/>
      <c r="K1075" s="385"/>
      <c r="L1075" s="386"/>
    </row>
    <row r="1076" spans="2:12" s="279" customFormat="1">
      <c r="B1076" s="333"/>
      <c r="C1076" s="386"/>
      <c r="D1076" s="428"/>
      <c r="E1076" s="334"/>
      <c r="F1076" s="424"/>
      <c r="G1076" s="368"/>
      <c r="H1076" s="429"/>
      <c r="I1076" s="338"/>
      <c r="J1076" s="338"/>
      <c r="K1076" s="385"/>
      <c r="L1076" s="386"/>
    </row>
    <row r="1077" spans="2:12" s="279" customFormat="1">
      <c r="B1077" s="333"/>
      <c r="C1077" s="386"/>
      <c r="D1077" s="430"/>
      <c r="E1077" s="334"/>
      <c r="F1077" s="424"/>
      <c r="G1077" s="368"/>
      <c r="H1077" s="427"/>
      <c r="I1077" s="338"/>
      <c r="J1077" s="360"/>
      <c r="K1077" s="385"/>
      <c r="L1077" s="386"/>
    </row>
    <row r="1078" spans="2:12" s="279" customFormat="1">
      <c r="B1078" s="333"/>
      <c r="C1078" s="386"/>
      <c r="D1078" s="430"/>
      <c r="E1078" s="334"/>
      <c r="F1078" s="424"/>
      <c r="G1078" s="368"/>
      <c r="H1078" s="427"/>
      <c r="I1078" s="338"/>
      <c r="J1078" s="360"/>
      <c r="K1078" s="385"/>
      <c r="L1078" s="386"/>
    </row>
    <row r="1079" spans="2:12" s="279" customFormat="1">
      <c r="B1079" s="333"/>
      <c r="C1079" s="386"/>
      <c r="D1079" s="430"/>
      <c r="E1079" s="334"/>
      <c r="F1079" s="424"/>
      <c r="G1079" s="368"/>
      <c r="H1079" s="427"/>
      <c r="I1079" s="338"/>
      <c r="J1079" s="360"/>
      <c r="K1079" s="385"/>
      <c r="L1079" s="386"/>
    </row>
    <row r="1080" spans="2:12" s="279" customFormat="1">
      <c r="B1080" s="333"/>
      <c r="C1080" s="386"/>
      <c r="D1080" s="430"/>
      <c r="E1080" s="334"/>
      <c r="F1080" s="424"/>
      <c r="G1080" s="368"/>
      <c r="H1080" s="427"/>
      <c r="I1080" s="338"/>
      <c r="J1080" s="360"/>
      <c r="K1080" s="385"/>
      <c r="L1080" s="386"/>
    </row>
    <row r="1081" spans="2:12" s="279" customFormat="1">
      <c r="B1081" s="333"/>
      <c r="C1081" s="386"/>
      <c r="D1081" s="430"/>
      <c r="E1081" s="334"/>
      <c r="F1081" s="424"/>
      <c r="G1081" s="368"/>
      <c r="H1081" s="427"/>
      <c r="I1081" s="338"/>
      <c r="J1081" s="360"/>
      <c r="K1081" s="385"/>
      <c r="L1081" s="386"/>
    </row>
    <row r="1082" spans="2:12" s="279" customFormat="1">
      <c r="B1082" s="333"/>
      <c r="C1082" s="386"/>
      <c r="D1082" s="430"/>
      <c r="E1082" s="334"/>
      <c r="F1082" s="424"/>
      <c r="G1082" s="368"/>
      <c r="H1082" s="431"/>
      <c r="I1082" s="338"/>
      <c r="J1082" s="338"/>
      <c r="K1082" s="385"/>
      <c r="L1082" s="386"/>
    </row>
    <row r="1083" spans="2:12" s="279" customFormat="1">
      <c r="B1083" s="333"/>
      <c r="C1083" s="341"/>
      <c r="D1083" s="430"/>
      <c r="E1083" s="334"/>
      <c r="F1083" s="424"/>
      <c r="G1083" s="368"/>
      <c r="H1083" s="425"/>
      <c r="I1083" s="338"/>
      <c r="J1083" s="338"/>
      <c r="K1083" s="385"/>
      <c r="L1083" s="386"/>
    </row>
    <row r="1084" spans="2:12" s="279" customFormat="1">
      <c r="B1084" s="333"/>
      <c r="C1084" s="432"/>
      <c r="D1084" s="430"/>
      <c r="E1084" s="334"/>
      <c r="F1084" s="424"/>
      <c r="G1084" s="368"/>
      <c r="H1084" s="431"/>
      <c r="I1084" s="338"/>
      <c r="J1084" s="360"/>
      <c r="K1084" s="385"/>
      <c r="L1084" s="386"/>
    </row>
    <row r="1085" spans="2:12" s="279" customFormat="1">
      <c r="B1085" s="333"/>
      <c r="C1085" s="345"/>
      <c r="D1085" s="340"/>
      <c r="E1085" s="334"/>
      <c r="F1085" s="424"/>
      <c r="G1085" s="368"/>
      <c r="H1085" s="431"/>
      <c r="I1085" s="338"/>
      <c r="J1085" s="360"/>
      <c r="K1085" s="385"/>
      <c r="L1085" s="386"/>
    </row>
    <row r="1086" spans="2:12" s="279" customFormat="1">
      <c r="B1086" s="333"/>
      <c r="C1086" s="345"/>
      <c r="D1086" s="340"/>
      <c r="E1086" s="334"/>
      <c r="F1086" s="424"/>
      <c r="G1086" s="368"/>
      <c r="H1086" s="431"/>
      <c r="I1086" s="338"/>
      <c r="J1086" s="360"/>
      <c r="K1086" s="385"/>
      <c r="L1086" s="386"/>
    </row>
    <row r="1087" spans="2:12" s="279" customFormat="1">
      <c r="B1087" s="333"/>
      <c r="C1087" s="341"/>
      <c r="D1087" s="430"/>
      <c r="E1087" s="334"/>
      <c r="F1087" s="424"/>
      <c r="G1087" s="368"/>
      <c r="H1087" s="431"/>
      <c r="I1087" s="338"/>
      <c r="J1087" s="360"/>
      <c r="K1087" s="385"/>
      <c r="L1087" s="386"/>
    </row>
    <row r="1088" spans="2:12" s="279" customFormat="1">
      <c r="B1088" s="333"/>
      <c r="C1088" s="341"/>
      <c r="D1088" s="430"/>
      <c r="E1088" s="334"/>
      <c r="F1088" s="424"/>
      <c r="G1088" s="368"/>
      <c r="H1088" s="431"/>
      <c r="I1088" s="338"/>
      <c r="J1088" s="360"/>
      <c r="K1088" s="385"/>
      <c r="L1088" s="386"/>
    </row>
    <row r="1089" spans="2:12" s="279" customFormat="1">
      <c r="B1089" s="333"/>
      <c r="C1089" s="433"/>
      <c r="D1089" s="434"/>
      <c r="E1089" s="435"/>
      <c r="F1089" s="424"/>
      <c r="G1089" s="368"/>
      <c r="H1089" s="436"/>
      <c r="I1089" s="437"/>
      <c r="J1089" s="360"/>
      <c r="K1089" s="385"/>
      <c r="L1089" s="386"/>
    </row>
    <row r="1090" spans="2:12" s="279" customFormat="1">
      <c r="B1090" s="333"/>
      <c r="C1090" s="433"/>
      <c r="D1090" s="434"/>
      <c r="E1090" s="438"/>
      <c r="F1090" s="424"/>
      <c r="G1090" s="368"/>
      <c r="H1090" s="436"/>
      <c r="I1090" s="437"/>
      <c r="J1090" s="360"/>
      <c r="K1090" s="385"/>
      <c r="L1090" s="386"/>
    </row>
    <row r="1091" spans="2:12" s="279" customFormat="1">
      <c r="B1091" s="333"/>
      <c r="C1091" s="439"/>
      <c r="D1091" s="440"/>
      <c r="E1091" s="438"/>
      <c r="F1091" s="424"/>
      <c r="G1091" s="368"/>
      <c r="H1091" s="427"/>
      <c r="I1091" s="437"/>
      <c r="J1091" s="360"/>
      <c r="K1091" s="385"/>
      <c r="L1091" s="386"/>
    </row>
    <row r="1092" spans="2:12" s="279" customFormat="1">
      <c r="B1092" s="333"/>
      <c r="C1092" s="439"/>
      <c r="D1092" s="440"/>
      <c r="E1092" s="438"/>
      <c r="F1092" s="424"/>
      <c r="G1092" s="368"/>
      <c r="H1092" s="427"/>
      <c r="I1092" s="437"/>
      <c r="J1092" s="360"/>
      <c r="K1092" s="385"/>
      <c r="L1092" s="386"/>
    </row>
    <row r="1093" spans="2:12" s="279" customFormat="1">
      <c r="B1093" s="333"/>
      <c r="C1093" s="433"/>
      <c r="D1093" s="434"/>
      <c r="E1093" s="435"/>
      <c r="F1093" s="424"/>
      <c r="G1093" s="368"/>
      <c r="H1093" s="427"/>
      <c r="I1093" s="437"/>
      <c r="J1093" s="360"/>
      <c r="K1093" s="385"/>
      <c r="L1093" s="386"/>
    </row>
    <row r="1094" spans="2:12" s="279" customFormat="1">
      <c r="B1094" s="333"/>
      <c r="C1094" s="433"/>
      <c r="D1094" s="441"/>
      <c r="E1094" s="438"/>
      <c r="F1094" s="424"/>
      <c r="G1094" s="368"/>
      <c r="H1094" s="427"/>
      <c r="I1094" s="437"/>
      <c r="J1094" s="360"/>
      <c r="K1094" s="385"/>
      <c r="L1094" s="386"/>
    </row>
    <row r="1095" spans="2:12" s="279" customFormat="1">
      <c r="B1095" s="333"/>
      <c r="C1095" s="433"/>
      <c r="D1095" s="441"/>
      <c r="E1095" s="438"/>
      <c r="F1095" s="424"/>
      <c r="G1095" s="368"/>
      <c r="H1095" s="427"/>
      <c r="I1095" s="437"/>
      <c r="J1095" s="360"/>
      <c r="K1095" s="385"/>
      <c r="L1095" s="386"/>
    </row>
    <row r="1096" spans="2:12" s="279" customFormat="1">
      <c r="B1096" s="333"/>
      <c r="C1096" s="433"/>
      <c r="D1096" s="441"/>
      <c r="E1096" s="438"/>
      <c r="F1096" s="424"/>
      <c r="G1096" s="368"/>
      <c r="H1096" s="427"/>
      <c r="I1096" s="437"/>
      <c r="J1096" s="360"/>
      <c r="K1096" s="385"/>
      <c r="L1096" s="386"/>
    </row>
    <row r="1097" spans="2:12" s="279" customFormat="1">
      <c r="B1097" s="333"/>
      <c r="C1097" s="433"/>
      <c r="D1097" s="441"/>
      <c r="E1097" s="438"/>
      <c r="F1097" s="424"/>
      <c r="G1097" s="368"/>
      <c r="H1097" s="427"/>
      <c r="I1097" s="437"/>
      <c r="J1097" s="360"/>
      <c r="K1097" s="385"/>
      <c r="L1097" s="386"/>
    </row>
    <row r="1098" spans="2:12" s="279" customFormat="1">
      <c r="B1098" s="333"/>
      <c r="C1098" s="433"/>
      <c r="D1098" s="442"/>
      <c r="E1098" s="443"/>
      <c r="F1098" s="424"/>
      <c r="G1098" s="368"/>
      <c r="H1098" s="444"/>
      <c r="I1098" s="437"/>
      <c r="J1098" s="360"/>
      <c r="K1098" s="385"/>
      <c r="L1098" s="386"/>
    </row>
    <row r="1099" spans="2:12" s="279" customFormat="1">
      <c r="B1099" s="333"/>
      <c r="C1099" s="445"/>
      <c r="D1099" s="442"/>
      <c r="E1099" s="443"/>
      <c r="F1099" s="424"/>
      <c r="G1099" s="368"/>
      <c r="H1099" s="444"/>
      <c r="I1099" s="437"/>
      <c r="J1099" s="360"/>
      <c r="K1099" s="385"/>
      <c r="L1099" s="386"/>
    </row>
    <row r="1100" spans="2:12" s="279" customFormat="1">
      <c r="B1100" s="333"/>
      <c r="C1100" s="345"/>
      <c r="D1100" s="430"/>
      <c r="E1100" s="334"/>
      <c r="F1100" s="424"/>
      <c r="G1100" s="368"/>
      <c r="H1100" s="431"/>
      <c r="I1100" s="338"/>
      <c r="J1100" s="360"/>
      <c r="K1100" s="385"/>
      <c r="L1100" s="386"/>
    </row>
    <row r="1101" spans="2:12" s="279" customFormat="1">
      <c r="B1101" s="333"/>
      <c r="C1101" s="345"/>
      <c r="D1101" s="430"/>
      <c r="E1101" s="334"/>
      <c r="F1101" s="424"/>
      <c r="G1101" s="368"/>
      <c r="H1101" s="431"/>
      <c r="I1101" s="338"/>
      <c r="J1101" s="360"/>
      <c r="K1101" s="385"/>
      <c r="L1101" s="386"/>
    </row>
    <row r="1102" spans="2:12" s="279" customFormat="1">
      <c r="B1102" s="333"/>
      <c r="C1102" s="433"/>
      <c r="D1102" s="446"/>
      <c r="E1102" s="443"/>
      <c r="F1102" s="424"/>
      <c r="G1102" s="368"/>
      <c r="H1102" s="444"/>
      <c r="I1102" s="437"/>
      <c r="J1102" s="437"/>
      <c r="K1102" s="385"/>
      <c r="L1102" s="386"/>
    </row>
    <row r="1103" spans="2:12" s="279" customFormat="1">
      <c r="B1103" s="333"/>
      <c r="C1103" s="341"/>
      <c r="D1103" s="430"/>
      <c r="E1103" s="443"/>
      <c r="F1103" s="424"/>
      <c r="G1103" s="368"/>
      <c r="H1103" s="431"/>
      <c r="I1103" s="338"/>
      <c r="J1103" s="338"/>
      <c r="K1103" s="385"/>
      <c r="L1103" s="386"/>
    </row>
    <row r="1104" spans="2:12" s="279" customFormat="1">
      <c r="B1104" s="333"/>
      <c r="C1104" s="433"/>
      <c r="D1104" s="442"/>
      <c r="E1104" s="443"/>
      <c r="F1104" s="424"/>
      <c r="G1104" s="368"/>
      <c r="H1104" s="444"/>
      <c r="I1104" s="437"/>
      <c r="J1104" s="437"/>
      <c r="K1104" s="385"/>
      <c r="L1104" s="386"/>
    </row>
    <row r="1105" spans="2:12" s="279" customFormat="1">
      <c r="B1105" s="333"/>
      <c r="C1105" s="341"/>
      <c r="D1105" s="430"/>
      <c r="E1105" s="334"/>
      <c r="F1105" s="424"/>
      <c r="G1105" s="368"/>
      <c r="H1105" s="425"/>
      <c r="I1105" s="338"/>
      <c r="J1105" s="338"/>
      <c r="K1105" s="385"/>
      <c r="L1105" s="386"/>
    </row>
    <row r="1106" spans="2:12" s="279" customFormat="1">
      <c r="B1106" s="333"/>
      <c r="C1106" s="447"/>
      <c r="D1106" s="344"/>
      <c r="E1106" s="334"/>
      <c r="F1106" s="424"/>
      <c r="G1106" s="368"/>
      <c r="H1106" s="425"/>
      <c r="I1106" s="338"/>
      <c r="J1106" s="338"/>
      <c r="K1106" s="385"/>
      <c r="L1106" s="386"/>
    </row>
    <row r="1107" spans="2:12" s="279" customFormat="1">
      <c r="B1107" s="333"/>
      <c r="C1107" s="364"/>
      <c r="D1107" s="423"/>
      <c r="E1107" s="334"/>
      <c r="F1107" s="424"/>
      <c r="G1107" s="368"/>
      <c r="H1107" s="425"/>
      <c r="I1107" s="338"/>
      <c r="J1107" s="338"/>
      <c r="K1107" s="385"/>
      <c r="L1107" s="386"/>
    </row>
    <row r="1108" spans="2:12" s="279" customFormat="1">
      <c r="B1108" s="333"/>
      <c r="C1108" s="433"/>
      <c r="D1108" s="442"/>
      <c r="E1108" s="443"/>
      <c r="F1108" s="424"/>
      <c r="G1108" s="368"/>
      <c r="H1108" s="444"/>
      <c r="I1108" s="338"/>
      <c r="J1108" s="360"/>
      <c r="K1108" s="385"/>
      <c r="L1108" s="386"/>
    </row>
    <row r="1109" spans="2:12" s="279" customFormat="1">
      <c r="B1109" s="333"/>
      <c r="C1109" s="445"/>
      <c r="D1109" s="442"/>
      <c r="E1109" s="443"/>
      <c r="F1109" s="424"/>
      <c r="G1109" s="368"/>
      <c r="H1109" s="444"/>
      <c r="I1109" s="338"/>
      <c r="J1109" s="338"/>
      <c r="K1109" s="385"/>
      <c r="L1109" s="386"/>
    </row>
    <row r="1110" spans="2:12" s="279" customFormat="1">
      <c r="B1110" s="333"/>
      <c r="C1110" s="433"/>
      <c r="D1110" s="446"/>
      <c r="E1110" s="443"/>
      <c r="F1110" s="424"/>
      <c r="G1110" s="368"/>
      <c r="H1110" s="448"/>
      <c r="I1110" s="338"/>
      <c r="J1110" s="338"/>
      <c r="K1110" s="385"/>
      <c r="L1110" s="386"/>
    </row>
    <row r="1111" spans="2:12" s="279" customFormat="1">
      <c r="B1111" s="333"/>
      <c r="C1111" s="341"/>
      <c r="D1111" s="430"/>
      <c r="E1111" s="334"/>
      <c r="F1111" s="424"/>
      <c r="G1111" s="368"/>
      <c r="H1111" s="425"/>
      <c r="I1111" s="338"/>
      <c r="J1111" s="338"/>
      <c r="K1111" s="385"/>
      <c r="L1111" s="386"/>
    </row>
    <row r="1112" spans="2:12" s="279" customFormat="1">
      <c r="B1112" s="449"/>
      <c r="C1112" s="341"/>
      <c r="D1112" s="430"/>
      <c r="E1112" s="334"/>
      <c r="F1112" s="424"/>
      <c r="G1112" s="368"/>
      <c r="H1112" s="431"/>
      <c r="I1112" s="338"/>
      <c r="J1112" s="338"/>
      <c r="K1112" s="385"/>
      <c r="L1112" s="386"/>
    </row>
    <row r="1113" spans="2:12" s="279" customFormat="1">
      <c r="B1113" s="449"/>
      <c r="C1113" s="341"/>
      <c r="D1113" s="430"/>
      <c r="E1113" s="334"/>
      <c r="F1113" s="335"/>
      <c r="G1113" s="368"/>
      <c r="H1113" s="431"/>
      <c r="I1113" s="338"/>
      <c r="J1113" s="338"/>
      <c r="K1113" s="385"/>
      <c r="L1113" s="386"/>
    </row>
    <row r="1114" spans="2:12" s="279" customFormat="1">
      <c r="B1114" s="449"/>
      <c r="C1114" s="381"/>
      <c r="D1114" s="450"/>
      <c r="E1114" s="451"/>
      <c r="F1114" s="450"/>
      <c r="G1114" s="368"/>
      <c r="H1114" s="452"/>
      <c r="I1114" s="338"/>
      <c r="J1114" s="360"/>
      <c r="K1114" s="385"/>
      <c r="L1114" s="386"/>
    </row>
    <row r="1115" spans="2:12" s="279" customFormat="1">
      <c r="B1115" s="449"/>
      <c r="C1115" s="381"/>
      <c r="D1115" s="450"/>
      <c r="E1115" s="451"/>
      <c r="F1115" s="450"/>
      <c r="G1115" s="368"/>
      <c r="H1115" s="452"/>
      <c r="I1115" s="338"/>
      <c r="J1115" s="360"/>
      <c r="K1115" s="385"/>
      <c r="L1115" s="386"/>
    </row>
    <row r="1116" spans="2:12" s="279" customFormat="1">
      <c r="B1116" s="453"/>
      <c r="C1116" s="454"/>
      <c r="D1116" s="455"/>
      <c r="E1116" s="456"/>
      <c r="F1116" s="456"/>
      <c r="G1116" s="368"/>
      <c r="H1116" s="452"/>
      <c r="I1116" s="338"/>
      <c r="J1116" s="360"/>
      <c r="K1116" s="385"/>
      <c r="L1116" s="386"/>
    </row>
    <row r="1117" spans="2:12" s="279" customFormat="1">
      <c r="B1117" s="453"/>
      <c r="C1117" s="454"/>
      <c r="D1117" s="455"/>
      <c r="E1117" s="456"/>
      <c r="F1117" s="456"/>
      <c r="G1117" s="368"/>
      <c r="H1117" s="452"/>
      <c r="I1117" s="338"/>
      <c r="J1117" s="360"/>
      <c r="K1117" s="385"/>
      <c r="L1117" s="386"/>
    </row>
    <row r="1118" spans="2:12" s="279" customFormat="1">
      <c r="B1118" s="453"/>
      <c r="C1118" s="454"/>
      <c r="D1118" s="455"/>
      <c r="E1118" s="456"/>
      <c r="F1118" s="456"/>
      <c r="G1118" s="368"/>
      <c r="H1118" s="452"/>
      <c r="I1118" s="338"/>
      <c r="J1118" s="360"/>
      <c r="K1118" s="385"/>
      <c r="L1118" s="386"/>
    </row>
    <row r="1119" spans="2:12" s="279" customFormat="1">
      <c r="B1119" s="453"/>
      <c r="C1119" s="454"/>
      <c r="D1119" s="455"/>
      <c r="E1119" s="456"/>
      <c r="F1119" s="456"/>
      <c r="G1119" s="368"/>
      <c r="H1119" s="452"/>
      <c r="I1119" s="338"/>
      <c r="J1119" s="338"/>
      <c r="K1119" s="385"/>
      <c r="L1119" s="386"/>
    </row>
    <row r="1120" spans="2:12" s="279" customFormat="1">
      <c r="B1120" s="453"/>
      <c r="C1120" s="454"/>
      <c r="D1120" s="455"/>
      <c r="E1120" s="456"/>
      <c r="F1120" s="456"/>
      <c r="G1120" s="368"/>
      <c r="H1120" s="452"/>
      <c r="I1120" s="338"/>
      <c r="J1120" s="338"/>
      <c r="K1120" s="385"/>
      <c r="L1120" s="386"/>
    </row>
    <row r="1121" spans="2:12" s="279" customFormat="1">
      <c r="B1121" s="453"/>
      <c r="C1121" s="454"/>
      <c r="D1121" s="455"/>
      <c r="E1121" s="456"/>
      <c r="F1121" s="456"/>
      <c r="G1121" s="368"/>
      <c r="H1121" s="452"/>
      <c r="I1121" s="338"/>
      <c r="J1121" s="338"/>
      <c r="K1121" s="385"/>
      <c r="L1121" s="386"/>
    </row>
    <row r="1122" spans="2:12" s="279" customFormat="1">
      <c r="B1122" s="449"/>
      <c r="C1122" s="341"/>
      <c r="D1122" s="430"/>
      <c r="E1122" s="334"/>
      <c r="F1122" s="335"/>
      <c r="G1122" s="368"/>
      <c r="H1122" s="431"/>
      <c r="I1122" s="338"/>
      <c r="J1122" s="338"/>
      <c r="K1122" s="385"/>
      <c r="L1122" s="386"/>
    </row>
    <row r="1123" spans="2:12" s="279" customFormat="1">
      <c r="B1123" s="449"/>
      <c r="C1123" s="381"/>
      <c r="D1123" s="430"/>
      <c r="E1123" s="334"/>
      <c r="F1123" s="335"/>
      <c r="G1123" s="368"/>
      <c r="H1123" s="431"/>
      <c r="I1123" s="338"/>
      <c r="J1123" s="360"/>
      <c r="K1123" s="385"/>
      <c r="L1123" s="386"/>
    </row>
    <row r="1124" spans="2:12" s="279" customFormat="1">
      <c r="B1124" s="453"/>
      <c r="C1124" s="454"/>
      <c r="D1124" s="455"/>
      <c r="E1124" s="456"/>
      <c r="F1124" s="456"/>
      <c r="G1124" s="368"/>
      <c r="H1124" s="452"/>
      <c r="I1124" s="338"/>
      <c r="J1124" s="360"/>
      <c r="K1124" s="385"/>
      <c r="L1124" s="386"/>
    </row>
    <row r="1125" spans="2:12" s="279" customFormat="1">
      <c r="B1125" s="453"/>
      <c r="C1125" s="454"/>
      <c r="D1125" s="455"/>
      <c r="E1125" s="456"/>
      <c r="F1125" s="456"/>
      <c r="G1125" s="368"/>
      <c r="H1125" s="452"/>
      <c r="I1125" s="338"/>
      <c r="J1125" s="360"/>
      <c r="K1125" s="385"/>
      <c r="L1125" s="386"/>
    </row>
    <row r="1126" spans="2:12" s="279" customFormat="1">
      <c r="B1126" s="453"/>
      <c r="C1126" s="454"/>
      <c r="D1126" s="455"/>
      <c r="E1126" s="456"/>
      <c r="F1126" s="456"/>
      <c r="G1126" s="368"/>
      <c r="H1126" s="452"/>
      <c r="I1126" s="338"/>
      <c r="J1126" s="360"/>
      <c r="K1126" s="385"/>
      <c r="L1126" s="386"/>
    </row>
    <row r="1127" spans="2:12">
      <c r="B1127" s="453"/>
      <c r="C1127" s="454"/>
      <c r="D1127" s="455"/>
      <c r="E1127" s="456"/>
      <c r="F1127" s="456"/>
      <c r="G1127" s="368"/>
      <c r="H1127" s="452"/>
      <c r="I1127" s="338"/>
      <c r="J1127" s="338"/>
      <c r="K1127" s="385"/>
      <c r="L1127" s="386"/>
    </row>
    <row r="1128" spans="2:12">
      <c r="B1128" s="453"/>
      <c r="C1128" s="454"/>
      <c r="D1128" s="455"/>
      <c r="E1128" s="456"/>
      <c r="F1128" s="456"/>
      <c r="G1128" s="368"/>
      <c r="H1128" s="452"/>
      <c r="I1128" s="338"/>
      <c r="J1128" s="338"/>
      <c r="K1128" s="385"/>
      <c r="L1128" s="386"/>
    </row>
    <row r="1129" spans="2:12">
      <c r="B1129" s="453"/>
      <c r="C1129" s="454"/>
      <c r="D1129" s="455"/>
      <c r="E1129" s="456"/>
      <c r="F1129" s="456"/>
      <c r="G1129" s="368"/>
      <c r="H1129" s="452"/>
      <c r="I1129" s="338"/>
      <c r="J1129" s="338"/>
      <c r="K1129" s="385"/>
      <c r="L1129" s="386"/>
    </row>
    <row r="1130" spans="2:12">
      <c r="B1130" s="449"/>
      <c r="C1130" s="341"/>
      <c r="D1130" s="430"/>
      <c r="E1130" s="334"/>
      <c r="F1130" s="335"/>
      <c r="G1130" s="368"/>
      <c r="H1130" s="431"/>
      <c r="I1130" s="338"/>
      <c r="J1130" s="338"/>
      <c r="K1130" s="385"/>
      <c r="L1130" s="386"/>
    </row>
    <row r="1131" spans="2:12" s="279" customFormat="1">
      <c r="B1131" s="449"/>
      <c r="C1131" s="381"/>
      <c r="D1131" s="430"/>
      <c r="E1131" s="334"/>
      <c r="F1131" s="335"/>
      <c r="G1131" s="368"/>
      <c r="H1131" s="431"/>
      <c r="I1131" s="338"/>
      <c r="J1131" s="360"/>
      <c r="K1131" s="385"/>
      <c r="L1131" s="386"/>
    </row>
    <row r="1132" spans="2:12" s="279" customFormat="1">
      <c r="B1132" s="453"/>
      <c r="C1132" s="454"/>
      <c r="D1132" s="455"/>
      <c r="E1132" s="456"/>
      <c r="F1132" s="456"/>
      <c r="G1132" s="368"/>
      <c r="H1132" s="452"/>
      <c r="I1132" s="338"/>
      <c r="J1132" s="360"/>
      <c r="K1132" s="385"/>
      <c r="L1132" s="386"/>
    </row>
    <row r="1133" spans="2:12" s="279" customFormat="1">
      <c r="B1133" s="453"/>
      <c r="C1133" s="454"/>
      <c r="D1133" s="455"/>
      <c r="E1133" s="456"/>
      <c r="F1133" s="456"/>
      <c r="G1133" s="368"/>
      <c r="H1133" s="452"/>
      <c r="I1133" s="338"/>
      <c r="J1133" s="360"/>
      <c r="K1133" s="385"/>
      <c r="L1133" s="386"/>
    </row>
    <row r="1134" spans="2:12" s="279" customFormat="1">
      <c r="B1134" s="453"/>
      <c r="C1134" s="454"/>
      <c r="D1134" s="455"/>
      <c r="E1134" s="456"/>
      <c r="F1134" s="456"/>
      <c r="G1134" s="368"/>
      <c r="H1134" s="452"/>
      <c r="I1134" s="338"/>
      <c r="J1134" s="360"/>
      <c r="K1134" s="385"/>
      <c r="L1134" s="386"/>
    </row>
    <row r="1135" spans="2:12" s="279" customFormat="1">
      <c r="B1135" s="453"/>
      <c r="C1135" s="454"/>
      <c r="D1135" s="455"/>
      <c r="E1135" s="456"/>
      <c r="F1135" s="456"/>
      <c r="G1135" s="368"/>
      <c r="H1135" s="452"/>
      <c r="I1135" s="338"/>
      <c r="J1135" s="338"/>
      <c r="K1135" s="385"/>
      <c r="L1135" s="386"/>
    </row>
    <row r="1136" spans="2:12" s="279" customFormat="1">
      <c r="B1136" s="453"/>
      <c r="C1136" s="454"/>
      <c r="D1136" s="455"/>
      <c r="E1136" s="456"/>
      <c r="F1136" s="456"/>
      <c r="G1136" s="368"/>
      <c r="H1136" s="452"/>
      <c r="I1136" s="338"/>
      <c r="J1136" s="338"/>
      <c r="K1136" s="385"/>
      <c r="L1136" s="386"/>
    </row>
    <row r="1137" spans="2:12" s="279" customFormat="1">
      <c r="B1137" s="453"/>
      <c r="C1137" s="454"/>
      <c r="D1137" s="455"/>
      <c r="E1137" s="456"/>
      <c r="F1137" s="456"/>
      <c r="G1137" s="368"/>
      <c r="H1137" s="452"/>
      <c r="I1137" s="338"/>
      <c r="J1137" s="338"/>
      <c r="K1137" s="385"/>
      <c r="L1137" s="386"/>
    </row>
    <row r="1138" spans="2:12" s="279" customFormat="1">
      <c r="B1138" s="449"/>
      <c r="C1138" s="341"/>
      <c r="D1138" s="430"/>
      <c r="E1138" s="334"/>
      <c r="F1138" s="335"/>
      <c r="G1138" s="368"/>
      <c r="H1138" s="431"/>
      <c r="I1138" s="338"/>
      <c r="J1138" s="338"/>
      <c r="K1138" s="385"/>
      <c r="L1138" s="386"/>
    </row>
    <row r="1139" spans="2:12" s="279" customFormat="1">
      <c r="B1139" s="449"/>
      <c r="C1139" s="341"/>
      <c r="D1139" s="430"/>
      <c r="E1139" s="334"/>
      <c r="F1139" s="335"/>
      <c r="G1139" s="368"/>
      <c r="H1139" s="431"/>
      <c r="I1139" s="338"/>
      <c r="J1139" s="360"/>
      <c r="K1139" s="385"/>
      <c r="L1139" s="386"/>
    </row>
    <row r="1140" spans="2:12" s="279" customFormat="1">
      <c r="B1140" s="457"/>
      <c r="C1140" s="458"/>
      <c r="D1140" s="459"/>
      <c r="E1140" s="334"/>
      <c r="F1140" s="460"/>
      <c r="G1140" s="368"/>
      <c r="H1140" s="448"/>
      <c r="I1140" s="437"/>
      <c r="J1140" s="360"/>
      <c r="K1140" s="385"/>
      <c r="L1140" s="386"/>
    </row>
    <row r="1141" spans="2:12" s="279" customFormat="1">
      <c r="B1141" s="442"/>
      <c r="C1141" s="433"/>
      <c r="D1141" s="442"/>
      <c r="E1141" s="443"/>
      <c r="F1141" s="461"/>
      <c r="G1141" s="368"/>
      <c r="H1141" s="448"/>
      <c r="I1141" s="437"/>
      <c r="J1141" s="360"/>
      <c r="K1141" s="385"/>
      <c r="L1141" s="386"/>
    </row>
    <row r="1142" spans="2:12" s="279" customFormat="1">
      <c r="B1142" s="442"/>
      <c r="C1142" s="433"/>
      <c r="D1142" s="442"/>
      <c r="E1142" s="443"/>
      <c r="F1142" s="461"/>
      <c r="G1142" s="368"/>
      <c r="H1142" s="448"/>
      <c r="I1142" s="437"/>
      <c r="J1142" s="360"/>
      <c r="K1142" s="385"/>
      <c r="L1142" s="386"/>
    </row>
    <row r="1143" spans="2:12" s="279" customFormat="1">
      <c r="B1143" s="442"/>
      <c r="C1143" s="433"/>
      <c r="D1143" s="442"/>
      <c r="E1143" s="443"/>
      <c r="F1143" s="461"/>
      <c r="G1143" s="368"/>
      <c r="H1143" s="448"/>
      <c r="I1143" s="437"/>
      <c r="J1143" s="360"/>
      <c r="K1143" s="385"/>
      <c r="L1143" s="386"/>
    </row>
    <row r="1144" spans="2:12" s="279" customFormat="1">
      <c r="B1144" s="442"/>
      <c r="C1144" s="433"/>
      <c r="D1144" s="442"/>
      <c r="E1144" s="443"/>
      <c r="F1144" s="461"/>
      <c r="G1144" s="368"/>
      <c r="H1144" s="448"/>
      <c r="I1144" s="437"/>
      <c r="J1144" s="360"/>
      <c r="K1144" s="385"/>
      <c r="L1144" s="386"/>
    </row>
    <row r="1145" spans="2:12" s="279" customFormat="1">
      <c r="B1145" s="442"/>
      <c r="C1145" s="433"/>
      <c r="D1145" s="442"/>
      <c r="E1145" s="443"/>
      <c r="F1145" s="461"/>
      <c r="G1145" s="368"/>
      <c r="H1145" s="448"/>
      <c r="I1145" s="437"/>
      <c r="J1145" s="360"/>
      <c r="K1145" s="385"/>
      <c r="L1145" s="386"/>
    </row>
    <row r="1146" spans="2:12" s="279" customFormat="1">
      <c r="B1146" s="442"/>
      <c r="C1146" s="433"/>
      <c r="D1146" s="442"/>
      <c r="E1146" s="443"/>
      <c r="F1146" s="461"/>
      <c r="G1146" s="368"/>
      <c r="H1146" s="448"/>
      <c r="I1146" s="437"/>
      <c r="J1146" s="360"/>
      <c r="K1146" s="385"/>
      <c r="L1146" s="386"/>
    </row>
    <row r="1147" spans="2:12" s="279" customFormat="1">
      <c r="B1147" s="442"/>
      <c r="C1147" s="433"/>
      <c r="D1147" s="442"/>
      <c r="E1147" s="443"/>
      <c r="F1147" s="461"/>
      <c r="G1147" s="368"/>
      <c r="H1147" s="448"/>
      <c r="I1147" s="437"/>
      <c r="J1147" s="360"/>
      <c r="K1147" s="385"/>
      <c r="L1147" s="386"/>
    </row>
    <row r="1148" spans="2:12" s="279" customFormat="1">
      <c r="B1148" s="442"/>
      <c r="C1148" s="433"/>
      <c r="D1148" s="442"/>
      <c r="E1148" s="443"/>
      <c r="F1148" s="461"/>
      <c r="G1148" s="368"/>
      <c r="H1148" s="448"/>
      <c r="I1148" s="437"/>
      <c r="J1148" s="360"/>
      <c r="K1148" s="385"/>
      <c r="L1148" s="386"/>
    </row>
    <row r="1149" spans="2:12" s="279" customFormat="1">
      <c r="B1149" s="442"/>
      <c r="C1149" s="433"/>
      <c r="D1149" s="442"/>
      <c r="E1149" s="443"/>
      <c r="F1149" s="461"/>
      <c r="G1149" s="368"/>
      <c r="H1149" s="448"/>
      <c r="I1149" s="437"/>
      <c r="J1149" s="360"/>
      <c r="K1149" s="385"/>
      <c r="L1149" s="386"/>
    </row>
    <row r="1150" spans="2:12" s="279" customFormat="1">
      <c r="B1150" s="442"/>
      <c r="C1150" s="433"/>
      <c r="D1150" s="442"/>
      <c r="E1150" s="443"/>
      <c r="F1150" s="461"/>
      <c r="G1150" s="368"/>
      <c r="H1150" s="448"/>
      <c r="I1150" s="437"/>
      <c r="J1150" s="360"/>
      <c r="K1150" s="385"/>
      <c r="L1150" s="386"/>
    </row>
    <row r="1151" spans="2:12" s="279" customFormat="1">
      <c r="B1151" s="442"/>
      <c r="C1151" s="433"/>
      <c r="D1151" s="442"/>
      <c r="E1151" s="443"/>
      <c r="F1151" s="461"/>
      <c r="G1151" s="368"/>
      <c r="H1151" s="448"/>
      <c r="I1151" s="437"/>
      <c r="J1151" s="360"/>
      <c r="K1151" s="385"/>
      <c r="L1151" s="386"/>
    </row>
    <row r="1152" spans="2:12" s="279" customFormat="1">
      <c r="B1152" s="442"/>
      <c r="C1152" s="433"/>
      <c r="D1152" s="442"/>
      <c r="E1152" s="443"/>
      <c r="F1152" s="461"/>
      <c r="G1152" s="368"/>
      <c r="H1152" s="448"/>
      <c r="I1152" s="437"/>
      <c r="J1152" s="360"/>
      <c r="K1152" s="385"/>
      <c r="L1152" s="386"/>
    </row>
    <row r="1153" spans="2:12" s="279" customFormat="1">
      <c r="B1153" s="442"/>
      <c r="C1153" s="433"/>
      <c r="D1153" s="442"/>
      <c r="E1153" s="443"/>
      <c r="F1153" s="461"/>
      <c r="G1153" s="368"/>
      <c r="H1153" s="448"/>
      <c r="I1153" s="437"/>
      <c r="J1153" s="360"/>
      <c r="K1153" s="385"/>
      <c r="L1153" s="386"/>
    </row>
    <row r="1154" spans="2:12" s="279" customFormat="1">
      <c r="B1154" s="442"/>
      <c r="C1154" s="433"/>
      <c r="D1154" s="442"/>
      <c r="E1154" s="443"/>
      <c r="F1154" s="461"/>
      <c r="G1154" s="368"/>
      <c r="H1154" s="448"/>
      <c r="I1154" s="437"/>
      <c r="J1154" s="360"/>
      <c r="K1154" s="385"/>
      <c r="L1154" s="386"/>
    </row>
    <row r="1155" spans="2:12" s="279" customFormat="1">
      <c r="B1155" s="442"/>
      <c r="C1155" s="433"/>
      <c r="D1155" s="442"/>
      <c r="E1155" s="443"/>
      <c r="F1155" s="461"/>
      <c r="G1155" s="368"/>
      <c r="H1155" s="448"/>
      <c r="I1155" s="437"/>
      <c r="J1155" s="360"/>
      <c r="K1155" s="385"/>
      <c r="L1155" s="386"/>
    </row>
    <row r="1156" spans="2:12" s="279" customFormat="1">
      <c r="B1156" s="442"/>
      <c r="C1156" s="433"/>
      <c r="D1156" s="442"/>
      <c r="E1156" s="443"/>
      <c r="F1156" s="461"/>
      <c r="G1156" s="368"/>
      <c r="H1156" s="448"/>
      <c r="I1156" s="437"/>
      <c r="J1156" s="360"/>
      <c r="K1156" s="385"/>
      <c r="L1156" s="386"/>
    </row>
    <row r="1157" spans="2:12" s="279" customFormat="1">
      <c r="B1157" s="442"/>
      <c r="C1157" s="433"/>
      <c r="D1157" s="442"/>
      <c r="E1157" s="443"/>
      <c r="F1157" s="461"/>
      <c r="G1157" s="368"/>
      <c r="H1157" s="448"/>
      <c r="I1157" s="437"/>
      <c r="J1157" s="360"/>
      <c r="K1157" s="385"/>
      <c r="L1157" s="386"/>
    </row>
    <row r="1158" spans="2:12" s="279" customFormat="1">
      <c r="B1158" s="442"/>
      <c r="C1158" s="433"/>
      <c r="D1158" s="442"/>
      <c r="E1158" s="443"/>
      <c r="F1158" s="461"/>
      <c r="G1158" s="368"/>
      <c r="H1158" s="448"/>
      <c r="I1158" s="437"/>
      <c r="J1158" s="360"/>
      <c r="K1158" s="385"/>
      <c r="L1158" s="386"/>
    </row>
    <row r="1159" spans="2:12" s="279" customFormat="1">
      <c r="B1159" s="442"/>
      <c r="C1159" s="433"/>
      <c r="D1159" s="442"/>
      <c r="E1159" s="443"/>
      <c r="F1159" s="461"/>
      <c r="G1159" s="368"/>
      <c r="H1159" s="448"/>
      <c r="I1159" s="437"/>
      <c r="J1159" s="360"/>
      <c r="K1159" s="385"/>
      <c r="L1159" s="386"/>
    </row>
    <row r="1160" spans="2:12" s="279" customFormat="1">
      <c r="B1160" s="442"/>
      <c r="C1160" s="433"/>
      <c r="D1160" s="442"/>
      <c r="E1160" s="443"/>
      <c r="F1160" s="461"/>
      <c r="G1160" s="368"/>
      <c r="H1160" s="448"/>
      <c r="I1160" s="437"/>
      <c r="J1160" s="360"/>
      <c r="K1160" s="385"/>
      <c r="L1160" s="386"/>
    </row>
    <row r="1161" spans="2:12" s="279" customFormat="1">
      <c r="B1161" s="442"/>
      <c r="C1161" s="433"/>
      <c r="D1161" s="442"/>
      <c r="E1161" s="443"/>
      <c r="F1161" s="461"/>
      <c r="G1161" s="368"/>
      <c r="H1161" s="448"/>
      <c r="I1161" s="437"/>
      <c r="J1161" s="360"/>
      <c r="K1161" s="385"/>
      <c r="L1161" s="386"/>
    </row>
    <row r="1162" spans="2:12" s="279" customFormat="1">
      <c r="B1162" s="442"/>
      <c r="C1162" s="433"/>
      <c r="D1162" s="442"/>
      <c r="E1162" s="443"/>
      <c r="F1162" s="461"/>
      <c r="G1162" s="368"/>
      <c r="H1162" s="448"/>
      <c r="I1162" s="437"/>
      <c r="J1162" s="360"/>
      <c r="K1162" s="385"/>
      <c r="L1162" s="386"/>
    </row>
    <row r="1163" spans="2:12" s="279" customFormat="1">
      <c r="B1163" s="442"/>
      <c r="C1163" s="433"/>
      <c r="D1163" s="442"/>
      <c r="E1163" s="443"/>
      <c r="F1163" s="461"/>
      <c r="G1163" s="368"/>
      <c r="H1163" s="448"/>
      <c r="I1163" s="437"/>
      <c r="J1163" s="360"/>
      <c r="K1163" s="385"/>
      <c r="L1163" s="386"/>
    </row>
    <row r="1164" spans="2:12" s="279" customFormat="1">
      <c r="B1164" s="442"/>
      <c r="C1164" s="462"/>
      <c r="D1164" s="442"/>
      <c r="E1164" s="443"/>
      <c r="F1164" s="461"/>
      <c r="G1164" s="368"/>
      <c r="H1164" s="448"/>
      <c r="I1164" s="437"/>
      <c r="J1164" s="360"/>
      <c r="K1164" s="385"/>
      <c r="L1164" s="386"/>
    </row>
    <row r="1165" spans="2:12" s="279" customFormat="1">
      <c r="B1165" s="442"/>
      <c r="C1165" s="463"/>
      <c r="D1165" s="442"/>
      <c r="E1165" s="443"/>
      <c r="F1165" s="461"/>
      <c r="G1165" s="368"/>
      <c r="H1165" s="448"/>
      <c r="I1165" s="437"/>
      <c r="J1165" s="360"/>
      <c r="K1165" s="385"/>
      <c r="L1165" s="386"/>
    </row>
    <row r="1166" spans="2:12" s="279" customFormat="1">
      <c r="B1166" s="442"/>
      <c r="C1166" s="462"/>
      <c r="D1166" s="442"/>
      <c r="E1166" s="443"/>
      <c r="F1166" s="461"/>
      <c r="G1166" s="368"/>
      <c r="H1166" s="448"/>
      <c r="I1166" s="437"/>
      <c r="J1166" s="360"/>
      <c r="K1166" s="385"/>
      <c r="L1166" s="386"/>
    </row>
    <row r="1167" spans="2:12" s="279" customFormat="1">
      <c r="B1167" s="442"/>
      <c r="C1167" s="433"/>
      <c r="D1167" s="442"/>
      <c r="E1167" s="443"/>
      <c r="F1167" s="461"/>
      <c r="G1167" s="368"/>
      <c r="H1167" s="448"/>
      <c r="I1167" s="437"/>
      <c r="J1167" s="360"/>
      <c r="K1167" s="385"/>
      <c r="L1167" s="386"/>
    </row>
    <row r="1168" spans="2:12" s="279" customFormat="1">
      <c r="B1168" s="442"/>
      <c r="C1168" s="433"/>
      <c r="D1168" s="442"/>
      <c r="E1168" s="443"/>
      <c r="F1168" s="461"/>
      <c r="G1168" s="368"/>
      <c r="H1168" s="448"/>
      <c r="I1168" s="437"/>
      <c r="J1168" s="360"/>
      <c r="K1168" s="385"/>
      <c r="L1168" s="386"/>
    </row>
    <row r="1169" spans="2:12" s="279" customFormat="1">
      <c r="B1169" s="442"/>
      <c r="C1169" s="433"/>
      <c r="D1169" s="442"/>
      <c r="E1169" s="443"/>
      <c r="F1169" s="461"/>
      <c r="G1169" s="368"/>
      <c r="H1169" s="448"/>
      <c r="I1169" s="437"/>
      <c r="J1169" s="360"/>
      <c r="K1169" s="385"/>
      <c r="L1169" s="386"/>
    </row>
    <row r="1170" spans="2:12" s="279" customFormat="1">
      <c r="B1170" s="442"/>
      <c r="C1170" s="433"/>
      <c r="D1170" s="442"/>
      <c r="E1170" s="443"/>
      <c r="F1170" s="461"/>
      <c r="G1170" s="368"/>
      <c r="H1170" s="448"/>
      <c r="I1170" s="437"/>
      <c r="J1170" s="360"/>
      <c r="K1170" s="385"/>
      <c r="L1170" s="386"/>
    </row>
    <row r="1171" spans="2:12" s="279" customFormat="1">
      <c r="B1171" s="442"/>
      <c r="C1171" s="433"/>
      <c r="D1171" s="442"/>
      <c r="E1171" s="443"/>
      <c r="F1171" s="461"/>
      <c r="G1171" s="368"/>
      <c r="H1171" s="448"/>
      <c r="I1171" s="437"/>
      <c r="J1171" s="360"/>
      <c r="K1171" s="385"/>
      <c r="L1171" s="386"/>
    </row>
    <row r="1172" spans="2:12" s="279" customFormat="1">
      <c r="B1172" s="442"/>
      <c r="C1172" s="433"/>
      <c r="D1172" s="442"/>
      <c r="E1172" s="443"/>
      <c r="F1172" s="461"/>
      <c r="G1172" s="368"/>
      <c r="H1172" s="448"/>
      <c r="I1172" s="437"/>
      <c r="J1172" s="360"/>
      <c r="K1172" s="385"/>
      <c r="L1172" s="386"/>
    </row>
    <row r="1173" spans="2:12" s="279" customFormat="1">
      <c r="B1173" s="442"/>
      <c r="C1173" s="433"/>
      <c r="D1173" s="442"/>
      <c r="E1173" s="443"/>
      <c r="F1173" s="461"/>
      <c r="G1173" s="368"/>
      <c r="H1173" s="448"/>
      <c r="I1173" s="437"/>
      <c r="J1173" s="360"/>
      <c r="K1173" s="385"/>
      <c r="L1173" s="386"/>
    </row>
    <row r="1174" spans="2:12" s="279" customFormat="1">
      <c r="B1174" s="442"/>
      <c r="C1174" s="433"/>
      <c r="D1174" s="442"/>
      <c r="E1174" s="443"/>
      <c r="F1174" s="461"/>
      <c r="G1174" s="368"/>
      <c r="H1174" s="448"/>
      <c r="I1174" s="437"/>
      <c r="J1174" s="360"/>
      <c r="K1174" s="385"/>
      <c r="L1174" s="386"/>
    </row>
    <row r="1175" spans="2:12" s="279" customFormat="1">
      <c r="B1175" s="442"/>
      <c r="C1175" s="433"/>
      <c r="D1175" s="442"/>
      <c r="E1175" s="443"/>
      <c r="F1175" s="461"/>
      <c r="G1175" s="368"/>
      <c r="H1175" s="448"/>
      <c r="I1175" s="437"/>
      <c r="J1175" s="360"/>
      <c r="K1175" s="385"/>
      <c r="L1175" s="386"/>
    </row>
    <row r="1176" spans="2:12" s="279" customFormat="1">
      <c r="B1176" s="442"/>
      <c r="C1176" s="433"/>
      <c r="D1176" s="442"/>
      <c r="E1176" s="443"/>
      <c r="F1176" s="461"/>
      <c r="G1176" s="368"/>
      <c r="H1176" s="448"/>
      <c r="I1176" s="437"/>
      <c r="J1176" s="360"/>
      <c r="K1176" s="385"/>
      <c r="L1176" s="386"/>
    </row>
    <row r="1177" spans="2:12" s="279" customFormat="1">
      <c r="B1177" s="442"/>
      <c r="C1177" s="433"/>
      <c r="D1177" s="442"/>
      <c r="E1177" s="443"/>
      <c r="F1177" s="461"/>
      <c r="G1177" s="368"/>
      <c r="H1177" s="448"/>
      <c r="I1177" s="437"/>
      <c r="J1177" s="360"/>
      <c r="K1177" s="385"/>
      <c r="L1177" s="386"/>
    </row>
    <row r="1178" spans="2:12" s="279" customFormat="1">
      <c r="B1178" s="442"/>
      <c r="C1178" s="433"/>
      <c r="D1178" s="442"/>
      <c r="E1178" s="443"/>
      <c r="F1178" s="461"/>
      <c r="G1178" s="368"/>
      <c r="H1178" s="448"/>
      <c r="I1178" s="437"/>
      <c r="J1178" s="360"/>
      <c r="K1178" s="385"/>
      <c r="L1178" s="386"/>
    </row>
    <row r="1179" spans="2:12" s="279" customFormat="1">
      <c r="B1179" s="442"/>
      <c r="C1179" s="433"/>
      <c r="D1179" s="442"/>
      <c r="E1179" s="443"/>
      <c r="F1179" s="461"/>
      <c r="G1179" s="368"/>
      <c r="H1179" s="448"/>
      <c r="I1179" s="437"/>
      <c r="J1179" s="360"/>
      <c r="K1179" s="385"/>
      <c r="L1179" s="386"/>
    </row>
    <row r="1180" spans="2:12" s="279" customFormat="1">
      <c r="B1180" s="442"/>
      <c r="C1180" s="433"/>
      <c r="D1180" s="442"/>
      <c r="E1180" s="443"/>
      <c r="F1180" s="461"/>
      <c r="G1180" s="368"/>
      <c r="H1180" s="448"/>
      <c r="I1180" s="437"/>
      <c r="J1180" s="360"/>
      <c r="K1180" s="385"/>
      <c r="L1180" s="386"/>
    </row>
    <row r="1181" spans="2:12" s="279" customFormat="1">
      <c r="B1181" s="442"/>
      <c r="C1181" s="433"/>
      <c r="D1181" s="442"/>
      <c r="E1181" s="464"/>
      <c r="F1181" s="461"/>
      <c r="G1181" s="368"/>
      <c r="H1181" s="448"/>
      <c r="I1181" s="437"/>
      <c r="J1181" s="360"/>
      <c r="K1181" s="385"/>
      <c r="L1181" s="386"/>
    </row>
    <row r="1182" spans="2:12" s="279" customFormat="1">
      <c r="B1182" s="449"/>
      <c r="C1182" s="341"/>
      <c r="D1182" s="430"/>
      <c r="E1182" s="334"/>
      <c r="F1182" s="335"/>
      <c r="G1182" s="368"/>
      <c r="H1182" s="431"/>
      <c r="I1182" s="338"/>
      <c r="J1182" s="338"/>
      <c r="K1182" s="385"/>
      <c r="L1182" s="386"/>
    </row>
    <row r="1183" spans="2:12" s="279" customFormat="1">
      <c r="B1183" s="449"/>
      <c r="C1183" s="341"/>
      <c r="D1183" s="430"/>
      <c r="E1183" s="334"/>
      <c r="F1183" s="335"/>
      <c r="G1183" s="368"/>
      <c r="H1183" s="431"/>
      <c r="I1183" s="338"/>
      <c r="J1183" s="360"/>
      <c r="K1183" s="385"/>
      <c r="L1183" s="386"/>
    </row>
    <row r="1184" spans="2:12" s="279" customFormat="1">
      <c r="B1184" s="465"/>
      <c r="C1184" s="422"/>
      <c r="D1184" s="430"/>
      <c r="E1184" s="334"/>
      <c r="F1184" s="335"/>
      <c r="G1184" s="368"/>
      <c r="H1184" s="431"/>
      <c r="I1184" s="338"/>
      <c r="J1184" s="360"/>
      <c r="K1184" s="385"/>
      <c r="L1184" s="386"/>
    </row>
    <row r="1185" spans="2:12" s="279" customFormat="1">
      <c r="B1185" s="459"/>
      <c r="C1185" s="433"/>
      <c r="D1185" s="459"/>
      <c r="E1185" s="334"/>
      <c r="F1185" s="460"/>
      <c r="G1185" s="368"/>
      <c r="H1185" s="448"/>
      <c r="I1185" s="437"/>
      <c r="J1185" s="360"/>
      <c r="K1185" s="385"/>
      <c r="L1185" s="386"/>
    </row>
    <row r="1186" spans="2:12" s="279" customFormat="1">
      <c r="B1186" s="459"/>
      <c r="C1186" s="433"/>
      <c r="D1186" s="466"/>
      <c r="E1186" s="379"/>
      <c r="F1186" s="460"/>
      <c r="G1186" s="368"/>
      <c r="H1186" s="448"/>
      <c r="I1186" s="437"/>
      <c r="J1186" s="360"/>
      <c r="K1186" s="385"/>
      <c r="L1186" s="386"/>
    </row>
    <row r="1187" spans="2:12" s="279" customFormat="1">
      <c r="B1187" s="442"/>
      <c r="C1187" s="445"/>
      <c r="D1187" s="442"/>
      <c r="E1187" s="379"/>
      <c r="F1187" s="460"/>
      <c r="G1187" s="368"/>
      <c r="H1187" s="448"/>
      <c r="I1187" s="437"/>
      <c r="J1187" s="360"/>
      <c r="K1187" s="385"/>
      <c r="L1187" s="386"/>
    </row>
    <row r="1188" spans="2:12" s="279" customFormat="1">
      <c r="B1188" s="442"/>
      <c r="C1188" s="445"/>
      <c r="D1188" s="442"/>
      <c r="E1188" s="379"/>
      <c r="F1188" s="460"/>
      <c r="G1188" s="368"/>
      <c r="H1188" s="448"/>
      <c r="I1188" s="437"/>
      <c r="J1188" s="360"/>
      <c r="K1188" s="385"/>
      <c r="L1188" s="386"/>
    </row>
    <row r="1189" spans="2:12" s="279" customFormat="1">
      <c r="B1189" s="442"/>
      <c r="C1189" s="445"/>
      <c r="D1189" s="442"/>
      <c r="E1189" s="379"/>
      <c r="F1189" s="460"/>
      <c r="G1189" s="368"/>
      <c r="H1189" s="448"/>
      <c r="I1189" s="437"/>
      <c r="J1189" s="360"/>
      <c r="K1189" s="385"/>
      <c r="L1189" s="386"/>
    </row>
    <row r="1190" spans="2:12" s="279" customFormat="1">
      <c r="B1190" s="442"/>
      <c r="C1190" s="445"/>
      <c r="D1190" s="442"/>
      <c r="E1190" s="379"/>
      <c r="F1190" s="460"/>
      <c r="G1190" s="368"/>
      <c r="H1190" s="448"/>
      <c r="I1190" s="437"/>
      <c r="J1190" s="360"/>
      <c r="K1190" s="385"/>
      <c r="L1190" s="386"/>
    </row>
    <row r="1191" spans="2:12" s="279" customFormat="1">
      <c r="B1191" s="442"/>
      <c r="C1191" s="445"/>
      <c r="D1191" s="442"/>
      <c r="E1191" s="379"/>
      <c r="F1191" s="460"/>
      <c r="G1191" s="368"/>
      <c r="H1191" s="448"/>
      <c r="I1191" s="437"/>
      <c r="J1191" s="360"/>
      <c r="K1191" s="385"/>
      <c r="L1191" s="386"/>
    </row>
    <row r="1192" spans="2:12" s="279" customFormat="1">
      <c r="B1192" s="442"/>
      <c r="C1192" s="433"/>
      <c r="D1192" s="466"/>
      <c r="E1192" s="379"/>
      <c r="F1192" s="460"/>
      <c r="G1192" s="368"/>
      <c r="H1192" s="448"/>
      <c r="I1192" s="437"/>
      <c r="J1192" s="360"/>
      <c r="K1192" s="385"/>
      <c r="L1192" s="386"/>
    </row>
    <row r="1193" spans="2:12" s="279" customFormat="1">
      <c r="B1193" s="442"/>
      <c r="C1193" s="445"/>
      <c r="D1193" s="466"/>
      <c r="E1193" s="379"/>
      <c r="F1193" s="460"/>
      <c r="G1193" s="368"/>
      <c r="H1193" s="448"/>
      <c r="I1193" s="437"/>
      <c r="J1193" s="360"/>
      <c r="K1193" s="385"/>
      <c r="L1193" s="386"/>
    </row>
    <row r="1194" spans="2:12" s="279" customFormat="1">
      <c r="B1194" s="442"/>
      <c r="C1194" s="445"/>
      <c r="D1194" s="466"/>
      <c r="E1194" s="379"/>
      <c r="F1194" s="460"/>
      <c r="G1194" s="368"/>
      <c r="H1194" s="448"/>
      <c r="I1194" s="437"/>
      <c r="J1194" s="360"/>
      <c r="K1194" s="385"/>
      <c r="L1194" s="386"/>
    </row>
    <row r="1195" spans="2:12" s="279" customFormat="1">
      <c r="B1195" s="442"/>
      <c r="C1195" s="445"/>
      <c r="D1195" s="442"/>
      <c r="E1195" s="379"/>
      <c r="F1195" s="460"/>
      <c r="G1195" s="368"/>
      <c r="H1195" s="448"/>
      <c r="I1195" s="437"/>
      <c r="J1195" s="360"/>
      <c r="K1195" s="385"/>
      <c r="L1195" s="386"/>
    </row>
    <row r="1196" spans="2:12" s="279" customFormat="1">
      <c r="B1196" s="442"/>
      <c r="C1196" s="445"/>
      <c r="D1196" s="442"/>
      <c r="E1196" s="379"/>
      <c r="F1196" s="460"/>
      <c r="G1196" s="368"/>
      <c r="H1196" s="427"/>
      <c r="I1196" s="437"/>
      <c r="J1196" s="360"/>
      <c r="K1196" s="385"/>
      <c r="L1196" s="386"/>
    </row>
    <row r="1197" spans="2:12" s="279" customFormat="1">
      <c r="B1197" s="459"/>
      <c r="C1197" s="433"/>
      <c r="D1197" s="459"/>
      <c r="E1197" s="379"/>
      <c r="F1197" s="460"/>
      <c r="G1197" s="368"/>
      <c r="H1197" s="448"/>
      <c r="I1197" s="437"/>
      <c r="J1197" s="360"/>
      <c r="K1197" s="385"/>
      <c r="L1197" s="386"/>
    </row>
    <row r="1198" spans="2:12" s="279" customFormat="1">
      <c r="B1198" s="442"/>
      <c r="C1198" s="445"/>
      <c r="D1198" s="442"/>
      <c r="E1198" s="379"/>
      <c r="F1198" s="460"/>
      <c r="G1198" s="368"/>
      <c r="H1198" s="448"/>
      <c r="I1198" s="437"/>
      <c r="J1198" s="360"/>
      <c r="K1198" s="385"/>
      <c r="L1198" s="386"/>
    </row>
    <row r="1199" spans="2:12" s="279" customFormat="1">
      <c r="B1199" s="459"/>
      <c r="C1199" s="433"/>
      <c r="D1199" s="466"/>
      <c r="E1199" s="379"/>
      <c r="F1199" s="460"/>
      <c r="G1199" s="368"/>
      <c r="H1199" s="448"/>
      <c r="I1199" s="437"/>
      <c r="J1199" s="360"/>
      <c r="K1199" s="385"/>
      <c r="L1199" s="386"/>
    </row>
    <row r="1200" spans="2:12" s="279" customFormat="1">
      <c r="B1200" s="442"/>
      <c r="C1200" s="445"/>
      <c r="D1200" s="442"/>
      <c r="E1200" s="379"/>
      <c r="F1200" s="460"/>
      <c r="G1200" s="368"/>
      <c r="H1200" s="448"/>
      <c r="I1200" s="437"/>
      <c r="J1200" s="360"/>
      <c r="K1200" s="385"/>
      <c r="L1200" s="386"/>
    </row>
    <row r="1201" spans="2:12" s="279" customFormat="1">
      <c r="B1201" s="459"/>
      <c r="C1201" s="445"/>
      <c r="D1201" s="442"/>
      <c r="E1201" s="379"/>
      <c r="F1201" s="460"/>
      <c r="G1201" s="368"/>
      <c r="H1201" s="448"/>
      <c r="I1201" s="437"/>
      <c r="J1201" s="360"/>
      <c r="K1201" s="385"/>
      <c r="L1201" s="386"/>
    </row>
    <row r="1202" spans="2:12" s="279" customFormat="1">
      <c r="B1202" s="442"/>
      <c r="C1202" s="445"/>
      <c r="D1202" s="442"/>
      <c r="E1202" s="379"/>
      <c r="F1202" s="460"/>
      <c r="G1202" s="368"/>
      <c r="H1202" s="427"/>
      <c r="I1202" s="437"/>
      <c r="J1202" s="360"/>
      <c r="K1202" s="385"/>
      <c r="L1202" s="386"/>
    </row>
    <row r="1203" spans="2:12" s="279" customFormat="1">
      <c r="B1203" s="459"/>
      <c r="C1203" s="445"/>
      <c r="D1203" s="442"/>
      <c r="E1203" s="379"/>
      <c r="F1203" s="460"/>
      <c r="G1203" s="368"/>
      <c r="H1203" s="427"/>
      <c r="I1203" s="437"/>
      <c r="J1203" s="360"/>
      <c r="K1203" s="385"/>
      <c r="L1203" s="386"/>
    </row>
    <row r="1204" spans="2:12" s="279" customFormat="1">
      <c r="B1204" s="442"/>
      <c r="C1204" s="445"/>
      <c r="D1204" s="442"/>
      <c r="E1204" s="379"/>
      <c r="F1204" s="460"/>
      <c r="G1204" s="368"/>
      <c r="H1204" s="427"/>
      <c r="I1204" s="437"/>
      <c r="J1204" s="360"/>
      <c r="K1204" s="385"/>
      <c r="L1204" s="386"/>
    </row>
    <row r="1205" spans="2:12" s="279" customFormat="1">
      <c r="B1205" s="459"/>
      <c r="C1205" s="433"/>
      <c r="D1205" s="466"/>
      <c r="E1205" s="379"/>
      <c r="F1205" s="460"/>
      <c r="G1205" s="368"/>
      <c r="H1205" s="427"/>
      <c r="I1205" s="437"/>
      <c r="J1205" s="360"/>
      <c r="K1205" s="385"/>
      <c r="L1205" s="386"/>
    </row>
    <row r="1206" spans="2:12" s="279" customFormat="1">
      <c r="B1206" s="442"/>
      <c r="C1206" s="445"/>
      <c r="D1206" s="466"/>
      <c r="E1206" s="379"/>
      <c r="F1206" s="460"/>
      <c r="G1206" s="368"/>
      <c r="H1206" s="448"/>
      <c r="I1206" s="437"/>
      <c r="J1206" s="360"/>
      <c r="K1206" s="385"/>
      <c r="L1206" s="386"/>
    </row>
    <row r="1207" spans="2:12" s="279" customFormat="1">
      <c r="B1207" s="459"/>
      <c r="C1207" s="445"/>
      <c r="D1207" s="466"/>
      <c r="E1207" s="379"/>
      <c r="F1207" s="460"/>
      <c r="G1207" s="368"/>
      <c r="H1207" s="427"/>
      <c r="I1207" s="437"/>
      <c r="J1207" s="360"/>
      <c r="K1207" s="385"/>
      <c r="L1207" s="386"/>
    </row>
    <row r="1208" spans="2:12" s="279" customFormat="1">
      <c r="B1208" s="442"/>
      <c r="C1208" s="445"/>
      <c r="D1208" s="442"/>
      <c r="E1208" s="379"/>
      <c r="F1208" s="460"/>
      <c r="G1208" s="368"/>
      <c r="H1208" s="448"/>
      <c r="I1208" s="437"/>
      <c r="J1208" s="360"/>
      <c r="K1208" s="385"/>
      <c r="L1208" s="386"/>
    </row>
    <row r="1209" spans="2:12" s="279" customFormat="1">
      <c r="B1209" s="459"/>
      <c r="C1209" s="445"/>
      <c r="D1209" s="442"/>
      <c r="E1209" s="379"/>
      <c r="F1209" s="460"/>
      <c r="G1209" s="368"/>
      <c r="H1209" s="448"/>
      <c r="I1209" s="437"/>
      <c r="J1209" s="360"/>
      <c r="K1209" s="385"/>
      <c r="L1209" s="386"/>
    </row>
    <row r="1210" spans="2:12" s="279" customFormat="1">
      <c r="B1210" s="459"/>
      <c r="C1210" s="433"/>
      <c r="D1210" s="459"/>
      <c r="E1210" s="334"/>
      <c r="F1210" s="460"/>
      <c r="G1210" s="368"/>
      <c r="H1210" s="448"/>
      <c r="I1210" s="437"/>
      <c r="J1210" s="360"/>
      <c r="K1210" s="385"/>
      <c r="L1210" s="386"/>
    </row>
    <row r="1211" spans="2:12" s="279" customFormat="1">
      <c r="B1211" s="423"/>
      <c r="C1211" s="386"/>
      <c r="D1211" s="430"/>
      <c r="E1211" s="379"/>
      <c r="F1211" s="460"/>
      <c r="G1211" s="368"/>
      <c r="H1211" s="429"/>
      <c r="I1211" s="338"/>
      <c r="J1211" s="360"/>
      <c r="K1211" s="385"/>
      <c r="L1211" s="386"/>
    </row>
    <row r="1212" spans="2:12" s="279" customFormat="1">
      <c r="B1212" s="423"/>
      <c r="C1212" s="386"/>
      <c r="D1212" s="430"/>
      <c r="E1212" s="379"/>
      <c r="F1212" s="460"/>
      <c r="G1212" s="368"/>
      <c r="H1212" s="429"/>
      <c r="I1212" s="338"/>
      <c r="J1212" s="360"/>
      <c r="K1212" s="385"/>
      <c r="L1212" s="386"/>
    </row>
    <row r="1213" spans="2:12" s="279" customFormat="1">
      <c r="B1213" s="423"/>
      <c r="C1213" s="386"/>
      <c r="D1213" s="430"/>
      <c r="E1213" s="334"/>
      <c r="F1213" s="460"/>
      <c r="G1213" s="368"/>
      <c r="H1213" s="429"/>
      <c r="I1213" s="338"/>
      <c r="J1213" s="360"/>
      <c r="K1213" s="385"/>
      <c r="L1213" s="386"/>
    </row>
    <row r="1214" spans="2:12" s="279" customFormat="1">
      <c r="B1214" s="423"/>
      <c r="C1214" s="386"/>
      <c r="D1214" s="430"/>
      <c r="E1214" s="334"/>
      <c r="F1214" s="460"/>
      <c r="G1214" s="368"/>
      <c r="H1214" s="429"/>
      <c r="I1214" s="338"/>
      <c r="J1214" s="360"/>
      <c r="K1214" s="385"/>
      <c r="L1214" s="386"/>
    </row>
    <row r="1215" spans="2:12" s="279" customFormat="1">
      <c r="B1215" s="423"/>
      <c r="C1215" s="433"/>
      <c r="D1215" s="442"/>
      <c r="E1215" s="467"/>
      <c r="F1215" s="460"/>
      <c r="G1215" s="368"/>
      <c r="H1215" s="448"/>
      <c r="I1215" s="437"/>
      <c r="J1215" s="360"/>
      <c r="K1215" s="385"/>
      <c r="L1215" s="386"/>
    </row>
    <row r="1216" spans="2:12" s="279" customFormat="1">
      <c r="B1216" s="423"/>
      <c r="C1216" s="433"/>
      <c r="D1216" s="466"/>
      <c r="E1216" s="467"/>
      <c r="F1216" s="460"/>
      <c r="G1216" s="368"/>
      <c r="H1216" s="448"/>
      <c r="I1216" s="437"/>
      <c r="J1216" s="360"/>
      <c r="K1216" s="385"/>
      <c r="L1216" s="386"/>
    </row>
    <row r="1217" spans="2:12" s="279" customFormat="1">
      <c r="B1217" s="423"/>
      <c r="C1217" s="445"/>
      <c r="D1217" s="442"/>
      <c r="E1217" s="443"/>
      <c r="F1217" s="460"/>
      <c r="G1217" s="368"/>
      <c r="H1217" s="448"/>
      <c r="I1217" s="437"/>
      <c r="J1217" s="360"/>
      <c r="K1217" s="385"/>
      <c r="L1217" s="386"/>
    </row>
    <row r="1218" spans="2:12" s="279" customFormat="1">
      <c r="B1218" s="423"/>
      <c r="C1218" s="445"/>
      <c r="D1218" s="442"/>
      <c r="E1218" s="443"/>
      <c r="F1218" s="460"/>
      <c r="G1218" s="368"/>
      <c r="H1218" s="427"/>
      <c r="I1218" s="437"/>
      <c r="J1218" s="360"/>
      <c r="K1218" s="385"/>
      <c r="L1218" s="386"/>
    </row>
    <row r="1219" spans="2:12" s="279" customFormat="1">
      <c r="B1219" s="423"/>
      <c r="C1219" s="445"/>
      <c r="D1219" s="442"/>
      <c r="E1219" s="443"/>
      <c r="F1219" s="460"/>
      <c r="G1219" s="368"/>
      <c r="H1219" s="427"/>
      <c r="I1219" s="437"/>
      <c r="J1219" s="360"/>
      <c r="K1219" s="385"/>
      <c r="L1219" s="386"/>
    </row>
    <row r="1220" spans="2:12" s="279" customFormat="1">
      <c r="B1220" s="423"/>
      <c r="C1220" s="445"/>
      <c r="D1220" s="442"/>
      <c r="E1220" s="443"/>
      <c r="F1220" s="460"/>
      <c r="G1220" s="368"/>
      <c r="H1220" s="427"/>
      <c r="I1220" s="437"/>
      <c r="J1220" s="360"/>
      <c r="K1220" s="385"/>
      <c r="L1220" s="386"/>
    </row>
    <row r="1221" spans="2:12" s="279" customFormat="1">
      <c r="B1221" s="423"/>
      <c r="C1221" s="445"/>
      <c r="D1221" s="442"/>
      <c r="E1221" s="443"/>
      <c r="F1221" s="460"/>
      <c r="G1221" s="368"/>
      <c r="H1221" s="427"/>
      <c r="I1221" s="437"/>
      <c r="J1221" s="360"/>
      <c r="K1221" s="385"/>
      <c r="L1221" s="386"/>
    </row>
    <row r="1222" spans="2:12" s="279" customFormat="1">
      <c r="B1222" s="423"/>
      <c r="C1222" s="433"/>
      <c r="D1222" s="459"/>
      <c r="E1222" s="334"/>
      <c r="F1222" s="460"/>
      <c r="G1222" s="368"/>
      <c r="H1222" s="448"/>
      <c r="I1222" s="437"/>
      <c r="J1222" s="360"/>
      <c r="K1222" s="385"/>
      <c r="L1222" s="386"/>
    </row>
    <row r="1223" spans="2:12" s="279" customFormat="1">
      <c r="B1223" s="423"/>
      <c r="C1223" s="433"/>
      <c r="D1223" s="459"/>
      <c r="E1223" s="467"/>
      <c r="F1223" s="460"/>
      <c r="G1223" s="368"/>
      <c r="H1223" s="444"/>
      <c r="I1223" s="437"/>
      <c r="J1223" s="360"/>
      <c r="K1223" s="385"/>
      <c r="L1223" s="386"/>
    </row>
    <row r="1224" spans="2:12" s="279" customFormat="1">
      <c r="B1224" s="423"/>
      <c r="C1224" s="447"/>
      <c r="D1224" s="344"/>
      <c r="E1224" s="467"/>
      <c r="F1224" s="460"/>
      <c r="G1224" s="368"/>
      <c r="H1224" s="425"/>
      <c r="I1224" s="338"/>
      <c r="J1224" s="360"/>
      <c r="K1224" s="385"/>
      <c r="L1224" s="386"/>
    </row>
    <row r="1225" spans="2:12" s="279" customFormat="1">
      <c r="B1225" s="423"/>
      <c r="C1225" s="432"/>
      <c r="D1225" s="430"/>
      <c r="E1225" s="334"/>
      <c r="F1225" s="460"/>
      <c r="G1225" s="368"/>
      <c r="H1225" s="431"/>
      <c r="I1225" s="338"/>
      <c r="J1225" s="360"/>
      <c r="K1225" s="385"/>
      <c r="L1225" s="386"/>
    </row>
    <row r="1226" spans="2:12" s="279" customFormat="1">
      <c r="B1226" s="423"/>
      <c r="C1226" s="345"/>
      <c r="D1226" s="340"/>
      <c r="E1226" s="334"/>
      <c r="F1226" s="424"/>
      <c r="G1226" s="368"/>
      <c r="H1226" s="431"/>
      <c r="I1226" s="338"/>
      <c r="J1226" s="360"/>
      <c r="K1226" s="385"/>
      <c r="L1226" s="386"/>
    </row>
    <row r="1227" spans="2:12" s="279" customFormat="1">
      <c r="B1227" s="423"/>
      <c r="C1227" s="341"/>
      <c r="D1227" s="430"/>
      <c r="E1227" s="467"/>
      <c r="F1227" s="460"/>
      <c r="G1227" s="368"/>
      <c r="H1227" s="431"/>
      <c r="I1227" s="338"/>
      <c r="J1227" s="338"/>
      <c r="K1227" s="385"/>
      <c r="L1227" s="386"/>
    </row>
    <row r="1228" spans="2:12" s="279" customFormat="1">
      <c r="B1228" s="423"/>
      <c r="C1228" s="447"/>
      <c r="D1228" s="344"/>
      <c r="E1228" s="467"/>
      <c r="F1228" s="460"/>
      <c r="G1228" s="368"/>
      <c r="H1228" s="425"/>
      <c r="I1228" s="338"/>
      <c r="J1228" s="338"/>
      <c r="K1228" s="385"/>
      <c r="L1228" s="386"/>
    </row>
    <row r="1229" spans="2:12" s="279" customFormat="1">
      <c r="B1229" s="459"/>
      <c r="C1229" s="341"/>
      <c r="D1229" s="459"/>
      <c r="E1229" s="468"/>
      <c r="F1229" s="469"/>
      <c r="G1229" s="368"/>
      <c r="H1229" s="448"/>
      <c r="I1229" s="437"/>
      <c r="J1229" s="437"/>
      <c r="K1229" s="385"/>
      <c r="L1229" s="386"/>
    </row>
    <row r="1230" spans="2:12" s="279" customFormat="1">
      <c r="B1230" s="459"/>
      <c r="C1230" s="341"/>
      <c r="D1230" s="459"/>
      <c r="E1230" s="468"/>
      <c r="F1230" s="469"/>
      <c r="G1230" s="368"/>
      <c r="H1230" s="448"/>
      <c r="I1230" s="437"/>
      <c r="J1230" s="437"/>
      <c r="K1230" s="385"/>
      <c r="L1230" s="386"/>
    </row>
    <row r="1231" spans="2:12" s="279" customFormat="1">
      <c r="B1231" s="465"/>
      <c r="C1231" s="470"/>
      <c r="D1231" s="340"/>
      <c r="E1231" s="334"/>
      <c r="F1231" s="335"/>
      <c r="G1231" s="368"/>
      <c r="H1231" s="471"/>
      <c r="I1231" s="338"/>
      <c r="J1231" s="360"/>
      <c r="K1231" s="385"/>
      <c r="L1231" s="386"/>
    </row>
    <row r="1232" spans="2:12" s="279" customFormat="1">
      <c r="B1232" s="472"/>
      <c r="C1232" s="473"/>
      <c r="D1232" s="472"/>
      <c r="E1232" s="464"/>
      <c r="F1232" s="474"/>
      <c r="G1232" s="368"/>
      <c r="H1232" s="436"/>
      <c r="I1232" s="475"/>
      <c r="J1232" s="360"/>
      <c r="K1232" s="385"/>
      <c r="L1232" s="386"/>
    </row>
    <row r="1233" spans="2:12" s="279" customFormat="1">
      <c r="B1233" s="472"/>
      <c r="C1233" s="473"/>
      <c r="D1233" s="472"/>
      <c r="E1233" s="464"/>
      <c r="F1233" s="476"/>
      <c r="G1233" s="368"/>
      <c r="H1233" s="436"/>
      <c r="I1233" s="475"/>
      <c r="J1233" s="360"/>
      <c r="K1233" s="385"/>
      <c r="L1233" s="386"/>
    </row>
    <row r="1234" spans="2:12" s="279" customFormat="1">
      <c r="B1234" s="472"/>
      <c r="C1234" s="473"/>
      <c r="D1234" s="472"/>
      <c r="E1234" s="443"/>
      <c r="F1234" s="469"/>
      <c r="G1234" s="368"/>
      <c r="H1234" s="436"/>
      <c r="I1234" s="475"/>
      <c r="J1234" s="360"/>
      <c r="K1234" s="385"/>
      <c r="L1234" s="386"/>
    </row>
    <row r="1235" spans="2:12" s="279" customFormat="1">
      <c r="B1235" s="472"/>
      <c r="C1235" s="473"/>
      <c r="D1235" s="472"/>
      <c r="E1235" s="443"/>
      <c r="F1235" s="469"/>
      <c r="G1235" s="368"/>
      <c r="H1235" s="436"/>
      <c r="I1235" s="475"/>
      <c r="J1235" s="360"/>
      <c r="K1235" s="385"/>
      <c r="L1235" s="386"/>
    </row>
    <row r="1236" spans="2:12" s="279" customFormat="1">
      <c r="B1236" s="472"/>
      <c r="C1236" s="473"/>
      <c r="D1236" s="472"/>
      <c r="E1236" s="443"/>
      <c r="F1236" s="469"/>
      <c r="G1236" s="368"/>
      <c r="H1236" s="436"/>
      <c r="I1236" s="475"/>
      <c r="J1236" s="360"/>
      <c r="K1236" s="385"/>
      <c r="L1236" s="386"/>
    </row>
    <row r="1237" spans="2:12" s="279" customFormat="1">
      <c r="B1237" s="472"/>
      <c r="C1237" s="473"/>
      <c r="D1237" s="472"/>
      <c r="E1237" s="443"/>
      <c r="F1237" s="469"/>
      <c r="G1237" s="368"/>
      <c r="H1237" s="436"/>
      <c r="I1237" s="475"/>
      <c r="J1237" s="360"/>
      <c r="K1237" s="385"/>
      <c r="L1237" s="386"/>
    </row>
    <row r="1238" spans="2:12" s="279" customFormat="1">
      <c r="B1238" s="472"/>
      <c r="C1238" s="473"/>
      <c r="D1238" s="472"/>
      <c r="E1238" s="443"/>
      <c r="F1238" s="469"/>
      <c r="G1238" s="368"/>
      <c r="H1238" s="477"/>
      <c r="I1238" s="475"/>
      <c r="J1238" s="360"/>
      <c r="K1238" s="385"/>
      <c r="L1238" s="386"/>
    </row>
    <row r="1239" spans="2:12" s="279" customFormat="1">
      <c r="B1239" s="472"/>
      <c r="C1239" s="473"/>
      <c r="D1239" s="472"/>
      <c r="E1239" s="443"/>
      <c r="F1239" s="469"/>
      <c r="G1239" s="368"/>
      <c r="H1239" s="436"/>
      <c r="I1239" s="475"/>
      <c r="J1239" s="360"/>
      <c r="K1239" s="385"/>
      <c r="L1239" s="386"/>
    </row>
    <row r="1240" spans="2:12" s="279" customFormat="1">
      <c r="B1240" s="472"/>
      <c r="C1240" s="473"/>
      <c r="D1240" s="472"/>
      <c r="E1240" s="443"/>
      <c r="F1240" s="469"/>
      <c r="G1240" s="368"/>
      <c r="H1240" s="477"/>
      <c r="I1240" s="475"/>
      <c r="J1240" s="360"/>
      <c r="K1240" s="385"/>
      <c r="L1240" s="386"/>
    </row>
    <row r="1241" spans="2:12" s="279" customFormat="1">
      <c r="B1241" s="472"/>
      <c r="C1241" s="473"/>
      <c r="D1241" s="472"/>
      <c r="E1241" s="443"/>
      <c r="F1241" s="469"/>
      <c r="G1241" s="368"/>
      <c r="H1241" s="436"/>
      <c r="I1241" s="475"/>
      <c r="J1241" s="360"/>
      <c r="K1241" s="385"/>
      <c r="L1241" s="386"/>
    </row>
    <row r="1242" spans="2:12" s="279" customFormat="1">
      <c r="B1242" s="472"/>
      <c r="C1242" s="473"/>
      <c r="D1242" s="472"/>
      <c r="E1242" s="443"/>
      <c r="F1242" s="469"/>
      <c r="G1242" s="368"/>
      <c r="H1242" s="436"/>
      <c r="I1242" s="475"/>
      <c r="J1242" s="360"/>
      <c r="K1242" s="385"/>
      <c r="L1242" s="386"/>
    </row>
    <row r="1243" spans="2:12" s="279" customFormat="1">
      <c r="B1243" s="472"/>
      <c r="C1243" s="473"/>
      <c r="D1243" s="472"/>
      <c r="E1243" s="443"/>
      <c r="F1243" s="469"/>
      <c r="G1243" s="368"/>
      <c r="H1243" s="436"/>
      <c r="I1243" s="475"/>
      <c r="J1243" s="360"/>
      <c r="K1243" s="385"/>
      <c r="L1243" s="386"/>
    </row>
    <row r="1244" spans="2:12" s="279" customFormat="1">
      <c r="B1244" s="472"/>
      <c r="C1244" s="473"/>
      <c r="D1244" s="472"/>
      <c r="E1244" s="443"/>
      <c r="F1244" s="469"/>
      <c r="G1244" s="368"/>
      <c r="H1244" s="436"/>
      <c r="I1244" s="475"/>
      <c r="J1244" s="360"/>
      <c r="K1244" s="385"/>
      <c r="L1244" s="386"/>
    </row>
    <row r="1245" spans="2:12" s="279" customFormat="1">
      <c r="B1245" s="472"/>
      <c r="C1245" s="473"/>
      <c r="D1245" s="472"/>
      <c r="E1245" s="443"/>
      <c r="F1245" s="469"/>
      <c r="G1245" s="368"/>
      <c r="H1245" s="436"/>
      <c r="I1245" s="475"/>
      <c r="J1245" s="360"/>
      <c r="K1245" s="385"/>
      <c r="L1245" s="386"/>
    </row>
    <row r="1246" spans="2:12" s="279" customFormat="1">
      <c r="B1246" s="472"/>
      <c r="C1246" s="473"/>
      <c r="D1246" s="472"/>
      <c r="E1246" s="443"/>
      <c r="F1246" s="469"/>
      <c r="G1246" s="368"/>
      <c r="H1246" s="436"/>
      <c r="I1246" s="475"/>
      <c r="J1246" s="360"/>
      <c r="K1246" s="385"/>
      <c r="L1246" s="386"/>
    </row>
    <row r="1247" spans="2:12" s="279" customFormat="1">
      <c r="B1247" s="472"/>
      <c r="C1247" s="473"/>
      <c r="D1247" s="472"/>
      <c r="E1247" s="443"/>
      <c r="F1247" s="469"/>
      <c r="G1247" s="368"/>
      <c r="H1247" s="436"/>
      <c r="I1247" s="475"/>
      <c r="J1247" s="360"/>
      <c r="K1247" s="385"/>
      <c r="L1247" s="386"/>
    </row>
    <row r="1248" spans="2:12" s="279" customFormat="1">
      <c r="B1248" s="472"/>
      <c r="C1248" s="473"/>
      <c r="D1248" s="472"/>
      <c r="E1248" s="443"/>
      <c r="F1248" s="469"/>
      <c r="G1248" s="368"/>
      <c r="H1248" s="436"/>
      <c r="I1248" s="475"/>
      <c r="J1248" s="360"/>
      <c r="K1248" s="385"/>
      <c r="L1248" s="386"/>
    </row>
    <row r="1249" spans="2:12" s="279" customFormat="1">
      <c r="B1249" s="472"/>
      <c r="C1249" s="473"/>
      <c r="D1249" s="472"/>
      <c r="E1249" s="443"/>
      <c r="F1249" s="469"/>
      <c r="G1249" s="368"/>
      <c r="H1249" s="436"/>
      <c r="I1249" s="475"/>
      <c r="J1249" s="360"/>
      <c r="K1249" s="385"/>
      <c r="L1249" s="386"/>
    </row>
    <row r="1250" spans="2:12" s="279" customFormat="1">
      <c r="B1250" s="472"/>
      <c r="C1250" s="473"/>
      <c r="D1250" s="472"/>
      <c r="E1250" s="443"/>
      <c r="F1250" s="469"/>
      <c r="G1250" s="368"/>
      <c r="H1250" s="436"/>
      <c r="I1250" s="475"/>
      <c r="J1250" s="360"/>
      <c r="K1250" s="385"/>
      <c r="L1250" s="386"/>
    </row>
    <row r="1251" spans="2:12" s="279" customFormat="1">
      <c r="B1251" s="472"/>
      <c r="C1251" s="473"/>
      <c r="D1251" s="472"/>
      <c r="E1251" s="443"/>
      <c r="F1251" s="469"/>
      <c r="G1251" s="368"/>
      <c r="H1251" s="436"/>
      <c r="I1251" s="475"/>
      <c r="J1251" s="360"/>
      <c r="K1251" s="385"/>
      <c r="L1251" s="386"/>
    </row>
    <row r="1252" spans="2:12" s="279" customFormat="1">
      <c r="B1252" s="472"/>
      <c r="C1252" s="478"/>
      <c r="D1252" s="472"/>
      <c r="E1252" s="443"/>
      <c r="F1252" s="469"/>
      <c r="G1252" s="368"/>
      <c r="H1252" s="436"/>
      <c r="I1252" s="475"/>
      <c r="J1252" s="360"/>
      <c r="K1252" s="385"/>
      <c r="L1252" s="386"/>
    </row>
    <row r="1253" spans="2:12" s="279" customFormat="1">
      <c r="B1253" s="472"/>
      <c r="C1253" s="473"/>
      <c r="D1253" s="472"/>
      <c r="E1253" s="443"/>
      <c r="F1253" s="469"/>
      <c r="G1253" s="368"/>
      <c r="H1253" s="436"/>
      <c r="I1253" s="475"/>
      <c r="J1253" s="360"/>
      <c r="K1253" s="385"/>
      <c r="L1253" s="386"/>
    </row>
    <row r="1254" spans="2:12" s="279" customFormat="1">
      <c r="B1254" s="472"/>
      <c r="C1254" s="478"/>
      <c r="D1254" s="472"/>
      <c r="E1254" s="443"/>
      <c r="F1254" s="469"/>
      <c r="G1254" s="368"/>
      <c r="H1254" s="436"/>
      <c r="I1254" s="475"/>
      <c r="J1254" s="360"/>
      <c r="K1254" s="385"/>
      <c r="L1254" s="386"/>
    </row>
    <row r="1255" spans="2:12" s="279" customFormat="1">
      <c r="B1255" s="472"/>
      <c r="C1255" s="473"/>
      <c r="D1255" s="472"/>
      <c r="E1255" s="443"/>
      <c r="F1255" s="469"/>
      <c r="G1255" s="368"/>
      <c r="H1255" s="436"/>
      <c r="I1255" s="475"/>
      <c r="J1255" s="360"/>
      <c r="K1255" s="385"/>
      <c r="L1255" s="386"/>
    </row>
    <row r="1256" spans="2:12" s="279" customFormat="1">
      <c r="B1256" s="472"/>
      <c r="C1256" s="473"/>
      <c r="D1256" s="472"/>
      <c r="E1256" s="443"/>
      <c r="F1256" s="469"/>
      <c r="G1256" s="368"/>
      <c r="H1256" s="436"/>
      <c r="I1256" s="475"/>
      <c r="J1256" s="360"/>
      <c r="K1256" s="385"/>
      <c r="L1256" s="386"/>
    </row>
    <row r="1257" spans="2:12" s="279" customFormat="1">
      <c r="B1257" s="472"/>
      <c r="C1257" s="473"/>
      <c r="D1257" s="472"/>
      <c r="E1257" s="443"/>
      <c r="F1257" s="469"/>
      <c r="G1257" s="368"/>
      <c r="H1257" s="436"/>
      <c r="I1257" s="475"/>
      <c r="J1257" s="360"/>
      <c r="K1257" s="385"/>
      <c r="L1257" s="386"/>
    </row>
    <row r="1258" spans="2:12" s="279" customFormat="1">
      <c r="B1258" s="472"/>
      <c r="C1258" s="473"/>
      <c r="D1258" s="472"/>
      <c r="E1258" s="443"/>
      <c r="F1258" s="469"/>
      <c r="G1258" s="368"/>
      <c r="H1258" s="436"/>
      <c r="I1258" s="475"/>
      <c r="J1258" s="360"/>
      <c r="K1258" s="385"/>
      <c r="L1258" s="386"/>
    </row>
    <row r="1259" spans="2:12" s="279" customFormat="1">
      <c r="B1259" s="472"/>
      <c r="C1259" s="473"/>
      <c r="D1259" s="472"/>
      <c r="E1259" s="443"/>
      <c r="F1259" s="469"/>
      <c r="G1259" s="368"/>
      <c r="H1259" s="477"/>
      <c r="I1259" s="475"/>
      <c r="J1259" s="360"/>
      <c r="K1259" s="385"/>
      <c r="L1259" s="386"/>
    </row>
    <row r="1260" spans="2:12" s="279" customFormat="1">
      <c r="B1260" s="472"/>
      <c r="C1260" s="473"/>
      <c r="D1260" s="472"/>
      <c r="E1260" s="443"/>
      <c r="F1260" s="469"/>
      <c r="G1260" s="368"/>
      <c r="H1260" s="477"/>
      <c r="I1260" s="475"/>
      <c r="J1260" s="360"/>
      <c r="K1260" s="385"/>
      <c r="L1260" s="386"/>
    </row>
    <row r="1261" spans="2:12" s="279" customFormat="1">
      <c r="B1261" s="472"/>
      <c r="C1261" s="473"/>
      <c r="D1261" s="472"/>
      <c r="E1261" s="443"/>
      <c r="F1261" s="469"/>
      <c r="G1261" s="368"/>
      <c r="H1261" s="436"/>
      <c r="I1261" s="475"/>
      <c r="J1261" s="360"/>
      <c r="K1261" s="385"/>
      <c r="L1261" s="386"/>
    </row>
    <row r="1262" spans="2:12" s="279" customFormat="1">
      <c r="B1262" s="472"/>
      <c r="C1262" s="345"/>
      <c r="D1262" s="340"/>
      <c r="E1262" s="443"/>
      <c r="F1262" s="469"/>
      <c r="G1262" s="368"/>
      <c r="H1262" s="431"/>
      <c r="I1262" s="479"/>
      <c r="J1262" s="360"/>
      <c r="K1262" s="385"/>
      <c r="L1262" s="386"/>
    </row>
    <row r="1263" spans="2:12" s="279" customFormat="1">
      <c r="B1263" s="472"/>
      <c r="C1263" s="345"/>
      <c r="D1263" s="340"/>
      <c r="E1263" s="443"/>
      <c r="F1263" s="469"/>
      <c r="G1263" s="368"/>
      <c r="H1263" s="431"/>
      <c r="I1263" s="338"/>
      <c r="J1263" s="360"/>
      <c r="K1263" s="385"/>
      <c r="L1263" s="386"/>
    </row>
    <row r="1264" spans="2:12" s="279" customFormat="1">
      <c r="B1264" s="472"/>
      <c r="C1264" s="345"/>
      <c r="D1264" s="340"/>
      <c r="E1264" s="443"/>
      <c r="F1264" s="469"/>
      <c r="G1264" s="368"/>
      <c r="H1264" s="431"/>
      <c r="I1264" s="479"/>
      <c r="J1264" s="360"/>
      <c r="K1264" s="385"/>
      <c r="L1264" s="386"/>
    </row>
    <row r="1265" spans="2:12" s="279" customFormat="1">
      <c r="B1265" s="472"/>
      <c r="C1265" s="341"/>
      <c r="D1265" s="430"/>
      <c r="E1265" s="467"/>
      <c r="F1265" s="469"/>
      <c r="G1265" s="368"/>
      <c r="H1265" s="431"/>
      <c r="I1265" s="338"/>
      <c r="J1265" s="338"/>
      <c r="K1265" s="385"/>
      <c r="L1265" s="386"/>
    </row>
    <row r="1266" spans="2:12" s="279" customFormat="1">
      <c r="B1266" s="472"/>
      <c r="C1266" s="447"/>
      <c r="D1266" s="344"/>
      <c r="E1266" s="467"/>
      <c r="F1266" s="469"/>
      <c r="G1266" s="368"/>
      <c r="H1266" s="425"/>
      <c r="I1266" s="338"/>
      <c r="J1266" s="338"/>
      <c r="K1266" s="385"/>
      <c r="L1266" s="386"/>
    </row>
    <row r="1267" spans="2:12" s="279" customFormat="1">
      <c r="B1267" s="472"/>
      <c r="C1267" s="473"/>
      <c r="D1267" s="472"/>
      <c r="E1267" s="443"/>
      <c r="F1267" s="469"/>
      <c r="G1267" s="368"/>
      <c r="H1267" s="436"/>
      <c r="I1267" s="475"/>
      <c r="J1267" s="360"/>
      <c r="K1267" s="385"/>
      <c r="L1267" s="386"/>
    </row>
    <row r="1268" spans="2:12" s="279" customFormat="1">
      <c r="B1268" s="472"/>
      <c r="C1268" s="473"/>
      <c r="D1268" s="472"/>
      <c r="E1268" s="443"/>
      <c r="F1268" s="469"/>
      <c r="G1268" s="368"/>
      <c r="H1268" s="436"/>
      <c r="I1268" s="475"/>
      <c r="J1268" s="475"/>
      <c r="K1268" s="385"/>
      <c r="L1268" s="386"/>
    </row>
    <row r="1269" spans="2:12" s="279" customFormat="1">
      <c r="B1269" s="472"/>
      <c r="C1269" s="473"/>
      <c r="D1269" s="472"/>
      <c r="E1269" s="443"/>
      <c r="F1269" s="469"/>
      <c r="G1269" s="368"/>
      <c r="H1269" s="436"/>
      <c r="I1269" s="475"/>
      <c r="J1269" s="475"/>
      <c r="K1269" s="385"/>
      <c r="L1269" s="386"/>
    </row>
    <row r="1270" spans="2:12" s="279" customFormat="1">
      <c r="B1270" s="472"/>
      <c r="C1270" s="473"/>
      <c r="D1270" s="472"/>
      <c r="E1270" s="443"/>
      <c r="F1270" s="469"/>
      <c r="G1270" s="368"/>
      <c r="H1270" s="436"/>
      <c r="I1270" s="475"/>
      <c r="J1270" s="475"/>
      <c r="K1270" s="385"/>
      <c r="L1270" s="386"/>
    </row>
    <row r="1271" spans="2:12" s="279" customFormat="1">
      <c r="B1271" s="459"/>
      <c r="C1271" s="341"/>
      <c r="D1271" s="459"/>
      <c r="E1271" s="468"/>
      <c r="F1271" s="469"/>
      <c r="G1271" s="368"/>
      <c r="H1271" s="448"/>
      <c r="I1271" s="437"/>
      <c r="J1271" s="437"/>
      <c r="K1271" s="385"/>
      <c r="L1271" s="386"/>
    </row>
    <row r="1272" spans="2:12" s="279" customFormat="1">
      <c r="B1272" s="440"/>
      <c r="C1272" s="480"/>
      <c r="D1272" s="481"/>
      <c r="E1272" s="482"/>
      <c r="F1272" s="483"/>
      <c r="G1272" s="368"/>
      <c r="H1272" s="484"/>
      <c r="I1272" s="475"/>
      <c r="J1272" s="475"/>
      <c r="K1272" s="385"/>
      <c r="L1272" s="386"/>
    </row>
    <row r="1273" spans="2:12" s="279" customFormat="1">
      <c r="B1273" s="485"/>
      <c r="C1273" s="470"/>
      <c r="D1273" s="340"/>
      <c r="E1273" s="486"/>
      <c r="F1273" s="487"/>
      <c r="G1273" s="368"/>
      <c r="H1273" s="488"/>
      <c r="I1273" s="437"/>
      <c r="J1273" s="360"/>
      <c r="K1273" s="385"/>
      <c r="L1273" s="386"/>
    </row>
    <row r="1274" spans="2:12" s="279" customFormat="1">
      <c r="B1274" s="459"/>
      <c r="C1274" s="433"/>
      <c r="D1274" s="459"/>
      <c r="E1274" s="334"/>
      <c r="F1274" s="460"/>
      <c r="G1274" s="368"/>
      <c r="H1274" s="448"/>
      <c r="I1274" s="437"/>
      <c r="J1274" s="360"/>
      <c r="K1274" s="385"/>
      <c r="L1274" s="386"/>
    </row>
    <row r="1275" spans="2:12" s="279" customFormat="1">
      <c r="B1275" s="459"/>
      <c r="C1275" s="433"/>
      <c r="D1275" s="466"/>
      <c r="E1275" s="467"/>
      <c r="F1275" s="460"/>
      <c r="G1275" s="368"/>
      <c r="H1275" s="436"/>
      <c r="I1275" s="437"/>
      <c r="J1275" s="360"/>
      <c r="K1275" s="385"/>
      <c r="L1275" s="386"/>
    </row>
    <row r="1276" spans="2:12" s="279" customFormat="1">
      <c r="B1276" s="459"/>
      <c r="C1276" s="433"/>
      <c r="D1276" s="466"/>
      <c r="E1276" s="467"/>
      <c r="F1276" s="460"/>
      <c r="G1276" s="368"/>
      <c r="H1276" s="436"/>
      <c r="I1276" s="437"/>
      <c r="J1276" s="360"/>
      <c r="K1276" s="385"/>
      <c r="L1276" s="386"/>
    </row>
    <row r="1277" spans="2:12" s="279" customFormat="1">
      <c r="B1277" s="459"/>
      <c r="C1277" s="445"/>
      <c r="D1277" s="442"/>
      <c r="E1277" s="443"/>
      <c r="F1277" s="460"/>
      <c r="G1277" s="368"/>
      <c r="H1277" s="448"/>
      <c r="I1277" s="437"/>
      <c r="J1277" s="360"/>
      <c r="K1277" s="385"/>
      <c r="L1277" s="386"/>
    </row>
    <row r="1278" spans="2:12" s="279" customFormat="1">
      <c r="B1278" s="459"/>
      <c r="C1278" s="445"/>
      <c r="D1278" s="442"/>
      <c r="E1278" s="443"/>
      <c r="F1278" s="460"/>
      <c r="G1278" s="368"/>
      <c r="H1278" s="427"/>
      <c r="I1278" s="437"/>
      <c r="J1278" s="360"/>
      <c r="K1278" s="385"/>
      <c r="L1278" s="386"/>
    </row>
    <row r="1279" spans="2:12" s="279" customFormat="1">
      <c r="B1279" s="459"/>
      <c r="C1279" s="433"/>
      <c r="D1279" s="466"/>
      <c r="E1279" s="443"/>
      <c r="F1279" s="460"/>
      <c r="G1279" s="368"/>
      <c r="H1279" s="436"/>
      <c r="I1279" s="437"/>
      <c r="J1279" s="360"/>
      <c r="K1279" s="385"/>
      <c r="L1279" s="386"/>
    </row>
    <row r="1280" spans="2:12" s="279" customFormat="1">
      <c r="B1280" s="459"/>
      <c r="C1280" s="445"/>
      <c r="D1280" s="442"/>
      <c r="E1280" s="443"/>
      <c r="F1280" s="489"/>
      <c r="G1280" s="368"/>
      <c r="H1280" s="448"/>
      <c r="I1280" s="437"/>
      <c r="J1280" s="360"/>
      <c r="K1280" s="385"/>
      <c r="L1280" s="386"/>
    </row>
    <row r="1281" spans="2:12" s="279" customFormat="1">
      <c r="B1281" s="459"/>
      <c r="C1281" s="445"/>
      <c r="D1281" s="442"/>
      <c r="E1281" s="443"/>
      <c r="F1281" s="460"/>
      <c r="G1281" s="368"/>
      <c r="H1281" s="427"/>
      <c r="I1281" s="437"/>
      <c r="J1281" s="360"/>
      <c r="K1281" s="385"/>
      <c r="L1281" s="386"/>
    </row>
    <row r="1282" spans="2:12" s="279" customFormat="1">
      <c r="B1282" s="459"/>
      <c r="C1282" s="445"/>
      <c r="D1282" s="442"/>
      <c r="E1282" s="443"/>
      <c r="F1282" s="460"/>
      <c r="G1282" s="368"/>
      <c r="H1282" s="427"/>
      <c r="I1282" s="437"/>
      <c r="J1282" s="360"/>
      <c r="K1282" s="385"/>
      <c r="L1282" s="386"/>
    </row>
    <row r="1283" spans="2:12" s="279" customFormat="1">
      <c r="B1283" s="459"/>
      <c r="C1283" s="445"/>
      <c r="D1283" s="442"/>
      <c r="E1283" s="443"/>
      <c r="F1283" s="489"/>
      <c r="G1283" s="368"/>
      <c r="H1283" s="427"/>
      <c r="I1283" s="437"/>
      <c r="J1283" s="360"/>
      <c r="K1283" s="385"/>
      <c r="L1283" s="386"/>
    </row>
    <row r="1284" spans="2:12" s="279" customFormat="1">
      <c r="B1284" s="459"/>
      <c r="C1284" s="445"/>
      <c r="D1284" s="442"/>
      <c r="E1284" s="443"/>
      <c r="F1284" s="489"/>
      <c r="G1284" s="368"/>
      <c r="H1284" s="427"/>
      <c r="I1284" s="437"/>
      <c r="J1284" s="360"/>
      <c r="K1284" s="385"/>
      <c r="L1284" s="386"/>
    </row>
    <row r="1285" spans="2:12" s="279" customFormat="1">
      <c r="B1285" s="459"/>
      <c r="C1285" s="445"/>
      <c r="D1285" s="442"/>
      <c r="E1285" s="443"/>
      <c r="F1285" s="489"/>
      <c r="G1285" s="368"/>
      <c r="H1285" s="427"/>
      <c r="I1285" s="437"/>
      <c r="J1285" s="360"/>
      <c r="K1285" s="385"/>
      <c r="L1285" s="386"/>
    </row>
    <row r="1286" spans="2:12" s="279" customFormat="1">
      <c r="B1286" s="459"/>
      <c r="C1286" s="433"/>
      <c r="D1286" s="442"/>
      <c r="E1286" s="334"/>
      <c r="F1286" s="469"/>
      <c r="G1286" s="368"/>
      <c r="H1286" s="448"/>
      <c r="I1286" s="437"/>
      <c r="J1286" s="360"/>
      <c r="K1286" s="385"/>
      <c r="L1286" s="386"/>
    </row>
    <row r="1287" spans="2:12" s="279" customFormat="1">
      <c r="B1287" s="459"/>
      <c r="C1287" s="433"/>
      <c r="D1287" s="459"/>
      <c r="E1287" s="467"/>
      <c r="F1287" s="461"/>
      <c r="G1287" s="368"/>
      <c r="H1287" s="444"/>
      <c r="I1287" s="437"/>
      <c r="J1287" s="360"/>
      <c r="K1287" s="385"/>
      <c r="L1287" s="386"/>
    </row>
    <row r="1288" spans="2:12" s="279" customFormat="1">
      <c r="B1288" s="459"/>
      <c r="C1288" s="433"/>
      <c r="D1288" s="459"/>
      <c r="E1288" s="443"/>
      <c r="F1288" s="489"/>
      <c r="G1288" s="368"/>
      <c r="H1288" s="444"/>
      <c r="I1288" s="437"/>
      <c r="J1288" s="360"/>
      <c r="K1288" s="385"/>
      <c r="L1288" s="386"/>
    </row>
    <row r="1289" spans="2:12" s="279" customFormat="1">
      <c r="B1289" s="459"/>
      <c r="C1289" s="433"/>
      <c r="D1289" s="442"/>
      <c r="E1289" s="443"/>
      <c r="F1289" s="489"/>
      <c r="G1289" s="368"/>
      <c r="H1289" s="444"/>
      <c r="I1289" s="437"/>
      <c r="J1289" s="360"/>
      <c r="K1289" s="385"/>
      <c r="L1289" s="386"/>
    </row>
    <row r="1290" spans="2:12" s="279" customFormat="1">
      <c r="B1290" s="459"/>
      <c r="C1290" s="433"/>
      <c r="D1290" s="442"/>
      <c r="E1290" s="443"/>
      <c r="F1290" s="489"/>
      <c r="G1290" s="368"/>
      <c r="H1290" s="444"/>
      <c r="I1290" s="437"/>
      <c r="J1290" s="360"/>
      <c r="K1290" s="385"/>
      <c r="L1290" s="386"/>
    </row>
    <row r="1291" spans="2:12" s="279" customFormat="1">
      <c r="B1291" s="459"/>
      <c r="C1291" s="433"/>
      <c r="D1291" s="442"/>
      <c r="E1291" s="443"/>
      <c r="F1291" s="469"/>
      <c r="G1291" s="368"/>
      <c r="H1291" s="444"/>
      <c r="I1291" s="437"/>
      <c r="J1291" s="360"/>
      <c r="K1291" s="385"/>
      <c r="L1291" s="386"/>
    </row>
    <row r="1292" spans="2:12" s="279" customFormat="1">
      <c r="B1292" s="442"/>
      <c r="C1292" s="445"/>
      <c r="D1292" s="442"/>
      <c r="E1292" s="464"/>
      <c r="F1292" s="489"/>
      <c r="G1292" s="368"/>
      <c r="H1292" s="444"/>
      <c r="I1292" s="437"/>
      <c r="J1292" s="360"/>
      <c r="K1292" s="385"/>
      <c r="L1292" s="386"/>
    </row>
    <row r="1293" spans="2:12" s="279" customFormat="1">
      <c r="B1293" s="442"/>
      <c r="C1293" s="445"/>
      <c r="D1293" s="459"/>
      <c r="E1293" s="443"/>
      <c r="F1293" s="489"/>
      <c r="G1293" s="368"/>
      <c r="H1293" s="427"/>
      <c r="I1293" s="437"/>
      <c r="J1293" s="360"/>
      <c r="K1293" s="385"/>
      <c r="L1293" s="386"/>
    </row>
    <row r="1294" spans="2:12" s="279" customFormat="1">
      <c r="B1294" s="442"/>
      <c r="C1294" s="445"/>
      <c r="D1294" s="442"/>
      <c r="E1294" s="443"/>
      <c r="F1294" s="489"/>
      <c r="G1294" s="368"/>
      <c r="H1294" s="427"/>
      <c r="I1294" s="437"/>
      <c r="J1294" s="360"/>
      <c r="K1294" s="385"/>
      <c r="L1294" s="386"/>
    </row>
    <row r="1295" spans="2:12" s="279" customFormat="1">
      <c r="B1295" s="442"/>
      <c r="C1295" s="445"/>
      <c r="D1295" s="442"/>
      <c r="E1295" s="443"/>
      <c r="F1295" s="489"/>
      <c r="G1295" s="368"/>
      <c r="H1295" s="427"/>
      <c r="I1295" s="437"/>
      <c r="J1295" s="360"/>
      <c r="K1295" s="385"/>
      <c r="L1295" s="386"/>
    </row>
    <row r="1296" spans="2:12" s="279" customFormat="1">
      <c r="B1296" s="442"/>
      <c r="C1296" s="445"/>
      <c r="D1296" s="442"/>
      <c r="E1296" s="443"/>
      <c r="F1296" s="489"/>
      <c r="G1296" s="368"/>
      <c r="H1296" s="427"/>
      <c r="I1296" s="437"/>
      <c r="J1296" s="360"/>
      <c r="K1296" s="385"/>
      <c r="L1296" s="386"/>
    </row>
    <row r="1297" spans="2:12" s="279" customFormat="1">
      <c r="B1297" s="459"/>
      <c r="C1297" s="433"/>
      <c r="D1297" s="459"/>
      <c r="E1297" s="334"/>
      <c r="F1297" s="469"/>
      <c r="G1297" s="368"/>
      <c r="H1297" s="448"/>
      <c r="I1297" s="437"/>
      <c r="J1297" s="360"/>
      <c r="K1297" s="385"/>
      <c r="L1297" s="386"/>
    </row>
    <row r="1298" spans="2:12" s="279" customFormat="1">
      <c r="B1298" s="442"/>
      <c r="C1298" s="480"/>
      <c r="D1298" s="459"/>
      <c r="E1298" s="334"/>
      <c r="F1298" s="469"/>
      <c r="G1298" s="368"/>
      <c r="H1298" s="448"/>
      <c r="I1298" s="437"/>
      <c r="J1298" s="437"/>
      <c r="K1298" s="385"/>
      <c r="L1298" s="386"/>
    </row>
    <row r="1299" spans="2:12" s="279" customFormat="1">
      <c r="B1299" s="442"/>
      <c r="C1299" s="445"/>
      <c r="D1299" s="442"/>
      <c r="E1299" s="464"/>
      <c r="F1299" s="469"/>
      <c r="G1299" s="368"/>
      <c r="H1299" s="444"/>
      <c r="I1299" s="437"/>
      <c r="J1299" s="360"/>
      <c r="K1299" s="385"/>
      <c r="L1299" s="386"/>
    </row>
    <row r="1300" spans="2:12" s="279" customFormat="1">
      <c r="B1300" s="472"/>
      <c r="C1300" s="345"/>
      <c r="D1300" s="340"/>
      <c r="E1300" s="443"/>
      <c r="F1300" s="469"/>
      <c r="G1300" s="368"/>
      <c r="H1300" s="431"/>
      <c r="I1300" s="479"/>
      <c r="J1300" s="360"/>
      <c r="K1300" s="385"/>
      <c r="L1300" s="386"/>
    </row>
    <row r="1301" spans="2:12" s="279" customFormat="1">
      <c r="B1301" s="472"/>
      <c r="C1301" s="341"/>
      <c r="D1301" s="430"/>
      <c r="E1301" s="467"/>
      <c r="F1301" s="469"/>
      <c r="G1301" s="368"/>
      <c r="H1301" s="431"/>
      <c r="I1301" s="338"/>
      <c r="J1301" s="338"/>
      <c r="K1301" s="385"/>
      <c r="L1301" s="386"/>
    </row>
    <row r="1302" spans="2:12" s="279" customFormat="1">
      <c r="B1302" s="472"/>
      <c r="C1302" s="447"/>
      <c r="D1302" s="344"/>
      <c r="E1302" s="467"/>
      <c r="F1302" s="469"/>
      <c r="G1302" s="368"/>
      <c r="H1302" s="425"/>
      <c r="I1302" s="338"/>
      <c r="J1302" s="338"/>
      <c r="K1302" s="385"/>
      <c r="L1302" s="386"/>
    </row>
    <row r="1303" spans="2:12" s="279" customFormat="1">
      <c r="B1303" s="459"/>
      <c r="C1303" s="341"/>
      <c r="D1303" s="459"/>
      <c r="E1303" s="334"/>
      <c r="F1303" s="469"/>
      <c r="G1303" s="368"/>
      <c r="H1303" s="448"/>
      <c r="I1303" s="437"/>
      <c r="J1303" s="437"/>
      <c r="K1303" s="385"/>
      <c r="L1303" s="386"/>
    </row>
    <row r="1304" spans="2:12" s="279" customFormat="1">
      <c r="B1304" s="459"/>
      <c r="C1304" s="341"/>
      <c r="D1304" s="459"/>
      <c r="E1304" s="334"/>
      <c r="F1304" s="469"/>
      <c r="G1304" s="368"/>
      <c r="H1304" s="448"/>
      <c r="I1304" s="437"/>
      <c r="J1304" s="437"/>
      <c r="K1304" s="385"/>
      <c r="L1304" s="386"/>
    </row>
    <row r="1305" spans="2:12" s="279" customFormat="1">
      <c r="B1305" s="490"/>
      <c r="C1305" s="491"/>
      <c r="D1305" s="340"/>
      <c r="E1305" s="486"/>
      <c r="F1305" s="492"/>
      <c r="G1305" s="368"/>
      <c r="H1305" s="493"/>
      <c r="I1305" s="437"/>
      <c r="J1305" s="360"/>
      <c r="K1305" s="385"/>
      <c r="L1305" s="386"/>
    </row>
    <row r="1306" spans="2:12" s="279" customFormat="1">
      <c r="B1306" s="494"/>
      <c r="C1306" s="495"/>
      <c r="D1306" s="496"/>
      <c r="E1306" s="497"/>
      <c r="F1306" s="497"/>
      <c r="G1306" s="368"/>
      <c r="H1306" s="498"/>
      <c r="I1306" s="499"/>
      <c r="J1306" s="360"/>
      <c r="K1306" s="385"/>
      <c r="L1306" s="386"/>
    </row>
    <row r="1307" spans="2:12" s="279" customFormat="1">
      <c r="B1307" s="500"/>
      <c r="C1307" s="473"/>
      <c r="D1307" s="496"/>
      <c r="E1307" s="501"/>
      <c r="F1307" s="497"/>
      <c r="G1307" s="368"/>
      <c r="H1307" s="502"/>
      <c r="I1307" s="499"/>
      <c r="J1307" s="360"/>
      <c r="K1307" s="385"/>
      <c r="L1307" s="386"/>
    </row>
    <row r="1308" spans="2:12" s="279" customFormat="1">
      <c r="B1308" s="500"/>
      <c r="C1308" s="473"/>
      <c r="D1308" s="496"/>
      <c r="E1308" s="501"/>
      <c r="F1308" s="497"/>
      <c r="G1308" s="368"/>
      <c r="H1308" s="502"/>
      <c r="I1308" s="499"/>
      <c r="J1308" s="360"/>
      <c r="K1308" s="385"/>
      <c r="L1308" s="386"/>
    </row>
    <row r="1309" spans="2:12" s="279" customFormat="1">
      <c r="B1309" s="500"/>
      <c r="C1309" s="503"/>
      <c r="D1309" s="496"/>
      <c r="E1309" s="504"/>
      <c r="F1309" s="497"/>
      <c r="G1309" s="368"/>
      <c r="H1309" s="502"/>
      <c r="I1309" s="499"/>
      <c r="J1309" s="360"/>
      <c r="K1309" s="385"/>
      <c r="L1309" s="386"/>
    </row>
    <row r="1310" spans="2:12" s="279" customFormat="1">
      <c r="B1310" s="500"/>
      <c r="C1310" s="473"/>
      <c r="D1310" s="496"/>
      <c r="E1310" s="504"/>
      <c r="F1310" s="497"/>
      <c r="G1310" s="368"/>
      <c r="H1310" s="502"/>
      <c r="I1310" s="499"/>
      <c r="J1310" s="360"/>
      <c r="K1310" s="385"/>
      <c r="L1310" s="386"/>
    </row>
    <row r="1311" spans="2:12" s="279" customFormat="1">
      <c r="B1311" s="500"/>
      <c r="C1311" s="473"/>
      <c r="D1311" s="496"/>
      <c r="E1311" s="504"/>
      <c r="F1311" s="497"/>
      <c r="G1311" s="368"/>
      <c r="H1311" s="502"/>
      <c r="I1311" s="499"/>
      <c r="J1311" s="360"/>
      <c r="K1311" s="385"/>
      <c r="L1311" s="386"/>
    </row>
    <row r="1312" spans="2:12" s="279" customFormat="1">
      <c r="B1312" s="500"/>
      <c r="C1312" s="473"/>
      <c r="D1312" s="496"/>
      <c r="E1312" s="504"/>
      <c r="F1312" s="497"/>
      <c r="G1312" s="368"/>
      <c r="H1312" s="502"/>
      <c r="I1312" s="499"/>
      <c r="J1312" s="360"/>
      <c r="K1312" s="385"/>
      <c r="L1312" s="386"/>
    </row>
    <row r="1313" spans="2:12" s="279" customFormat="1">
      <c r="B1313" s="500"/>
      <c r="C1313" s="473"/>
      <c r="D1313" s="496"/>
      <c r="E1313" s="504"/>
      <c r="F1313" s="497"/>
      <c r="G1313" s="368"/>
      <c r="H1313" s="502"/>
      <c r="I1313" s="499"/>
      <c r="J1313" s="360"/>
      <c r="K1313" s="385"/>
      <c r="L1313" s="386"/>
    </row>
    <row r="1314" spans="2:12" s="279" customFormat="1">
      <c r="B1314" s="500"/>
      <c r="C1314" s="473"/>
      <c r="D1314" s="496"/>
      <c r="E1314" s="504"/>
      <c r="F1314" s="497"/>
      <c r="G1314" s="368"/>
      <c r="H1314" s="502"/>
      <c r="I1314" s="499"/>
      <c r="J1314" s="360"/>
      <c r="K1314" s="385"/>
      <c r="L1314" s="386"/>
    </row>
    <row r="1315" spans="2:12" s="279" customFormat="1">
      <c r="B1315" s="500"/>
      <c r="C1315" s="473"/>
      <c r="D1315" s="496"/>
      <c r="E1315" s="504"/>
      <c r="F1315" s="497"/>
      <c r="G1315" s="368"/>
      <c r="H1315" s="502"/>
      <c r="I1315" s="499"/>
      <c r="J1315" s="360"/>
      <c r="K1315" s="385"/>
      <c r="L1315" s="386"/>
    </row>
    <row r="1316" spans="2:12" s="279" customFormat="1">
      <c r="B1316" s="500"/>
      <c r="C1316" s="473"/>
      <c r="D1316" s="496"/>
      <c r="E1316" s="504"/>
      <c r="F1316" s="497"/>
      <c r="G1316" s="368"/>
      <c r="H1316" s="502"/>
      <c r="I1316" s="499"/>
      <c r="J1316" s="360"/>
      <c r="K1316" s="385"/>
      <c r="L1316" s="386"/>
    </row>
    <row r="1317" spans="2:12" s="279" customFormat="1">
      <c r="B1317" s="500"/>
      <c r="C1317" s="473"/>
      <c r="D1317" s="496"/>
      <c r="E1317" s="504"/>
      <c r="F1317" s="497"/>
      <c r="G1317" s="368"/>
      <c r="H1317" s="502"/>
      <c r="I1317" s="499"/>
      <c r="J1317" s="360"/>
      <c r="K1317" s="385"/>
      <c r="L1317" s="386"/>
    </row>
    <row r="1318" spans="2:12" s="279" customFormat="1">
      <c r="B1318" s="500"/>
      <c r="C1318" s="473"/>
      <c r="D1318" s="496"/>
      <c r="E1318" s="504"/>
      <c r="F1318" s="497"/>
      <c r="G1318" s="368"/>
      <c r="H1318" s="502"/>
      <c r="I1318" s="499"/>
      <c r="J1318" s="360"/>
      <c r="K1318" s="385"/>
      <c r="L1318" s="386"/>
    </row>
    <row r="1319" spans="2:12" s="279" customFormat="1">
      <c r="B1319" s="500"/>
      <c r="C1319" s="473"/>
      <c r="D1319" s="496"/>
      <c r="E1319" s="504"/>
      <c r="F1319" s="497"/>
      <c r="G1319" s="368"/>
      <c r="H1319" s="502"/>
      <c r="I1319" s="499"/>
      <c r="J1319" s="360"/>
      <c r="K1319" s="385"/>
      <c r="L1319" s="386"/>
    </row>
    <row r="1320" spans="2:12" s="279" customFormat="1">
      <c r="B1320" s="500"/>
      <c r="C1320" s="473"/>
      <c r="D1320" s="496"/>
      <c r="E1320" s="504"/>
      <c r="F1320" s="497"/>
      <c r="G1320" s="368"/>
      <c r="H1320" s="502"/>
      <c r="I1320" s="499"/>
      <c r="J1320" s="360"/>
      <c r="K1320" s="385"/>
      <c r="L1320" s="386"/>
    </row>
    <row r="1321" spans="2:12" s="279" customFormat="1">
      <c r="B1321" s="500"/>
      <c r="C1321" s="473"/>
      <c r="D1321" s="496"/>
      <c r="E1321" s="504"/>
      <c r="F1321" s="497"/>
      <c r="G1321" s="368"/>
      <c r="H1321" s="502"/>
      <c r="I1321" s="499"/>
      <c r="J1321" s="360"/>
      <c r="K1321" s="385"/>
      <c r="L1321" s="386"/>
    </row>
    <row r="1322" spans="2:12" s="279" customFormat="1">
      <c r="B1322" s="500"/>
      <c r="C1322" s="473"/>
      <c r="D1322" s="496"/>
      <c r="E1322" s="504"/>
      <c r="F1322" s="497"/>
      <c r="G1322" s="368"/>
      <c r="H1322" s="502"/>
      <c r="I1322" s="499"/>
      <c r="J1322" s="360"/>
      <c r="K1322" s="385"/>
      <c r="L1322" s="386"/>
    </row>
    <row r="1323" spans="2:12" s="279" customFormat="1">
      <c r="B1323" s="500"/>
      <c r="C1323" s="473"/>
      <c r="D1323" s="496"/>
      <c r="E1323" s="504"/>
      <c r="F1323" s="497"/>
      <c r="G1323" s="368"/>
      <c r="H1323" s="502"/>
      <c r="I1323" s="499"/>
      <c r="J1323" s="360"/>
      <c r="K1323" s="385"/>
      <c r="L1323" s="386"/>
    </row>
    <row r="1324" spans="2:12" s="279" customFormat="1">
      <c r="B1324" s="500"/>
      <c r="C1324" s="473"/>
      <c r="D1324" s="496"/>
      <c r="E1324" s="504"/>
      <c r="F1324" s="497"/>
      <c r="G1324" s="368"/>
      <c r="H1324" s="502"/>
      <c r="I1324" s="499"/>
      <c r="J1324" s="360"/>
      <c r="K1324" s="385"/>
      <c r="L1324" s="386"/>
    </row>
    <row r="1325" spans="2:12" s="279" customFormat="1">
      <c r="B1325" s="500"/>
      <c r="C1325" s="473"/>
      <c r="D1325" s="496"/>
      <c r="E1325" s="504"/>
      <c r="F1325" s="497"/>
      <c r="G1325" s="368"/>
      <c r="H1325" s="502"/>
      <c r="I1325" s="499"/>
      <c r="J1325" s="360"/>
      <c r="K1325" s="385"/>
      <c r="L1325" s="386"/>
    </row>
    <row r="1326" spans="2:12" s="279" customFormat="1">
      <c r="B1326" s="500"/>
      <c r="C1326" s="473"/>
      <c r="D1326" s="496"/>
      <c r="E1326" s="504"/>
      <c r="F1326" s="497"/>
      <c r="G1326" s="368"/>
      <c r="H1326" s="502"/>
      <c r="I1326" s="499"/>
      <c r="J1326" s="360"/>
      <c r="K1326" s="385"/>
      <c r="L1326" s="386"/>
    </row>
    <row r="1327" spans="2:12" s="279" customFormat="1">
      <c r="B1327" s="500"/>
      <c r="C1327" s="473"/>
      <c r="D1327" s="496"/>
      <c r="E1327" s="504"/>
      <c r="F1327" s="497"/>
      <c r="G1327" s="368"/>
      <c r="H1327" s="502"/>
      <c r="I1327" s="499"/>
      <c r="J1327" s="360"/>
      <c r="K1327" s="385"/>
      <c r="L1327" s="386"/>
    </row>
    <row r="1328" spans="2:12" s="279" customFormat="1">
      <c r="B1328" s="500"/>
      <c r="C1328" s="473"/>
      <c r="D1328" s="496"/>
      <c r="E1328" s="504"/>
      <c r="F1328" s="497"/>
      <c r="G1328" s="368"/>
      <c r="H1328" s="502"/>
      <c r="I1328" s="499"/>
      <c r="J1328" s="360"/>
      <c r="K1328" s="385"/>
      <c r="L1328" s="386"/>
    </row>
    <row r="1329" spans="2:12" s="279" customFormat="1">
      <c r="B1329" s="500"/>
      <c r="C1329" s="473"/>
      <c r="D1329" s="496"/>
      <c r="E1329" s="504"/>
      <c r="F1329" s="497"/>
      <c r="G1329" s="368"/>
      <c r="H1329" s="502"/>
      <c r="I1329" s="499"/>
      <c r="J1329" s="360"/>
      <c r="K1329" s="385"/>
      <c r="L1329" s="386"/>
    </row>
    <row r="1330" spans="2:12" s="279" customFormat="1">
      <c r="B1330" s="500"/>
      <c r="C1330" s="473"/>
      <c r="D1330" s="496"/>
      <c r="E1330" s="504"/>
      <c r="F1330" s="497"/>
      <c r="G1330" s="368"/>
      <c r="H1330" s="502"/>
      <c r="I1330" s="499"/>
      <c r="J1330" s="360"/>
      <c r="K1330" s="385"/>
      <c r="L1330" s="386"/>
    </row>
    <row r="1331" spans="2:12" s="279" customFormat="1">
      <c r="B1331" s="500"/>
      <c r="C1331" s="473"/>
      <c r="D1331" s="496"/>
      <c r="E1331" s="504"/>
      <c r="F1331" s="497"/>
      <c r="G1331" s="368"/>
      <c r="H1331" s="502"/>
      <c r="I1331" s="499"/>
      <c r="J1331" s="360"/>
      <c r="K1331" s="385"/>
      <c r="L1331" s="386"/>
    </row>
    <row r="1332" spans="2:12" s="279" customFormat="1">
      <c r="B1332" s="500"/>
      <c r="C1332" s="473"/>
      <c r="D1332" s="496"/>
      <c r="E1332" s="504"/>
      <c r="F1332" s="497"/>
      <c r="G1332" s="368"/>
      <c r="H1332" s="502"/>
      <c r="I1332" s="499"/>
      <c r="J1332" s="360"/>
      <c r="K1332" s="385"/>
      <c r="L1332" s="386"/>
    </row>
    <row r="1333" spans="2:12" s="279" customFormat="1">
      <c r="B1333" s="500"/>
      <c r="C1333" s="473"/>
      <c r="D1333" s="496"/>
      <c r="E1333" s="504"/>
      <c r="F1333" s="497"/>
      <c r="G1333" s="368"/>
      <c r="H1333" s="502"/>
      <c r="I1333" s="499"/>
      <c r="J1333" s="360"/>
      <c r="K1333" s="385"/>
      <c r="L1333" s="386"/>
    </row>
    <row r="1334" spans="2:12" s="279" customFormat="1">
      <c r="B1334" s="500"/>
      <c r="C1334" s="473"/>
      <c r="D1334" s="496"/>
      <c r="E1334" s="504"/>
      <c r="F1334" s="497"/>
      <c r="G1334" s="368"/>
      <c r="H1334" s="502"/>
      <c r="I1334" s="499"/>
      <c r="J1334" s="360"/>
      <c r="K1334" s="385"/>
      <c r="L1334" s="386"/>
    </row>
    <row r="1335" spans="2:12" s="279" customFormat="1">
      <c r="B1335" s="500"/>
      <c r="C1335" s="473"/>
      <c r="D1335" s="496"/>
      <c r="E1335" s="504"/>
      <c r="F1335" s="497"/>
      <c r="G1335" s="368"/>
      <c r="H1335" s="502"/>
      <c r="I1335" s="499"/>
      <c r="J1335" s="360"/>
      <c r="K1335" s="385"/>
      <c r="L1335" s="386"/>
    </row>
    <row r="1336" spans="2:12" s="279" customFormat="1">
      <c r="B1336" s="500"/>
      <c r="C1336" s="473"/>
      <c r="D1336" s="496"/>
      <c r="E1336" s="504"/>
      <c r="F1336" s="497"/>
      <c r="G1336" s="368"/>
      <c r="H1336" s="502"/>
      <c r="I1336" s="499"/>
      <c r="J1336" s="360"/>
      <c r="K1336" s="385"/>
      <c r="L1336" s="386"/>
    </row>
    <row r="1337" spans="2:12" s="279" customFormat="1">
      <c r="B1337" s="500"/>
      <c r="C1337" s="473"/>
      <c r="D1337" s="496"/>
      <c r="E1337" s="504"/>
      <c r="F1337" s="497"/>
      <c r="G1337" s="368"/>
      <c r="H1337" s="502"/>
      <c r="I1337" s="499"/>
      <c r="J1337" s="360"/>
      <c r="K1337" s="385"/>
      <c r="L1337" s="386"/>
    </row>
    <row r="1338" spans="2:12" s="279" customFormat="1">
      <c r="B1338" s="500"/>
      <c r="C1338" s="478"/>
      <c r="D1338" s="496"/>
      <c r="E1338" s="504"/>
      <c r="F1338" s="497"/>
      <c r="G1338" s="368"/>
      <c r="H1338" s="502"/>
      <c r="I1338" s="499"/>
      <c r="J1338" s="360"/>
      <c r="K1338" s="385"/>
      <c r="L1338" s="386"/>
    </row>
    <row r="1339" spans="2:12" s="279" customFormat="1">
      <c r="B1339" s="500"/>
      <c r="C1339" s="473"/>
      <c r="D1339" s="496"/>
      <c r="E1339" s="504"/>
      <c r="F1339" s="497"/>
      <c r="G1339" s="368"/>
      <c r="H1339" s="502"/>
      <c r="I1339" s="499"/>
      <c r="J1339" s="360"/>
      <c r="K1339" s="385"/>
      <c r="L1339" s="386"/>
    </row>
    <row r="1340" spans="2:12" s="279" customFormat="1">
      <c r="B1340" s="500"/>
      <c r="C1340" s="473"/>
      <c r="D1340" s="496"/>
      <c r="E1340" s="504"/>
      <c r="F1340" s="497"/>
      <c r="G1340" s="368"/>
      <c r="H1340" s="502"/>
      <c r="I1340" s="499"/>
      <c r="J1340" s="360"/>
      <c r="K1340" s="385"/>
      <c r="L1340" s="386"/>
    </row>
    <row r="1341" spans="2:12" s="279" customFormat="1">
      <c r="B1341" s="500"/>
      <c r="C1341" s="473"/>
      <c r="D1341" s="496"/>
      <c r="E1341" s="504"/>
      <c r="F1341" s="497"/>
      <c r="G1341" s="368"/>
      <c r="H1341" s="502"/>
      <c r="I1341" s="499"/>
      <c r="J1341" s="360"/>
      <c r="K1341" s="385"/>
      <c r="L1341" s="386"/>
    </row>
    <row r="1342" spans="2:12" s="279" customFormat="1">
      <c r="B1342" s="500"/>
      <c r="C1342" s="473"/>
      <c r="D1342" s="496"/>
      <c r="E1342" s="501"/>
      <c r="F1342" s="497"/>
      <c r="G1342" s="368"/>
      <c r="H1342" s="502"/>
      <c r="I1342" s="499"/>
      <c r="J1342" s="360"/>
      <c r="K1342" s="385"/>
      <c r="L1342" s="386"/>
    </row>
    <row r="1343" spans="2:12" s="279" customFormat="1">
      <c r="B1343" s="500"/>
      <c r="C1343" s="473"/>
      <c r="D1343" s="496"/>
      <c r="E1343" s="504"/>
      <c r="F1343" s="497"/>
      <c r="G1343" s="368"/>
      <c r="H1343" s="502"/>
      <c r="I1343" s="499"/>
      <c r="J1343" s="360"/>
      <c r="K1343" s="385"/>
      <c r="L1343" s="386"/>
    </row>
    <row r="1344" spans="2:12" s="279" customFormat="1">
      <c r="B1344" s="500"/>
      <c r="C1344" s="473"/>
      <c r="D1344" s="496"/>
      <c r="E1344" s="504"/>
      <c r="F1344" s="497"/>
      <c r="G1344" s="368"/>
      <c r="H1344" s="502"/>
      <c r="I1344" s="499"/>
      <c r="J1344" s="360"/>
      <c r="K1344" s="385"/>
      <c r="L1344" s="386"/>
    </row>
    <row r="1345" spans="2:12" s="279" customFormat="1">
      <c r="B1345" s="500"/>
      <c r="C1345" s="473"/>
      <c r="D1345" s="496"/>
      <c r="E1345" s="504"/>
      <c r="F1345" s="497"/>
      <c r="G1345" s="368"/>
      <c r="H1345" s="502"/>
      <c r="I1345" s="499"/>
      <c r="J1345" s="360"/>
      <c r="K1345" s="385"/>
      <c r="L1345" s="386"/>
    </row>
    <row r="1346" spans="2:12" s="279" customFormat="1">
      <c r="B1346" s="500"/>
      <c r="C1346" s="473"/>
      <c r="D1346" s="496"/>
      <c r="E1346" s="501"/>
      <c r="F1346" s="497"/>
      <c r="G1346" s="368"/>
      <c r="H1346" s="502"/>
      <c r="I1346" s="499"/>
      <c r="J1346" s="360"/>
      <c r="K1346" s="385"/>
      <c r="L1346" s="386"/>
    </row>
    <row r="1347" spans="2:12" s="279" customFormat="1">
      <c r="B1347" s="500"/>
      <c r="C1347" s="473"/>
      <c r="D1347" s="496"/>
      <c r="E1347" s="501"/>
      <c r="F1347" s="497"/>
      <c r="G1347" s="368"/>
      <c r="H1347" s="502"/>
      <c r="I1347" s="499"/>
      <c r="J1347" s="360"/>
      <c r="K1347" s="385"/>
      <c r="L1347" s="386"/>
    </row>
    <row r="1348" spans="2:12" s="279" customFormat="1">
      <c r="B1348" s="500"/>
      <c r="C1348" s="473"/>
      <c r="D1348" s="496"/>
      <c r="E1348" s="501"/>
      <c r="F1348" s="497"/>
      <c r="G1348" s="368"/>
      <c r="H1348" s="502"/>
      <c r="I1348" s="499"/>
      <c r="J1348" s="360"/>
      <c r="K1348" s="385"/>
      <c r="L1348" s="386"/>
    </row>
    <row r="1349" spans="2:12" s="279" customFormat="1">
      <c r="B1349" s="500"/>
      <c r="C1349" s="473"/>
      <c r="D1349" s="496"/>
      <c r="E1349" s="501"/>
      <c r="F1349" s="497"/>
      <c r="G1349" s="368"/>
      <c r="H1349" s="502"/>
      <c r="I1349" s="499"/>
      <c r="J1349" s="360"/>
      <c r="K1349" s="385"/>
      <c r="L1349" s="386"/>
    </row>
    <row r="1350" spans="2:12" s="279" customFormat="1">
      <c r="B1350" s="500"/>
      <c r="C1350" s="473"/>
      <c r="D1350" s="496"/>
      <c r="E1350" s="501"/>
      <c r="F1350" s="497"/>
      <c r="G1350" s="368"/>
      <c r="H1350" s="502"/>
      <c r="I1350" s="499"/>
      <c r="J1350" s="360"/>
      <c r="K1350" s="385"/>
      <c r="L1350" s="386"/>
    </row>
    <row r="1351" spans="2:12" s="279" customFormat="1">
      <c r="B1351" s="500"/>
      <c r="C1351" s="473"/>
      <c r="D1351" s="496"/>
      <c r="E1351" s="501"/>
      <c r="F1351" s="497"/>
      <c r="G1351" s="368"/>
      <c r="H1351" s="502"/>
      <c r="I1351" s="499"/>
      <c r="J1351" s="360"/>
      <c r="K1351" s="385"/>
      <c r="L1351" s="386"/>
    </row>
    <row r="1352" spans="2:12" s="279" customFormat="1">
      <c r="B1352" s="500"/>
      <c r="C1352" s="478"/>
      <c r="D1352" s="496"/>
      <c r="E1352" s="501"/>
      <c r="F1352" s="497"/>
      <c r="G1352" s="368"/>
      <c r="H1352" s="502"/>
      <c r="I1352" s="499"/>
      <c r="J1352" s="360"/>
      <c r="K1352" s="385"/>
      <c r="L1352" s="386"/>
    </row>
    <row r="1353" spans="2:12" s="279" customFormat="1">
      <c r="B1353" s="500"/>
      <c r="C1353" s="478"/>
      <c r="D1353" s="496"/>
      <c r="E1353" s="501"/>
      <c r="F1353" s="497"/>
      <c r="G1353" s="368"/>
      <c r="H1353" s="502"/>
      <c r="I1353" s="499"/>
      <c r="J1353" s="360"/>
      <c r="K1353" s="385"/>
      <c r="L1353" s="386"/>
    </row>
    <row r="1354" spans="2:12" s="279" customFormat="1">
      <c r="B1354" s="500"/>
      <c r="C1354" s="473"/>
      <c r="D1354" s="496"/>
      <c r="E1354" s="501"/>
      <c r="F1354" s="497"/>
      <c r="G1354" s="368"/>
      <c r="H1354" s="502"/>
      <c r="I1354" s="499"/>
      <c r="J1354" s="360"/>
      <c r="K1354" s="385"/>
      <c r="L1354" s="386"/>
    </row>
    <row r="1355" spans="2:12" s="279" customFormat="1">
      <c r="B1355" s="500"/>
      <c r="C1355" s="473"/>
      <c r="D1355" s="496"/>
      <c r="E1355" s="501"/>
      <c r="F1355" s="497"/>
      <c r="G1355" s="368"/>
      <c r="H1355" s="502"/>
      <c r="I1355" s="499"/>
      <c r="J1355" s="360"/>
      <c r="K1355" s="385"/>
      <c r="L1355" s="386"/>
    </row>
    <row r="1356" spans="2:12" s="279" customFormat="1">
      <c r="B1356" s="500"/>
      <c r="C1356" s="473"/>
      <c r="D1356" s="496"/>
      <c r="E1356" s="501"/>
      <c r="F1356" s="497"/>
      <c r="G1356" s="368"/>
      <c r="H1356" s="502"/>
      <c r="I1356" s="499"/>
      <c r="J1356" s="360"/>
      <c r="K1356" s="385"/>
      <c r="L1356" s="386"/>
    </row>
    <row r="1357" spans="2:12" s="279" customFormat="1">
      <c r="B1357" s="500"/>
      <c r="C1357" s="473"/>
      <c r="D1357" s="496"/>
      <c r="E1357" s="501"/>
      <c r="F1357" s="497"/>
      <c r="G1357" s="368"/>
      <c r="H1357" s="502"/>
      <c r="I1357" s="499"/>
      <c r="J1357" s="360"/>
      <c r="K1357" s="385"/>
      <c r="L1357" s="386"/>
    </row>
    <row r="1358" spans="2:12" s="279" customFormat="1">
      <c r="B1358" s="500"/>
      <c r="C1358" s="473"/>
      <c r="D1358" s="496"/>
      <c r="E1358" s="501"/>
      <c r="F1358" s="497"/>
      <c r="G1358" s="368"/>
      <c r="H1358" s="502"/>
      <c r="I1358" s="499"/>
      <c r="J1358" s="360"/>
      <c r="K1358" s="385"/>
      <c r="L1358" s="386"/>
    </row>
    <row r="1359" spans="2:12" s="279" customFormat="1">
      <c r="B1359" s="500"/>
      <c r="C1359" s="473"/>
      <c r="D1359" s="496"/>
      <c r="E1359" s="501"/>
      <c r="F1359" s="497"/>
      <c r="G1359" s="368"/>
      <c r="H1359" s="502"/>
      <c r="I1359" s="499"/>
      <c r="J1359" s="360"/>
      <c r="K1359" s="385"/>
      <c r="L1359" s="386"/>
    </row>
    <row r="1360" spans="2:12" s="279" customFormat="1">
      <c r="B1360" s="500"/>
      <c r="C1360" s="473"/>
      <c r="D1360" s="496"/>
      <c r="E1360" s="501"/>
      <c r="F1360" s="497"/>
      <c r="G1360" s="368"/>
      <c r="H1360" s="502"/>
      <c r="I1360" s="499"/>
      <c r="J1360" s="360"/>
      <c r="K1360" s="385"/>
      <c r="L1360" s="386"/>
    </row>
    <row r="1361" spans="2:12" s="279" customFormat="1">
      <c r="B1361" s="500"/>
      <c r="C1361" s="473"/>
      <c r="D1361" s="496"/>
      <c r="E1361" s="501"/>
      <c r="F1361" s="497"/>
      <c r="G1361" s="368"/>
      <c r="H1361" s="502"/>
      <c r="I1361" s="499"/>
      <c r="J1361" s="360"/>
      <c r="K1361" s="385"/>
      <c r="L1361" s="386"/>
    </row>
    <row r="1362" spans="2:12" s="279" customFormat="1">
      <c r="B1362" s="500"/>
      <c r="C1362" s="473"/>
      <c r="D1362" s="496"/>
      <c r="E1362" s="501"/>
      <c r="F1362" s="497"/>
      <c r="G1362" s="368"/>
      <c r="H1362" s="502"/>
      <c r="I1362" s="499"/>
      <c r="J1362" s="360"/>
      <c r="K1362" s="385"/>
      <c r="L1362" s="386"/>
    </row>
    <row r="1363" spans="2:12" s="279" customFormat="1">
      <c r="B1363" s="500"/>
      <c r="C1363" s="473"/>
      <c r="D1363" s="496"/>
      <c r="E1363" s="501"/>
      <c r="F1363" s="497"/>
      <c r="G1363" s="368"/>
      <c r="H1363" s="502"/>
      <c r="I1363" s="499"/>
      <c r="J1363" s="360"/>
      <c r="K1363" s="385"/>
      <c r="L1363" s="386"/>
    </row>
    <row r="1364" spans="2:12" s="279" customFormat="1">
      <c r="B1364" s="500"/>
      <c r="C1364" s="473"/>
      <c r="D1364" s="496"/>
      <c r="E1364" s="501"/>
      <c r="F1364" s="497"/>
      <c r="G1364" s="368"/>
      <c r="H1364" s="502"/>
      <c r="I1364" s="499"/>
      <c r="J1364" s="360"/>
      <c r="K1364" s="385"/>
      <c r="L1364" s="386"/>
    </row>
    <row r="1365" spans="2:12" s="279" customFormat="1">
      <c r="B1365" s="500"/>
      <c r="C1365" s="473"/>
      <c r="D1365" s="496"/>
      <c r="E1365" s="501"/>
      <c r="F1365" s="460"/>
      <c r="G1365" s="368"/>
      <c r="H1365" s="502"/>
      <c r="I1365" s="499"/>
      <c r="J1365" s="360"/>
      <c r="K1365" s="385"/>
      <c r="L1365" s="386"/>
    </row>
    <row r="1366" spans="2:12" s="279" customFormat="1">
      <c r="B1366" s="500"/>
      <c r="C1366" s="473"/>
      <c r="D1366" s="496"/>
      <c r="E1366" s="501"/>
      <c r="F1366" s="460"/>
      <c r="G1366" s="368"/>
      <c r="H1366" s="502"/>
      <c r="I1366" s="499"/>
      <c r="J1366" s="360"/>
      <c r="K1366" s="385"/>
      <c r="L1366" s="386"/>
    </row>
    <row r="1367" spans="2:12" s="279" customFormat="1">
      <c r="B1367" s="500"/>
      <c r="C1367" s="445"/>
      <c r="D1367" s="442"/>
      <c r="E1367" s="505"/>
      <c r="F1367" s="460"/>
      <c r="G1367" s="368"/>
      <c r="H1367" s="427"/>
      <c r="I1367" s="499"/>
      <c r="J1367" s="360"/>
      <c r="K1367" s="385"/>
      <c r="L1367" s="386"/>
    </row>
    <row r="1368" spans="2:12" s="279" customFormat="1">
      <c r="B1368" s="500"/>
      <c r="C1368" s="473"/>
      <c r="D1368" s="496"/>
      <c r="E1368" s="501"/>
      <c r="F1368" s="497"/>
      <c r="G1368" s="368"/>
      <c r="H1368" s="502"/>
      <c r="I1368" s="499"/>
      <c r="J1368" s="360"/>
      <c r="K1368" s="385"/>
      <c r="L1368" s="386"/>
    </row>
    <row r="1369" spans="2:12" s="279" customFormat="1">
      <c r="B1369" s="500"/>
      <c r="C1369" s="473"/>
      <c r="D1369" s="496"/>
      <c r="E1369" s="501"/>
      <c r="F1369" s="497"/>
      <c r="G1369" s="368"/>
      <c r="H1369" s="502"/>
      <c r="I1369" s="499"/>
      <c r="J1369" s="360"/>
      <c r="K1369" s="385"/>
      <c r="L1369" s="386"/>
    </row>
    <row r="1370" spans="2:12" s="279" customFormat="1">
      <c r="B1370" s="500"/>
      <c r="C1370" s="473"/>
      <c r="D1370" s="496"/>
      <c r="E1370" s="501"/>
      <c r="F1370" s="497"/>
      <c r="G1370" s="368"/>
      <c r="H1370" s="502"/>
      <c r="I1370" s="499"/>
      <c r="J1370" s="360"/>
      <c r="K1370" s="385"/>
      <c r="L1370" s="386"/>
    </row>
    <row r="1371" spans="2:12" s="279" customFormat="1">
      <c r="B1371" s="494"/>
      <c r="C1371" s="495"/>
      <c r="D1371" s="496"/>
      <c r="E1371" s="497"/>
      <c r="F1371" s="497"/>
      <c r="G1371" s="368"/>
      <c r="H1371" s="498"/>
      <c r="I1371" s="499"/>
      <c r="J1371" s="360"/>
      <c r="K1371" s="385"/>
      <c r="L1371" s="386"/>
    </row>
    <row r="1372" spans="2:12" s="279" customFormat="1">
      <c r="B1372" s="500"/>
      <c r="C1372" s="473"/>
      <c r="D1372" s="496"/>
      <c r="E1372" s="443"/>
      <c r="F1372" s="497"/>
      <c r="G1372" s="368"/>
      <c r="H1372" s="502"/>
      <c r="I1372" s="499"/>
      <c r="J1372" s="360"/>
      <c r="K1372" s="385"/>
      <c r="L1372" s="386"/>
    </row>
    <row r="1373" spans="2:12" s="279" customFormat="1">
      <c r="B1373" s="472"/>
      <c r="C1373" s="473"/>
      <c r="D1373" s="472"/>
      <c r="E1373" s="443"/>
      <c r="F1373" s="474"/>
      <c r="G1373" s="368"/>
      <c r="H1373" s="436"/>
      <c r="I1373" s="499"/>
      <c r="J1373" s="360"/>
      <c r="K1373" s="385"/>
      <c r="L1373" s="386"/>
    </row>
    <row r="1374" spans="2:12" s="279" customFormat="1">
      <c r="B1374" s="459"/>
      <c r="C1374" s="433"/>
      <c r="D1374" s="459"/>
      <c r="E1374" s="334"/>
      <c r="F1374" s="469"/>
      <c r="G1374" s="368"/>
      <c r="H1374" s="448"/>
      <c r="I1374" s="499"/>
      <c r="J1374" s="360"/>
      <c r="K1374" s="385"/>
      <c r="L1374" s="386"/>
    </row>
    <row r="1375" spans="2:12" s="279" customFormat="1">
      <c r="B1375" s="459"/>
      <c r="C1375" s="433"/>
      <c r="D1375" s="459"/>
      <c r="E1375" s="334"/>
      <c r="F1375" s="469"/>
      <c r="G1375" s="368"/>
      <c r="H1375" s="448"/>
      <c r="I1375" s="499"/>
      <c r="J1375" s="360"/>
      <c r="K1375" s="385"/>
      <c r="L1375" s="386"/>
    </row>
    <row r="1376" spans="2:12" s="279" customFormat="1">
      <c r="B1376" s="459"/>
      <c r="C1376" s="433"/>
      <c r="D1376" s="459"/>
      <c r="E1376" s="334"/>
      <c r="F1376" s="469"/>
      <c r="G1376" s="368"/>
      <c r="H1376" s="448"/>
      <c r="I1376" s="499"/>
      <c r="J1376" s="360"/>
      <c r="K1376" s="385"/>
      <c r="L1376" s="386"/>
    </row>
    <row r="1377" spans="2:12" s="279" customFormat="1">
      <c r="B1377" s="459"/>
      <c r="C1377" s="433"/>
      <c r="D1377" s="459"/>
      <c r="E1377" s="334"/>
      <c r="F1377" s="469"/>
      <c r="G1377" s="368"/>
      <c r="H1377" s="448"/>
      <c r="I1377" s="499"/>
      <c r="J1377" s="360"/>
      <c r="K1377" s="385"/>
      <c r="L1377" s="386"/>
    </row>
    <row r="1378" spans="2:12" s="279" customFormat="1">
      <c r="B1378" s="459"/>
      <c r="C1378" s="433"/>
      <c r="D1378" s="459"/>
      <c r="E1378" s="334"/>
      <c r="F1378" s="469"/>
      <c r="G1378" s="368"/>
      <c r="H1378" s="448"/>
      <c r="I1378" s="499"/>
      <c r="J1378" s="360"/>
      <c r="K1378" s="385"/>
      <c r="L1378" s="386"/>
    </row>
    <row r="1379" spans="2:12" s="279" customFormat="1">
      <c r="B1379" s="459"/>
      <c r="C1379" s="433"/>
      <c r="D1379" s="459"/>
      <c r="E1379" s="468"/>
      <c r="F1379" s="469"/>
      <c r="G1379" s="368"/>
      <c r="H1379" s="448"/>
      <c r="I1379" s="499"/>
      <c r="J1379" s="360"/>
      <c r="K1379" s="385"/>
      <c r="L1379" s="386"/>
    </row>
    <row r="1380" spans="2:12" s="279" customFormat="1">
      <c r="B1380" s="459"/>
      <c r="C1380" s="433"/>
      <c r="D1380" s="459"/>
      <c r="E1380" s="468"/>
      <c r="F1380" s="469"/>
      <c r="G1380" s="368"/>
      <c r="H1380" s="448"/>
      <c r="I1380" s="499"/>
      <c r="J1380" s="360"/>
      <c r="K1380" s="385"/>
      <c r="L1380" s="386"/>
    </row>
    <row r="1381" spans="2:12" s="279" customFormat="1">
      <c r="B1381" s="459"/>
      <c r="C1381" s="433"/>
      <c r="D1381" s="459"/>
      <c r="E1381" s="468"/>
      <c r="F1381" s="469"/>
      <c r="G1381" s="368"/>
      <c r="H1381" s="448"/>
      <c r="I1381" s="499"/>
      <c r="J1381" s="360"/>
      <c r="K1381" s="385"/>
      <c r="L1381" s="386"/>
    </row>
    <row r="1382" spans="2:12" s="279" customFormat="1">
      <c r="B1382" s="459"/>
      <c r="C1382" s="433"/>
      <c r="D1382" s="459"/>
      <c r="E1382" s="468"/>
      <c r="F1382" s="469"/>
      <c r="G1382" s="368"/>
      <c r="H1382" s="448"/>
      <c r="I1382" s="499"/>
      <c r="J1382" s="360"/>
      <c r="K1382" s="385"/>
      <c r="L1382" s="386"/>
    </row>
    <row r="1383" spans="2:12" s="279" customFormat="1">
      <c r="B1383" s="459"/>
      <c r="C1383" s="433"/>
      <c r="D1383" s="459"/>
      <c r="E1383" s="468"/>
      <c r="F1383" s="469"/>
      <c r="G1383" s="368"/>
      <c r="H1383" s="448"/>
      <c r="I1383" s="499"/>
      <c r="J1383" s="360"/>
      <c r="K1383" s="385"/>
      <c r="L1383" s="386"/>
    </row>
    <row r="1384" spans="2:12" s="279" customFormat="1">
      <c r="B1384" s="459"/>
      <c r="C1384" s="433"/>
      <c r="D1384" s="459"/>
      <c r="E1384" s="468"/>
      <c r="F1384" s="469"/>
      <c r="G1384" s="368"/>
      <c r="H1384" s="448"/>
      <c r="I1384" s="499"/>
      <c r="J1384" s="360"/>
      <c r="K1384" s="385"/>
      <c r="L1384" s="386"/>
    </row>
    <row r="1385" spans="2:12" s="279" customFormat="1">
      <c r="B1385" s="459"/>
      <c r="C1385" s="433"/>
      <c r="D1385" s="459"/>
      <c r="E1385" s="468"/>
      <c r="F1385" s="469"/>
      <c r="G1385" s="368"/>
      <c r="H1385" s="448"/>
      <c r="I1385" s="499"/>
      <c r="J1385" s="360"/>
      <c r="K1385" s="385"/>
      <c r="L1385" s="386"/>
    </row>
    <row r="1386" spans="2:12" s="279" customFormat="1">
      <c r="B1386" s="500"/>
      <c r="C1386" s="473"/>
      <c r="D1386" s="496"/>
      <c r="E1386" s="497"/>
      <c r="F1386" s="497"/>
      <c r="G1386" s="368"/>
      <c r="H1386" s="502"/>
      <c r="I1386" s="499"/>
      <c r="J1386" s="360"/>
      <c r="K1386" s="385"/>
      <c r="L1386" s="386"/>
    </row>
    <row r="1387" spans="2:12" s="279" customFormat="1">
      <c r="B1387" s="500"/>
      <c r="C1387" s="473"/>
      <c r="D1387" s="496"/>
      <c r="E1387" s="497"/>
      <c r="F1387" s="497"/>
      <c r="G1387" s="368"/>
      <c r="H1387" s="502"/>
      <c r="I1387" s="499"/>
      <c r="J1387" s="360"/>
      <c r="K1387" s="385"/>
      <c r="L1387" s="386"/>
    </row>
    <row r="1388" spans="2:12" s="279" customFormat="1">
      <c r="B1388" s="500"/>
      <c r="C1388" s="473"/>
      <c r="D1388" s="496"/>
      <c r="E1388" s="497"/>
      <c r="F1388" s="497"/>
      <c r="G1388" s="368"/>
      <c r="H1388" s="502"/>
      <c r="I1388" s="499"/>
      <c r="J1388" s="360"/>
      <c r="K1388" s="385"/>
      <c r="L1388" s="386"/>
    </row>
    <row r="1389" spans="2:12" s="279" customFormat="1">
      <c r="B1389" s="500"/>
      <c r="C1389" s="473"/>
      <c r="D1389" s="496"/>
      <c r="E1389" s="497"/>
      <c r="F1389" s="497"/>
      <c r="G1389" s="368"/>
      <c r="H1389" s="502"/>
      <c r="I1389" s="499"/>
      <c r="J1389" s="360"/>
      <c r="K1389" s="385"/>
      <c r="L1389" s="386"/>
    </row>
    <row r="1390" spans="2:12" s="279" customFormat="1">
      <c r="B1390" s="500"/>
      <c r="C1390" s="473"/>
      <c r="D1390" s="496"/>
      <c r="E1390" s="497"/>
      <c r="F1390" s="497"/>
      <c r="G1390" s="368"/>
      <c r="H1390" s="506"/>
      <c r="I1390" s="499"/>
      <c r="J1390" s="360"/>
      <c r="K1390" s="385"/>
      <c r="L1390" s="386"/>
    </row>
    <row r="1391" spans="2:12" s="279" customFormat="1">
      <c r="B1391" s="500"/>
      <c r="C1391" s="308"/>
      <c r="D1391" s="496"/>
      <c r="E1391" s="497"/>
      <c r="F1391" s="507"/>
      <c r="G1391" s="368"/>
      <c r="H1391" s="508"/>
      <c r="I1391" s="499"/>
      <c r="J1391" s="360"/>
      <c r="K1391" s="385"/>
      <c r="L1391" s="386"/>
    </row>
    <row r="1392" spans="2:12" s="279" customFormat="1">
      <c r="B1392" s="500"/>
      <c r="C1392" s="308"/>
      <c r="D1392" s="496"/>
      <c r="E1392" s="497"/>
      <c r="F1392" s="507"/>
      <c r="G1392" s="368"/>
      <c r="H1392" s="508"/>
      <c r="I1392" s="499"/>
      <c r="J1392" s="360"/>
      <c r="K1392" s="385"/>
      <c r="L1392" s="386"/>
    </row>
    <row r="1393" spans="2:12" s="279" customFormat="1">
      <c r="B1393" s="500"/>
      <c r="C1393" s="308"/>
      <c r="D1393" s="496"/>
      <c r="E1393" s="509"/>
      <c r="F1393" s="507"/>
      <c r="G1393" s="368"/>
      <c r="H1393" s="508"/>
      <c r="I1393" s="499"/>
      <c r="J1393" s="360"/>
      <c r="K1393" s="385"/>
      <c r="L1393" s="386"/>
    </row>
    <row r="1394" spans="2:12" s="279" customFormat="1">
      <c r="B1394" s="500"/>
      <c r="C1394" s="308"/>
      <c r="D1394" s="472"/>
      <c r="E1394" s="509"/>
      <c r="F1394" s="507"/>
      <c r="G1394" s="368"/>
      <c r="H1394" s="508"/>
      <c r="I1394" s="499"/>
      <c r="J1394" s="360"/>
      <c r="K1394" s="385"/>
      <c r="L1394" s="386"/>
    </row>
    <row r="1395" spans="2:12" s="279" customFormat="1">
      <c r="B1395" s="500"/>
      <c r="C1395" s="473"/>
      <c r="D1395" s="472"/>
      <c r="E1395" s="443"/>
      <c r="F1395" s="507"/>
      <c r="G1395" s="368"/>
      <c r="H1395" s="477"/>
      <c r="I1395" s="499"/>
      <c r="J1395" s="360"/>
      <c r="K1395" s="385"/>
      <c r="L1395" s="386"/>
    </row>
    <row r="1396" spans="2:12" s="279" customFormat="1">
      <c r="B1396" s="510"/>
      <c r="C1396" s="511"/>
      <c r="D1396" s="512"/>
      <c r="E1396" s="513"/>
      <c r="F1396" s="514"/>
      <c r="G1396" s="515"/>
      <c r="H1396" s="516"/>
      <c r="I1396" s="475"/>
      <c r="J1396" s="475"/>
      <c r="K1396" s="385"/>
      <c r="L1396" s="386"/>
    </row>
    <row r="1397" spans="2:12" s="279" customFormat="1">
      <c r="B1397" s="510"/>
      <c r="C1397" s="511"/>
      <c r="D1397" s="512"/>
      <c r="E1397" s="513"/>
      <c r="F1397" s="514"/>
      <c r="G1397" s="515"/>
      <c r="H1397" s="517"/>
      <c r="I1397" s="475"/>
      <c r="J1397" s="475"/>
      <c r="K1397" s="385"/>
      <c r="L1397" s="386"/>
    </row>
    <row r="1398" spans="2:12" s="279" customFormat="1">
      <c r="B1398" s="510"/>
      <c r="C1398" s="511"/>
      <c r="D1398" s="512"/>
      <c r="E1398" s="513"/>
      <c r="F1398" s="514"/>
      <c r="G1398" s="515"/>
      <c r="H1398" s="516"/>
      <c r="I1398" s="475"/>
      <c r="J1398" s="475"/>
      <c r="K1398" s="385"/>
      <c r="L1398" s="386"/>
    </row>
    <row r="1399" spans="2:12" s="279" customFormat="1">
      <c r="B1399" s="510"/>
      <c r="C1399" s="511"/>
      <c r="D1399" s="512"/>
      <c r="E1399" s="513"/>
      <c r="F1399" s="514"/>
      <c r="G1399" s="515"/>
      <c r="H1399" s="516"/>
      <c r="I1399" s="475"/>
      <c r="J1399" s="475"/>
      <c r="K1399" s="385"/>
      <c r="L1399" s="386"/>
    </row>
    <row r="1400" spans="2:12" s="279" customFormat="1">
      <c r="B1400" s="510"/>
      <c r="C1400" s="511"/>
      <c r="D1400" s="512"/>
      <c r="E1400" s="513"/>
      <c r="F1400" s="514"/>
      <c r="G1400" s="515"/>
      <c r="H1400" s="516"/>
      <c r="I1400" s="475"/>
      <c r="J1400" s="475"/>
      <c r="K1400" s="385"/>
      <c r="L1400" s="386"/>
    </row>
    <row r="1401" spans="2:12" s="279" customFormat="1">
      <c r="B1401" s="510"/>
      <c r="C1401" s="511"/>
      <c r="D1401" s="512"/>
      <c r="E1401" s="513"/>
      <c r="F1401" s="514"/>
      <c r="G1401" s="515"/>
      <c r="H1401" s="516"/>
      <c r="I1401" s="475"/>
      <c r="J1401" s="475"/>
      <c r="K1401" s="385"/>
      <c r="L1401" s="386"/>
    </row>
    <row r="1402" spans="2:12" s="279" customFormat="1">
      <c r="B1402" s="500"/>
      <c r="C1402" s="478"/>
      <c r="D1402" s="472"/>
      <c r="E1402" s="497"/>
      <c r="F1402" s="497"/>
      <c r="G1402" s="368"/>
      <c r="H1402" s="506"/>
      <c r="I1402" s="499"/>
      <c r="J1402" s="360"/>
      <c r="K1402" s="385"/>
      <c r="L1402" s="386"/>
    </row>
    <row r="1403" spans="2:12" s="279" customFormat="1">
      <c r="B1403" s="500"/>
      <c r="C1403" s="478"/>
      <c r="D1403" s="472"/>
      <c r="E1403" s="518"/>
      <c r="F1403" s="497"/>
      <c r="G1403" s="368"/>
      <c r="H1403" s="506"/>
      <c r="I1403" s="499"/>
      <c r="J1403" s="360"/>
      <c r="K1403" s="385"/>
      <c r="L1403" s="386"/>
    </row>
    <row r="1404" spans="2:12" s="279" customFormat="1">
      <c r="B1404" s="500"/>
      <c r="C1404" s="478"/>
      <c r="D1404" s="472"/>
      <c r="E1404" s="518"/>
      <c r="F1404" s="497"/>
      <c r="G1404" s="368"/>
      <c r="H1404" s="506"/>
      <c r="I1404" s="499"/>
      <c r="J1404" s="360"/>
      <c r="K1404" s="385"/>
      <c r="L1404" s="386"/>
    </row>
    <row r="1405" spans="2:12" s="279" customFormat="1">
      <c r="B1405" s="500"/>
      <c r="C1405" s="478"/>
      <c r="D1405" s="472"/>
      <c r="E1405" s="518"/>
      <c r="F1405" s="497"/>
      <c r="G1405" s="368"/>
      <c r="H1405" s="506"/>
      <c r="I1405" s="499"/>
      <c r="J1405" s="360"/>
      <c r="K1405" s="385"/>
      <c r="L1405" s="386"/>
    </row>
    <row r="1406" spans="2:12" s="279" customFormat="1">
      <c r="B1406" s="500"/>
      <c r="C1406" s="478"/>
      <c r="D1406" s="472"/>
      <c r="E1406" s="518"/>
      <c r="F1406" s="497"/>
      <c r="G1406" s="368"/>
      <c r="H1406" s="506"/>
      <c r="I1406" s="499"/>
      <c r="J1406" s="360"/>
      <c r="K1406" s="385"/>
      <c r="L1406" s="386"/>
    </row>
    <row r="1407" spans="2:12" s="279" customFormat="1">
      <c r="B1407" s="500"/>
      <c r="C1407" s="478"/>
      <c r="D1407" s="472"/>
      <c r="E1407" s="518"/>
      <c r="F1407" s="497"/>
      <c r="G1407" s="368"/>
      <c r="H1407" s="506"/>
      <c r="I1407" s="499"/>
      <c r="J1407" s="360"/>
      <c r="K1407" s="385"/>
      <c r="L1407" s="386"/>
    </row>
    <row r="1408" spans="2:12" s="279" customFormat="1">
      <c r="B1408" s="500"/>
      <c r="C1408" s="473"/>
      <c r="D1408" s="472"/>
      <c r="E1408" s="497"/>
      <c r="F1408" s="497"/>
      <c r="G1408" s="368"/>
      <c r="H1408" s="506"/>
      <c r="I1408" s="499"/>
      <c r="J1408" s="360"/>
      <c r="K1408" s="385"/>
      <c r="L1408" s="386"/>
    </row>
    <row r="1409" spans="2:12" s="279" customFormat="1">
      <c r="B1409" s="472"/>
      <c r="C1409" s="473"/>
      <c r="D1409" s="519"/>
      <c r="E1409" s="497"/>
      <c r="F1409" s="507"/>
      <c r="G1409" s="368"/>
      <c r="H1409" s="520"/>
      <c r="I1409" s="499"/>
      <c r="J1409" s="360"/>
      <c r="K1409" s="385"/>
      <c r="L1409" s="386"/>
    </row>
    <row r="1410" spans="2:12" s="279" customFormat="1">
      <c r="B1410" s="472"/>
      <c r="C1410" s="521"/>
      <c r="D1410" s="519"/>
      <c r="E1410" s="497"/>
      <c r="F1410" s="507"/>
      <c r="G1410" s="368"/>
      <c r="H1410" s="520"/>
      <c r="I1410" s="499"/>
      <c r="J1410" s="360"/>
      <c r="K1410" s="385"/>
      <c r="L1410" s="386"/>
    </row>
    <row r="1411" spans="2:12" s="279" customFormat="1">
      <c r="B1411" s="472"/>
      <c r="C1411" s="521"/>
      <c r="D1411" s="519"/>
      <c r="E1411" s="497"/>
      <c r="F1411" s="507"/>
      <c r="G1411" s="368"/>
      <c r="H1411" s="520"/>
      <c r="I1411" s="499"/>
      <c r="J1411" s="360"/>
      <c r="K1411" s="385"/>
      <c r="L1411" s="386"/>
    </row>
    <row r="1412" spans="2:12" s="279" customFormat="1">
      <c r="B1412" s="500"/>
      <c r="C1412" s="473"/>
      <c r="D1412" s="472"/>
      <c r="E1412" s="497"/>
      <c r="F1412" s="474"/>
      <c r="G1412" s="368"/>
      <c r="H1412" s="436"/>
      <c r="I1412" s="499"/>
      <c r="J1412" s="360"/>
      <c r="K1412" s="385"/>
      <c r="L1412" s="386"/>
    </row>
    <row r="1413" spans="2:12" s="279" customFormat="1">
      <c r="B1413" s="500"/>
      <c r="C1413" s="473"/>
      <c r="D1413" s="496"/>
      <c r="E1413" s="497"/>
      <c r="F1413" s="497"/>
      <c r="G1413" s="368"/>
      <c r="H1413" s="502"/>
      <c r="I1413" s="499"/>
      <c r="J1413" s="360"/>
      <c r="K1413" s="385"/>
      <c r="L1413" s="386"/>
    </row>
    <row r="1414" spans="2:12" s="279" customFormat="1">
      <c r="B1414" s="494"/>
      <c r="C1414" s="495"/>
      <c r="D1414" s="496"/>
      <c r="E1414" s="497"/>
      <c r="F1414" s="497"/>
      <c r="G1414" s="368"/>
      <c r="H1414" s="498"/>
      <c r="I1414" s="499"/>
      <c r="J1414" s="360"/>
      <c r="K1414" s="385"/>
      <c r="L1414" s="386"/>
    </row>
    <row r="1415" spans="2:12" s="279" customFormat="1">
      <c r="B1415" s="472"/>
      <c r="C1415" s="473"/>
      <c r="D1415" s="472"/>
      <c r="E1415" s="505"/>
      <c r="F1415" s="474"/>
      <c r="G1415" s="368"/>
      <c r="H1415" s="436"/>
      <c r="I1415" s="499"/>
      <c r="J1415" s="360"/>
      <c r="K1415" s="385"/>
      <c r="L1415" s="386"/>
    </row>
    <row r="1416" spans="2:12" s="279" customFormat="1">
      <c r="B1416" s="459"/>
      <c r="C1416" s="433"/>
      <c r="D1416" s="459"/>
      <c r="E1416" s="522"/>
      <c r="F1416" s="469"/>
      <c r="G1416" s="368"/>
      <c r="H1416" s="448"/>
      <c r="I1416" s="499"/>
      <c r="J1416" s="360"/>
      <c r="K1416" s="385"/>
      <c r="L1416" s="386"/>
    </row>
    <row r="1417" spans="2:12" s="279" customFormat="1">
      <c r="B1417" s="459"/>
      <c r="C1417" s="433"/>
      <c r="D1417" s="459"/>
      <c r="E1417" s="522"/>
      <c r="F1417" s="469"/>
      <c r="G1417" s="368"/>
      <c r="H1417" s="448"/>
      <c r="I1417" s="499"/>
      <c r="J1417" s="360"/>
      <c r="K1417" s="385"/>
      <c r="L1417" s="386"/>
    </row>
    <row r="1418" spans="2:12" s="279" customFormat="1">
      <c r="B1418" s="459"/>
      <c r="C1418" s="433"/>
      <c r="D1418" s="459"/>
      <c r="E1418" s="522"/>
      <c r="F1418" s="469"/>
      <c r="G1418" s="368"/>
      <c r="H1418" s="448"/>
      <c r="I1418" s="499"/>
      <c r="J1418" s="360"/>
      <c r="K1418" s="385"/>
      <c r="L1418" s="386"/>
    </row>
    <row r="1419" spans="2:12" s="279" customFormat="1">
      <c r="B1419" s="459"/>
      <c r="C1419" s="433"/>
      <c r="D1419" s="459"/>
      <c r="E1419" s="522"/>
      <c r="F1419" s="469"/>
      <c r="G1419" s="368"/>
      <c r="H1419" s="448"/>
      <c r="I1419" s="499"/>
      <c r="J1419" s="360"/>
      <c r="K1419" s="385"/>
      <c r="L1419" s="386"/>
    </row>
    <row r="1420" spans="2:12" s="279" customFormat="1">
      <c r="B1420" s="459"/>
      <c r="C1420" s="433"/>
      <c r="D1420" s="459"/>
      <c r="E1420" s="522"/>
      <c r="F1420" s="469"/>
      <c r="G1420" s="368"/>
      <c r="H1420" s="448"/>
      <c r="I1420" s="499"/>
      <c r="J1420" s="360"/>
      <c r="K1420" s="385"/>
      <c r="L1420" s="386"/>
    </row>
    <row r="1421" spans="2:12" s="279" customFormat="1">
      <c r="B1421" s="459"/>
      <c r="C1421" s="433"/>
      <c r="D1421" s="459"/>
      <c r="E1421" s="523"/>
      <c r="F1421" s="469"/>
      <c r="G1421" s="368"/>
      <c r="H1421" s="448"/>
      <c r="I1421" s="499"/>
      <c r="J1421" s="360"/>
      <c r="K1421" s="385"/>
      <c r="L1421" s="386"/>
    </row>
    <row r="1422" spans="2:12" s="279" customFormat="1">
      <c r="B1422" s="459"/>
      <c r="C1422" s="433"/>
      <c r="D1422" s="459"/>
      <c r="E1422" s="523"/>
      <c r="F1422" s="469"/>
      <c r="G1422" s="368"/>
      <c r="H1422" s="448"/>
      <c r="I1422" s="499"/>
      <c r="J1422" s="360"/>
      <c r="K1422" s="385"/>
      <c r="L1422" s="386"/>
    </row>
    <row r="1423" spans="2:12" s="279" customFormat="1">
      <c r="B1423" s="459"/>
      <c r="C1423" s="433"/>
      <c r="D1423" s="459"/>
      <c r="E1423" s="523"/>
      <c r="F1423" s="469"/>
      <c r="G1423" s="368"/>
      <c r="H1423" s="448"/>
      <c r="I1423" s="499"/>
      <c r="J1423" s="360"/>
      <c r="K1423" s="385"/>
      <c r="L1423" s="386"/>
    </row>
    <row r="1424" spans="2:12" s="279" customFormat="1">
      <c r="B1424" s="459"/>
      <c r="C1424" s="433"/>
      <c r="D1424" s="459"/>
      <c r="E1424" s="523"/>
      <c r="F1424" s="469"/>
      <c r="G1424" s="368"/>
      <c r="H1424" s="448"/>
      <c r="I1424" s="499"/>
      <c r="J1424" s="360"/>
      <c r="K1424" s="385"/>
      <c r="L1424" s="386"/>
    </row>
    <row r="1425" spans="2:12" s="279" customFormat="1">
      <c r="B1425" s="459"/>
      <c r="C1425" s="433"/>
      <c r="D1425" s="459"/>
      <c r="E1425" s="523"/>
      <c r="F1425" s="469"/>
      <c r="G1425" s="368"/>
      <c r="H1425" s="448"/>
      <c r="I1425" s="499"/>
      <c r="J1425" s="360"/>
      <c r="K1425" s="385"/>
      <c r="L1425" s="386"/>
    </row>
    <row r="1426" spans="2:12" s="279" customFormat="1">
      <c r="B1426" s="459"/>
      <c r="C1426" s="433"/>
      <c r="D1426" s="459"/>
      <c r="E1426" s="523"/>
      <c r="F1426" s="469"/>
      <c r="G1426" s="368"/>
      <c r="H1426" s="448"/>
      <c r="I1426" s="499"/>
      <c r="J1426" s="360"/>
      <c r="K1426" s="385"/>
      <c r="L1426" s="386"/>
    </row>
    <row r="1427" spans="2:12" s="279" customFormat="1">
      <c r="B1427" s="459"/>
      <c r="C1427" s="433"/>
      <c r="D1427" s="459"/>
      <c r="E1427" s="523"/>
      <c r="F1427" s="469"/>
      <c r="G1427" s="368"/>
      <c r="H1427" s="448"/>
      <c r="I1427" s="499"/>
      <c r="J1427" s="360"/>
      <c r="K1427" s="385"/>
      <c r="L1427" s="386"/>
    </row>
    <row r="1428" spans="2:12" s="279" customFormat="1">
      <c r="B1428" s="500"/>
      <c r="C1428" s="473"/>
      <c r="D1428" s="496"/>
      <c r="E1428" s="501"/>
      <c r="F1428" s="497"/>
      <c r="G1428" s="368"/>
      <c r="H1428" s="502"/>
      <c r="I1428" s="499"/>
      <c r="J1428" s="360"/>
      <c r="K1428" s="385"/>
      <c r="L1428" s="386"/>
    </row>
    <row r="1429" spans="2:12" s="279" customFormat="1">
      <c r="B1429" s="500"/>
      <c r="C1429" s="473"/>
      <c r="D1429" s="496"/>
      <c r="E1429" s="501"/>
      <c r="F1429" s="497"/>
      <c r="G1429" s="368"/>
      <c r="H1429" s="502"/>
      <c r="I1429" s="499"/>
      <c r="J1429" s="360"/>
      <c r="K1429" s="385"/>
      <c r="L1429" s="386"/>
    </row>
    <row r="1430" spans="2:12" s="279" customFormat="1">
      <c r="B1430" s="500"/>
      <c r="C1430" s="473"/>
      <c r="D1430" s="496"/>
      <c r="E1430" s="501"/>
      <c r="F1430" s="497"/>
      <c r="G1430" s="368"/>
      <c r="H1430" s="502"/>
      <c r="I1430" s="499"/>
      <c r="J1430" s="360"/>
      <c r="K1430" s="385"/>
      <c r="L1430" s="386"/>
    </row>
    <row r="1431" spans="2:12" s="279" customFormat="1">
      <c r="B1431" s="500"/>
      <c r="C1431" s="473"/>
      <c r="D1431" s="496"/>
      <c r="E1431" s="501"/>
      <c r="F1431" s="497"/>
      <c r="G1431" s="368"/>
      <c r="H1431" s="502"/>
      <c r="I1431" s="499"/>
      <c r="J1431" s="360"/>
      <c r="K1431" s="385"/>
      <c r="L1431" s="386"/>
    </row>
    <row r="1432" spans="2:12" s="279" customFormat="1">
      <c r="B1432" s="500"/>
      <c r="C1432" s="473"/>
      <c r="D1432" s="472"/>
      <c r="E1432" s="505"/>
      <c r="F1432" s="474"/>
      <c r="G1432" s="368"/>
      <c r="H1432" s="436"/>
      <c r="I1432" s="499"/>
      <c r="J1432" s="360"/>
      <c r="K1432" s="385"/>
      <c r="L1432" s="386"/>
    </row>
    <row r="1433" spans="2:12" s="279" customFormat="1">
      <c r="B1433" s="500"/>
      <c r="C1433" s="478"/>
      <c r="D1433" s="496"/>
      <c r="E1433" s="501"/>
      <c r="F1433" s="497"/>
      <c r="G1433" s="368"/>
      <c r="H1433" s="502"/>
      <c r="I1433" s="499"/>
      <c r="J1433" s="360"/>
      <c r="K1433" s="385"/>
      <c r="L1433" s="386"/>
    </row>
    <row r="1434" spans="2:12" s="279" customFormat="1">
      <c r="B1434" s="500"/>
      <c r="C1434" s="478"/>
      <c r="D1434" s="496"/>
      <c r="E1434" s="501"/>
      <c r="F1434" s="497"/>
      <c r="G1434" s="368"/>
      <c r="H1434" s="502"/>
      <c r="I1434" s="499"/>
      <c r="J1434" s="360"/>
      <c r="K1434" s="385"/>
      <c r="L1434" s="386"/>
    </row>
    <row r="1435" spans="2:12" s="279" customFormat="1">
      <c r="B1435" s="472"/>
      <c r="C1435" s="473"/>
      <c r="D1435" s="472"/>
      <c r="E1435" s="505"/>
      <c r="F1435" s="474"/>
      <c r="G1435" s="368"/>
      <c r="H1435" s="477"/>
      <c r="I1435" s="499"/>
      <c r="J1435" s="360"/>
      <c r="K1435" s="385"/>
      <c r="L1435" s="386"/>
    </row>
    <row r="1436" spans="2:12" s="279" customFormat="1">
      <c r="B1436" s="472"/>
      <c r="C1436" s="473"/>
      <c r="D1436" s="472"/>
      <c r="E1436" s="505"/>
      <c r="F1436" s="474"/>
      <c r="G1436" s="368"/>
      <c r="H1436" s="477"/>
      <c r="I1436" s="499"/>
      <c r="J1436" s="360"/>
      <c r="K1436" s="385"/>
      <c r="L1436" s="386"/>
    </row>
    <row r="1437" spans="2:12" s="279" customFormat="1">
      <c r="B1437" s="510"/>
      <c r="C1437" s="511"/>
      <c r="D1437" s="512"/>
      <c r="E1437" s="524"/>
      <c r="F1437" s="525"/>
      <c r="G1437" s="515"/>
      <c r="H1437" s="517"/>
      <c r="I1437" s="499"/>
      <c r="J1437" s="360"/>
      <c r="K1437" s="385"/>
      <c r="L1437" s="386"/>
    </row>
    <row r="1438" spans="2:12" s="279" customFormat="1">
      <c r="B1438" s="472"/>
      <c r="C1438" s="473"/>
      <c r="D1438" s="472"/>
      <c r="E1438" s="505"/>
      <c r="F1438" s="474"/>
      <c r="G1438" s="368"/>
      <c r="H1438" s="477"/>
      <c r="I1438" s="499"/>
      <c r="J1438" s="360"/>
      <c r="K1438" s="385"/>
      <c r="L1438" s="386"/>
    </row>
    <row r="1439" spans="2:12" s="279" customFormat="1">
      <c r="B1439" s="466"/>
      <c r="C1439" s="473"/>
      <c r="D1439" s="472"/>
      <c r="E1439" s="505"/>
      <c r="F1439" s="474"/>
      <c r="G1439" s="368"/>
      <c r="H1439" s="436"/>
      <c r="I1439" s="499"/>
      <c r="J1439" s="360"/>
      <c r="K1439" s="385"/>
      <c r="L1439" s="386"/>
    </row>
    <row r="1440" spans="2:12" s="279" customFormat="1">
      <c r="B1440" s="512"/>
      <c r="C1440" s="511"/>
      <c r="D1440" s="512"/>
      <c r="E1440" s="524"/>
      <c r="F1440" s="525"/>
      <c r="G1440" s="515"/>
      <c r="H1440" s="526"/>
      <c r="I1440" s="499"/>
      <c r="J1440" s="360"/>
      <c r="K1440" s="385"/>
      <c r="L1440" s="386"/>
    </row>
    <row r="1441" spans="2:12" s="279" customFormat="1">
      <c r="B1441" s="500"/>
      <c r="C1441" s="473"/>
      <c r="D1441" s="472"/>
      <c r="E1441" s="443"/>
      <c r="F1441" s="474"/>
      <c r="G1441" s="368"/>
      <c r="H1441" s="436"/>
      <c r="I1441" s="499"/>
      <c r="J1441" s="360"/>
      <c r="K1441" s="385"/>
      <c r="L1441" s="386"/>
    </row>
    <row r="1442" spans="2:12" s="279" customFormat="1">
      <c r="B1442" s="500"/>
      <c r="C1442" s="473"/>
      <c r="D1442" s="472"/>
      <c r="E1442" s="443"/>
      <c r="F1442" s="474"/>
      <c r="G1442" s="368"/>
      <c r="H1442" s="436"/>
      <c r="I1442" s="499"/>
      <c r="J1442" s="360"/>
      <c r="K1442" s="385"/>
      <c r="L1442" s="386"/>
    </row>
    <row r="1443" spans="2:12" s="279" customFormat="1">
      <c r="B1443" s="500"/>
      <c r="C1443" s="473"/>
      <c r="D1443" s="472"/>
      <c r="E1443" s="443"/>
      <c r="F1443" s="474"/>
      <c r="G1443" s="368"/>
      <c r="H1443" s="436"/>
      <c r="I1443" s="499"/>
      <c r="J1443" s="360"/>
      <c r="K1443" s="385"/>
      <c r="L1443" s="386"/>
    </row>
    <row r="1444" spans="2:12" s="279" customFormat="1">
      <c r="B1444" s="500"/>
      <c r="C1444" s="473"/>
      <c r="D1444" s="472"/>
      <c r="E1444" s="443"/>
      <c r="F1444" s="474"/>
      <c r="G1444" s="368"/>
      <c r="H1444" s="436"/>
      <c r="I1444" s="499"/>
      <c r="J1444" s="360"/>
      <c r="K1444" s="385"/>
      <c r="L1444" s="386"/>
    </row>
    <row r="1445" spans="2:12" s="279" customFormat="1">
      <c r="B1445" s="472"/>
      <c r="C1445" s="473"/>
      <c r="D1445" s="472"/>
      <c r="E1445" s="443"/>
      <c r="F1445" s="474"/>
      <c r="G1445" s="368"/>
      <c r="H1445" s="436"/>
      <c r="I1445" s="499"/>
      <c r="J1445" s="360"/>
      <c r="K1445" s="385"/>
      <c r="L1445" s="386"/>
    </row>
    <row r="1446" spans="2:12" s="279" customFormat="1">
      <c r="B1446" s="472"/>
      <c r="C1446" s="473"/>
      <c r="D1446" s="472"/>
      <c r="E1446" s="443"/>
      <c r="F1446" s="474"/>
      <c r="G1446" s="368"/>
      <c r="H1446" s="436"/>
      <c r="I1446" s="499"/>
      <c r="J1446" s="360"/>
      <c r="K1446" s="385"/>
      <c r="L1446" s="386"/>
    </row>
    <row r="1447" spans="2:12" s="279" customFormat="1">
      <c r="B1447" s="472"/>
      <c r="C1447" s="473"/>
      <c r="D1447" s="472"/>
      <c r="E1447" s="443"/>
      <c r="F1447" s="474"/>
      <c r="G1447" s="368"/>
      <c r="H1447" s="436"/>
      <c r="I1447" s="499"/>
      <c r="J1447" s="360"/>
      <c r="K1447" s="385"/>
      <c r="L1447" s="386"/>
    </row>
    <row r="1448" spans="2:12" s="279" customFormat="1">
      <c r="B1448" s="472"/>
      <c r="C1448" s="473"/>
      <c r="D1448" s="472"/>
      <c r="E1448" s="443"/>
      <c r="F1448" s="474"/>
      <c r="G1448" s="368"/>
      <c r="H1448" s="436"/>
      <c r="I1448" s="499"/>
      <c r="J1448" s="360"/>
      <c r="K1448" s="385"/>
      <c r="L1448" s="386"/>
    </row>
    <row r="1449" spans="2:12" s="279" customFormat="1">
      <c r="B1449" s="472"/>
      <c r="C1449" s="473"/>
      <c r="D1449" s="472"/>
      <c r="E1449" s="443"/>
      <c r="F1449" s="474"/>
      <c r="G1449" s="368"/>
      <c r="H1449" s="436"/>
      <c r="I1449" s="499"/>
      <c r="J1449" s="360"/>
      <c r="K1449" s="385"/>
      <c r="L1449" s="386"/>
    </row>
    <row r="1450" spans="2:12" s="279" customFormat="1">
      <c r="B1450" s="500"/>
      <c r="C1450" s="473"/>
      <c r="D1450" s="472"/>
      <c r="E1450" s="443"/>
      <c r="F1450" s="474"/>
      <c r="G1450" s="368"/>
      <c r="H1450" s="436"/>
      <c r="I1450" s="499"/>
      <c r="J1450" s="360"/>
      <c r="K1450" s="385"/>
      <c r="L1450" s="386"/>
    </row>
    <row r="1451" spans="2:12" s="279" customFormat="1">
      <c r="B1451" s="472"/>
      <c r="C1451" s="473"/>
      <c r="D1451" s="472"/>
      <c r="E1451" s="443"/>
      <c r="F1451" s="474"/>
      <c r="G1451" s="368"/>
      <c r="H1451" s="477"/>
      <c r="I1451" s="499"/>
      <c r="J1451" s="360"/>
      <c r="K1451" s="385"/>
      <c r="L1451" s="386"/>
    </row>
    <row r="1452" spans="2:12" s="279" customFormat="1">
      <c r="B1452" s="494"/>
      <c r="C1452" s="495"/>
      <c r="D1452" s="496"/>
      <c r="E1452" s="497"/>
      <c r="F1452" s="497"/>
      <c r="G1452" s="368"/>
      <c r="H1452" s="498"/>
      <c r="I1452" s="499"/>
      <c r="J1452" s="360"/>
      <c r="K1452" s="385"/>
      <c r="L1452" s="386"/>
    </row>
    <row r="1453" spans="2:12" s="279" customFormat="1">
      <c r="B1453" s="500"/>
      <c r="C1453" s="473"/>
      <c r="D1453" s="496"/>
      <c r="E1453" s="443"/>
      <c r="F1453" s="497"/>
      <c r="G1453" s="368"/>
      <c r="H1453" s="502"/>
      <c r="I1453" s="499"/>
      <c r="J1453" s="360"/>
      <c r="K1453" s="385"/>
      <c r="L1453" s="386"/>
    </row>
    <row r="1454" spans="2:12" s="279" customFormat="1">
      <c r="B1454" s="500"/>
      <c r="C1454" s="473"/>
      <c r="D1454" s="496"/>
      <c r="E1454" s="443"/>
      <c r="F1454" s="474"/>
      <c r="G1454" s="368"/>
      <c r="H1454" s="502"/>
      <c r="I1454" s="499"/>
      <c r="J1454" s="360"/>
      <c r="K1454" s="385"/>
      <c r="L1454" s="386"/>
    </row>
    <row r="1455" spans="2:12" s="279" customFormat="1">
      <c r="B1455" s="500"/>
      <c r="C1455" s="503"/>
      <c r="D1455" s="496"/>
      <c r="E1455" s="443"/>
      <c r="F1455" s="474"/>
      <c r="G1455" s="368"/>
      <c r="H1455" s="502"/>
      <c r="I1455" s="499"/>
      <c r="J1455" s="360"/>
      <c r="K1455" s="385"/>
      <c r="L1455" s="386"/>
    </row>
    <row r="1456" spans="2:12" s="279" customFormat="1">
      <c r="B1456" s="500"/>
      <c r="C1456" s="473"/>
      <c r="D1456" s="496"/>
      <c r="E1456" s="443"/>
      <c r="F1456" s="474"/>
      <c r="G1456" s="368"/>
      <c r="H1456" s="502"/>
      <c r="I1456" s="499"/>
      <c r="J1456" s="360"/>
      <c r="K1456" s="385"/>
      <c r="L1456" s="386"/>
    </row>
    <row r="1457" spans="2:12" s="279" customFormat="1">
      <c r="B1457" s="500"/>
      <c r="C1457" s="473"/>
      <c r="D1457" s="496"/>
      <c r="E1457" s="443"/>
      <c r="F1457" s="474"/>
      <c r="G1457" s="368"/>
      <c r="H1457" s="502"/>
      <c r="I1457" s="499"/>
      <c r="J1457" s="360"/>
      <c r="K1457" s="385"/>
      <c r="L1457" s="386"/>
    </row>
    <row r="1458" spans="2:12" s="279" customFormat="1">
      <c r="B1458" s="500"/>
      <c r="C1458" s="473"/>
      <c r="D1458" s="496"/>
      <c r="E1458" s="505"/>
      <c r="F1458" s="474"/>
      <c r="G1458" s="368"/>
      <c r="H1458" s="502"/>
      <c r="I1458" s="499"/>
      <c r="J1458" s="360"/>
      <c r="K1458" s="385"/>
      <c r="L1458" s="386"/>
    </row>
    <row r="1459" spans="2:12" s="279" customFormat="1">
      <c r="B1459" s="500"/>
      <c r="C1459" s="473"/>
      <c r="D1459" s="496"/>
      <c r="E1459" s="505"/>
      <c r="F1459" s="474"/>
      <c r="G1459" s="368"/>
      <c r="H1459" s="502"/>
      <c r="I1459" s="499"/>
      <c r="J1459" s="360"/>
      <c r="K1459" s="385"/>
      <c r="L1459" s="386"/>
    </row>
    <row r="1460" spans="2:12" s="279" customFormat="1">
      <c r="B1460" s="500"/>
      <c r="C1460" s="473"/>
      <c r="D1460" s="496"/>
      <c r="E1460" s="505"/>
      <c r="F1460" s="474"/>
      <c r="G1460" s="368"/>
      <c r="H1460" s="502"/>
      <c r="I1460" s="499"/>
      <c r="J1460" s="360"/>
      <c r="K1460" s="385"/>
      <c r="L1460" s="386"/>
    </row>
    <row r="1461" spans="2:12" s="279" customFormat="1">
      <c r="B1461" s="500"/>
      <c r="C1461" s="473"/>
      <c r="D1461" s="496"/>
      <c r="E1461" s="505"/>
      <c r="F1461" s="474"/>
      <c r="G1461" s="368"/>
      <c r="H1461" s="502"/>
      <c r="I1461" s="499"/>
      <c r="J1461" s="360"/>
      <c r="K1461" s="385"/>
      <c r="L1461" s="386"/>
    </row>
    <row r="1462" spans="2:12" s="279" customFormat="1">
      <c r="B1462" s="500"/>
      <c r="C1462" s="495"/>
      <c r="D1462" s="496"/>
      <c r="E1462" s="505"/>
      <c r="F1462" s="474"/>
      <c r="G1462" s="368"/>
      <c r="H1462" s="502"/>
      <c r="I1462" s="499"/>
      <c r="J1462" s="360"/>
      <c r="K1462" s="385"/>
      <c r="L1462" s="386"/>
    </row>
    <row r="1463" spans="2:12" s="279" customFormat="1">
      <c r="B1463" s="500"/>
      <c r="C1463" s="473"/>
      <c r="D1463" s="496"/>
      <c r="E1463" s="505"/>
      <c r="F1463" s="474"/>
      <c r="G1463" s="368"/>
      <c r="H1463" s="502"/>
      <c r="I1463" s="499"/>
      <c r="J1463" s="360"/>
      <c r="K1463" s="385"/>
      <c r="L1463" s="386"/>
    </row>
    <row r="1464" spans="2:12" s="279" customFormat="1">
      <c r="B1464" s="500"/>
      <c r="C1464" s="473"/>
      <c r="D1464" s="496"/>
      <c r="E1464" s="505"/>
      <c r="F1464" s="474"/>
      <c r="G1464" s="368"/>
      <c r="H1464" s="502"/>
      <c r="I1464" s="499"/>
      <c r="J1464" s="360"/>
      <c r="K1464" s="385"/>
      <c r="L1464" s="386"/>
    </row>
    <row r="1465" spans="2:12" s="279" customFormat="1">
      <c r="B1465" s="500"/>
      <c r="C1465" s="473"/>
      <c r="D1465" s="496"/>
      <c r="E1465" s="505"/>
      <c r="F1465" s="474"/>
      <c r="G1465" s="368"/>
      <c r="H1465" s="502"/>
      <c r="I1465" s="499"/>
      <c r="J1465" s="360"/>
      <c r="K1465" s="385"/>
      <c r="L1465" s="386"/>
    </row>
    <row r="1466" spans="2:12" s="279" customFormat="1">
      <c r="B1466" s="500"/>
      <c r="C1466" s="473"/>
      <c r="D1466" s="496"/>
      <c r="E1466" s="505"/>
      <c r="F1466" s="474"/>
      <c r="G1466" s="368"/>
      <c r="H1466" s="502"/>
      <c r="I1466" s="499"/>
      <c r="J1466" s="360"/>
      <c r="K1466" s="385"/>
      <c r="L1466" s="386"/>
    </row>
    <row r="1467" spans="2:12" s="279" customFormat="1">
      <c r="B1467" s="500"/>
      <c r="C1467" s="473"/>
      <c r="D1467" s="496"/>
      <c r="E1467" s="505"/>
      <c r="F1467" s="474"/>
      <c r="G1467" s="368"/>
      <c r="H1467" s="502"/>
      <c r="I1467" s="499"/>
      <c r="J1467" s="360"/>
      <c r="K1467" s="385"/>
      <c r="L1467" s="386"/>
    </row>
    <row r="1468" spans="2:12" s="279" customFormat="1">
      <c r="B1468" s="500"/>
      <c r="C1468" s="473"/>
      <c r="D1468" s="496"/>
      <c r="E1468" s="505"/>
      <c r="F1468" s="474"/>
      <c r="G1468" s="368"/>
      <c r="H1468" s="502"/>
      <c r="I1468" s="499"/>
      <c r="J1468" s="360"/>
      <c r="K1468" s="385"/>
      <c r="L1468" s="386"/>
    </row>
    <row r="1469" spans="2:12" s="279" customFormat="1">
      <c r="B1469" s="500"/>
      <c r="C1469" s="473"/>
      <c r="D1469" s="496"/>
      <c r="E1469" s="505"/>
      <c r="F1469" s="474"/>
      <c r="G1469" s="368"/>
      <c r="H1469" s="502"/>
      <c r="I1469" s="499"/>
      <c r="J1469" s="360"/>
      <c r="K1469" s="385"/>
      <c r="L1469" s="386"/>
    </row>
    <row r="1470" spans="2:12" s="279" customFormat="1">
      <c r="B1470" s="500"/>
      <c r="C1470" s="473"/>
      <c r="D1470" s="496"/>
      <c r="E1470" s="505"/>
      <c r="F1470" s="474"/>
      <c r="G1470" s="368"/>
      <c r="H1470" s="502"/>
      <c r="I1470" s="499"/>
      <c r="J1470" s="360"/>
      <c r="K1470" s="385"/>
      <c r="L1470" s="386"/>
    </row>
    <row r="1471" spans="2:12" s="279" customFormat="1">
      <c r="B1471" s="472"/>
      <c r="C1471" s="473"/>
      <c r="D1471" s="472"/>
      <c r="E1471" s="442"/>
      <c r="F1471" s="474"/>
      <c r="G1471" s="368"/>
      <c r="H1471" s="436"/>
      <c r="I1471" s="499"/>
      <c r="J1471" s="360"/>
      <c r="K1471" s="385"/>
      <c r="L1471" s="386"/>
    </row>
    <row r="1472" spans="2:12" s="279" customFormat="1">
      <c r="B1472" s="472"/>
      <c r="C1472" s="473"/>
      <c r="D1472" s="472"/>
      <c r="E1472" s="442"/>
      <c r="F1472" s="474"/>
      <c r="G1472" s="368"/>
      <c r="H1472" s="436"/>
      <c r="I1472" s="499"/>
      <c r="J1472" s="360"/>
      <c r="K1472" s="385"/>
      <c r="L1472" s="386"/>
    </row>
    <row r="1473" spans="2:12" s="279" customFormat="1">
      <c r="B1473" s="472"/>
      <c r="C1473" s="473"/>
      <c r="D1473" s="472"/>
      <c r="E1473" s="442"/>
      <c r="F1473" s="474"/>
      <c r="G1473" s="368"/>
      <c r="H1473" s="436"/>
      <c r="I1473" s="499"/>
      <c r="J1473" s="360"/>
      <c r="K1473" s="385"/>
      <c r="L1473" s="386"/>
    </row>
    <row r="1474" spans="2:12" s="279" customFormat="1">
      <c r="B1474" s="472"/>
      <c r="C1474" s="473"/>
      <c r="D1474" s="472"/>
      <c r="E1474" s="442"/>
      <c r="F1474" s="474"/>
      <c r="G1474" s="368"/>
      <c r="H1474" s="436"/>
      <c r="I1474" s="499"/>
      <c r="J1474" s="360"/>
      <c r="K1474" s="385"/>
      <c r="L1474" s="386"/>
    </row>
    <row r="1475" spans="2:12" s="279" customFormat="1">
      <c r="B1475" s="472"/>
      <c r="C1475" s="473"/>
      <c r="D1475" s="472"/>
      <c r="E1475" s="442"/>
      <c r="F1475" s="474"/>
      <c r="G1475" s="368"/>
      <c r="H1475" s="436"/>
      <c r="I1475" s="499"/>
      <c r="J1475" s="360"/>
      <c r="K1475" s="385"/>
      <c r="L1475" s="386"/>
    </row>
    <row r="1476" spans="2:12" s="279" customFormat="1">
      <c r="B1476" s="472"/>
      <c r="C1476" s="473"/>
      <c r="D1476" s="472"/>
      <c r="E1476" s="442"/>
      <c r="F1476" s="474"/>
      <c r="G1476" s="368"/>
      <c r="H1476" s="436"/>
      <c r="I1476" s="499"/>
      <c r="J1476" s="360"/>
      <c r="K1476" s="385"/>
      <c r="L1476" s="386"/>
    </row>
    <row r="1477" spans="2:12" s="279" customFormat="1">
      <c r="B1477" s="472"/>
      <c r="C1477" s="473"/>
      <c r="D1477" s="472"/>
      <c r="E1477" s="442"/>
      <c r="F1477" s="474"/>
      <c r="G1477" s="368"/>
      <c r="H1477" s="436"/>
      <c r="I1477" s="499"/>
      <c r="J1477" s="360"/>
      <c r="K1477" s="385"/>
      <c r="L1477" s="386"/>
    </row>
    <row r="1478" spans="2:12" s="279" customFormat="1">
      <c r="B1478" s="472"/>
      <c r="C1478" s="473"/>
      <c r="D1478" s="472"/>
      <c r="E1478" s="442"/>
      <c r="F1478" s="474"/>
      <c r="G1478" s="368"/>
      <c r="H1478" s="436"/>
      <c r="I1478" s="499"/>
      <c r="J1478" s="360"/>
      <c r="K1478" s="385"/>
      <c r="L1478" s="386"/>
    </row>
    <row r="1479" spans="2:12" s="279" customFormat="1">
      <c r="B1479" s="472"/>
      <c r="C1479" s="473"/>
      <c r="D1479" s="472"/>
      <c r="E1479" s="442"/>
      <c r="F1479" s="474"/>
      <c r="G1479" s="368"/>
      <c r="H1479" s="436"/>
      <c r="I1479" s="499"/>
      <c r="J1479" s="360"/>
      <c r="K1479" s="385"/>
      <c r="L1479" s="386"/>
    </row>
    <row r="1480" spans="2:12" s="279" customFormat="1">
      <c r="B1480" s="472"/>
      <c r="C1480" s="473"/>
      <c r="D1480" s="472"/>
      <c r="E1480" s="442"/>
      <c r="F1480" s="474"/>
      <c r="G1480" s="368"/>
      <c r="H1480" s="436"/>
      <c r="I1480" s="499"/>
      <c r="J1480" s="360"/>
      <c r="K1480" s="385"/>
      <c r="L1480" s="386"/>
    </row>
    <row r="1481" spans="2:12" s="279" customFormat="1">
      <c r="B1481" s="472"/>
      <c r="C1481" s="473"/>
      <c r="D1481" s="472"/>
      <c r="E1481" s="442"/>
      <c r="F1481" s="474"/>
      <c r="G1481" s="368"/>
      <c r="H1481" s="436"/>
      <c r="I1481" s="499"/>
      <c r="J1481" s="360"/>
      <c r="K1481" s="385"/>
      <c r="L1481" s="386"/>
    </row>
    <row r="1482" spans="2:12" s="279" customFormat="1">
      <c r="B1482" s="472"/>
      <c r="C1482" s="473"/>
      <c r="D1482" s="472"/>
      <c r="E1482" s="442"/>
      <c r="F1482" s="474"/>
      <c r="G1482" s="368"/>
      <c r="H1482" s="436"/>
      <c r="I1482" s="499"/>
      <c r="J1482" s="360"/>
      <c r="K1482" s="385"/>
      <c r="L1482" s="386"/>
    </row>
    <row r="1483" spans="2:12" s="279" customFormat="1">
      <c r="B1483" s="472"/>
      <c r="C1483" s="473"/>
      <c r="D1483" s="472"/>
      <c r="E1483" s="442"/>
      <c r="F1483" s="474"/>
      <c r="G1483" s="368"/>
      <c r="H1483" s="436"/>
      <c r="I1483" s="499"/>
      <c r="J1483" s="360"/>
      <c r="K1483" s="385"/>
      <c r="L1483" s="386"/>
    </row>
    <row r="1484" spans="2:12" s="279" customFormat="1">
      <c r="B1484" s="472"/>
      <c r="C1484" s="473"/>
      <c r="D1484" s="472"/>
      <c r="E1484" s="442"/>
      <c r="F1484" s="474"/>
      <c r="G1484" s="368"/>
      <c r="H1484" s="436"/>
      <c r="I1484" s="499"/>
      <c r="J1484" s="360"/>
      <c r="K1484" s="385"/>
      <c r="L1484" s="386"/>
    </row>
    <row r="1485" spans="2:12" s="279" customFormat="1">
      <c r="B1485" s="500"/>
      <c r="C1485" s="473"/>
      <c r="D1485" s="496"/>
      <c r="E1485" s="443"/>
      <c r="F1485" s="474"/>
      <c r="G1485" s="368"/>
      <c r="H1485" s="502"/>
      <c r="I1485" s="499"/>
      <c r="J1485" s="360"/>
      <c r="K1485" s="385"/>
      <c r="L1485" s="386"/>
    </row>
    <row r="1486" spans="2:12" s="279" customFormat="1">
      <c r="B1486" s="494"/>
      <c r="C1486" s="495"/>
      <c r="D1486" s="496"/>
      <c r="E1486" s="497"/>
      <c r="F1486" s="497"/>
      <c r="G1486" s="368"/>
      <c r="H1486" s="498"/>
      <c r="I1486" s="499"/>
      <c r="J1486" s="360"/>
      <c r="K1486" s="385"/>
      <c r="L1486" s="386"/>
    </row>
    <row r="1487" spans="2:12" s="279" customFormat="1">
      <c r="B1487" s="500"/>
      <c r="C1487" s="473"/>
      <c r="D1487" s="472"/>
      <c r="E1487" s="443"/>
      <c r="F1487" s="474"/>
      <c r="G1487" s="368"/>
      <c r="H1487" s="477"/>
      <c r="I1487" s="499"/>
      <c r="J1487" s="360"/>
      <c r="K1487" s="385"/>
      <c r="L1487" s="386"/>
    </row>
    <row r="1488" spans="2:12" s="279" customFormat="1">
      <c r="B1488" s="472"/>
      <c r="C1488" s="473"/>
      <c r="D1488" s="472"/>
      <c r="E1488" s="443"/>
      <c r="F1488" s="474"/>
      <c r="G1488" s="368"/>
      <c r="H1488" s="477"/>
      <c r="I1488" s="499"/>
      <c r="J1488" s="360"/>
      <c r="K1488" s="385"/>
      <c r="L1488" s="386"/>
    </row>
    <row r="1489" spans="2:12" s="279" customFormat="1">
      <c r="B1489" s="500"/>
      <c r="C1489" s="473"/>
      <c r="D1489" s="472"/>
      <c r="E1489" s="443"/>
      <c r="F1489" s="474"/>
      <c r="G1489" s="368"/>
      <c r="H1489" s="436"/>
      <c r="I1489" s="499"/>
      <c r="J1489" s="360"/>
      <c r="K1489" s="385"/>
      <c r="L1489" s="386"/>
    </row>
    <row r="1490" spans="2:12" s="279" customFormat="1">
      <c r="B1490" s="472"/>
      <c r="C1490" s="473"/>
      <c r="D1490" s="472"/>
      <c r="E1490" s="443"/>
      <c r="F1490" s="474"/>
      <c r="G1490" s="368"/>
      <c r="H1490" s="477"/>
      <c r="I1490" s="499"/>
      <c r="J1490" s="360"/>
      <c r="K1490" s="385"/>
      <c r="L1490" s="386"/>
    </row>
    <row r="1491" spans="2:12" s="279" customFormat="1">
      <c r="B1491" s="500"/>
      <c r="C1491" s="473"/>
      <c r="D1491" s="472"/>
      <c r="E1491" s="443"/>
      <c r="F1491" s="474"/>
      <c r="G1491" s="368"/>
      <c r="H1491" s="436"/>
      <c r="I1491" s="499"/>
      <c r="J1491" s="360"/>
      <c r="K1491" s="385"/>
      <c r="L1491" s="386"/>
    </row>
    <row r="1492" spans="2:12" s="279" customFormat="1">
      <c r="B1492" s="472"/>
      <c r="C1492" s="473"/>
      <c r="D1492" s="472"/>
      <c r="E1492" s="443"/>
      <c r="F1492" s="474"/>
      <c r="G1492" s="368"/>
      <c r="H1492" s="436"/>
      <c r="I1492" s="499"/>
      <c r="J1492" s="360"/>
      <c r="K1492" s="385"/>
      <c r="L1492" s="386"/>
    </row>
    <row r="1493" spans="2:12" s="279" customFormat="1">
      <c r="B1493" s="500"/>
      <c r="C1493" s="473"/>
      <c r="D1493" s="472"/>
      <c r="E1493" s="443"/>
      <c r="F1493" s="474"/>
      <c r="G1493" s="368"/>
      <c r="H1493" s="436"/>
      <c r="I1493" s="499"/>
      <c r="J1493" s="360"/>
      <c r="K1493" s="385"/>
      <c r="L1493" s="386"/>
    </row>
    <row r="1494" spans="2:12" s="279" customFormat="1">
      <c r="B1494" s="472"/>
      <c r="C1494" s="473"/>
      <c r="D1494" s="472"/>
      <c r="E1494" s="443"/>
      <c r="F1494" s="474"/>
      <c r="G1494" s="368"/>
      <c r="H1494" s="436"/>
      <c r="I1494" s="499"/>
      <c r="J1494" s="475"/>
      <c r="K1494" s="385"/>
      <c r="L1494" s="386"/>
    </row>
    <row r="1495" spans="2:12" s="279" customFormat="1">
      <c r="B1495" s="500"/>
      <c r="C1495" s="473"/>
      <c r="D1495" s="472"/>
      <c r="E1495" s="443"/>
      <c r="F1495" s="474"/>
      <c r="G1495" s="368"/>
      <c r="H1495" s="436"/>
      <c r="I1495" s="499"/>
      <c r="J1495" s="475"/>
      <c r="K1495" s="385"/>
      <c r="L1495" s="386"/>
    </row>
    <row r="1496" spans="2:12" s="279" customFormat="1">
      <c r="B1496" s="472"/>
      <c r="C1496" s="473"/>
      <c r="D1496" s="472"/>
      <c r="E1496" s="443"/>
      <c r="F1496" s="474"/>
      <c r="G1496" s="368"/>
      <c r="H1496" s="477"/>
      <c r="I1496" s="499"/>
      <c r="J1496" s="360"/>
      <c r="K1496" s="385"/>
      <c r="L1496" s="386"/>
    </row>
    <row r="1497" spans="2:12" s="279" customFormat="1">
      <c r="B1497" s="528"/>
      <c r="C1497" s="529"/>
      <c r="D1497" s="442"/>
      <c r="E1497" s="464"/>
      <c r="F1497" s="474"/>
      <c r="G1497" s="368"/>
      <c r="H1497" s="444"/>
      <c r="I1497" s="437"/>
      <c r="J1497" s="437"/>
      <c r="K1497" s="385"/>
      <c r="L1497" s="386"/>
    </row>
    <row r="1498" spans="2:12" s="279" customFormat="1">
      <c r="B1498" s="472"/>
      <c r="C1498" s="345"/>
      <c r="D1498" s="340"/>
      <c r="E1498" s="443"/>
      <c r="F1498" s="474"/>
      <c r="G1498" s="368"/>
      <c r="H1498" s="431"/>
      <c r="I1498" s="479"/>
      <c r="J1498" s="360"/>
      <c r="K1498" s="385"/>
      <c r="L1498" s="386"/>
    </row>
    <row r="1499" spans="2:12" s="279" customFormat="1">
      <c r="B1499" s="472"/>
      <c r="C1499" s="341"/>
      <c r="D1499" s="430"/>
      <c r="E1499" s="467"/>
      <c r="F1499" s="474"/>
      <c r="G1499" s="368"/>
      <c r="H1499" s="431"/>
      <c r="I1499" s="338"/>
      <c r="J1499" s="338"/>
      <c r="K1499" s="385"/>
      <c r="L1499" s="386"/>
    </row>
    <row r="1500" spans="2:12" s="279" customFormat="1">
      <c r="B1500" s="472"/>
      <c r="C1500" s="447"/>
      <c r="D1500" s="344"/>
      <c r="E1500" s="467"/>
      <c r="F1500" s="474"/>
      <c r="G1500" s="368"/>
      <c r="H1500" s="425"/>
      <c r="I1500" s="338"/>
      <c r="J1500" s="338"/>
      <c r="K1500" s="385"/>
      <c r="L1500" s="386"/>
    </row>
    <row r="1501" spans="2:12" s="279" customFormat="1">
      <c r="B1501" s="459"/>
      <c r="C1501" s="341"/>
      <c r="D1501" s="459"/>
      <c r="E1501" s="468"/>
      <c r="F1501" s="469"/>
      <c r="G1501" s="368"/>
      <c r="H1501" s="448"/>
      <c r="I1501" s="437"/>
      <c r="J1501" s="437"/>
      <c r="K1501" s="385"/>
      <c r="L1501" s="386"/>
    </row>
    <row r="1502" spans="2:12" s="279" customFormat="1">
      <c r="B1502" s="459"/>
      <c r="C1502" s="341"/>
      <c r="D1502" s="459"/>
      <c r="E1502" s="468"/>
      <c r="F1502" s="469"/>
      <c r="G1502" s="368"/>
      <c r="H1502" s="448"/>
      <c r="I1502" s="437"/>
      <c r="J1502" s="437"/>
      <c r="K1502" s="385"/>
      <c r="L1502" s="386"/>
    </row>
    <row r="1503" spans="2:12" s="279" customFormat="1">
      <c r="B1503" s="528"/>
      <c r="C1503" s="458"/>
      <c r="D1503" s="442"/>
      <c r="E1503" s="464"/>
      <c r="F1503" s="461"/>
      <c r="G1503" s="368"/>
      <c r="H1503" s="448"/>
      <c r="I1503" s="499"/>
      <c r="J1503" s="360"/>
      <c r="K1503" s="385"/>
      <c r="L1503" s="386"/>
    </row>
    <row r="1504" spans="2:12" s="279" customFormat="1">
      <c r="B1504" s="459"/>
      <c r="C1504" s="433"/>
      <c r="D1504" s="459"/>
      <c r="E1504" s="334"/>
      <c r="F1504" s="469"/>
      <c r="G1504" s="368"/>
      <c r="H1504" s="448"/>
      <c r="I1504" s="499"/>
      <c r="J1504" s="360"/>
      <c r="K1504" s="385"/>
      <c r="L1504" s="386"/>
    </row>
    <row r="1505" spans="2:12" s="279" customFormat="1">
      <c r="B1505" s="459"/>
      <c r="C1505" s="433"/>
      <c r="D1505" s="459"/>
      <c r="E1505" s="334"/>
      <c r="F1505" s="469"/>
      <c r="G1505" s="368"/>
      <c r="H1505" s="448"/>
      <c r="I1505" s="499"/>
      <c r="J1505" s="360"/>
      <c r="K1505" s="385"/>
      <c r="L1505" s="386"/>
    </row>
    <row r="1506" spans="2:12" s="279" customFormat="1">
      <c r="B1506" s="459"/>
      <c r="C1506" s="433"/>
      <c r="D1506" s="459"/>
      <c r="E1506" s="334"/>
      <c r="F1506" s="469"/>
      <c r="G1506" s="368"/>
      <c r="H1506" s="448"/>
      <c r="I1506" s="499"/>
      <c r="J1506" s="360"/>
      <c r="K1506" s="385"/>
      <c r="L1506" s="386"/>
    </row>
    <row r="1507" spans="2:12" s="279" customFormat="1">
      <c r="B1507" s="459"/>
      <c r="C1507" s="433"/>
      <c r="D1507" s="459"/>
      <c r="E1507" s="334"/>
      <c r="F1507" s="469"/>
      <c r="G1507" s="368"/>
      <c r="H1507" s="448"/>
      <c r="I1507" s="499"/>
      <c r="J1507" s="360"/>
      <c r="K1507" s="385"/>
      <c r="L1507" s="386"/>
    </row>
    <row r="1508" spans="2:12" s="279" customFormat="1">
      <c r="B1508" s="459"/>
      <c r="C1508" s="433"/>
      <c r="D1508" s="459"/>
      <c r="E1508" s="334"/>
      <c r="F1508" s="469"/>
      <c r="G1508" s="368"/>
      <c r="H1508" s="448"/>
      <c r="I1508" s="499"/>
      <c r="J1508" s="360"/>
      <c r="K1508" s="385"/>
      <c r="L1508" s="386"/>
    </row>
    <row r="1509" spans="2:12" s="279" customFormat="1">
      <c r="B1509" s="459"/>
      <c r="C1509" s="433"/>
      <c r="D1509" s="459"/>
      <c r="E1509" s="334"/>
      <c r="F1509" s="469"/>
      <c r="G1509" s="368"/>
      <c r="H1509" s="448"/>
      <c r="I1509" s="499"/>
      <c r="J1509" s="360"/>
      <c r="K1509" s="385"/>
      <c r="L1509" s="386"/>
    </row>
    <row r="1510" spans="2:12" s="279" customFormat="1">
      <c r="B1510" s="459"/>
      <c r="C1510" s="433"/>
      <c r="D1510" s="459"/>
      <c r="E1510" s="334"/>
      <c r="F1510" s="469"/>
      <c r="G1510" s="368"/>
      <c r="H1510" s="448"/>
      <c r="I1510" s="499"/>
      <c r="J1510" s="360"/>
      <c r="K1510" s="385"/>
      <c r="L1510" s="386"/>
    </row>
    <row r="1511" spans="2:12" s="279" customFormat="1">
      <c r="B1511" s="459"/>
      <c r="C1511" s="433"/>
      <c r="D1511" s="459"/>
      <c r="E1511" s="334"/>
      <c r="F1511" s="469"/>
      <c r="G1511" s="368"/>
      <c r="H1511" s="448"/>
      <c r="I1511" s="499"/>
      <c r="J1511" s="360"/>
      <c r="K1511" s="385"/>
      <c r="L1511" s="386"/>
    </row>
    <row r="1512" spans="2:12" s="279" customFormat="1">
      <c r="B1512" s="459"/>
      <c r="C1512" s="433"/>
      <c r="D1512" s="459"/>
      <c r="E1512" s="334"/>
      <c r="F1512" s="469"/>
      <c r="G1512" s="368"/>
      <c r="H1512" s="448"/>
      <c r="I1512" s="499"/>
      <c r="J1512" s="360"/>
      <c r="K1512" s="385"/>
      <c r="L1512" s="386"/>
    </row>
    <row r="1513" spans="2:12" s="279" customFormat="1">
      <c r="B1513" s="459"/>
      <c r="C1513" s="433"/>
      <c r="D1513" s="459"/>
      <c r="E1513" s="334"/>
      <c r="F1513" s="469"/>
      <c r="G1513" s="368"/>
      <c r="H1513" s="448"/>
      <c r="I1513" s="499"/>
      <c r="J1513" s="360"/>
      <c r="K1513" s="385"/>
      <c r="L1513" s="386"/>
    </row>
    <row r="1514" spans="2:12" s="279" customFormat="1">
      <c r="B1514" s="459"/>
      <c r="C1514" s="433"/>
      <c r="D1514" s="459"/>
      <c r="E1514" s="334"/>
      <c r="F1514" s="469"/>
      <c r="G1514" s="368"/>
      <c r="H1514" s="448"/>
      <c r="I1514" s="499"/>
      <c r="J1514" s="360"/>
      <c r="K1514" s="385"/>
      <c r="L1514" s="386"/>
    </row>
    <row r="1515" spans="2:12" s="279" customFormat="1">
      <c r="B1515" s="459"/>
      <c r="C1515" s="433"/>
      <c r="D1515" s="459"/>
      <c r="E1515" s="334"/>
      <c r="F1515" s="469"/>
      <c r="G1515" s="368"/>
      <c r="H1515" s="448"/>
      <c r="I1515" s="499"/>
      <c r="J1515" s="360"/>
      <c r="K1515" s="385"/>
      <c r="L1515" s="386"/>
    </row>
    <row r="1516" spans="2:12" s="279" customFormat="1">
      <c r="B1516" s="459"/>
      <c r="C1516" s="433"/>
      <c r="D1516" s="459"/>
      <c r="E1516" s="334"/>
      <c r="F1516" s="469"/>
      <c r="G1516" s="368"/>
      <c r="H1516" s="448"/>
      <c r="I1516" s="499"/>
      <c r="J1516" s="360"/>
      <c r="K1516" s="385"/>
      <c r="L1516" s="386"/>
    </row>
    <row r="1517" spans="2:12" s="279" customFormat="1">
      <c r="B1517" s="459"/>
      <c r="C1517" s="433"/>
      <c r="D1517" s="459"/>
      <c r="E1517" s="334"/>
      <c r="F1517" s="469"/>
      <c r="G1517" s="368"/>
      <c r="H1517" s="448"/>
      <c r="I1517" s="499"/>
      <c r="J1517" s="360"/>
      <c r="K1517" s="385"/>
      <c r="L1517" s="386"/>
    </row>
    <row r="1518" spans="2:12" s="279" customFormat="1">
      <c r="B1518" s="459"/>
      <c r="C1518" s="433"/>
      <c r="D1518" s="459"/>
      <c r="E1518" s="334"/>
      <c r="F1518" s="469"/>
      <c r="G1518" s="368"/>
      <c r="H1518" s="448"/>
      <c r="I1518" s="499"/>
      <c r="J1518" s="360"/>
      <c r="K1518" s="385"/>
      <c r="L1518" s="386"/>
    </row>
    <row r="1519" spans="2:12" s="279" customFormat="1">
      <c r="B1519" s="459"/>
      <c r="C1519" s="480"/>
      <c r="D1519" s="459"/>
      <c r="E1519" s="334"/>
      <c r="F1519" s="469"/>
      <c r="G1519" s="368"/>
      <c r="H1519" s="448"/>
      <c r="I1519" s="499"/>
      <c r="J1519" s="360"/>
      <c r="K1519" s="385"/>
      <c r="L1519" s="386"/>
    </row>
    <row r="1520" spans="2:12" s="279" customFormat="1">
      <c r="B1520" s="459"/>
      <c r="C1520" s="530"/>
      <c r="D1520" s="472"/>
      <c r="E1520" s="467"/>
      <c r="F1520" s="461"/>
      <c r="G1520" s="368"/>
      <c r="H1520" s="444"/>
      <c r="I1520" s="499"/>
      <c r="J1520" s="360"/>
      <c r="K1520" s="385"/>
      <c r="L1520" s="386"/>
    </row>
    <row r="1521" spans="2:12" s="279" customFormat="1">
      <c r="B1521" s="459"/>
      <c r="C1521" s="530"/>
      <c r="D1521" s="472"/>
      <c r="E1521" s="443"/>
      <c r="F1521" s="489"/>
      <c r="G1521" s="368"/>
      <c r="H1521" s="444"/>
      <c r="I1521" s="499"/>
      <c r="J1521" s="360"/>
      <c r="K1521" s="385"/>
      <c r="L1521" s="386"/>
    </row>
    <row r="1522" spans="2:12" s="279" customFormat="1">
      <c r="B1522" s="459"/>
      <c r="C1522" s="530"/>
      <c r="D1522" s="472"/>
      <c r="E1522" s="443"/>
      <c r="F1522" s="489"/>
      <c r="G1522" s="368"/>
      <c r="H1522" s="444"/>
      <c r="I1522" s="499"/>
      <c r="J1522" s="360"/>
      <c r="K1522" s="385"/>
      <c r="L1522" s="386"/>
    </row>
    <row r="1523" spans="2:12" s="279" customFormat="1">
      <c r="B1523" s="459"/>
      <c r="C1523" s="530"/>
      <c r="D1523" s="472"/>
      <c r="E1523" s="443"/>
      <c r="F1523" s="489"/>
      <c r="G1523" s="368"/>
      <c r="H1523" s="444"/>
      <c r="I1523" s="499"/>
      <c r="J1523" s="360"/>
      <c r="K1523" s="385"/>
      <c r="L1523" s="386"/>
    </row>
    <row r="1524" spans="2:12" s="279" customFormat="1">
      <c r="B1524" s="459"/>
      <c r="C1524" s="530"/>
      <c r="D1524" s="472"/>
      <c r="E1524" s="443"/>
      <c r="F1524" s="489"/>
      <c r="G1524" s="368"/>
      <c r="H1524" s="444"/>
      <c r="I1524" s="499"/>
      <c r="J1524" s="360"/>
      <c r="K1524" s="385"/>
      <c r="L1524" s="386"/>
    </row>
    <row r="1525" spans="2:12" s="279" customFormat="1">
      <c r="B1525" s="459"/>
      <c r="C1525" s="433"/>
      <c r="D1525" s="442"/>
      <c r="E1525" s="443"/>
      <c r="F1525" s="461"/>
      <c r="G1525" s="368"/>
      <c r="H1525" s="448"/>
      <c r="I1525" s="499"/>
      <c r="J1525" s="360"/>
      <c r="K1525" s="385"/>
      <c r="L1525" s="386"/>
    </row>
    <row r="1526" spans="2:12" s="279" customFormat="1">
      <c r="B1526" s="459"/>
      <c r="C1526" s="433"/>
      <c r="D1526" s="459"/>
      <c r="E1526" s="334"/>
      <c r="F1526" s="469"/>
      <c r="G1526" s="368"/>
      <c r="H1526" s="448"/>
      <c r="I1526" s="499"/>
      <c r="J1526" s="360"/>
      <c r="K1526" s="385"/>
      <c r="L1526" s="386"/>
    </row>
    <row r="1527" spans="2:12" s="279" customFormat="1">
      <c r="B1527" s="459"/>
      <c r="C1527" s="480"/>
      <c r="D1527" s="459"/>
      <c r="E1527" s="334"/>
      <c r="F1527" s="469"/>
      <c r="G1527" s="368"/>
      <c r="H1527" s="448"/>
      <c r="I1527" s="499"/>
      <c r="J1527" s="360"/>
      <c r="K1527" s="385"/>
      <c r="L1527" s="386"/>
    </row>
    <row r="1528" spans="2:12" s="279" customFormat="1">
      <c r="B1528" s="459"/>
      <c r="C1528" s="530"/>
      <c r="D1528" s="472"/>
      <c r="E1528" s="467"/>
      <c r="F1528" s="461"/>
      <c r="G1528" s="368"/>
      <c r="H1528" s="444"/>
      <c r="I1528" s="499"/>
      <c r="J1528" s="437"/>
      <c r="K1528" s="385"/>
      <c r="L1528" s="386"/>
    </row>
    <row r="1529" spans="2:12" s="279" customFormat="1">
      <c r="B1529" s="459"/>
      <c r="C1529" s="530"/>
      <c r="D1529" s="472"/>
      <c r="E1529" s="467"/>
      <c r="F1529" s="461"/>
      <c r="G1529" s="368"/>
      <c r="H1529" s="444"/>
      <c r="I1529" s="499"/>
      <c r="J1529" s="437"/>
      <c r="K1529" s="385"/>
      <c r="L1529" s="386"/>
    </row>
    <row r="1530" spans="2:12" s="279" customFormat="1">
      <c r="B1530" s="459"/>
      <c r="C1530" s="345"/>
      <c r="D1530" s="340"/>
      <c r="E1530" s="443"/>
      <c r="F1530" s="474"/>
      <c r="G1530" s="368"/>
      <c r="H1530" s="431"/>
      <c r="I1530" s="479"/>
      <c r="J1530" s="360"/>
      <c r="K1530" s="385"/>
      <c r="L1530" s="386"/>
    </row>
    <row r="1531" spans="2:12" s="279" customFormat="1">
      <c r="B1531" s="459"/>
      <c r="C1531" s="341"/>
      <c r="D1531" s="430"/>
      <c r="E1531" s="467"/>
      <c r="F1531" s="474"/>
      <c r="G1531" s="368"/>
      <c r="H1531" s="431"/>
      <c r="I1531" s="338"/>
      <c r="J1531" s="338"/>
      <c r="K1531" s="385"/>
      <c r="L1531" s="386"/>
    </row>
    <row r="1532" spans="2:12" s="279" customFormat="1">
      <c r="B1532" s="459"/>
      <c r="C1532" s="447"/>
      <c r="D1532" s="344"/>
      <c r="E1532" s="467"/>
      <c r="F1532" s="474"/>
      <c r="G1532" s="368"/>
      <c r="H1532" s="425"/>
      <c r="I1532" s="338"/>
      <c r="J1532" s="338"/>
      <c r="K1532" s="385"/>
      <c r="L1532" s="386"/>
    </row>
    <row r="1533" spans="2:12" s="279" customFormat="1">
      <c r="B1533" s="459"/>
      <c r="C1533" s="447"/>
      <c r="D1533" s="344"/>
      <c r="E1533" s="531"/>
      <c r="F1533" s="474"/>
      <c r="G1533" s="368"/>
      <c r="H1533" s="425"/>
      <c r="I1533" s="499"/>
      <c r="J1533" s="360"/>
      <c r="K1533" s="385"/>
      <c r="L1533" s="386"/>
    </row>
    <row r="1534" spans="2:12" s="279" customFormat="1">
      <c r="B1534" s="459"/>
      <c r="C1534" s="447"/>
      <c r="D1534" s="344"/>
      <c r="E1534" s="531"/>
      <c r="F1534" s="474"/>
      <c r="G1534" s="368"/>
      <c r="H1534" s="425"/>
      <c r="I1534" s="499"/>
      <c r="J1534" s="360"/>
      <c r="K1534" s="385"/>
      <c r="L1534" s="386"/>
    </row>
    <row r="1535" spans="2:12" s="279" customFormat="1">
      <c r="B1535" s="459"/>
      <c r="C1535" s="447"/>
      <c r="D1535" s="344"/>
      <c r="E1535" s="531"/>
      <c r="F1535" s="474"/>
      <c r="G1535" s="368"/>
      <c r="H1535" s="425"/>
      <c r="I1535" s="499"/>
      <c r="J1535" s="360"/>
      <c r="K1535" s="385"/>
      <c r="L1535" s="386"/>
    </row>
    <row r="1536" spans="2:12" s="279" customFormat="1">
      <c r="B1536" s="459"/>
      <c r="C1536" s="447"/>
      <c r="D1536" s="344"/>
      <c r="E1536" s="531"/>
      <c r="F1536" s="474"/>
      <c r="G1536" s="368"/>
      <c r="H1536" s="425"/>
      <c r="I1536" s="499"/>
      <c r="J1536" s="360"/>
      <c r="K1536" s="385"/>
      <c r="L1536" s="386"/>
    </row>
    <row r="1537" spans="2:12" s="279" customFormat="1">
      <c r="B1537" s="459"/>
      <c r="C1537" s="447"/>
      <c r="D1537" s="344"/>
      <c r="E1537" s="531"/>
      <c r="F1537" s="474"/>
      <c r="G1537" s="368"/>
      <c r="H1537" s="425"/>
      <c r="I1537" s="499"/>
      <c r="J1537" s="360"/>
      <c r="K1537" s="385"/>
      <c r="L1537" s="386"/>
    </row>
    <row r="1538" spans="2:12" s="279" customFormat="1">
      <c r="B1538" s="459"/>
      <c r="C1538" s="447"/>
      <c r="D1538" s="344"/>
      <c r="E1538" s="531"/>
      <c r="F1538" s="474"/>
      <c r="G1538" s="368"/>
      <c r="H1538" s="425"/>
      <c r="I1538" s="499"/>
      <c r="J1538" s="360"/>
      <c r="K1538" s="385"/>
      <c r="L1538" s="386"/>
    </row>
    <row r="1539" spans="2:12" s="279" customFormat="1">
      <c r="B1539" s="472"/>
      <c r="C1539" s="341"/>
      <c r="D1539" s="472"/>
      <c r="E1539" s="442"/>
      <c r="F1539" s="489"/>
      <c r="G1539" s="368"/>
      <c r="H1539" s="444"/>
      <c r="I1539" s="437"/>
      <c r="J1539" s="437"/>
      <c r="K1539" s="385"/>
      <c r="L1539" s="386"/>
    </row>
    <row r="1540" spans="2:12" s="279" customFormat="1">
      <c r="B1540" s="459"/>
      <c r="C1540" s="447"/>
      <c r="D1540" s="344"/>
      <c r="E1540" s="467"/>
      <c r="F1540" s="474"/>
      <c r="G1540" s="368"/>
      <c r="H1540" s="425"/>
      <c r="I1540" s="499"/>
      <c r="J1540" s="360"/>
      <c r="K1540" s="385"/>
      <c r="L1540" s="386"/>
    </row>
    <row r="1541" spans="2:12" s="279" customFormat="1">
      <c r="B1541" s="490"/>
      <c r="C1541" s="532"/>
      <c r="D1541" s="340"/>
      <c r="E1541" s="486"/>
      <c r="F1541" s="492"/>
      <c r="G1541" s="368"/>
      <c r="H1541" s="493"/>
      <c r="I1541" s="499"/>
      <c r="J1541" s="360"/>
      <c r="K1541" s="385"/>
      <c r="L1541" s="386"/>
    </row>
    <row r="1542" spans="2:12" s="279" customFormat="1">
      <c r="B1542" s="466"/>
      <c r="C1542" s="473"/>
      <c r="D1542" s="496"/>
      <c r="E1542" s="497"/>
      <c r="F1542" s="497"/>
      <c r="G1542" s="368"/>
      <c r="H1542" s="502"/>
      <c r="I1542" s="499"/>
      <c r="J1542" s="360"/>
      <c r="K1542" s="385"/>
      <c r="L1542" s="386"/>
    </row>
    <row r="1543" spans="2:12" s="279" customFormat="1">
      <c r="B1543" s="466"/>
      <c r="C1543" s="473"/>
      <c r="D1543" s="496"/>
      <c r="E1543" s="497"/>
      <c r="F1543" s="497"/>
      <c r="G1543" s="368"/>
      <c r="H1543" s="502"/>
      <c r="I1543" s="499"/>
      <c r="J1543" s="360"/>
      <c r="K1543" s="385"/>
      <c r="L1543" s="386"/>
    </row>
    <row r="1544" spans="2:12" s="279" customFormat="1">
      <c r="B1544" s="466"/>
      <c r="C1544" s="473"/>
      <c r="D1544" s="496"/>
      <c r="E1544" s="497"/>
      <c r="F1544" s="497"/>
      <c r="G1544" s="368"/>
      <c r="H1544" s="502"/>
      <c r="I1544" s="499"/>
      <c r="J1544" s="360"/>
      <c r="K1544" s="385"/>
      <c r="L1544" s="386"/>
    </row>
    <row r="1545" spans="2:12" s="279" customFormat="1">
      <c r="B1545" s="466"/>
      <c r="C1545" s="308"/>
      <c r="D1545" s="496"/>
      <c r="E1545" s="497"/>
      <c r="F1545" s="507"/>
      <c r="G1545" s="368"/>
      <c r="H1545" s="502"/>
      <c r="I1545" s="499"/>
      <c r="J1545" s="360"/>
      <c r="K1545" s="385"/>
      <c r="L1545" s="386"/>
    </row>
    <row r="1546" spans="2:12" s="279" customFormat="1">
      <c r="B1546" s="466"/>
      <c r="C1546" s="308"/>
      <c r="D1546" s="496"/>
      <c r="E1546" s="497"/>
      <c r="F1546" s="507"/>
      <c r="G1546" s="368"/>
      <c r="H1546" s="502"/>
      <c r="I1546" s="499"/>
      <c r="J1546" s="360"/>
      <c r="K1546" s="385"/>
      <c r="L1546" s="386"/>
    </row>
    <row r="1547" spans="2:12" s="279" customFormat="1">
      <c r="B1547" s="466"/>
      <c r="C1547" s="308"/>
      <c r="D1547" s="496"/>
      <c r="E1547" s="497"/>
      <c r="F1547" s="507"/>
      <c r="G1547" s="368"/>
      <c r="H1547" s="502"/>
      <c r="I1547" s="499"/>
      <c r="J1547" s="360"/>
      <c r="K1547" s="385"/>
      <c r="L1547" s="386"/>
    </row>
    <row r="1548" spans="2:12" s="279" customFormat="1">
      <c r="B1548" s="466"/>
      <c r="C1548" s="308"/>
      <c r="D1548" s="496"/>
      <c r="E1548" s="497"/>
      <c r="F1548" s="507"/>
      <c r="G1548" s="368"/>
      <c r="H1548" s="508"/>
      <c r="I1548" s="499"/>
      <c r="J1548" s="360"/>
      <c r="K1548" s="385"/>
      <c r="L1548" s="386"/>
    </row>
    <row r="1549" spans="2:12" s="279" customFormat="1">
      <c r="B1549" s="466"/>
      <c r="C1549" s="308"/>
      <c r="D1549" s="496"/>
      <c r="E1549" s="467"/>
      <c r="F1549" s="507"/>
      <c r="G1549" s="368"/>
      <c r="H1549" s="508"/>
      <c r="I1549" s="499"/>
      <c r="J1549" s="360"/>
      <c r="K1549" s="385"/>
      <c r="L1549" s="386"/>
    </row>
    <row r="1550" spans="2:12" s="279" customFormat="1">
      <c r="B1550" s="466"/>
      <c r="C1550" s="533"/>
      <c r="D1550" s="496"/>
      <c r="E1550" s="467"/>
      <c r="F1550" s="507"/>
      <c r="G1550" s="368"/>
      <c r="H1550" s="530"/>
      <c r="I1550" s="499"/>
      <c r="J1550" s="360"/>
      <c r="K1550" s="385"/>
      <c r="L1550" s="386"/>
    </row>
    <row r="1551" spans="2:12" s="279" customFormat="1">
      <c r="B1551" s="466"/>
      <c r="C1551" s="530"/>
      <c r="D1551" s="472"/>
      <c r="E1551" s="443"/>
      <c r="F1551" s="492"/>
      <c r="G1551" s="368"/>
      <c r="H1551" s="444"/>
      <c r="I1551" s="499"/>
      <c r="J1551" s="360"/>
      <c r="K1551" s="385"/>
      <c r="L1551" s="386"/>
    </row>
    <row r="1552" spans="2:12" s="279" customFormat="1">
      <c r="B1552" s="466"/>
      <c r="C1552" s="530"/>
      <c r="D1552" s="472"/>
      <c r="E1552" s="443"/>
      <c r="F1552" s="461"/>
      <c r="G1552" s="368"/>
      <c r="H1552" s="444"/>
      <c r="I1552" s="499"/>
      <c r="J1552" s="360"/>
      <c r="K1552" s="385"/>
      <c r="L1552" s="386"/>
    </row>
    <row r="1553" spans="2:12" s="279" customFormat="1">
      <c r="B1553" s="466"/>
      <c r="C1553" s="530"/>
      <c r="D1553" s="472"/>
      <c r="E1553" s="443"/>
      <c r="F1553" s="461"/>
      <c r="G1553" s="368"/>
      <c r="H1553" s="444"/>
      <c r="I1553" s="499"/>
      <c r="J1553" s="360"/>
      <c r="K1553" s="385"/>
      <c r="L1553" s="386"/>
    </row>
    <row r="1554" spans="2:12" s="279" customFormat="1">
      <c r="B1554" s="466"/>
      <c r="C1554" s="530"/>
      <c r="D1554" s="472"/>
      <c r="E1554" s="443"/>
      <c r="F1554" s="489"/>
      <c r="G1554" s="368"/>
      <c r="H1554" s="444"/>
      <c r="I1554" s="499"/>
      <c r="J1554" s="360"/>
      <c r="K1554" s="385"/>
      <c r="L1554" s="386"/>
    </row>
    <row r="1555" spans="2:12" s="279" customFormat="1">
      <c r="B1555" s="466"/>
      <c r="C1555" s="530"/>
      <c r="D1555" s="472"/>
      <c r="E1555" s="443"/>
      <c r="F1555" s="489"/>
      <c r="G1555" s="368"/>
      <c r="H1555" s="444"/>
      <c r="I1555" s="499"/>
      <c r="J1555" s="360"/>
      <c r="K1555" s="385"/>
      <c r="L1555" s="386"/>
    </row>
    <row r="1556" spans="2:12" s="279" customFormat="1">
      <c r="B1556" s="466"/>
      <c r="C1556" s="308"/>
      <c r="D1556" s="472"/>
      <c r="E1556" s="443"/>
      <c r="F1556" s="507"/>
      <c r="G1556" s="368"/>
      <c r="H1556" s="534"/>
      <c r="I1556" s="499"/>
      <c r="J1556" s="360"/>
      <c r="K1556" s="385"/>
      <c r="L1556" s="386"/>
    </row>
    <row r="1557" spans="2:12" s="279" customFormat="1">
      <c r="B1557" s="466"/>
      <c r="C1557" s="345"/>
      <c r="D1557" s="340"/>
      <c r="E1557" s="443"/>
      <c r="F1557" s="474"/>
      <c r="G1557" s="368"/>
      <c r="H1557" s="431"/>
      <c r="I1557" s="479"/>
      <c r="J1557" s="360"/>
      <c r="K1557" s="385"/>
      <c r="L1557" s="386"/>
    </row>
    <row r="1558" spans="2:12" s="279" customFormat="1">
      <c r="B1558" s="466"/>
      <c r="C1558" s="341"/>
      <c r="D1558" s="430"/>
      <c r="E1558" s="467"/>
      <c r="F1558" s="474"/>
      <c r="G1558" s="368"/>
      <c r="H1558" s="431"/>
      <c r="I1558" s="338"/>
      <c r="J1558" s="338"/>
      <c r="K1558" s="385"/>
      <c r="L1558" s="386"/>
    </row>
    <row r="1559" spans="2:12" s="279" customFormat="1">
      <c r="B1559" s="466"/>
      <c r="C1559" s="447"/>
      <c r="D1559" s="344"/>
      <c r="E1559" s="467"/>
      <c r="F1559" s="474"/>
      <c r="G1559" s="368"/>
      <c r="H1559" s="425"/>
      <c r="I1559" s="338"/>
      <c r="J1559" s="338"/>
      <c r="K1559" s="385"/>
      <c r="L1559" s="386"/>
    </row>
    <row r="1560" spans="2:12" s="279" customFormat="1">
      <c r="B1560" s="459"/>
      <c r="C1560" s="341"/>
      <c r="D1560" s="459"/>
      <c r="E1560" s="468"/>
      <c r="F1560" s="469"/>
      <c r="G1560" s="368"/>
      <c r="H1560" s="448"/>
      <c r="I1560" s="437"/>
      <c r="J1560" s="437"/>
      <c r="K1560" s="385"/>
      <c r="L1560" s="386"/>
    </row>
    <row r="1561" spans="2:12" s="279" customFormat="1">
      <c r="B1561" s="459"/>
      <c r="C1561" s="341"/>
      <c r="D1561" s="459"/>
      <c r="E1561" s="468"/>
      <c r="F1561" s="469"/>
      <c r="G1561" s="368"/>
      <c r="H1561" s="448"/>
      <c r="I1561" s="437"/>
      <c r="J1561" s="437"/>
      <c r="K1561" s="385"/>
      <c r="L1561" s="386"/>
    </row>
    <row r="1562" spans="2:12" s="279" customFormat="1">
      <c r="B1562" s="535"/>
      <c r="C1562" s="536"/>
      <c r="D1562" s="472"/>
      <c r="E1562" s="537"/>
      <c r="F1562" s="538"/>
      <c r="G1562" s="368"/>
      <c r="H1562" s="539"/>
      <c r="I1562" s="351"/>
      <c r="J1562" s="351"/>
      <c r="K1562" s="385"/>
      <c r="L1562" s="386"/>
    </row>
    <row r="1563" spans="2:12" s="279" customFormat="1">
      <c r="B1563" s="472"/>
      <c r="C1563" s="540"/>
      <c r="D1563" s="472"/>
      <c r="E1563" s="537"/>
      <c r="F1563" s="486"/>
      <c r="G1563" s="368"/>
      <c r="H1563" s="541"/>
      <c r="I1563" s="351"/>
      <c r="J1563" s="351"/>
      <c r="K1563" s="385"/>
      <c r="L1563" s="386"/>
    </row>
    <row r="1564" spans="2:12" s="279" customFormat="1">
      <c r="B1564" s="472"/>
      <c r="C1564" s="478"/>
      <c r="D1564" s="472"/>
      <c r="E1564" s="537"/>
      <c r="F1564" s="486"/>
      <c r="G1564" s="368"/>
      <c r="H1564" s="541"/>
      <c r="I1564" s="351"/>
      <c r="J1564" s="351"/>
      <c r="K1564" s="385"/>
      <c r="L1564" s="386"/>
    </row>
    <row r="1565" spans="2:12" s="279" customFormat="1">
      <c r="B1565" s="472"/>
      <c r="C1565" s="540"/>
      <c r="D1565" s="472"/>
      <c r="E1565" s="537"/>
      <c r="F1565" s="486"/>
      <c r="G1565" s="368"/>
      <c r="H1565" s="541"/>
      <c r="I1565" s="351"/>
      <c r="J1565" s="351"/>
      <c r="K1565" s="385"/>
      <c r="L1565" s="386"/>
    </row>
    <row r="1566" spans="2:12" s="279" customFormat="1">
      <c r="B1566" s="472"/>
      <c r="C1566" s="473"/>
      <c r="D1566" s="472"/>
      <c r="E1566" s="537"/>
      <c r="F1566" s="486"/>
      <c r="G1566" s="368"/>
      <c r="H1566" s="541"/>
      <c r="I1566" s="351"/>
      <c r="J1566" s="351"/>
      <c r="K1566" s="385"/>
      <c r="L1566" s="386"/>
    </row>
    <row r="1567" spans="2:12" s="279" customFormat="1">
      <c r="B1567" s="472"/>
      <c r="C1567" s="478"/>
      <c r="D1567" s="472"/>
      <c r="E1567" s="537"/>
      <c r="F1567" s="486"/>
      <c r="G1567" s="368"/>
      <c r="H1567" s="431"/>
      <c r="I1567" s="351"/>
      <c r="J1567" s="360"/>
      <c r="K1567" s="385"/>
      <c r="L1567" s="386"/>
    </row>
    <row r="1568" spans="2:12" s="279" customFormat="1">
      <c r="B1568" s="472"/>
      <c r="C1568" s="478"/>
      <c r="D1568" s="472"/>
      <c r="E1568" s="537"/>
      <c r="F1568" s="486"/>
      <c r="G1568" s="368"/>
      <c r="H1568" s="431"/>
      <c r="I1568" s="351"/>
      <c r="J1568" s="360"/>
      <c r="K1568" s="385"/>
      <c r="L1568" s="386"/>
    </row>
    <row r="1569" spans="2:12" s="279" customFormat="1">
      <c r="B1569" s="472"/>
      <c r="C1569" s="473"/>
      <c r="D1569" s="472"/>
      <c r="E1569" s="537"/>
      <c r="F1569" s="486"/>
      <c r="G1569" s="368"/>
      <c r="H1569" s="541"/>
      <c r="I1569" s="351"/>
      <c r="J1569" s="351"/>
      <c r="K1569" s="385"/>
      <c r="L1569" s="386"/>
    </row>
    <row r="1570" spans="2:12" s="279" customFormat="1">
      <c r="B1570" s="472"/>
      <c r="C1570" s="478"/>
      <c r="D1570" s="472"/>
      <c r="E1570" s="537"/>
      <c r="F1570" s="486"/>
      <c r="G1570" s="368"/>
      <c r="H1570" s="508"/>
      <c r="I1570" s="351"/>
      <c r="J1570" s="351"/>
      <c r="K1570" s="385"/>
      <c r="L1570" s="386"/>
    </row>
    <row r="1571" spans="2:12" s="279" customFormat="1">
      <c r="B1571" s="472"/>
      <c r="C1571" s="478"/>
      <c r="D1571" s="472"/>
      <c r="E1571" s="537"/>
      <c r="F1571" s="486"/>
      <c r="G1571" s="368"/>
      <c r="H1571" s="508"/>
      <c r="I1571" s="351"/>
      <c r="J1571" s="351"/>
      <c r="K1571" s="385"/>
      <c r="L1571" s="386"/>
    </row>
    <row r="1572" spans="2:12" s="279" customFormat="1">
      <c r="B1572" s="472"/>
      <c r="C1572" s="478"/>
      <c r="D1572" s="472"/>
      <c r="E1572" s="472"/>
      <c r="F1572" s="538"/>
      <c r="G1572" s="368"/>
      <c r="H1572" s="539"/>
      <c r="I1572" s="351"/>
      <c r="J1572" s="351"/>
      <c r="K1572" s="385"/>
      <c r="L1572" s="386"/>
    </row>
    <row r="1573" spans="2:12" s="279" customFormat="1">
      <c r="B1573" s="459"/>
      <c r="C1573" s="341"/>
      <c r="D1573" s="459"/>
      <c r="E1573" s="468"/>
      <c r="F1573" s="469"/>
      <c r="G1573" s="368"/>
      <c r="H1573" s="448"/>
      <c r="I1573" s="437"/>
      <c r="J1573" s="437"/>
      <c r="K1573" s="385"/>
      <c r="L1573" s="386"/>
    </row>
    <row r="1574" spans="2:12" s="279" customFormat="1">
      <c r="B1574" s="423"/>
      <c r="C1574" s="386"/>
      <c r="D1574" s="423"/>
      <c r="E1574" s="542"/>
      <c r="F1574" s="335"/>
      <c r="G1574" s="368"/>
      <c r="H1574" s="425"/>
      <c r="I1574" s="338"/>
      <c r="J1574" s="338"/>
      <c r="K1574" s="385"/>
      <c r="L1574" s="386"/>
    </row>
    <row r="1575" spans="2:12" s="279" customFormat="1">
      <c r="B1575" s="423"/>
      <c r="C1575" s="386"/>
      <c r="D1575" s="423"/>
      <c r="E1575" s="542"/>
      <c r="F1575" s="335"/>
      <c r="G1575" s="368"/>
      <c r="H1575" s="425"/>
      <c r="I1575" s="338"/>
      <c r="J1575" s="338"/>
      <c r="K1575" s="385"/>
      <c r="L1575" s="386"/>
    </row>
    <row r="1576" spans="2:12" s="279" customFormat="1">
      <c r="B1576" s="500"/>
      <c r="C1576" s="473"/>
      <c r="D1576" s="496"/>
      <c r="E1576" s="443"/>
      <c r="F1576" s="474"/>
      <c r="G1576" s="368"/>
      <c r="H1576" s="502"/>
      <c r="I1576" s="475"/>
      <c r="J1576" s="475"/>
      <c r="K1576" s="385"/>
      <c r="L1576" s="386"/>
    </row>
    <row r="1577" spans="2:12" s="279" customFormat="1">
      <c r="B1577" s="500"/>
      <c r="C1577" s="503"/>
      <c r="D1577" s="496"/>
      <c r="E1577" s="443"/>
      <c r="F1577" s="474"/>
      <c r="G1577" s="368"/>
      <c r="H1577" s="502"/>
      <c r="I1577" s="475"/>
      <c r="J1577" s="475"/>
      <c r="K1577" s="385"/>
      <c r="L1577" s="386"/>
    </row>
    <row r="1578" spans="2:12" s="279" customFormat="1">
      <c r="B1578" s="331"/>
      <c r="C1578" s="543"/>
      <c r="D1578" s="331"/>
      <c r="E1578" s="544"/>
      <c r="F1578" s="545"/>
      <c r="G1578" s="368"/>
      <c r="H1578" s="546"/>
      <c r="I1578" s="338"/>
      <c r="J1578" s="360"/>
      <c r="K1578" s="385"/>
      <c r="L1578" s="386"/>
    </row>
    <row r="1579" spans="2:12" s="279" customFormat="1">
      <c r="B1579" s="333"/>
      <c r="C1579" s="547"/>
      <c r="D1579" s="333"/>
      <c r="E1579" s="334"/>
      <c r="F1579" s="548"/>
      <c r="G1579" s="368"/>
      <c r="H1579" s="549"/>
      <c r="I1579" s="338"/>
      <c r="J1579" s="338"/>
      <c r="K1579" s="385"/>
      <c r="L1579" s="386"/>
    </row>
    <row r="1580" spans="2:12" s="279" customFormat="1">
      <c r="B1580" s="333"/>
      <c r="C1580" s="389"/>
      <c r="D1580" s="333"/>
      <c r="E1580" s="334"/>
      <c r="F1580" s="548"/>
      <c r="G1580" s="368"/>
      <c r="H1580" s="549"/>
      <c r="I1580" s="338"/>
      <c r="J1580" s="338"/>
      <c r="K1580" s="385"/>
      <c r="L1580" s="386"/>
    </row>
    <row r="1581" spans="2:12" s="279" customFormat="1">
      <c r="B1581" s="354"/>
      <c r="C1581" s="389"/>
      <c r="D1581" s="550"/>
      <c r="E1581" s="551"/>
      <c r="F1581" s="548"/>
      <c r="G1581" s="368"/>
      <c r="H1581" s="552"/>
      <c r="I1581" s="338"/>
      <c r="J1581" s="338"/>
      <c r="K1581" s="385"/>
      <c r="L1581" s="386"/>
    </row>
    <row r="1582" spans="2:12" s="279" customFormat="1">
      <c r="B1582" s="354"/>
      <c r="C1582" s="389"/>
      <c r="D1582" s="550"/>
      <c r="E1582" s="551"/>
      <c r="F1582" s="548"/>
      <c r="G1582" s="368"/>
      <c r="H1582" s="552"/>
      <c r="I1582" s="338"/>
      <c r="J1582" s="338"/>
      <c r="K1582" s="385"/>
      <c r="L1582" s="386"/>
    </row>
    <row r="1583" spans="2:12" s="279" customFormat="1">
      <c r="B1583" s="354"/>
      <c r="C1583" s="389"/>
      <c r="D1583" s="550"/>
      <c r="E1583" s="551"/>
      <c r="F1583" s="389"/>
      <c r="G1583" s="368"/>
      <c r="H1583" s="552"/>
      <c r="I1583" s="351"/>
      <c r="J1583" s="351"/>
      <c r="K1583" s="385"/>
      <c r="L1583" s="386"/>
    </row>
    <row r="1584" spans="2:12" s="279" customFormat="1">
      <c r="B1584" s="354"/>
      <c r="C1584" s="389"/>
      <c r="D1584" s="550"/>
      <c r="E1584" s="551"/>
      <c r="F1584" s="389"/>
      <c r="G1584" s="368"/>
      <c r="H1584" s="552"/>
      <c r="I1584" s="351"/>
      <c r="J1584" s="351"/>
      <c r="K1584" s="385"/>
      <c r="L1584" s="386"/>
    </row>
    <row r="1585" spans="2:12" s="279" customFormat="1">
      <c r="B1585" s="354"/>
      <c r="C1585" s="389"/>
      <c r="D1585" s="550"/>
      <c r="E1585" s="551"/>
      <c r="F1585" s="389"/>
      <c r="G1585" s="368"/>
      <c r="H1585" s="552"/>
      <c r="I1585" s="351"/>
      <c r="J1585" s="351"/>
      <c r="K1585" s="385"/>
      <c r="L1585" s="386"/>
    </row>
    <row r="1586" spans="2:12" s="279" customFormat="1">
      <c r="B1586" s="354"/>
      <c r="C1586" s="389"/>
      <c r="D1586" s="550"/>
      <c r="E1586" s="551"/>
      <c r="F1586" s="389"/>
      <c r="G1586" s="368"/>
      <c r="H1586" s="552"/>
      <c r="I1586" s="351"/>
      <c r="J1586" s="351"/>
      <c r="K1586" s="385"/>
      <c r="L1586" s="386"/>
    </row>
    <row r="1587" spans="2:12" s="279" customFormat="1">
      <c r="B1587" s="354"/>
      <c r="C1587" s="389"/>
      <c r="D1587" s="550"/>
      <c r="E1587" s="551"/>
      <c r="F1587" s="389"/>
      <c r="G1587" s="368"/>
      <c r="H1587" s="552"/>
      <c r="I1587" s="351"/>
      <c r="J1587" s="351"/>
      <c r="K1587" s="385"/>
      <c r="L1587" s="386"/>
    </row>
    <row r="1588" spans="2:12" s="279" customFormat="1">
      <c r="B1588" s="354"/>
      <c r="C1588" s="389"/>
      <c r="D1588" s="550"/>
      <c r="E1588" s="551"/>
      <c r="F1588" s="389"/>
      <c r="G1588" s="368"/>
      <c r="H1588" s="552"/>
      <c r="I1588" s="351"/>
      <c r="J1588" s="351"/>
      <c r="K1588" s="385"/>
      <c r="L1588" s="386"/>
    </row>
    <row r="1589" spans="2:12" s="279" customFormat="1">
      <c r="B1589" s="354"/>
      <c r="C1589" s="341"/>
      <c r="D1589" s="340"/>
      <c r="E1589" s="542"/>
      <c r="F1589" s="553"/>
      <c r="G1589" s="368"/>
      <c r="H1589" s="552"/>
      <c r="I1589" s="338"/>
      <c r="J1589" s="338"/>
      <c r="K1589" s="385"/>
      <c r="L1589" s="386"/>
    </row>
    <row r="1590" spans="2:12" s="279" customFormat="1">
      <c r="B1590" s="354"/>
      <c r="C1590" s="389"/>
      <c r="D1590" s="550"/>
      <c r="E1590" s="551"/>
      <c r="F1590" s="389"/>
      <c r="G1590" s="368"/>
      <c r="H1590" s="552"/>
      <c r="I1590" s="351"/>
      <c r="J1590" s="351"/>
      <c r="K1590" s="385"/>
      <c r="L1590" s="386"/>
    </row>
    <row r="1591" spans="2:12" s="279" customFormat="1">
      <c r="B1591" s="354"/>
      <c r="C1591" s="389"/>
      <c r="D1591" s="550"/>
      <c r="E1591" s="551"/>
      <c r="F1591" s="389"/>
      <c r="G1591" s="368"/>
      <c r="H1591" s="552"/>
      <c r="I1591" s="351"/>
      <c r="J1591" s="351"/>
      <c r="K1591" s="385"/>
      <c r="L1591" s="386"/>
    </row>
    <row r="1592" spans="2:12" s="279" customFormat="1">
      <c r="B1592" s="354"/>
      <c r="C1592" s="389"/>
      <c r="D1592" s="550"/>
      <c r="E1592" s="551"/>
      <c r="F1592" s="389"/>
      <c r="G1592" s="368"/>
      <c r="H1592" s="552"/>
      <c r="I1592" s="351"/>
      <c r="J1592" s="351"/>
      <c r="K1592" s="385"/>
      <c r="L1592" s="386"/>
    </row>
    <row r="1593" spans="2:12" s="279" customFormat="1">
      <c r="B1593" s="354"/>
      <c r="C1593" s="389"/>
      <c r="D1593" s="550"/>
      <c r="E1593" s="551"/>
      <c r="F1593" s="389"/>
      <c r="G1593" s="368"/>
      <c r="H1593" s="552"/>
      <c r="I1593" s="351"/>
      <c r="J1593" s="351"/>
      <c r="K1593" s="385"/>
      <c r="L1593" s="386"/>
    </row>
    <row r="1594" spans="2:12" s="279" customFormat="1">
      <c r="B1594" s="354"/>
      <c r="C1594" s="389"/>
      <c r="D1594" s="550"/>
      <c r="E1594" s="551"/>
      <c r="F1594" s="389"/>
      <c r="G1594" s="368"/>
      <c r="H1594" s="552"/>
      <c r="I1594" s="351"/>
      <c r="J1594" s="351"/>
      <c r="K1594" s="385"/>
      <c r="L1594" s="386"/>
    </row>
    <row r="1595" spans="2:12" s="279" customFormat="1">
      <c r="B1595" s="354"/>
      <c r="C1595" s="389"/>
      <c r="D1595" s="550"/>
      <c r="E1595" s="551"/>
      <c r="F1595" s="389"/>
      <c r="G1595" s="368"/>
      <c r="H1595" s="552"/>
      <c r="I1595" s="351"/>
      <c r="J1595" s="351"/>
      <c r="K1595" s="385"/>
      <c r="L1595" s="386"/>
    </row>
    <row r="1596" spans="2:12" s="279" customFormat="1">
      <c r="B1596" s="354"/>
      <c r="C1596" s="389"/>
      <c r="D1596" s="550"/>
      <c r="E1596" s="551"/>
      <c r="F1596" s="389"/>
      <c r="G1596" s="368"/>
      <c r="H1596" s="552"/>
      <c r="I1596" s="351"/>
      <c r="J1596" s="351"/>
      <c r="K1596" s="385"/>
      <c r="L1596" s="386"/>
    </row>
    <row r="1597" spans="2:12" s="279" customFormat="1">
      <c r="B1597" s="354"/>
      <c r="C1597" s="389"/>
      <c r="D1597" s="550"/>
      <c r="E1597" s="551"/>
      <c r="F1597" s="389"/>
      <c r="G1597" s="368"/>
      <c r="H1597" s="552"/>
      <c r="I1597" s="351"/>
      <c r="J1597" s="351"/>
      <c r="K1597" s="385"/>
      <c r="L1597" s="386"/>
    </row>
    <row r="1598" spans="2:12" s="279" customFormat="1">
      <c r="B1598" s="333"/>
      <c r="C1598" s="389"/>
      <c r="D1598" s="333"/>
      <c r="E1598" s="551"/>
      <c r="F1598" s="548"/>
      <c r="G1598" s="368"/>
      <c r="H1598" s="552"/>
      <c r="I1598" s="351"/>
      <c r="J1598" s="351"/>
      <c r="K1598" s="385"/>
      <c r="L1598" s="386"/>
    </row>
    <row r="1599" spans="2:12" s="279" customFormat="1">
      <c r="B1599" s="354"/>
      <c r="C1599" s="389"/>
      <c r="D1599" s="550"/>
      <c r="E1599" s="551"/>
      <c r="F1599" s="548"/>
      <c r="G1599" s="368"/>
      <c r="H1599" s="552"/>
      <c r="I1599" s="351"/>
      <c r="J1599" s="351"/>
      <c r="K1599" s="385"/>
      <c r="L1599" s="386"/>
    </row>
    <row r="1600" spans="2:12" s="279" customFormat="1">
      <c r="B1600" s="354"/>
      <c r="C1600" s="389"/>
      <c r="D1600" s="550"/>
      <c r="E1600" s="551"/>
      <c r="F1600" s="548"/>
      <c r="G1600" s="368"/>
      <c r="H1600" s="552"/>
      <c r="I1600" s="351"/>
      <c r="J1600" s="351"/>
      <c r="K1600" s="385"/>
      <c r="L1600" s="386"/>
    </row>
    <row r="1601" spans="2:12" s="290" customFormat="1">
      <c r="B1601" s="354"/>
      <c r="C1601" s="554"/>
      <c r="D1601" s="550"/>
      <c r="E1601" s="551"/>
      <c r="F1601" s="548"/>
      <c r="G1601" s="368"/>
      <c r="H1601" s="552"/>
      <c r="I1601" s="351"/>
      <c r="J1601" s="351"/>
      <c r="K1601" s="385"/>
      <c r="L1601" s="386"/>
    </row>
    <row r="1602" spans="2:12" s="290" customFormat="1">
      <c r="B1602" s="354"/>
      <c r="C1602" s="389"/>
      <c r="D1602" s="550"/>
      <c r="E1602" s="551"/>
      <c r="F1602" s="389"/>
      <c r="G1602" s="368"/>
      <c r="H1602" s="552"/>
      <c r="I1602" s="351"/>
      <c r="J1602" s="351"/>
      <c r="K1602" s="385"/>
      <c r="L1602" s="386"/>
    </row>
    <row r="1603" spans="2:12" s="290" customFormat="1">
      <c r="B1603" s="354"/>
      <c r="C1603" s="389"/>
      <c r="D1603" s="550"/>
      <c r="E1603" s="551"/>
      <c r="F1603" s="389"/>
      <c r="G1603" s="368"/>
      <c r="H1603" s="552"/>
      <c r="I1603" s="351"/>
      <c r="J1603" s="351"/>
      <c r="K1603" s="385"/>
      <c r="L1603" s="386"/>
    </row>
    <row r="1604" spans="2:12" s="290" customFormat="1">
      <c r="B1604" s="354"/>
      <c r="C1604" s="389"/>
      <c r="D1604" s="550"/>
      <c r="E1604" s="551"/>
      <c r="F1604" s="389"/>
      <c r="G1604" s="368"/>
      <c r="H1604" s="552"/>
      <c r="I1604" s="351"/>
      <c r="J1604" s="351"/>
      <c r="K1604" s="385"/>
      <c r="L1604" s="386"/>
    </row>
    <row r="1605" spans="2:12" s="290" customFormat="1">
      <c r="B1605" s="354"/>
      <c r="C1605" s="389"/>
      <c r="D1605" s="550"/>
      <c r="E1605" s="551"/>
      <c r="F1605" s="389"/>
      <c r="G1605" s="368"/>
      <c r="H1605" s="552"/>
      <c r="I1605" s="351"/>
      <c r="J1605" s="351"/>
      <c r="K1605" s="385"/>
      <c r="L1605" s="386"/>
    </row>
    <row r="1606" spans="2:12" s="290" customFormat="1">
      <c r="B1606" s="354"/>
      <c r="C1606" s="389"/>
      <c r="D1606" s="550"/>
      <c r="E1606" s="551"/>
      <c r="F1606" s="389"/>
      <c r="G1606" s="368"/>
      <c r="H1606" s="552"/>
      <c r="I1606" s="351"/>
      <c r="J1606" s="351"/>
      <c r="K1606" s="385"/>
      <c r="L1606" s="386"/>
    </row>
    <row r="1607" spans="2:12" s="290" customFormat="1">
      <c r="B1607" s="354"/>
      <c r="C1607" s="389"/>
      <c r="D1607" s="550"/>
      <c r="E1607" s="551"/>
      <c r="F1607" s="389"/>
      <c r="G1607" s="368"/>
      <c r="H1607" s="552"/>
      <c r="I1607" s="351"/>
      <c r="J1607" s="351"/>
      <c r="K1607" s="385"/>
      <c r="L1607" s="386"/>
    </row>
    <row r="1608" spans="2:12" s="290" customFormat="1">
      <c r="B1608" s="354"/>
      <c r="C1608" s="389"/>
      <c r="D1608" s="550"/>
      <c r="E1608" s="551"/>
      <c r="F1608" s="389"/>
      <c r="G1608" s="368"/>
      <c r="H1608" s="552"/>
      <c r="I1608" s="351"/>
      <c r="J1608" s="351"/>
      <c r="K1608" s="385"/>
      <c r="L1608" s="386"/>
    </row>
    <row r="1609" spans="2:12" s="290" customFormat="1">
      <c r="B1609" s="354"/>
      <c r="C1609" s="389"/>
      <c r="D1609" s="550"/>
      <c r="E1609" s="551"/>
      <c r="F1609" s="389"/>
      <c r="G1609" s="368"/>
      <c r="H1609" s="552"/>
      <c r="I1609" s="351"/>
      <c r="J1609" s="351"/>
      <c r="K1609" s="385"/>
      <c r="L1609" s="386"/>
    </row>
    <row r="1610" spans="2:12" s="290" customFormat="1">
      <c r="B1610" s="354"/>
      <c r="C1610" s="389"/>
      <c r="D1610" s="550"/>
      <c r="E1610" s="551"/>
      <c r="F1610" s="389"/>
      <c r="G1610" s="368"/>
      <c r="H1610" s="552"/>
      <c r="I1610" s="351"/>
      <c r="J1610" s="351"/>
      <c r="K1610" s="385"/>
      <c r="L1610" s="386"/>
    </row>
    <row r="1611" spans="2:12" s="290" customFormat="1">
      <c r="B1611" s="333"/>
      <c r="C1611" s="554"/>
      <c r="D1611" s="550"/>
      <c r="E1611" s="551"/>
      <c r="F1611" s="548"/>
      <c r="G1611" s="368"/>
      <c r="H1611" s="552"/>
      <c r="I1611" s="338"/>
      <c r="J1611" s="360"/>
      <c r="K1611" s="385"/>
      <c r="L1611" s="386"/>
    </row>
    <row r="1612" spans="2:12" s="290" customFormat="1">
      <c r="B1612" s="333"/>
      <c r="C1612" s="389"/>
      <c r="D1612" s="550"/>
      <c r="E1612" s="551"/>
      <c r="F1612" s="389"/>
      <c r="G1612" s="368"/>
      <c r="H1612" s="552"/>
      <c r="I1612" s="351"/>
      <c r="J1612" s="351"/>
      <c r="K1612" s="385"/>
      <c r="L1612" s="386"/>
    </row>
    <row r="1613" spans="2:12" s="290" customFormat="1">
      <c r="B1613" s="333"/>
      <c r="C1613" s="389"/>
      <c r="D1613" s="550"/>
      <c r="E1613" s="551"/>
      <c r="F1613" s="389"/>
      <c r="G1613" s="368"/>
      <c r="H1613" s="552"/>
      <c r="I1613" s="351"/>
      <c r="J1613" s="360"/>
      <c r="K1613" s="385"/>
      <c r="L1613" s="386"/>
    </row>
    <row r="1614" spans="2:12" s="290" customFormat="1">
      <c r="B1614" s="333"/>
      <c r="C1614" s="389"/>
      <c r="D1614" s="550"/>
      <c r="E1614" s="551"/>
      <c r="F1614" s="389"/>
      <c r="G1614" s="368"/>
      <c r="H1614" s="552"/>
      <c r="I1614" s="351"/>
      <c r="J1614" s="360"/>
      <c r="K1614" s="385"/>
      <c r="L1614" s="386"/>
    </row>
    <row r="1615" spans="2:12" s="290" customFormat="1">
      <c r="B1615" s="333"/>
      <c r="C1615" s="389"/>
      <c r="D1615" s="550"/>
      <c r="E1615" s="551"/>
      <c r="F1615" s="389"/>
      <c r="G1615" s="368"/>
      <c r="H1615" s="552"/>
      <c r="I1615" s="351"/>
      <c r="J1615" s="360"/>
      <c r="K1615" s="385"/>
      <c r="L1615" s="386"/>
    </row>
    <row r="1616" spans="2:12" s="290" customFormat="1">
      <c r="B1616" s="333"/>
      <c r="C1616" s="389"/>
      <c r="D1616" s="550"/>
      <c r="E1616" s="551"/>
      <c r="F1616" s="389"/>
      <c r="G1616" s="368"/>
      <c r="H1616" s="552"/>
      <c r="I1616" s="351"/>
      <c r="J1616" s="360"/>
      <c r="K1616" s="385"/>
      <c r="L1616" s="386"/>
    </row>
    <row r="1617" spans="2:12" s="290" customFormat="1">
      <c r="B1617" s="333"/>
      <c r="C1617" s="389"/>
      <c r="D1617" s="550"/>
      <c r="E1617" s="551"/>
      <c r="F1617" s="389"/>
      <c r="G1617" s="368"/>
      <c r="H1617" s="552"/>
      <c r="I1617" s="351"/>
      <c r="J1617" s="360"/>
      <c r="K1617" s="385"/>
      <c r="L1617" s="386"/>
    </row>
    <row r="1618" spans="2:12" s="290" customFormat="1">
      <c r="B1618" s="333"/>
      <c r="C1618" s="389"/>
      <c r="D1618" s="550"/>
      <c r="E1618" s="551"/>
      <c r="F1618" s="389"/>
      <c r="G1618" s="368"/>
      <c r="H1618" s="552"/>
      <c r="I1618" s="351"/>
      <c r="J1618" s="360"/>
      <c r="K1618" s="385"/>
      <c r="L1618" s="386"/>
    </row>
    <row r="1619" spans="2:12" s="290" customFormat="1">
      <c r="B1619" s="333"/>
      <c r="C1619" s="389"/>
      <c r="D1619" s="550"/>
      <c r="E1619" s="551"/>
      <c r="F1619" s="389"/>
      <c r="G1619" s="368"/>
      <c r="H1619" s="552"/>
      <c r="I1619" s="351"/>
      <c r="J1619" s="360"/>
      <c r="K1619" s="385"/>
      <c r="L1619" s="386"/>
    </row>
    <row r="1620" spans="2:12" s="290" customFormat="1">
      <c r="B1620" s="333"/>
      <c r="C1620" s="389"/>
      <c r="D1620" s="550"/>
      <c r="E1620" s="551"/>
      <c r="F1620" s="389"/>
      <c r="G1620" s="368"/>
      <c r="H1620" s="552"/>
      <c r="I1620" s="351"/>
      <c r="J1620" s="360"/>
      <c r="K1620" s="385"/>
      <c r="L1620" s="386"/>
    </row>
    <row r="1621" spans="2:12" s="290" customFormat="1">
      <c r="B1621" s="333"/>
      <c r="C1621" s="389"/>
      <c r="D1621" s="550"/>
      <c r="E1621" s="551"/>
      <c r="F1621" s="389"/>
      <c r="G1621" s="368"/>
      <c r="H1621" s="552"/>
      <c r="I1621" s="351"/>
      <c r="J1621" s="360"/>
      <c r="K1621" s="385"/>
      <c r="L1621" s="386"/>
    </row>
    <row r="1622" spans="2:12" s="290" customFormat="1">
      <c r="B1622" s="333"/>
      <c r="C1622" s="389"/>
      <c r="D1622" s="550"/>
      <c r="E1622" s="551"/>
      <c r="F1622" s="389"/>
      <c r="G1622" s="368"/>
      <c r="H1622" s="552"/>
      <c r="I1622" s="351"/>
      <c r="J1622" s="360"/>
      <c r="K1622" s="385"/>
      <c r="L1622" s="386"/>
    </row>
    <row r="1623" spans="2:12" s="290" customFormat="1">
      <c r="B1623" s="333"/>
      <c r="C1623" s="389"/>
      <c r="D1623" s="550"/>
      <c r="E1623" s="551"/>
      <c r="F1623" s="389"/>
      <c r="G1623" s="368"/>
      <c r="H1623" s="552"/>
      <c r="I1623" s="351"/>
      <c r="J1623" s="360"/>
      <c r="K1623" s="385"/>
      <c r="L1623" s="386"/>
    </row>
    <row r="1624" spans="2:12" s="290" customFormat="1">
      <c r="B1624" s="333"/>
      <c r="C1624" s="389"/>
      <c r="D1624" s="550"/>
      <c r="E1624" s="551"/>
      <c r="F1624" s="389"/>
      <c r="G1624" s="368"/>
      <c r="H1624" s="552"/>
      <c r="I1624" s="351"/>
      <c r="J1624" s="360"/>
      <c r="K1624" s="385"/>
      <c r="L1624" s="386"/>
    </row>
    <row r="1625" spans="2:12" s="290" customFormat="1">
      <c r="B1625" s="333"/>
      <c r="C1625" s="389"/>
      <c r="D1625" s="550"/>
      <c r="E1625" s="551"/>
      <c r="F1625" s="389"/>
      <c r="G1625" s="368"/>
      <c r="H1625" s="552"/>
      <c r="I1625" s="351"/>
      <c r="J1625" s="360"/>
      <c r="K1625" s="385"/>
      <c r="L1625" s="386"/>
    </row>
    <row r="1626" spans="2:12" s="279" customFormat="1">
      <c r="B1626" s="333"/>
      <c r="C1626" s="389"/>
      <c r="D1626" s="550"/>
      <c r="E1626" s="551"/>
      <c r="F1626" s="389"/>
      <c r="G1626" s="368"/>
      <c r="H1626" s="552"/>
      <c r="I1626" s="351"/>
      <c r="J1626" s="360"/>
      <c r="K1626" s="385"/>
      <c r="L1626" s="386"/>
    </row>
    <row r="1627" spans="2:12" s="279" customFormat="1">
      <c r="B1627" s="333"/>
      <c r="C1627" s="389"/>
      <c r="D1627" s="550"/>
      <c r="E1627" s="551"/>
      <c r="F1627" s="389"/>
      <c r="G1627" s="368"/>
      <c r="H1627" s="552"/>
      <c r="I1627" s="351"/>
      <c r="J1627" s="360"/>
      <c r="K1627" s="385"/>
      <c r="L1627" s="386"/>
    </row>
    <row r="1628" spans="2:12" s="279" customFormat="1">
      <c r="B1628" s="333"/>
      <c r="C1628" s="389"/>
      <c r="D1628" s="550"/>
      <c r="E1628" s="551"/>
      <c r="F1628" s="389"/>
      <c r="G1628" s="368"/>
      <c r="H1628" s="552"/>
      <c r="I1628" s="351"/>
      <c r="J1628" s="360"/>
      <c r="K1628" s="385"/>
      <c r="L1628" s="386"/>
    </row>
    <row r="1629" spans="2:12" s="279" customFormat="1">
      <c r="B1629" s="333"/>
      <c r="C1629" s="389"/>
      <c r="D1629" s="550"/>
      <c r="E1629" s="551"/>
      <c r="F1629" s="389"/>
      <c r="G1629" s="368"/>
      <c r="H1629" s="552"/>
      <c r="I1629" s="351"/>
      <c r="J1629" s="360"/>
      <c r="K1629" s="385"/>
      <c r="L1629" s="386"/>
    </row>
    <row r="1630" spans="2:12" s="279" customFormat="1">
      <c r="B1630" s="333"/>
      <c r="C1630" s="389"/>
      <c r="D1630" s="550"/>
      <c r="E1630" s="551"/>
      <c r="F1630" s="389"/>
      <c r="G1630" s="368"/>
      <c r="H1630" s="552"/>
      <c r="I1630" s="351"/>
      <c r="J1630" s="360"/>
      <c r="K1630" s="385"/>
      <c r="L1630" s="386"/>
    </row>
    <row r="1631" spans="2:12" s="279" customFormat="1">
      <c r="B1631" s="333"/>
      <c r="C1631" s="389"/>
      <c r="D1631" s="550"/>
      <c r="E1631" s="551"/>
      <c r="F1631" s="389"/>
      <c r="G1631" s="368"/>
      <c r="H1631" s="552"/>
      <c r="I1631" s="351"/>
      <c r="J1631" s="360"/>
      <c r="K1631" s="385"/>
      <c r="L1631" s="386"/>
    </row>
    <row r="1632" spans="2:12" s="279" customFormat="1">
      <c r="B1632" s="333"/>
      <c r="C1632" s="389"/>
      <c r="D1632" s="550"/>
      <c r="E1632" s="551"/>
      <c r="F1632" s="389"/>
      <c r="G1632" s="368"/>
      <c r="H1632" s="552"/>
      <c r="I1632" s="351"/>
      <c r="J1632" s="360"/>
      <c r="K1632" s="385"/>
      <c r="L1632" s="386"/>
    </row>
    <row r="1633" spans="2:12" s="279" customFormat="1">
      <c r="B1633" s="333"/>
      <c r="C1633" s="389"/>
      <c r="D1633" s="550"/>
      <c r="E1633" s="551"/>
      <c r="F1633" s="389"/>
      <c r="G1633" s="368"/>
      <c r="H1633" s="552"/>
      <c r="I1633" s="351"/>
      <c r="J1633" s="360"/>
      <c r="K1633" s="385"/>
      <c r="L1633" s="386"/>
    </row>
    <row r="1634" spans="2:12" s="279" customFormat="1">
      <c r="B1634" s="333"/>
      <c r="C1634" s="389"/>
      <c r="D1634" s="550"/>
      <c r="E1634" s="551"/>
      <c r="F1634" s="389"/>
      <c r="G1634" s="368"/>
      <c r="H1634" s="552"/>
      <c r="I1634" s="351"/>
      <c r="J1634" s="360"/>
      <c r="K1634" s="385"/>
      <c r="L1634" s="386"/>
    </row>
    <row r="1635" spans="2:12" s="279" customFormat="1">
      <c r="B1635" s="333"/>
      <c r="C1635" s="389"/>
      <c r="D1635" s="550"/>
      <c r="E1635" s="551"/>
      <c r="F1635" s="389"/>
      <c r="G1635" s="368"/>
      <c r="H1635" s="552"/>
      <c r="I1635" s="351"/>
      <c r="J1635" s="360"/>
      <c r="K1635" s="385"/>
      <c r="L1635" s="386"/>
    </row>
    <row r="1636" spans="2:12" s="279" customFormat="1">
      <c r="B1636" s="333"/>
      <c r="C1636" s="389"/>
      <c r="D1636" s="550"/>
      <c r="E1636" s="551"/>
      <c r="F1636" s="389"/>
      <c r="G1636" s="368"/>
      <c r="H1636" s="552"/>
      <c r="I1636" s="351"/>
      <c r="J1636" s="360"/>
      <c r="K1636" s="385"/>
      <c r="L1636" s="386"/>
    </row>
    <row r="1637" spans="2:12">
      <c r="B1637" s="333"/>
      <c r="C1637" s="389"/>
      <c r="D1637" s="550"/>
      <c r="E1637" s="551"/>
      <c r="F1637" s="389"/>
      <c r="G1637" s="368"/>
      <c r="H1637" s="552"/>
      <c r="I1637" s="351"/>
      <c r="J1637" s="351"/>
      <c r="K1637" s="385"/>
      <c r="L1637" s="386"/>
    </row>
    <row r="1638" spans="2:12">
      <c r="B1638" s="333"/>
      <c r="C1638" s="389"/>
      <c r="D1638" s="550"/>
      <c r="E1638" s="551"/>
      <c r="F1638" s="389"/>
      <c r="G1638" s="368"/>
      <c r="H1638" s="552"/>
      <c r="I1638" s="351"/>
      <c r="J1638" s="351"/>
      <c r="K1638" s="385"/>
      <c r="L1638" s="386"/>
    </row>
    <row r="1639" spans="2:12">
      <c r="B1639" s="333"/>
      <c r="C1639" s="389"/>
      <c r="D1639" s="550"/>
      <c r="E1639" s="551"/>
      <c r="F1639" s="389"/>
      <c r="G1639" s="368"/>
      <c r="H1639" s="552"/>
      <c r="I1639" s="351"/>
      <c r="J1639" s="351"/>
      <c r="K1639" s="385"/>
      <c r="L1639" s="386"/>
    </row>
    <row r="1640" spans="2:12">
      <c r="B1640" s="333"/>
      <c r="C1640" s="389"/>
      <c r="D1640" s="550"/>
      <c r="E1640" s="551"/>
      <c r="F1640" s="389"/>
      <c r="G1640" s="368"/>
      <c r="H1640" s="552"/>
      <c r="I1640" s="351"/>
      <c r="J1640" s="351"/>
      <c r="K1640" s="385"/>
      <c r="L1640" s="386"/>
    </row>
    <row r="1641" spans="2:12">
      <c r="B1641" s="333"/>
      <c r="C1641" s="389"/>
      <c r="D1641" s="550"/>
      <c r="E1641" s="551"/>
      <c r="F1641" s="389"/>
      <c r="G1641" s="368"/>
      <c r="H1641" s="552"/>
      <c r="I1641" s="351"/>
      <c r="J1641" s="351"/>
      <c r="K1641" s="385"/>
      <c r="L1641" s="386"/>
    </row>
    <row r="1642" spans="2:12">
      <c r="B1642" s="333"/>
      <c r="C1642" s="389"/>
      <c r="D1642" s="550"/>
      <c r="E1642" s="551"/>
      <c r="F1642" s="389"/>
      <c r="G1642" s="368"/>
      <c r="H1642" s="552"/>
      <c r="I1642" s="351"/>
      <c r="J1642" s="351"/>
      <c r="K1642" s="385"/>
      <c r="L1642" s="386"/>
    </row>
    <row r="1643" spans="2:12">
      <c r="B1643" s="333"/>
      <c r="C1643" s="389"/>
      <c r="D1643" s="550"/>
      <c r="E1643" s="551"/>
      <c r="F1643" s="389"/>
      <c r="G1643" s="368"/>
      <c r="H1643" s="552"/>
      <c r="I1643" s="351"/>
      <c r="J1643" s="351"/>
      <c r="K1643" s="385"/>
      <c r="L1643" s="386"/>
    </row>
    <row r="1644" spans="2:12">
      <c r="B1644" s="333"/>
      <c r="C1644" s="389"/>
      <c r="D1644" s="550"/>
      <c r="E1644" s="551"/>
      <c r="F1644" s="389"/>
      <c r="G1644" s="368"/>
      <c r="H1644" s="552"/>
      <c r="I1644" s="351"/>
      <c r="J1644" s="351"/>
      <c r="K1644" s="385"/>
      <c r="L1644" s="386"/>
    </row>
    <row r="1645" spans="2:12">
      <c r="B1645" s="333"/>
      <c r="C1645" s="389"/>
      <c r="D1645" s="550"/>
      <c r="E1645" s="551"/>
      <c r="F1645" s="389"/>
      <c r="G1645" s="368"/>
      <c r="H1645" s="552"/>
      <c r="I1645" s="351"/>
      <c r="J1645" s="351"/>
      <c r="K1645" s="385"/>
      <c r="L1645" s="386"/>
    </row>
    <row r="1646" spans="2:12">
      <c r="B1646" s="333"/>
      <c r="C1646" s="554"/>
      <c r="D1646" s="550"/>
      <c r="E1646" s="551"/>
      <c r="F1646" s="548"/>
      <c r="G1646" s="368"/>
      <c r="H1646" s="552"/>
      <c r="I1646" s="351"/>
      <c r="J1646" s="351"/>
      <c r="K1646" s="385"/>
      <c r="L1646" s="386"/>
    </row>
    <row r="1647" spans="2:12">
      <c r="B1647" s="333"/>
      <c r="C1647" s="554"/>
      <c r="D1647" s="550"/>
      <c r="E1647" s="551"/>
      <c r="F1647" s="548"/>
      <c r="G1647" s="368"/>
      <c r="H1647" s="552"/>
      <c r="I1647" s="351"/>
      <c r="J1647" s="351"/>
      <c r="K1647" s="385"/>
      <c r="L1647" s="386"/>
    </row>
    <row r="1648" spans="2:12">
      <c r="B1648" s="333"/>
      <c r="C1648" s="554"/>
      <c r="D1648" s="550"/>
      <c r="E1648" s="551"/>
      <c r="F1648" s="548"/>
      <c r="G1648" s="368"/>
      <c r="H1648" s="552"/>
      <c r="I1648" s="351"/>
      <c r="J1648" s="351"/>
      <c r="K1648" s="385"/>
      <c r="L1648" s="386"/>
    </row>
    <row r="1649" spans="2:12">
      <c r="B1649" s="333"/>
      <c r="C1649" s="554"/>
      <c r="D1649" s="550"/>
      <c r="E1649" s="551"/>
      <c r="F1649" s="548"/>
      <c r="G1649" s="368"/>
      <c r="H1649" s="552"/>
      <c r="I1649" s="351"/>
      <c r="J1649" s="351"/>
      <c r="K1649" s="385"/>
      <c r="L1649" s="386"/>
    </row>
    <row r="1650" spans="2:12">
      <c r="B1650" s="333"/>
      <c r="C1650" s="554"/>
      <c r="D1650" s="550"/>
      <c r="E1650" s="551"/>
      <c r="F1650" s="548"/>
      <c r="G1650" s="368"/>
      <c r="H1650" s="552"/>
      <c r="I1650" s="351"/>
      <c r="J1650" s="351"/>
      <c r="K1650" s="385"/>
      <c r="L1650" s="386"/>
    </row>
    <row r="1651" spans="2:12">
      <c r="B1651" s="333"/>
      <c r="C1651" s="554"/>
      <c r="D1651" s="550"/>
      <c r="E1651" s="551"/>
      <c r="F1651" s="548"/>
      <c r="G1651" s="368"/>
      <c r="H1651" s="552"/>
      <c r="I1651" s="351"/>
      <c r="J1651" s="351"/>
      <c r="K1651" s="385"/>
      <c r="L1651" s="386"/>
    </row>
    <row r="1652" spans="2:12">
      <c r="B1652" s="333"/>
      <c r="C1652" s="554"/>
      <c r="D1652" s="550"/>
      <c r="E1652" s="551"/>
      <c r="F1652" s="548"/>
      <c r="G1652" s="368"/>
      <c r="H1652" s="552"/>
      <c r="I1652" s="351"/>
      <c r="J1652" s="351"/>
      <c r="K1652" s="385"/>
      <c r="L1652" s="386"/>
    </row>
    <row r="1653" spans="2:12">
      <c r="B1653" s="333"/>
      <c r="C1653" s="554"/>
      <c r="D1653" s="550"/>
      <c r="E1653" s="551"/>
      <c r="F1653" s="548"/>
      <c r="G1653" s="368"/>
      <c r="H1653" s="552"/>
      <c r="I1653" s="351"/>
      <c r="J1653" s="351"/>
      <c r="K1653" s="385"/>
      <c r="L1653" s="386"/>
    </row>
    <row r="1654" spans="2:12">
      <c r="B1654" s="333"/>
      <c r="C1654" s="554"/>
      <c r="D1654" s="550"/>
      <c r="E1654" s="551"/>
      <c r="F1654" s="548"/>
      <c r="G1654" s="368"/>
      <c r="H1654" s="552"/>
      <c r="I1654" s="351"/>
      <c r="J1654" s="351"/>
      <c r="K1654" s="385"/>
      <c r="L1654" s="386"/>
    </row>
    <row r="1655" spans="2:12">
      <c r="B1655" s="333"/>
      <c r="C1655" s="554"/>
      <c r="D1655" s="550"/>
      <c r="E1655" s="551"/>
      <c r="F1655" s="548"/>
      <c r="G1655" s="368"/>
      <c r="H1655" s="552"/>
      <c r="I1655" s="351"/>
      <c r="J1655" s="351"/>
      <c r="K1655" s="385"/>
      <c r="L1655" s="386"/>
    </row>
    <row r="1656" spans="2:12">
      <c r="B1656" s="333"/>
      <c r="C1656" s="554"/>
      <c r="D1656" s="550"/>
      <c r="E1656" s="551"/>
      <c r="F1656" s="548"/>
      <c r="G1656" s="368"/>
      <c r="H1656" s="552"/>
      <c r="I1656" s="351"/>
      <c r="J1656" s="351"/>
      <c r="K1656" s="385"/>
      <c r="L1656" s="386"/>
    </row>
    <row r="1657" spans="2:12">
      <c r="B1657" s="333"/>
      <c r="C1657" s="554"/>
      <c r="D1657" s="550"/>
      <c r="E1657" s="551"/>
      <c r="F1657" s="548"/>
      <c r="G1657" s="368"/>
      <c r="H1657" s="552"/>
      <c r="I1657" s="351"/>
      <c r="J1657" s="351"/>
      <c r="K1657" s="385"/>
      <c r="L1657" s="386"/>
    </row>
    <row r="1658" spans="2:12">
      <c r="B1658" s="333"/>
      <c r="C1658" s="554"/>
      <c r="D1658" s="550"/>
      <c r="E1658" s="551"/>
      <c r="F1658" s="548"/>
      <c r="G1658" s="368"/>
      <c r="H1658" s="552"/>
      <c r="I1658" s="351"/>
      <c r="J1658" s="351"/>
      <c r="K1658" s="385"/>
      <c r="L1658" s="386"/>
    </row>
    <row r="1659" spans="2:12">
      <c r="B1659" s="333"/>
      <c r="C1659" s="554"/>
      <c r="D1659" s="550"/>
      <c r="E1659" s="551"/>
      <c r="F1659" s="548"/>
      <c r="G1659" s="368"/>
      <c r="H1659" s="552"/>
      <c r="I1659" s="351"/>
      <c r="J1659" s="351"/>
      <c r="K1659" s="385"/>
      <c r="L1659" s="386"/>
    </row>
    <row r="1660" spans="2:12">
      <c r="B1660" s="333"/>
      <c r="C1660" s="554"/>
      <c r="D1660" s="550"/>
      <c r="E1660" s="551"/>
      <c r="F1660" s="548"/>
      <c r="G1660" s="368"/>
      <c r="H1660" s="552"/>
      <c r="I1660" s="351"/>
      <c r="J1660" s="351"/>
      <c r="K1660" s="385"/>
      <c r="L1660" s="386"/>
    </row>
    <row r="1661" spans="2:12">
      <c r="B1661" s="333"/>
      <c r="C1661" s="554"/>
      <c r="D1661" s="550"/>
      <c r="E1661" s="551"/>
      <c r="F1661" s="548"/>
      <c r="G1661" s="368"/>
      <c r="H1661" s="552"/>
      <c r="I1661" s="351"/>
      <c r="J1661" s="351"/>
      <c r="K1661" s="385"/>
      <c r="L1661" s="386"/>
    </row>
    <row r="1662" spans="2:12">
      <c r="B1662" s="333"/>
      <c r="C1662" s="554"/>
      <c r="D1662" s="550"/>
      <c r="E1662" s="551"/>
      <c r="F1662" s="548"/>
      <c r="G1662" s="368"/>
      <c r="H1662" s="552"/>
      <c r="I1662" s="351"/>
      <c r="J1662" s="351"/>
      <c r="K1662" s="385"/>
      <c r="L1662" s="386"/>
    </row>
    <row r="1663" spans="2:12">
      <c r="B1663" s="333"/>
      <c r="C1663" s="554"/>
      <c r="D1663" s="550"/>
      <c r="E1663" s="551"/>
      <c r="F1663" s="548"/>
      <c r="G1663" s="368"/>
      <c r="H1663" s="552"/>
      <c r="I1663" s="351"/>
      <c r="J1663" s="351"/>
      <c r="K1663" s="385"/>
      <c r="L1663" s="386"/>
    </row>
    <row r="1664" spans="2:12">
      <c r="B1664" s="333"/>
      <c r="C1664" s="389"/>
      <c r="D1664" s="550"/>
      <c r="E1664" s="551"/>
      <c r="F1664" s="389"/>
      <c r="G1664" s="368"/>
      <c r="H1664" s="552"/>
      <c r="I1664" s="351"/>
      <c r="J1664" s="351"/>
      <c r="K1664" s="385"/>
      <c r="L1664" s="386"/>
    </row>
    <row r="1665" spans="2:12">
      <c r="B1665" s="333"/>
      <c r="C1665" s="389"/>
      <c r="D1665" s="550"/>
      <c r="E1665" s="551"/>
      <c r="F1665" s="389"/>
      <c r="G1665" s="368"/>
      <c r="H1665" s="552"/>
      <c r="I1665" s="351"/>
      <c r="J1665" s="351"/>
      <c r="K1665" s="385"/>
      <c r="L1665" s="386"/>
    </row>
    <row r="1666" spans="2:12">
      <c r="B1666" s="333"/>
      <c r="C1666" s="389"/>
      <c r="D1666" s="550"/>
      <c r="E1666" s="551"/>
      <c r="F1666" s="389"/>
      <c r="G1666" s="368"/>
      <c r="H1666" s="552"/>
      <c r="I1666" s="351"/>
      <c r="J1666" s="351"/>
      <c r="K1666" s="385"/>
      <c r="L1666" s="386"/>
    </row>
    <row r="1667" spans="2:12">
      <c r="B1667" s="333"/>
      <c r="C1667" s="389"/>
      <c r="D1667" s="550"/>
      <c r="E1667" s="551"/>
      <c r="F1667" s="389"/>
      <c r="G1667" s="368"/>
      <c r="H1667" s="552"/>
      <c r="I1667" s="351"/>
      <c r="J1667" s="351"/>
      <c r="K1667" s="385"/>
      <c r="L1667" s="386"/>
    </row>
    <row r="1668" spans="2:12">
      <c r="B1668" s="333"/>
      <c r="C1668" s="389"/>
      <c r="D1668" s="550"/>
      <c r="E1668" s="551"/>
      <c r="F1668" s="389"/>
      <c r="G1668" s="368"/>
      <c r="H1668" s="552"/>
      <c r="I1668" s="351"/>
      <c r="J1668" s="351"/>
      <c r="K1668" s="385"/>
      <c r="L1668" s="386"/>
    </row>
    <row r="1669" spans="2:12">
      <c r="B1669" s="333"/>
      <c r="C1669" s="389"/>
      <c r="D1669" s="550"/>
      <c r="E1669" s="551"/>
      <c r="F1669" s="389"/>
      <c r="G1669" s="368"/>
      <c r="H1669" s="552"/>
      <c r="I1669" s="351"/>
      <c r="J1669" s="360"/>
      <c r="K1669" s="385"/>
      <c r="L1669" s="386"/>
    </row>
    <row r="1670" spans="2:12">
      <c r="B1670" s="333"/>
      <c r="C1670" s="389"/>
      <c r="D1670" s="550"/>
      <c r="E1670" s="551"/>
      <c r="F1670" s="389"/>
      <c r="G1670" s="368"/>
      <c r="H1670" s="552"/>
      <c r="I1670" s="351"/>
      <c r="J1670" s="360"/>
      <c r="K1670" s="385"/>
      <c r="L1670" s="386"/>
    </row>
    <row r="1671" spans="2:12">
      <c r="B1671" s="333"/>
      <c r="C1671" s="554"/>
      <c r="D1671" s="550"/>
      <c r="E1671" s="551"/>
      <c r="F1671" s="548"/>
      <c r="G1671" s="368"/>
      <c r="H1671" s="359"/>
      <c r="I1671" s="338"/>
      <c r="J1671" s="360"/>
      <c r="K1671" s="385"/>
      <c r="L1671" s="386"/>
    </row>
    <row r="1672" spans="2:12">
      <c r="B1672" s="333"/>
      <c r="C1672" s="554"/>
      <c r="D1672" s="550"/>
      <c r="E1672" s="551"/>
      <c r="F1672" s="548"/>
      <c r="G1672" s="368"/>
      <c r="H1672" s="359"/>
      <c r="I1672" s="338"/>
      <c r="J1672" s="360"/>
      <c r="K1672" s="385"/>
      <c r="L1672" s="386"/>
    </row>
    <row r="1673" spans="2:12">
      <c r="B1673" s="333"/>
      <c r="C1673" s="554"/>
      <c r="D1673" s="550"/>
      <c r="E1673" s="551"/>
      <c r="F1673" s="548"/>
      <c r="G1673" s="368"/>
      <c r="H1673" s="359"/>
      <c r="I1673" s="338"/>
      <c r="J1673" s="360"/>
      <c r="K1673" s="385"/>
      <c r="L1673" s="386"/>
    </row>
    <row r="1674" spans="2:12">
      <c r="B1674" s="333"/>
      <c r="C1674" s="389"/>
      <c r="D1674" s="550"/>
      <c r="E1674" s="551"/>
      <c r="F1674" s="389"/>
      <c r="G1674" s="368"/>
      <c r="H1674" s="552"/>
      <c r="I1674" s="351"/>
      <c r="J1674" s="360"/>
      <c r="K1674" s="385"/>
      <c r="L1674" s="386"/>
    </row>
    <row r="1675" spans="2:12">
      <c r="B1675" s="333"/>
      <c r="C1675" s="554"/>
      <c r="D1675" s="550"/>
      <c r="E1675" s="551"/>
      <c r="F1675" s="548"/>
      <c r="G1675" s="368"/>
      <c r="H1675" s="555"/>
      <c r="I1675" s="338"/>
      <c r="J1675" s="360"/>
      <c r="K1675" s="385"/>
      <c r="L1675" s="386"/>
    </row>
    <row r="1676" spans="2:12">
      <c r="B1676" s="333"/>
      <c r="C1676" s="554"/>
      <c r="D1676" s="550"/>
      <c r="E1676" s="551"/>
      <c r="F1676" s="548"/>
      <c r="G1676" s="368"/>
      <c r="H1676" s="555"/>
      <c r="I1676" s="338"/>
      <c r="J1676" s="360"/>
      <c r="K1676" s="385"/>
      <c r="L1676" s="386"/>
    </row>
    <row r="1677" spans="2:12">
      <c r="B1677" s="333"/>
      <c r="C1677" s="389"/>
      <c r="D1677" s="430"/>
      <c r="E1677" s="551"/>
      <c r="F1677" s="389"/>
      <c r="G1677" s="368"/>
      <c r="H1677" s="552"/>
      <c r="I1677" s="351"/>
      <c r="J1677" s="360"/>
      <c r="K1677" s="385"/>
      <c r="L1677" s="386"/>
    </row>
    <row r="1678" spans="2:12">
      <c r="B1678" s="333"/>
      <c r="C1678" s="389"/>
      <c r="D1678" s="430"/>
      <c r="E1678" s="551"/>
      <c r="F1678" s="389"/>
      <c r="G1678" s="368"/>
      <c r="H1678" s="552"/>
      <c r="I1678" s="351"/>
      <c r="J1678" s="360"/>
      <c r="K1678" s="385"/>
      <c r="L1678" s="386"/>
    </row>
    <row r="1679" spans="2:12">
      <c r="B1679" s="333"/>
      <c r="C1679" s="389"/>
      <c r="D1679" s="430"/>
      <c r="E1679" s="551"/>
      <c r="F1679" s="389"/>
      <c r="G1679" s="368"/>
      <c r="H1679" s="552"/>
      <c r="I1679" s="351"/>
      <c r="J1679" s="360"/>
      <c r="K1679" s="385"/>
      <c r="L1679" s="386"/>
    </row>
    <row r="1680" spans="2:12">
      <c r="B1680" s="333"/>
      <c r="C1680" s="389"/>
      <c r="D1680" s="430"/>
      <c r="E1680" s="551"/>
      <c r="F1680" s="389"/>
      <c r="G1680" s="368"/>
      <c r="H1680" s="552"/>
      <c r="I1680" s="351"/>
      <c r="J1680" s="360"/>
      <c r="K1680" s="385"/>
      <c r="L1680" s="386"/>
    </row>
    <row r="1681" spans="2:12">
      <c r="B1681" s="333"/>
      <c r="C1681" s="389"/>
      <c r="D1681" s="430"/>
      <c r="E1681" s="551"/>
      <c r="F1681" s="389"/>
      <c r="G1681" s="368"/>
      <c r="H1681" s="552"/>
      <c r="I1681" s="351"/>
      <c r="J1681" s="360"/>
      <c r="K1681" s="385"/>
      <c r="L1681" s="386"/>
    </row>
    <row r="1682" spans="2:12">
      <c r="B1682" s="333"/>
      <c r="C1682" s="389"/>
      <c r="D1682" s="430"/>
      <c r="E1682" s="551"/>
      <c r="F1682" s="389"/>
      <c r="G1682" s="368"/>
      <c r="H1682" s="552"/>
      <c r="I1682" s="351"/>
      <c r="J1682" s="360"/>
      <c r="K1682" s="385"/>
      <c r="L1682" s="386"/>
    </row>
    <row r="1683" spans="2:12">
      <c r="B1683" s="333"/>
      <c r="C1683" s="389"/>
      <c r="D1683" s="430"/>
      <c r="E1683" s="551"/>
      <c r="F1683" s="389"/>
      <c r="G1683" s="368"/>
      <c r="H1683" s="552"/>
      <c r="I1683" s="351"/>
      <c r="J1683" s="360"/>
      <c r="K1683" s="385"/>
      <c r="L1683" s="386"/>
    </row>
    <row r="1684" spans="2:12">
      <c r="B1684" s="333"/>
      <c r="C1684" s="389"/>
      <c r="D1684" s="430"/>
      <c r="E1684" s="551"/>
      <c r="F1684" s="389"/>
      <c r="G1684" s="368"/>
      <c r="H1684" s="552"/>
      <c r="I1684" s="351"/>
      <c r="J1684" s="360"/>
      <c r="K1684" s="385"/>
      <c r="L1684" s="386"/>
    </row>
    <row r="1685" spans="2:12">
      <c r="B1685" s="333"/>
      <c r="C1685" s="389"/>
      <c r="D1685" s="430"/>
      <c r="E1685" s="551"/>
      <c r="F1685" s="389"/>
      <c r="G1685" s="368"/>
      <c r="H1685" s="552"/>
      <c r="I1685" s="351"/>
      <c r="J1685" s="360"/>
      <c r="K1685" s="385"/>
      <c r="L1685" s="386"/>
    </row>
    <row r="1686" spans="2:12">
      <c r="B1686" s="333"/>
      <c r="C1686" s="389"/>
      <c r="D1686" s="430"/>
      <c r="E1686" s="551"/>
      <c r="F1686" s="389"/>
      <c r="G1686" s="368"/>
      <c r="H1686" s="552"/>
      <c r="I1686" s="351"/>
      <c r="J1686" s="360"/>
      <c r="K1686" s="385"/>
      <c r="L1686" s="386"/>
    </row>
    <row r="1687" spans="2:12">
      <c r="B1687" s="333"/>
      <c r="C1687" s="389"/>
      <c r="D1687" s="550"/>
      <c r="E1687" s="551"/>
      <c r="F1687" s="389"/>
      <c r="G1687" s="368"/>
      <c r="H1687" s="552"/>
      <c r="I1687" s="351"/>
      <c r="J1687" s="351"/>
      <c r="K1687" s="385"/>
      <c r="L1687" s="386"/>
    </row>
    <row r="1688" spans="2:12">
      <c r="B1688" s="333"/>
      <c r="C1688" s="556"/>
      <c r="D1688" s="430"/>
      <c r="E1688" s="542"/>
      <c r="F1688" s="542"/>
      <c r="G1688" s="368"/>
      <c r="H1688" s="552"/>
      <c r="I1688" s="338"/>
      <c r="J1688" s="360"/>
      <c r="K1688" s="385"/>
      <c r="L1688" s="386"/>
    </row>
    <row r="1689" spans="2:12">
      <c r="B1689" s="333"/>
      <c r="C1689" s="556"/>
      <c r="D1689" s="430"/>
      <c r="E1689" s="542"/>
      <c r="F1689" s="542"/>
      <c r="G1689" s="368"/>
      <c r="H1689" s="552"/>
      <c r="I1689" s="338"/>
      <c r="J1689" s="360"/>
      <c r="K1689" s="385"/>
      <c r="L1689" s="386"/>
    </row>
    <row r="1690" spans="2:12">
      <c r="B1690" s="333"/>
      <c r="C1690" s="556"/>
      <c r="D1690" s="430"/>
      <c r="E1690" s="542"/>
      <c r="F1690" s="542"/>
      <c r="G1690" s="368"/>
      <c r="H1690" s="552"/>
      <c r="I1690" s="338"/>
      <c r="J1690" s="360"/>
      <c r="K1690" s="385"/>
      <c r="L1690" s="386"/>
    </row>
    <row r="1691" spans="2:12">
      <c r="B1691" s="333"/>
      <c r="C1691" s="556"/>
      <c r="D1691" s="430"/>
      <c r="E1691" s="542"/>
      <c r="F1691" s="542"/>
      <c r="G1691" s="368"/>
      <c r="H1691" s="552"/>
      <c r="I1691" s="338"/>
      <c r="J1691" s="360"/>
      <c r="K1691" s="385"/>
      <c r="L1691" s="386"/>
    </row>
    <row r="1692" spans="2:12">
      <c r="B1692" s="333"/>
      <c r="C1692" s="556"/>
      <c r="D1692" s="430"/>
      <c r="E1692" s="542"/>
      <c r="F1692" s="542"/>
      <c r="G1692" s="368"/>
      <c r="H1692" s="552"/>
      <c r="I1692" s="338"/>
      <c r="J1692" s="360"/>
      <c r="K1692" s="385"/>
      <c r="L1692" s="386"/>
    </row>
    <row r="1693" spans="2:12">
      <c r="B1693" s="333"/>
      <c r="C1693" s="556"/>
      <c r="D1693" s="430"/>
      <c r="E1693" s="542"/>
      <c r="F1693" s="542"/>
      <c r="G1693" s="368"/>
      <c r="H1693" s="552"/>
      <c r="I1693" s="338"/>
      <c r="J1693" s="360"/>
      <c r="K1693" s="385"/>
      <c r="L1693" s="386"/>
    </row>
    <row r="1694" spans="2:12">
      <c r="B1694" s="333"/>
      <c r="C1694" s="556"/>
      <c r="D1694" s="430"/>
      <c r="E1694" s="542"/>
      <c r="F1694" s="542"/>
      <c r="G1694" s="368"/>
      <c r="H1694" s="552"/>
      <c r="I1694" s="338"/>
      <c r="J1694" s="360"/>
      <c r="K1694" s="385"/>
      <c r="L1694" s="386"/>
    </row>
    <row r="1695" spans="2:12">
      <c r="B1695" s="333"/>
      <c r="C1695" s="556"/>
      <c r="D1695" s="430"/>
      <c r="E1695" s="542"/>
      <c r="F1695" s="542"/>
      <c r="G1695" s="368"/>
      <c r="H1695" s="552"/>
      <c r="I1695" s="338"/>
      <c r="J1695" s="360"/>
      <c r="K1695" s="385"/>
      <c r="L1695" s="386"/>
    </row>
    <row r="1696" spans="2:12">
      <c r="B1696" s="333"/>
      <c r="C1696" s="556"/>
      <c r="D1696" s="430"/>
      <c r="E1696" s="542"/>
      <c r="F1696" s="542"/>
      <c r="G1696" s="368"/>
      <c r="H1696" s="552"/>
      <c r="I1696" s="338"/>
      <c r="J1696" s="360"/>
      <c r="K1696" s="385"/>
      <c r="L1696" s="386"/>
    </row>
    <row r="1697" spans="2:12">
      <c r="B1697" s="333"/>
      <c r="C1697" s="556"/>
      <c r="D1697" s="430"/>
      <c r="E1697" s="542"/>
      <c r="F1697" s="542"/>
      <c r="G1697" s="368"/>
      <c r="H1697" s="552"/>
      <c r="I1697" s="338"/>
      <c r="J1697" s="360"/>
      <c r="K1697" s="385"/>
      <c r="L1697" s="386"/>
    </row>
    <row r="1698" spans="2:12">
      <c r="B1698" s="333"/>
      <c r="C1698" s="556"/>
      <c r="D1698" s="430"/>
      <c r="E1698" s="542"/>
      <c r="F1698" s="542"/>
      <c r="G1698" s="368"/>
      <c r="H1698" s="552"/>
      <c r="I1698" s="338"/>
      <c r="J1698" s="360"/>
      <c r="K1698" s="385"/>
      <c r="L1698" s="386"/>
    </row>
    <row r="1699" spans="2:12">
      <c r="B1699" s="333"/>
      <c r="C1699" s="556"/>
      <c r="D1699" s="430"/>
      <c r="E1699" s="542"/>
      <c r="F1699" s="542"/>
      <c r="G1699" s="368"/>
      <c r="H1699" s="552"/>
      <c r="I1699" s="338"/>
      <c r="J1699" s="360"/>
      <c r="K1699" s="385"/>
      <c r="L1699" s="386"/>
    </row>
    <row r="1700" spans="2:12">
      <c r="B1700" s="333"/>
      <c r="C1700" s="556"/>
      <c r="D1700" s="430"/>
      <c r="E1700" s="542"/>
      <c r="F1700" s="542"/>
      <c r="G1700" s="368"/>
      <c r="H1700" s="552"/>
      <c r="I1700" s="338"/>
      <c r="J1700" s="360"/>
      <c r="K1700" s="385"/>
      <c r="L1700" s="386"/>
    </row>
    <row r="1701" spans="2:12">
      <c r="B1701" s="333"/>
      <c r="C1701" s="556"/>
      <c r="D1701" s="430"/>
      <c r="E1701" s="542"/>
      <c r="F1701" s="542"/>
      <c r="G1701" s="368"/>
      <c r="H1701" s="552"/>
      <c r="I1701" s="338"/>
      <c r="J1701" s="360"/>
      <c r="K1701" s="385"/>
      <c r="L1701" s="386"/>
    </row>
    <row r="1702" spans="2:12">
      <c r="B1702" s="333"/>
      <c r="C1702" s="557"/>
      <c r="D1702" s="550"/>
      <c r="E1702" s="551"/>
      <c r="F1702" s="389"/>
      <c r="G1702" s="368"/>
      <c r="H1702" s="359"/>
      <c r="I1702" s="351"/>
      <c r="J1702" s="351"/>
      <c r="K1702" s="385"/>
      <c r="L1702" s="386"/>
    </row>
    <row r="1703" spans="2:12">
      <c r="B1703" s="333"/>
      <c r="C1703" s="542"/>
      <c r="D1703" s="558"/>
      <c r="E1703" s="551"/>
      <c r="F1703" s="559"/>
      <c r="G1703" s="368"/>
      <c r="H1703" s="552"/>
      <c r="I1703" s="338"/>
      <c r="J1703" s="360"/>
      <c r="K1703" s="385"/>
      <c r="L1703" s="386"/>
    </row>
    <row r="1704" spans="2:12">
      <c r="B1704" s="333"/>
      <c r="C1704" s="542"/>
      <c r="D1704" s="558"/>
      <c r="E1704" s="551"/>
      <c r="F1704" s="559"/>
      <c r="G1704" s="368"/>
      <c r="H1704" s="552"/>
      <c r="I1704" s="338"/>
      <c r="J1704" s="360"/>
      <c r="K1704" s="385"/>
      <c r="L1704" s="386"/>
    </row>
    <row r="1705" spans="2:12">
      <c r="B1705" s="333"/>
      <c r="C1705" s="542"/>
      <c r="D1705" s="558"/>
      <c r="E1705" s="551"/>
      <c r="F1705" s="559"/>
      <c r="G1705" s="368"/>
      <c r="H1705" s="552"/>
      <c r="I1705" s="338"/>
      <c r="J1705" s="360"/>
      <c r="K1705" s="385"/>
      <c r="L1705" s="386"/>
    </row>
    <row r="1706" spans="2:12">
      <c r="B1706" s="333"/>
      <c r="C1706" s="542"/>
      <c r="D1706" s="558"/>
      <c r="E1706" s="542"/>
      <c r="F1706" s="559"/>
      <c r="G1706" s="368"/>
      <c r="H1706" s="552"/>
      <c r="I1706" s="338"/>
      <c r="J1706" s="360"/>
      <c r="K1706" s="385"/>
      <c r="L1706" s="386"/>
    </row>
    <row r="1707" spans="2:12">
      <c r="B1707" s="333"/>
      <c r="C1707" s="542"/>
      <c r="D1707" s="558"/>
      <c r="E1707" s="551"/>
      <c r="F1707" s="559"/>
      <c r="G1707" s="368"/>
      <c r="H1707" s="552"/>
      <c r="I1707" s="338"/>
      <c r="J1707" s="360"/>
      <c r="K1707" s="385"/>
      <c r="L1707" s="386"/>
    </row>
    <row r="1708" spans="2:12">
      <c r="B1708" s="333"/>
      <c r="C1708" s="542"/>
      <c r="D1708" s="558"/>
      <c r="E1708" s="551"/>
      <c r="F1708" s="559"/>
      <c r="G1708" s="368"/>
      <c r="H1708" s="552"/>
      <c r="I1708" s="338"/>
      <c r="J1708" s="360"/>
      <c r="K1708" s="385"/>
      <c r="L1708" s="386"/>
    </row>
    <row r="1709" spans="2:12">
      <c r="B1709" s="333"/>
      <c r="C1709" s="542"/>
      <c r="D1709" s="558"/>
      <c r="E1709" s="551"/>
      <c r="F1709" s="559"/>
      <c r="G1709" s="368"/>
      <c r="H1709" s="552"/>
      <c r="I1709" s="338"/>
      <c r="J1709" s="360"/>
      <c r="K1709" s="385"/>
      <c r="L1709" s="386"/>
    </row>
    <row r="1710" spans="2:12">
      <c r="B1710" s="333"/>
      <c r="C1710" s="542"/>
      <c r="D1710" s="558"/>
      <c r="E1710" s="551"/>
      <c r="F1710" s="559"/>
      <c r="G1710" s="368"/>
      <c r="H1710" s="552"/>
      <c r="I1710" s="338"/>
      <c r="J1710" s="360"/>
      <c r="K1710" s="385"/>
      <c r="L1710" s="386"/>
    </row>
    <row r="1711" spans="2:12">
      <c r="B1711" s="333"/>
      <c r="C1711" s="542"/>
      <c r="D1711" s="558"/>
      <c r="E1711" s="551"/>
      <c r="F1711" s="559"/>
      <c r="G1711" s="368"/>
      <c r="H1711" s="552"/>
      <c r="I1711" s="338"/>
      <c r="J1711" s="360"/>
      <c r="K1711" s="385"/>
      <c r="L1711" s="386"/>
    </row>
    <row r="1712" spans="2:12">
      <c r="B1712" s="333"/>
      <c r="C1712" s="542"/>
      <c r="D1712" s="558"/>
      <c r="E1712" s="551"/>
      <c r="F1712" s="559"/>
      <c r="G1712" s="368"/>
      <c r="H1712" s="552"/>
      <c r="I1712" s="338"/>
      <c r="J1712" s="360"/>
      <c r="K1712" s="385"/>
      <c r="L1712" s="386"/>
    </row>
    <row r="1713" spans="2:12">
      <c r="B1713" s="333"/>
      <c r="C1713" s="542"/>
      <c r="D1713" s="558"/>
      <c r="E1713" s="551"/>
      <c r="F1713" s="559"/>
      <c r="G1713" s="368"/>
      <c r="H1713" s="552"/>
      <c r="I1713" s="338"/>
      <c r="J1713" s="360"/>
      <c r="K1713" s="385"/>
      <c r="L1713" s="386"/>
    </row>
    <row r="1714" spans="2:12">
      <c r="B1714" s="333"/>
      <c r="C1714" s="542"/>
      <c r="D1714" s="558"/>
      <c r="E1714" s="551"/>
      <c r="F1714" s="559"/>
      <c r="G1714" s="368"/>
      <c r="H1714" s="552"/>
      <c r="I1714" s="338"/>
      <c r="J1714" s="360"/>
      <c r="K1714" s="385"/>
      <c r="L1714" s="386"/>
    </row>
    <row r="1715" spans="2:12">
      <c r="B1715" s="333"/>
      <c r="C1715" s="542"/>
      <c r="D1715" s="558"/>
      <c r="E1715" s="551"/>
      <c r="F1715" s="559"/>
      <c r="G1715" s="368"/>
      <c r="H1715" s="552"/>
      <c r="I1715" s="338"/>
      <c r="J1715" s="360"/>
      <c r="K1715" s="385"/>
      <c r="L1715" s="386"/>
    </row>
    <row r="1716" spans="2:12">
      <c r="B1716" s="333"/>
      <c r="C1716" s="542"/>
      <c r="D1716" s="558"/>
      <c r="E1716" s="551"/>
      <c r="F1716" s="559"/>
      <c r="G1716" s="368"/>
      <c r="H1716" s="552"/>
      <c r="I1716" s="338"/>
      <c r="J1716" s="360"/>
      <c r="K1716" s="385"/>
      <c r="L1716" s="386"/>
    </row>
    <row r="1717" spans="2:12">
      <c r="B1717" s="333"/>
      <c r="C1717" s="542"/>
      <c r="D1717" s="558"/>
      <c r="E1717" s="551"/>
      <c r="F1717" s="559"/>
      <c r="G1717" s="368"/>
      <c r="H1717" s="552"/>
      <c r="I1717" s="338"/>
      <c r="J1717" s="360"/>
      <c r="K1717" s="385"/>
      <c r="L1717" s="386"/>
    </row>
    <row r="1718" spans="2:12">
      <c r="B1718" s="333"/>
      <c r="C1718" s="542"/>
      <c r="D1718" s="558"/>
      <c r="E1718" s="551"/>
      <c r="F1718" s="559"/>
      <c r="G1718" s="368"/>
      <c r="H1718" s="552"/>
      <c r="I1718" s="338"/>
      <c r="J1718" s="360"/>
      <c r="K1718" s="385"/>
      <c r="L1718" s="386"/>
    </row>
    <row r="1719" spans="2:12">
      <c r="B1719" s="333"/>
      <c r="C1719" s="542"/>
      <c r="D1719" s="558"/>
      <c r="E1719" s="551"/>
      <c r="F1719" s="559"/>
      <c r="G1719" s="368"/>
      <c r="H1719" s="552"/>
      <c r="I1719" s="338"/>
      <c r="J1719" s="338"/>
      <c r="K1719" s="385"/>
      <c r="L1719" s="386"/>
    </row>
    <row r="1720" spans="2:12">
      <c r="B1720" s="333"/>
      <c r="C1720" s="542"/>
      <c r="D1720" s="558"/>
      <c r="E1720" s="551"/>
      <c r="F1720" s="559"/>
      <c r="G1720" s="368"/>
      <c r="H1720" s="552"/>
      <c r="I1720" s="338"/>
      <c r="J1720" s="360"/>
      <c r="K1720" s="385"/>
      <c r="L1720" s="386"/>
    </row>
    <row r="1721" spans="2:12">
      <c r="B1721" s="333"/>
      <c r="C1721" s="542"/>
      <c r="D1721" s="558"/>
      <c r="E1721" s="551"/>
      <c r="F1721" s="559"/>
      <c r="G1721" s="368"/>
      <c r="H1721" s="552"/>
      <c r="I1721" s="338"/>
      <c r="J1721" s="360"/>
      <c r="K1721" s="385"/>
      <c r="L1721" s="386"/>
    </row>
    <row r="1722" spans="2:12">
      <c r="B1722" s="333"/>
      <c r="C1722" s="554"/>
      <c r="D1722" s="550"/>
      <c r="E1722" s="542"/>
      <c r="F1722" s="548"/>
      <c r="G1722" s="368"/>
      <c r="H1722" s="552"/>
      <c r="I1722" s="338"/>
      <c r="J1722" s="360"/>
      <c r="K1722" s="385"/>
      <c r="L1722" s="386"/>
    </row>
    <row r="1723" spans="2:12">
      <c r="B1723" s="333"/>
      <c r="C1723" s="554"/>
      <c r="D1723" s="550"/>
      <c r="E1723" s="542"/>
      <c r="F1723" s="548"/>
      <c r="G1723" s="368"/>
      <c r="H1723" s="552"/>
      <c r="I1723" s="338"/>
      <c r="J1723" s="360"/>
      <c r="K1723" s="385"/>
      <c r="L1723" s="386"/>
    </row>
    <row r="1724" spans="2:12">
      <c r="B1724" s="333"/>
      <c r="C1724" s="554"/>
      <c r="D1724" s="550"/>
      <c r="E1724" s="542"/>
      <c r="F1724" s="548"/>
      <c r="G1724" s="368"/>
      <c r="H1724" s="552"/>
      <c r="I1724" s="338"/>
      <c r="J1724" s="360"/>
      <c r="K1724" s="385"/>
      <c r="L1724" s="386"/>
    </row>
    <row r="1725" spans="2:12">
      <c r="B1725" s="333"/>
      <c r="C1725" s="554"/>
      <c r="D1725" s="550"/>
      <c r="E1725" s="542"/>
      <c r="F1725" s="548"/>
      <c r="G1725" s="368"/>
      <c r="H1725" s="552"/>
      <c r="I1725" s="338"/>
      <c r="J1725" s="360"/>
      <c r="K1725" s="385"/>
      <c r="L1725" s="386"/>
    </row>
    <row r="1726" spans="2:12">
      <c r="B1726" s="333"/>
      <c r="C1726" s="554"/>
      <c r="D1726" s="550"/>
      <c r="E1726" s="551"/>
      <c r="F1726" s="548"/>
      <c r="G1726" s="368"/>
      <c r="H1726" s="552"/>
      <c r="I1726" s="338"/>
      <c r="J1726" s="360"/>
      <c r="K1726" s="385"/>
      <c r="L1726" s="386"/>
    </row>
    <row r="1727" spans="2:12">
      <c r="B1727" s="333"/>
      <c r="C1727" s="554"/>
      <c r="D1727" s="550"/>
      <c r="E1727" s="551"/>
      <c r="F1727" s="548"/>
      <c r="G1727" s="368"/>
      <c r="H1727" s="552"/>
      <c r="I1727" s="338"/>
      <c r="J1727" s="360"/>
      <c r="K1727" s="385"/>
      <c r="L1727" s="386"/>
    </row>
    <row r="1728" spans="2:12">
      <c r="B1728" s="333"/>
      <c r="C1728" s="554"/>
      <c r="D1728" s="550"/>
      <c r="E1728" s="551"/>
      <c r="F1728" s="548"/>
      <c r="G1728" s="368"/>
      <c r="H1728" s="552"/>
      <c r="I1728" s="338"/>
      <c r="J1728" s="338"/>
      <c r="K1728" s="385"/>
      <c r="L1728" s="386"/>
    </row>
    <row r="1729" spans="2:12">
      <c r="B1729" s="333"/>
      <c r="C1729" s="554"/>
      <c r="D1729" s="550"/>
      <c r="E1729" s="551"/>
      <c r="F1729" s="548"/>
      <c r="G1729" s="368"/>
      <c r="H1729" s="552"/>
      <c r="I1729" s="338"/>
      <c r="J1729" s="360"/>
      <c r="K1729" s="385"/>
      <c r="L1729" s="386"/>
    </row>
    <row r="1730" spans="2:12">
      <c r="B1730" s="333"/>
      <c r="C1730" s="554"/>
      <c r="D1730" s="472"/>
      <c r="E1730" s="334"/>
      <c r="F1730" s="548"/>
      <c r="G1730" s="368"/>
      <c r="H1730" s="552"/>
      <c r="I1730" s="338"/>
      <c r="J1730" s="360"/>
      <c r="K1730" s="385"/>
      <c r="L1730" s="386"/>
    </row>
    <row r="1731" spans="2:12">
      <c r="B1731" s="333"/>
      <c r="C1731" s="554"/>
      <c r="D1731" s="550"/>
      <c r="E1731" s="551"/>
      <c r="F1731" s="548"/>
      <c r="G1731" s="368"/>
      <c r="H1731" s="552"/>
      <c r="I1731" s="338"/>
      <c r="J1731" s="360"/>
      <c r="K1731" s="385"/>
      <c r="L1731" s="386"/>
    </row>
    <row r="1732" spans="2:12">
      <c r="B1732" s="333"/>
      <c r="C1732" s="554"/>
      <c r="D1732" s="550"/>
      <c r="E1732" s="551"/>
      <c r="F1732" s="548"/>
      <c r="G1732" s="368"/>
      <c r="H1732" s="552"/>
      <c r="I1732" s="338"/>
      <c r="J1732" s="360"/>
      <c r="K1732" s="385"/>
      <c r="L1732" s="386"/>
    </row>
    <row r="1733" spans="2:12">
      <c r="B1733" s="333"/>
      <c r="C1733" s="554"/>
      <c r="D1733" s="550"/>
      <c r="E1733" s="551"/>
      <c r="F1733" s="548"/>
      <c r="G1733" s="368"/>
      <c r="H1733" s="552"/>
      <c r="I1733" s="338"/>
      <c r="J1733" s="338"/>
      <c r="K1733" s="385"/>
      <c r="L1733" s="386"/>
    </row>
    <row r="1734" spans="2:12">
      <c r="B1734" s="333"/>
      <c r="C1734" s="554"/>
      <c r="D1734" s="550"/>
      <c r="E1734" s="551"/>
      <c r="F1734" s="548"/>
      <c r="G1734" s="368"/>
      <c r="H1734" s="552"/>
      <c r="I1734" s="338"/>
      <c r="J1734" s="338"/>
      <c r="K1734" s="385"/>
      <c r="L1734" s="386"/>
    </row>
    <row r="1735" spans="2:12">
      <c r="B1735" s="333"/>
      <c r="C1735" s="308"/>
      <c r="D1735" s="550"/>
      <c r="E1735" s="334"/>
      <c r="F1735" s="560"/>
      <c r="G1735" s="368"/>
      <c r="H1735" s="561"/>
      <c r="I1735" s="527"/>
      <c r="J1735" s="527"/>
      <c r="K1735" s="385"/>
      <c r="L1735" s="386"/>
    </row>
    <row r="1736" spans="2:12">
      <c r="B1736" s="333"/>
      <c r="C1736" s="389"/>
      <c r="D1736" s="550"/>
      <c r="E1736" s="551"/>
      <c r="F1736" s="389"/>
      <c r="G1736" s="368"/>
      <c r="H1736" s="552"/>
      <c r="I1736" s="351"/>
      <c r="J1736" s="351"/>
      <c r="K1736" s="385"/>
      <c r="L1736" s="386"/>
    </row>
    <row r="1737" spans="2:12">
      <c r="B1737" s="333"/>
      <c r="C1737" s="389"/>
      <c r="D1737" s="550"/>
      <c r="E1737" s="551"/>
      <c r="F1737" s="389"/>
      <c r="G1737" s="368"/>
      <c r="H1737" s="552"/>
      <c r="I1737" s="351"/>
      <c r="J1737" s="360"/>
      <c r="K1737" s="385"/>
      <c r="L1737" s="386"/>
    </row>
    <row r="1738" spans="2:12">
      <c r="B1738" s="333"/>
      <c r="C1738" s="389"/>
      <c r="D1738" s="550"/>
      <c r="E1738" s="551"/>
      <c r="F1738" s="389"/>
      <c r="G1738" s="368"/>
      <c r="H1738" s="552"/>
      <c r="I1738" s="351"/>
      <c r="J1738" s="351"/>
      <c r="K1738" s="385"/>
      <c r="L1738" s="386"/>
    </row>
    <row r="1739" spans="2:12">
      <c r="B1739" s="333"/>
      <c r="C1739" s="389"/>
      <c r="D1739" s="550"/>
      <c r="E1739" s="551"/>
      <c r="F1739" s="389"/>
      <c r="G1739" s="368"/>
      <c r="H1739" s="552"/>
      <c r="I1739" s="351"/>
      <c r="J1739" s="351"/>
      <c r="K1739" s="385"/>
      <c r="L1739" s="386"/>
    </row>
    <row r="1740" spans="2:12">
      <c r="B1740" s="354"/>
      <c r="C1740" s="389"/>
      <c r="D1740" s="550"/>
      <c r="E1740" s="551"/>
      <c r="F1740" s="389"/>
      <c r="G1740" s="368"/>
      <c r="H1740" s="552"/>
      <c r="I1740" s="351"/>
      <c r="J1740" s="351"/>
      <c r="K1740" s="385"/>
      <c r="L1740" s="386"/>
    </row>
    <row r="1741" spans="2:12">
      <c r="B1741" s="428"/>
      <c r="C1741" s="332"/>
      <c r="D1741" s="333"/>
      <c r="E1741" s="562"/>
      <c r="F1741" s="563"/>
      <c r="G1741" s="368"/>
      <c r="H1741" s="429"/>
      <c r="I1741" s="338"/>
      <c r="J1741" s="338"/>
      <c r="K1741" s="385"/>
      <c r="L1741" s="386"/>
    </row>
    <row r="1742" spans="2:12">
      <c r="B1742" s="428"/>
      <c r="C1742" s="332"/>
      <c r="D1742" s="333"/>
      <c r="E1742" s="562"/>
      <c r="F1742" s="563"/>
      <c r="G1742" s="368"/>
      <c r="H1742" s="429"/>
      <c r="I1742" s="338"/>
      <c r="J1742" s="338"/>
      <c r="K1742" s="385"/>
      <c r="L1742" s="386"/>
    </row>
    <row r="1743" spans="2:12">
      <c r="B1743" s="428"/>
      <c r="C1743" s="332"/>
      <c r="D1743" s="333"/>
      <c r="E1743" s="562"/>
      <c r="F1743" s="563"/>
      <c r="G1743" s="368"/>
      <c r="H1743" s="429"/>
      <c r="I1743" s="338"/>
      <c r="J1743" s="338"/>
      <c r="K1743" s="385"/>
      <c r="L1743" s="386"/>
    </row>
    <row r="1744" spans="2:12">
      <c r="B1744" s="428"/>
      <c r="C1744" s="332"/>
      <c r="D1744" s="333"/>
      <c r="E1744" s="562"/>
      <c r="F1744" s="563"/>
      <c r="G1744" s="368"/>
      <c r="H1744" s="429"/>
      <c r="I1744" s="338"/>
      <c r="J1744" s="338"/>
      <c r="K1744" s="385"/>
      <c r="L1744" s="386"/>
    </row>
    <row r="1745" spans="2:12">
      <c r="B1745" s="428"/>
      <c r="C1745" s="332"/>
      <c r="D1745" s="333"/>
      <c r="E1745" s="562"/>
      <c r="F1745" s="563"/>
      <c r="G1745" s="368"/>
      <c r="H1745" s="429"/>
      <c r="I1745" s="338"/>
      <c r="J1745" s="338"/>
      <c r="K1745" s="385"/>
      <c r="L1745" s="386"/>
    </row>
    <row r="1746" spans="2:12">
      <c r="B1746" s="428"/>
      <c r="C1746" s="332"/>
      <c r="D1746" s="333"/>
      <c r="E1746" s="562"/>
      <c r="F1746" s="563"/>
      <c r="G1746" s="368"/>
      <c r="H1746" s="429"/>
      <c r="I1746" s="338"/>
      <c r="J1746" s="338"/>
      <c r="K1746" s="385"/>
      <c r="L1746" s="386"/>
    </row>
    <row r="1747" spans="2:12">
      <c r="B1747" s="428"/>
      <c r="C1747" s="332"/>
      <c r="D1747" s="333"/>
      <c r="E1747" s="562"/>
      <c r="F1747" s="563"/>
      <c r="G1747" s="368"/>
      <c r="H1747" s="429"/>
      <c r="I1747" s="338"/>
      <c r="J1747" s="338"/>
      <c r="K1747" s="385"/>
      <c r="L1747" s="386"/>
    </row>
    <row r="1748" spans="2:12">
      <c r="B1748" s="428"/>
      <c r="C1748" s="332"/>
      <c r="D1748" s="333"/>
      <c r="E1748" s="562"/>
      <c r="F1748" s="563"/>
      <c r="G1748" s="368"/>
      <c r="H1748" s="429"/>
      <c r="I1748" s="338"/>
      <c r="J1748" s="338"/>
      <c r="K1748" s="385"/>
      <c r="L1748" s="386"/>
    </row>
    <row r="1749" spans="2:12">
      <c r="B1749" s="428"/>
      <c r="C1749" s="332"/>
      <c r="D1749" s="333"/>
      <c r="E1749" s="562"/>
      <c r="F1749" s="563"/>
      <c r="G1749" s="368"/>
      <c r="H1749" s="429"/>
      <c r="I1749" s="338"/>
      <c r="J1749" s="338"/>
      <c r="K1749" s="385"/>
      <c r="L1749" s="386"/>
    </row>
    <row r="1750" spans="2:12">
      <c r="B1750" s="564"/>
      <c r="C1750" s="565"/>
      <c r="D1750" s="566"/>
      <c r="E1750" s="565"/>
      <c r="F1750" s="565"/>
      <c r="G1750" s="368"/>
      <c r="H1750" s="567"/>
      <c r="I1750" s="568"/>
      <c r="J1750" s="360"/>
      <c r="K1750" s="385"/>
      <c r="L1750" s="386"/>
    </row>
    <row r="1751" spans="2:12">
      <c r="B1751" s="564"/>
      <c r="C1751" s="565"/>
      <c r="D1751" s="566"/>
      <c r="E1751" s="565"/>
      <c r="F1751" s="565"/>
      <c r="G1751" s="368"/>
      <c r="H1751" s="567"/>
      <c r="I1751" s="568"/>
      <c r="J1751" s="360"/>
      <c r="K1751" s="385"/>
      <c r="L1751" s="386"/>
    </row>
    <row r="1752" spans="2:12">
      <c r="B1752" s="350"/>
      <c r="C1752" s="349"/>
      <c r="D1752" s="353"/>
      <c r="E1752" s="569"/>
      <c r="F1752" s="570"/>
      <c r="G1752" s="368"/>
      <c r="H1752" s="366"/>
      <c r="I1752" s="351"/>
      <c r="J1752" s="360"/>
      <c r="K1752" s="385"/>
      <c r="L1752" s="386"/>
    </row>
    <row r="1753" spans="2:12">
      <c r="B1753" s="350"/>
      <c r="C1753" s="349"/>
      <c r="D1753" s="353"/>
      <c r="E1753" s="569"/>
      <c r="F1753" s="570"/>
      <c r="G1753" s="368"/>
      <c r="H1753" s="366"/>
      <c r="I1753" s="351"/>
      <c r="J1753" s="360"/>
      <c r="K1753" s="385"/>
      <c r="L1753" s="386"/>
    </row>
    <row r="1754" spans="2:12">
      <c r="B1754" s="350"/>
      <c r="C1754" s="349"/>
      <c r="D1754" s="353"/>
      <c r="E1754" s="569"/>
      <c r="F1754" s="570"/>
      <c r="G1754" s="368"/>
      <c r="H1754" s="366"/>
      <c r="I1754" s="351"/>
      <c r="J1754" s="360"/>
      <c r="K1754" s="385"/>
      <c r="L1754" s="386"/>
    </row>
    <row r="1755" spans="2:12">
      <c r="B1755" s="350"/>
      <c r="C1755" s="349"/>
      <c r="D1755" s="353"/>
      <c r="E1755" s="569"/>
      <c r="F1755" s="570"/>
      <c r="G1755" s="368"/>
      <c r="H1755" s="366"/>
      <c r="I1755" s="351"/>
      <c r="J1755" s="360"/>
      <c r="K1755" s="385"/>
      <c r="L1755" s="386"/>
    </row>
    <row r="1756" spans="2:12">
      <c r="B1756" s="350"/>
      <c r="C1756" s="349"/>
      <c r="D1756" s="353"/>
      <c r="E1756" s="569"/>
      <c r="F1756" s="570"/>
      <c r="G1756" s="368"/>
      <c r="H1756" s="366"/>
      <c r="I1756" s="351"/>
      <c r="J1756" s="360"/>
      <c r="K1756" s="385"/>
      <c r="L1756" s="386"/>
    </row>
    <row r="1757" spans="2:12">
      <c r="B1757" s="350"/>
      <c r="C1757" s="349"/>
      <c r="D1757" s="353"/>
      <c r="E1757" s="569"/>
      <c r="F1757" s="570"/>
      <c r="G1757" s="368"/>
      <c r="H1757" s="571"/>
      <c r="I1757" s="351"/>
      <c r="J1757" s="360"/>
      <c r="K1757" s="385"/>
      <c r="L1757" s="386"/>
    </row>
    <row r="1758" spans="2:12">
      <c r="B1758" s="350"/>
      <c r="C1758" s="332"/>
      <c r="D1758" s="333"/>
      <c r="E1758" s="569"/>
      <c r="F1758" s="570"/>
      <c r="G1758" s="368"/>
      <c r="H1758" s="572"/>
      <c r="I1758" s="568"/>
      <c r="J1758" s="568"/>
      <c r="K1758" s="385"/>
      <c r="L1758" s="386"/>
    </row>
    <row r="1759" spans="2:12">
      <c r="B1759" s="350"/>
      <c r="C1759" s="349"/>
      <c r="D1759" s="353"/>
      <c r="E1759" s="569"/>
      <c r="F1759" s="570"/>
      <c r="G1759" s="368"/>
      <c r="H1759" s="571"/>
      <c r="I1759" s="351"/>
      <c r="J1759" s="360"/>
      <c r="K1759" s="385"/>
      <c r="L1759" s="386"/>
    </row>
    <row r="1760" spans="2:12">
      <c r="B1760" s="350"/>
      <c r="C1760" s="349"/>
      <c r="D1760" s="353"/>
      <c r="E1760" s="569"/>
      <c r="F1760" s="570"/>
      <c r="G1760" s="368"/>
      <c r="H1760" s="571"/>
      <c r="I1760" s="351"/>
      <c r="J1760" s="360"/>
      <c r="K1760" s="385"/>
      <c r="L1760" s="386"/>
    </row>
    <row r="1761" spans="2:12">
      <c r="B1761" s="350"/>
      <c r="C1761" s="349"/>
      <c r="D1761" s="353"/>
      <c r="E1761" s="569"/>
      <c r="F1761" s="570"/>
      <c r="G1761" s="368"/>
      <c r="H1761" s="571"/>
      <c r="I1761" s="351"/>
      <c r="J1761" s="360"/>
      <c r="K1761" s="385"/>
      <c r="L1761" s="386"/>
    </row>
    <row r="1762" spans="2:12">
      <c r="B1762" s="350"/>
      <c r="C1762" s="332"/>
      <c r="D1762" s="353"/>
      <c r="E1762" s="569"/>
      <c r="F1762" s="570"/>
      <c r="G1762" s="368"/>
      <c r="H1762" s="552"/>
      <c r="I1762" s="351"/>
      <c r="J1762" s="360"/>
      <c r="K1762" s="385"/>
      <c r="L1762" s="386"/>
    </row>
    <row r="1763" spans="2:12">
      <c r="B1763" s="350"/>
      <c r="C1763" s="349"/>
      <c r="D1763" s="353"/>
      <c r="E1763" s="569"/>
      <c r="F1763" s="570"/>
      <c r="G1763" s="368"/>
      <c r="H1763" s="552"/>
      <c r="I1763" s="351"/>
      <c r="J1763" s="360"/>
      <c r="K1763" s="385"/>
      <c r="L1763" s="386"/>
    </row>
    <row r="1764" spans="2:12">
      <c r="B1764" s="350"/>
      <c r="C1764" s="573"/>
      <c r="D1764" s="574"/>
      <c r="E1764" s="569"/>
      <c r="F1764" s="570"/>
      <c r="G1764" s="368"/>
      <c r="H1764" s="425"/>
      <c r="I1764" s="351"/>
      <c r="J1764" s="351"/>
      <c r="K1764" s="385"/>
      <c r="L1764" s="386"/>
    </row>
    <row r="1765" spans="2:12">
      <c r="B1765" s="350"/>
      <c r="C1765" s="573"/>
      <c r="D1765" s="575"/>
      <c r="E1765" s="569"/>
      <c r="F1765" s="570"/>
      <c r="G1765" s="368"/>
      <c r="H1765" s="488"/>
      <c r="I1765" s="351"/>
      <c r="J1765" s="360"/>
      <c r="K1765" s="385"/>
      <c r="L1765" s="386"/>
    </row>
    <row r="1766" spans="2:12">
      <c r="B1766" s="350"/>
      <c r="C1766" s="573"/>
      <c r="D1766" s="575"/>
      <c r="E1766" s="569"/>
      <c r="F1766" s="570"/>
      <c r="G1766" s="368"/>
      <c r="H1766" s="488"/>
      <c r="I1766" s="351"/>
      <c r="J1766" s="360"/>
      <c r="K1766" s="385"/>
      <c r="L1766" s="386"/>
    </row>
    <row r="1767" spans="2:12">
      <c r="B1767" s="350"/>
      <c r="C1767" s="573"/>
      <c r="D1767" s="575"/>
      <c r="E1767" s="569"/>
      <c r="F1767" s="570"/>
      <c r="G1767" s="368"/>
      <c r="H1767" s="488"/>
      <c r="I1767" s="351"/>
      <c r="J1767" s="360"/>
      <c r="K1767" s="385"/>
      <c r="L1767" s="386"/>
    </row>
    <row r="1768" spans="2:12">
      <c r="B1768" s="350"/>
      <c r="C1768" s="332"/>
      <c r="D1768" s="353"/>
      <c r="E1768" s="569"/>
      <c r="F1768" s="570"/>
      <c r="G1768" s="368"/>
      <c r="H1768" s="488"/>
      <c r="I1768" s="351"/>
      <c r="J1768" s="360"/>
      <c r="K1768" s="385"/>
      <c r="L1768" s="386"/>
    </row>
    <row r="1769" spans="2:12">
      <c r="B1769" s="350"/>
      <c r="C1769" s="349"/>
      <c r="D1769" s="353"/>
      <c r="E1769" s="569"/>
      <c r="F1769" s="563"/>
      <c r="G1769" s="368"/>
      <c r="H1769" s="571"/>
      <c r="I1769" s="351"/>
      <c r="J1769" s="351"/>
      <c r="K1769" s="385"/>
      <c r="L1769" s="386"/>
    </row>
    <row r="1770" spans="2:12">
      <c r="B1770" s="350"/>
      <c r="C1770" s="332"/>
      <c r="D1770" s="333"/>
      <c r="E1770" s="569"/>
      <c r="F1770" s="570"/>
      <c r="G1770" s="368"/>
      <c r="H1770" s="572"/>
      <c r="I1770" s="351"/>
      <c r="J1770" s="351"/>
      <c r="K1770" s="385"/>
      <c r="L1770" s="386"/>
    </row>
    <row r="1771" spans="2:12">
      <c r="B1771" s="350"/>
      <c r="C1771" s="332"/>
      <c r="D1771" s="333"/>
      <c r="E1771" s="569"/>
      <c r="F1771" s="570"/>
      <c r="G1771" s="368"/>
      <c r="H1771" s="572"/>
      <c r="I1771" s="351"/>
      <c r="J1771" s="351"/>
      <c r="K1771" s="385"/>
      <c r="L1771" s="386"/>
    </row>
    <row r="1772" spans="2:12">
      <c r="B1772" s="350"/>
      <c r="C1772" s="349"/>
      <c r="D1772" s="353"/>
      <c r="E1772" s="569"/>
      <c r="F1772" s="570"/>
      <c r="G1772" s="368"/>
      <c r="H1772" s="571"/>
      <c r="I1772" s="351"/>
      <c r="J1772" s="351"/>
      <c r="K1772" s="385"/>
      <c r="L1772" s="386"/>
    </row>
    <row r="1773" spans="2:12">
      <c r="B1773" s="350"/>
      <c r="C1773" s="349"/>
      <c r="D1773" s="353"/>
      <c r="E1773" s="569"/>
      <c r="F1773" s="570"/>
      <c r="G1773" s="368"/>
      <c r="H1773" s="571"/>
      <c r="I1773" s="351"/>
      <c r="J1773" s="351"/>
      <c r="K1773" s="385"/>
      <c r="L1773" s="386"/>
    </row>
    <row r="1774" spans="2:12">
      <c r="B1774" s="350"/>
      <c r="C1774" s="349"/>
      <c r="D1774" s="353"/>
      <c r="E1774" s="569"/>
      <c r="F1774" s="570"/>
      <c r="G1774" s="368"/>
      <c r="H1774" s="571"/>
      <c r="I1774" s="351"/>
      <c r="J1774" s="351"/>
      <c r="K1774" s="385"/>
      <c r="L1774" s="386"/>
    </row>
    <row r="1775" spans="2:12">
      <c r="B1775" s="564"/>
      <c r="C1775" s="565"/>
      <c r="D1775" s="566"/>
      <c r="E1775" s="565"/>
      <c r="F1775" s="565"/>
      <c r="G1775" s="368"/>
      <c r="H1775" s="567"/>
      <c r="I1775" s="351"/>
      <c r="J1775" s="360"/>
      <c r="K1775" s="385"/>
      <c r="L1775" s="386"/>
    </row>
    <row r="1776" spans="2:12">
      <c r="B1776" s="350"/>
      <c r="C1776" s="573"/>
      <c r="D1776" s="575"/>
      <c r="E1776" s="569"/>
      <c r="F1776" s="570"/>
      <c r="G1776" s="368"/>
      <c r="H1776" s="488"/>
      <c r="I1776" s="351"/>
      <c r="J1776" s="360"/>
      <c r="K1776" s="385"/>
      <c r="L1776" s="386"/>
    </row>
    <row r="1777" spans="2:12">
      <c r="B1777" s="350"/>
      <c r="C1777" s="573"/>
      <c r="D1777" s="575"/>
      <c r="E1777" s="569"/>
      <c r="F1777" s="570"/>
      <c r="G1777" s="368"/>
      <c r="H1777" s="488"/>
      <c r="I1777" s="351"/>
      <c r="J1777" s="360"/>
      <c r="K1777" s="385"/>
      <c r="L1777" s="386"/>
    </row>
    <row r="1778" spans="2:12">
      <c r="B1778" s="350"/>
      <c r="C1778" s="573"/>
      <c r="D1778" s="575"/>
      <c r="E1778" s="569"/>
      <c r="F1778" s="570"/>
      <c r="G1778" s="368"/>
      <c r="H1778" s="488"/>
      <c r="I1778" s="351"/>
      <c r="J1778" s="360"/>
      <c r="K1778" s="385"/>
      <c r="L1778" s="386"/>
    </row>
    <row r="1779" spans="2:12">
      <c r="B1779" s="350"/>
      <c r="C1779" s="349"/>
      <c r="D1779" s="353"/>
      <c r="E1779" s="569"/>
      <c r="F1779" s="570"/>
      <c r="G1779" s="368"/>
      <c r="H1779" s="571"/>
      <c r="I1779" s="568"/>
      <c r="J1779" s="360"/>
      <c r="K1779" s="385"/>
      <c r="L1779" s="386"/>
    </row>
    <row r="1780" spans="2:12">
      <c r="B1780" s="350"/>
      <c r="C1780" s="573"/>
      <c r="D1780" s="575"/>
      <c r="E1780" s="569"/>
      <c r="F1780" s="570"/>
      <c r="G1780" s="368"/>
      <c r="H1780" s="488"/>
      <c r="I1780" s="351"/>
      <c r="J1780" s="360"/>
      <c r="K1780" s="385"/>
      <c r="L1780" s="386"/>
    </row>
    <row r="1781" spans="2:12">
      <c r="B1781" s="350"/>
      <c r="C1781" s="573"/>
      <c r="D1781" s="575"/>
      <c r="E1781" s="569"/>
      <c r="F1781" s="570"/>
      <c r="G1781" s="368"/>
      <c r="H1781" s="488"/>
      <c r="I1781" s="351"/>
      <c r="J1781" s="360"/>
      <c r="K1781" s="385"/>
      <c r="L1781" s="386"/>
    </row>
    <row r="1782" spans="2:12">
      <c r="B1782" s="350"/>
      <c r="C1782" s="573"/>
      <c r="D1782" s="575"/>
      <c r="E1782" s="569"/>
      <c r="F1782" s="570"/>
      <c r="G1782" s="368"/>
      <c r="H1782" s="488"/>
      <c r="I1782" s="351"/>
      <c r="J1782" s="360"/>
      <c r="K1782" s="385"/>
      <c r="L1782" s="386"/>
    </row>
    <row r="1783" spans="2:12">
      <c r="B1783" s="350"/>
      <c r="C1783" s="349"/>
      <c r="D1783" s="353"/>
      <c r="E1783" s="569"/>
      <c r="F1783" s="570"/>
      <c r="G1783" s="368"/>
      <c r="H1783" s="571"/>
      <c r="I1783" s="568"/>
      <c r="J1783" s="360"/>
      <c r="K1783" s="385"/>
      <c r="L1783" s="386"/>
    </row>
    <row r="1784" spans="2:12">
      <c r="B1784" s="350"/>
      <c r="C1784" s="349"/>
      <c r="D1784" s="353"/>
      <c r="E1784" s="569"/>
      <c r="F1784" s="570"/>
      <c r="G1784" s="368"/>
      <c r="H1784" s="571"/>
      <c r="I1784" s="568"/>
      <c r="J1784" s="360"/>
      <c r="K1784" s="385"/>
      <c r="L1784" s="386"/>
    </row>
    <row r="1785" spans="2:12">
      <c r="B1785" s="350"/>
      <c r="C1785" s="573"/>
      <c r="D1785" s="575"/>
      <c r="E1785" s="569"/>
      <c r="F1785" s="570"/>
      <c r="G1785" s="368"/>
      <c r="H1785" s="488"/>
      <c r="I1785" s="351"/>
      <c r="J1785" s="360"/>
      <c r="K1785" s="385"/>
      <c r="L1785" s="386"/>
    </row>
    <row r="1786" spans="2:12">
      <c r="B1786" s="350"/>
      <c r="C1786" s="349"/>
      <c r="D1786" s="353"/>
      <c r="E1786" s="569"/>
      <c r="F1786" s="570"/>
      <c r="G1786" s="368"/>
      <c r="H1786" s="571"/>
      <c r="I1786" s="568"/>
      <c r="J1786" s="360"/>
      <c r="K1786" s="385"/>
      <c r="L1786" s="386"/>
    </row>
    <row r="1787" spans="2:12">
      <c r="B1787" s="350"/>
      <c r="C1787" s="349"/>
      <c r="D1787" s="353"/>
      <c r="E1787" s="569"/>
      <c r="F1787" s="570"/>
      <c r="G1787" s="368"/>
      <c r="H1787" s="571"/>
      <c r="I1787" s="568"/>
      <c r="J1787" s="360"/>
      <c r="K1787" s="385"/>
      <c r="L1787" s="386"/>
    </row>
    <row r="1788" spans="2:12">
      <c r="B1788" s="350"/>
      <c r="C1788" s="349"/>
      <c r="D1788" s="353"/>
      <c r="E1788" s="569"/>
      <c r="F1788" s="570"/>
      <c r="G1788" s="368"/>
      <c r="H1788" s="571"/>
      <c r="I1788" s="568"/>
      <c r="J1788" s="360"/>
      <c r="K1788" s="385"/>
      <c r="L1788" s="386"/>
    </row>
    <row r="1789" spans="2:12">
      <c r="B1789" s="350"/>
      <c r="C1789" s="573"/>
      <c r="D1789" s="575"/>
      <c r="E1789" s="569"/>
      <c r="F1789" s="570"/>
      <c r="G1789" s="368"/>
      <c r="H1789" s="488"/>
      <c r="I1789" s="351"/>
      <c r="J1789" s="360"/>
      <c r="K1789" s="385"/>
      <c r="L1789" s="386"/>
    </row>
    <row r="1790" spans="2:12">
      <c r="B1790" s="350"/>
      <c r="C1790" s="349"/>
      <c r="D1790" s="353"/>
      <c r="E1790" s="569"/>
      <c r="F1790" s="570"/>
      <c r="G1790" s="368"/>
      <c r="H1790" s="571"/>
      <c r="I1790" s="568"/>
      <c r="J1790" s="360"/>
      <c r="K1790" s="385"/>
      <c r="L1790" s="386"/>
    </row>
    <row r="1791" spans="2:12">
      <c r="B1791" s="350"/>
      <c r="C1791" s="349"/>
      <c r="D1791" s="353"/>
      <c r="E1791" s="569"/>
      <c r="F1791" s="570"/>
      <c r="G1791" s="368"/>
      <c r="H1791" s="571"/>
      <c r="I1791" s="568"/>
      <c r="J1791" s="360"/>
      <c r="K1791" s="385"/>
      <c r="L1791" s="386"/>
    </row>
    <row r="1792" spans="2:12">
      <c r="B1792" s="350"/>
      <c r="C1792" s="349"/>
      <c r="D1792" s="353"/>
      <c r="E1792" s="569"/>
      <c r="F1792" s="570"/>
      <c r="G1792" s="368"/>
      <c r="H1792" s="571"/>
      <c r="I1792" s="351"/>
      <c r="J1792" s="360"/>
      <c r="K1792" s="385"/>
      <c r="L1792" s="386"/>
    </row>
    <row r="1793" spans="2:12">
      <c r="B1793" s="350"/>
      <c r="C1793" s="349"/>
      <c r="D1793" s="353"/>
      <c r="E1793" s="569"/>
      <c r="F1793" s="570"/>
      <c r="G1793" s="368"/>
      <c r="H1793" s="571"/>
      <c r="I1793" s="351"/>
      <c r="J1793" s="360"/>
      <c r="K1793" s="385"/>
      <c r="L1793" s="386"/>
    </row>
    <row r="1794" spans="2:12">
      <c r="B1794" s="350"/>
      <c r="C1794" s="349"/>
      <c r="D1794" s="353"/>
      <c r="E1794" s="569"/>
      <c r="F1794" s="570"/>
      <c r="G1794" s="368"/>
      <c r="H1794" s="571"/>
      <c r="I1794" s="568"/>
      <c r="J1794" s="360"/>
      <c r="K1794" s="385"/>
      <c r="L1794" s="386"/>
    </row>
    <row r="1795" spans="2:12">
      <c r="B1795" s="350"/>
      <c r="C1795" s="349"/>
      <c r="D1795" s="353"/>
      <c r="E1795" s="569"/>
      <c r="F1795" s="570"/>
      <c r="G1795" s="368"/>
      <c r="H1795" s="571"/>
      <c r="I1795" s="568"/>
      <c r="J1795" s="360"/>
      <c r="K1795" s="385"/>
      <c r="L1795" s="386"/>
    </row>
    <row r="1796" spans="2:12">
      <c r="B1796" s="350"/>
      <c r="C1796" s="349"/>
      <c r="D1796" s="353"/>
      <c r="E1796" s="569"/>
      <c r="F1796" s="570"/>
      <c r="G1796" s="368"/>
      <c r="H1796" s="571"/>
      <c r="I1796" s="568"/>
      <c r="J1796" s="360"/>
      <c r="K1796" s="385"/>
      <c r="L1796" s="386"/>
    </row>
    <row r="1797" spans="2:12">
      <c r="B1797" s="350"/>
      <c r="C1797" s="349"/>
      <c r="D1797" s="353"/>
      <c r="E1797" s="569"/>
      <c r="F1797" s="570"/>
      <c r="G1797" s="368"/>
      <c r="H1797" s="571"/>
      <c r="I1797" s="426"/>
      <c r="J1797" s="426"/>
      <c r="K1797" s="385"/>
      <c r="L1797" s="386"/>
    </row>
    <row r="1798" spans="2:12">
      <c r="B1798" s="350"/>
      <c r="C1798" s="349"/>
      <c r="D1798" s="353"/>
      <c r="E1798" s="569"/>
      <c r="F1798" s="570"/>
      <c r="G1798" s="368"/>
      <c r="H1798" s="571"/>
      <c r="I1798" s="426"/>
      <c r="J1798" s="426"/>
      <c r="K1798" s="385"/>
      <c r="L1798" s="386"/>
    </row>
    <row r="1799" spans="2:12">
      <c r="B1799" s="350"/>
      <c r="C1799" s="349"/>
      <c r="D1799" s="353"/>
      <c r="E1799" s="569"/>
      <c r="F1799" s="570"/>
      <c r="G1799" s="368"/>
      <c r="H1799" s="552"/>
      <c r="I1799" s="351"/>
      <c r="J1799" s="360"/>
      <c r="K1799" s="385"/>
      <c r="L1799" s="386"/>
    </row>
    <row r="1800" spans="2:12">
      <c r="B1800" s="350"/>
      <c r="C1800" s="364"/>
      <c r="D1800" s="365"/>
      <c r="E1800" s="569"/>
      <c r="F1800" s="358"/>
      <c r="G1800" s="368"/>
      <c r="H1800" s="552"/>
      <c r="I1800" s="360"/>
      <c r="J1800" s="360"/>
      <c r="K1800" s="385"/>
      <c r="L1800" s="386"/>
    </row>
    <row r="1801" spans="2:12">
      <c r="B1801" s="350"/>
      <c r="C1801" s="364"/>
      <c r="D1801" s="365"/>
      <c r="E1801" s="569"/>
      <c r="F1801" s="358"/>
      <c r="G1801" s="368"/>
      <c r="H1801" s="552"/>
      <c r="I1801" s="360"/>
      <c r="J1801" s="360"/>
      <c r="K1801" s="385"/>
      <c r="L1801" s="386"/>
    </row>
    <row r="1802" spans="2:12">
      <c r="B1802" s="350"/>
      <c r="C1802" s="364"/>
      <c r="D1802" s="365"/>
      <c r="E1802" s="569"/>
      <c r="F1802" s="358"/>
      <c r="G1802" s="368"/>
      <c r="H1802" s="552"/>
      <c r="I1802" s="360"/>
      <c r="J1802" s="360"/>
      <c r="K1802" s="385"/>
      <c r="L1802" s="386"/>
    </row>
    <row r="1803" spans="2:12">
      <c r="B1803" s="350"/>
      <c r="C1803" s="364"/>
      <c r="D1803" s="365"/>
      <c r="E1803" s="569"/>
      <c r="F1803" s="358"/>
      <c r="G1803" s="368"/>
      <c r="H1803" s="552"/>
      <c r="I1803" s="360"/>
      <c r="J1803" s="360"/>
      <c r="K1803" s="385"/>
      <c r="L1803" s="386"/>
    </row>
    <row r="1804" spans="2:12">
      <c r="B1804" s="350"/>
      <c r="C1804" s="364"/>
      <c r="D1804" s="363"/>
      <c r="E1804" s="569"/>
      <c r="F1804" s="358"/>
      <c r="G1804" s="368"/>
      <c r="H1804" s="552"/>
      <c r="I1804" s="360"/>
      <c r="J1804" s="360"/>
      <c r="K1804" s="385"/>
      <c r="L1804" s="386"/>
    </row>
    <row r="1805" spans="2:12">
      <c r="B1805" s="350"/>
      <c r="C1805" s="332"/>
      <c r="D1805" s="333"/>
      <c r="E1805" s="569"/>
      <c r="F1805" s="570"/>
      <c r="G1805" s="368"/>
      <c r="H1805" s="572"/>
      <c r="I1805" s="568"/>
      <c r="J1805" s="568"/>
      <c r="K1805" s="385"/>
      <c r="L1805" s="386"/>
    </row>
    <row r="1806" spans="2:12">
      <c r="B1806" s="350"/>
      <c r="C1806" s="573"/>
      <c r="D1806" s="575"/>
      <c r="E1806" s="569"/>
      <c r="F1806" s="570"/>
      <c r="G1806" s="368"/>
      <c r="H1806" s="488"/>
      <c r="I1806" s="351"/>
      <c r="J1806" s="360"/>
      <c r="K1806" s="385"/>
      <c r="L1806" s="386"/>
    </row>
    <row r="1807" spans="2:12">
      <c r="B1807" s="350"/>
      <c r="C1807" s="349"/>
      <c r="D1807" s="353"/>
      <c r="E1807" s="569"/>
      <c r="F1807" s="570"/>
      <c r="G1807" s="368"/>
      <c r="H1807" s="571"/>
      <c r="I1807" s="351"/>
      <c r="J1807" s="351"/>
      <c r="K1807" s="385"/>
      <c r="L1807" s="386"/>
    </row>
    <row r="1808" spans="2:12">
      <c r="B1808" s="350"/>
      <c r="C1808" s="349"/>
      <c r="D1808" s="353"/>
      <c r="E1808" s="569"/>
      <c r="F1808" s="570"/>
      <c r="G1808" s="368"/>
      <c r="H1808" s="571"/>
      <c r="I1808" s="351"/>
      <c r="J1808" s="351"/>
      <c r="K1808" s="385"/>
      <c r="L1808" s="386"/>
    </row>
    <row r="1809" spans="2:12">
      <c r="B1809" s="350"/>
      <c r="C1809" s="349"/>
      <c r="D1809" s="353"/>
      <c r="E1809" s="569"/>
      <c r="F1809" s="570"/>
      <c r="G1809" s="368"/>
      <c r="H1809" s="571"/>
      <c r="I1809" s="351"/>
      <c r="J1809" s="351"/>
      <c r="K1809" s="385"/>
      <c r="L1809" s="386"/>
    </row>
    <row r="1810" spans="2:12">
      <c r="B1810" s="350"/>
      <c r="C1810" s="349"/>
      <c r="D1810" s="353"/>
      <c r="E1810" s="569"/>
      <c r="F1810" s="570"/>
      <c r="G1810" s="368"/>
      <c r="H1810" s="571"/>
      <c r="I1810" s="351"/>
      <c r="J1810" s="351"/>
      <c r="K1810" s="385"/>
      <c r="L1810" s="386"/>
    </row>
    <row r="1811" spans="2:12">
      <c r="B1811" s="350"/>
      <c r="C1811" s="349"/>
      <c r="D1811" s="353"/>
      <c r="E1811" s="569"/>
      <c r="F1811" s="570"/>
      <c r="G1811" s="368"/>
      <c r="H1811" s="571"/>
      <c r="I1811" s="351"/>
      <c r="J1811" s="351"/>
      <c r="K1811" s="385"/>
      <c r="L1811" s="386"/>
    </row>
    <row r="1812" spans="2:12">
      <c r="B1812" s="350"/>
      <c r="C1812" s="349"/>
      <c r="D1812" s="353"/>
      <c r="E1812" s="569"/>
      <c r="F1812" s="570"/>
      <c r="G1812" s="368"/>
      <c r="H1812" s="571"/>
      <c r="I1812" s="351"/>
      <c r="J1812" s="351"/>
      <c r="K1812" s="385"/>
      <c r="L1812" s="386"/>
    </row>
    <row r="1813" spans="2:12">
      <c r="B1813" s="564"/>
      <c r="C1813" s="565"/>
      <c r="D1813" s="566"/>
      <c r="E1813" s="565"/>
      <c r="F1813" s="565"/>
      <c r="G1813" s="368"/>
      <c r="H1813" s="567"/>
      <c r="I1813" s="351"/>
      <c r="J1813" s="360"/>
      <c r="K1813" s="385"/>
      <c r="L1813" s="386"/>
    </row>
    <row r="1814" spans="2:12">
      <c r="B1814" s="350"/>
      <c r="C1814" s="349"/>
      <c r="D1814" s="353"/>
      <c r="E1814" s="569"/>
      <c r="F1814" s="570"/>
      <c r="G1814" s="368"/>
      <c r="H1814" s="571"/>
      <c r="I1814" s="351"/>
      <c r="J1814" s="360"/>
      <c r="K1814" s="385"/>
      <c r="L1814" s="386"/>
    </row>
    <row r="1815" spans="2:12">
      <c r="B1815" s="350"/>
      <c r="C1815" s="349"/>
      <c r="D1815" s="353"/>
      <c r="E1815" s="569"/>
      <c r="F1815" s="570"/>
      <c r="G1815" s="368"/>
      <c r="H1815" s="571"/>
      <c r="I1815" s="351"/>
      <c r="J1815" s="360"/>
      <c r="K1815" s="385"/>
      <c r="L1815" s="386"/>
    </row>
    <row r="1816" spans="2:12">
      <c r="B1816" s="350"/>
      <c r="C1816" s="554"/>
      <c r="D1816" s="575"/>
      <c r="E1816" s="576"/>
      <c r="F1816" s="570"/>
      <c r="G1816" s="368"/>
      <c r="H1816" s="571"/>
      <c r="I1816" s="351"/>
      <c r="J1816" s="360"/>
      <c r="K1816" s="385"/>
      <c r="L1816" s="386"/>
    </row>
    <row r="1817" spans="2:12">
      <c r="B1817" s="350"/>
      <c r="C1817" s="573"/>
      <c r="D1817" s="575"/>
      <c r="E1817" s="569"/>
      <c r="F1817" s="570"/>
      <c r="G1817" s="368"/>
      <c r="H1817" s="488"/>
      <c r="I1817" s="351"/>
      <c r="J1817" s="360"/>
      <c r="K1817" s="385"/>
      <c r="L1817" s="386"/>
    </row>
    <row r="1818" spans="2:12">
      <c r="B1818" s="350"/>
      <c r="C1818" s="573"/>
      <c r="D1818" s="575"/>
      <c r="E1818" s="576"/>
      <c r="F1818" s="570"/>
      <c r="G1818" s="368"/>
      <c r="H1818" s="571"/>
      <c r="I1818" s="351"/>
      <c r="J1818" s="360"/>
      <c r="K1818" s="385"/>
      <c r="L1818" s="386"/>
    </row>
    <row r="1819" spans="2:12">
      <c r="B1819" s="350"/>
      <c r="C1819" s="573"/>
      <c r="D1819" s="575"/>
      <c r="E1819" s="576"/>
      <c r="F1819" s="570"/>
      <c r="G1819" s="368"/>
      <c r="H1819" s="571"/>
      <c r="I1819" s="351"/>
      <c r="J1819" s="360"/>
      <c r="K1819" s="385"/>
      <c r="L1819" s="386"/>
    </row>
    <row r="1820" spans="2:12">
      <c r="B1820" s="350"/>
      <c r="C1820" s="573"/>
      <c r="D1820" s="575"/>
      <c r="E1820" s="576"/>
      <c r="F1820" s="570"/>
      <c r="G1820" s="368"/>
      <c r="H1820" s="571"/>
      <c r="I1820" s="351"/>
      <c r="J1820" s="360"/>
      <c r="K1820" s="385"/>
      <c r="L1820" s="386"/>
    </row>
    <row r="1821" spans="2:12">
      <c r="B1821" s="350"/>
      <c r="C1821" s="349"/>
      <c r="D1821" s="353"/>
      <c r="E1821" s="569"/>
      <c r="F1821" s="570"/>
      <c r="G1821" s="368"/>
      <c r="H1821" s="571"/>
      <c r="I1821" s="351"/>
      <c r="J1821" s="360"/>
      <c r="K1821" s="385"/>
      <c r="L1821" s="386"/>
    </row>
    <row r="1822" spans="2:12">
      <c r="B1822" s="350"/>
      <c r="C1822" s="349"/>
      <c r="D1822" s="353"/>
      <c r="E1822" s="569"/>
      <c r="F1822" s="570"/>
      <c r="G1822" s="368"/>
      <c r="H1822" s="571"/>
      <c r="I1822" s="351"/>
      <c r="J1822" s="360"/>
      <c r="K1822" s="385"/>
      <c r="L1822" s="386"/>
    </row>
    <row r="1823" spans="2:12">
      <c r="B1823" s="350"/>
      <c r="C1823" s="554"/>
      <c r="D1823" s="575"/>
      <c r="E1823" s="576"/>
      <c r="F1823" s="570"/>
      <c r="G1823" s="368"/>
      <c r="H1823" s="571"/>
      <c r="I1823" s="351"/>
      <c r="J1823" s="360"/>
      <c r="K1823" s="385"/>
      <c r="L1823" s="386"/>
    </row>
    <row r="1824" spans="2:12">
      <c r="B1824" s="350"/>
      <c r="C1824" s="554"/>
      <c r="D1824" s="575"/>
      <c r="E1824" s="576"/>
      <c r="F1824" s="570"/>
      <c r="G1824" s="368"/>
      <c r="H1824" s="571"/>
      <c r="I1824" s="351"/>
      <c r="J1824" s="360"/>
      <c r="K1824" s="385"/>
      <c r="L1824" s="386"/>
    </row>
    <row r="1825" spans="2:12">
      <c r="B1825" s="350"/>
      <c r="C1825" s="554"/>
      <c r="D1825" s="575"/>
      <c r="E1825" s="576"/>
      <c r="F1825" s="570"/>
      <c r="G1825" s="368"/>
      <c r="H1825" s="571"/>
      <c r="I1825" s="351"/>
      <c r="J1825" s="360"/>
      <c r="K1825" s="385"/>
      <c r="L1825" s="386"/>
    </row>
    <row r="1826" spans="2:12">
      <c r="B1826" s="350"/>
      <c r="C1826" s="554"/>
      <c r="D1826" s="575"/>
      <c r="E1826" s="576"/>
      <c r="F1826" s="570"/>
      <c r="G1826" s="368"/>
      <c r="H1826" s="571"/>
      <c r="I1826" s="351"/>
      <c r="J1826" s="360"/>
      <c r="K1826" s="385"/>
      <c r="L1826" s="386"/>
    </row>
    <row r="1827" spans="2:12">
      <c r="B1827" s="350"/>
      <c r="C1827" s="349"/>
      <c r="D1827" s="353"/>
      <c r="E1827" s="569"/>
      <c r="F1827" s="570"/>
      <c r="G1827" s="368"/>
      <c r="H1827" s="571"/>
      <c r="I1827" s="426"/>
      <c r="J1827" s="360"/>
      <c r="K1827" s="385"/>
      <c r="L1827" s="386"/>
    </row>
    <row r="1828" spans="2:12">
      <c r="B1828" s="350"/>
      <c r="C1828" s="349"/>
      <c r="D1828" s="353"/>
      <c r="E1828" s="569"/>
      <c r="F1828" s="570"/>
      <c r="G1828" s="368"/>
      <c r="H1828" s="571"/>
      <c r="I1828" s="426"/>
      <c r="J1828" s="360"/>
      <c r="K1828" s="385"/>
      <c r="L1828" s="386"/>
    </row>
    <row r="1829" spans="2:12">
      <c r="B1829" s="350"/>
      <c r="C1829" s="349"/>
      <c r="D1829" s="353"/>
      <c r="E1829" s="569"/>
      <c r="F1829" s="570"/>
      <c r="G1829" s="368"/>
      <c r="H1829" s="571"/>
      <c r="I1829" s="426"/>
      <c r="J1829" s="360"/>
      <c r="K1829" s="385"/>
      <c r="L1829" s="386"/>
    </row>
    <row r="1830" spans="2:12">
      <c r="B1830" s="350"/>
      <c r="C1830" s="349"/>
      <c r="D1830" s="353"/>
      <c r="E1830" s="569"/>
      <c r="F1830" s="570"/>
      <c r="G1830" s="368"/>
      <c r="H1830" s="571"/>
      <c r="I1830" s="426"/>
      <c r="J1830" s="426"/>
      <c r="K1830" s="385"/>
      <c r="L1830" s="386"/>
    </row>
    <row r="1831" spans="2:12">
      <c r="B1831" s="350"/>
      <c r="C1831" s="349"/>
      <c r="D1831" s="353"/>
      <c r="E1831" s="569"/>
      <c r="F1831" s="570"/>
      <c r="G1831" s="368"/>
      <c r="H1831" s="571"/>
      <c r="I1831" s="426"/>
      <c r="J1831" s="426"/>
      <c r="K1831" s="385"/>
      <c r="L1831" s="386"/>
    </row>
    <row r="1832" spans="2:12">
      <c r="B1832" s="350"/>
      <c r="C1832" s="349"/>
      <c r="D1832" s="353"/>
      <c r="E1832" s="569"/>
      <c r="F1832" s="570"/>
      <c r="G1832" s="368"/>
      <c r="H1832" s="571"/>
      <c r="I1832" s="426"/>
      <c r="J1832" s="360"/>
      <c r="K1832" s="385"/>
      <c r="L1832" s="386"/>
    </row>
    <row r="1833" spans="2:12">
      <c r="B1833" s="350"/>
      <c r="C1833" s="349"/>
      <c r="D1833" s="353"/>
      <c r="E1833" s="569"/>
      <c r="F1833" s="570"/>
      <c r="G1833" s="368"/>
      <c r="H1833" s="571"/>
      <c r="I1833" s="479"/>
      <c r="J1833" s="360"/>
      <c r="K1833" s="385"/>
      <c r="L1833" s="386"/>
    </row>
    <row r="1834" spans="2:12">
      <c r="B1834" s="350"/>
      <c r="C1834" s="349"/>
      <c r="D1834" s="353"/>
      <c r="E1834" s="569"/>
      <c r="F1834" s="570"/>
      <c r="G1834" s="368"/>
      <c r="H1834" s="571"/>
      <c r="I1834" s="479"/>
      <c r="J1834" s="479"/>
      <c r="K1834" s="385"/>
      <c r="L1834" s="386"/>
    </row>
    <row r="1835" spans="2:12">
      <c r="B1835" s="350"/>
      <c r="C1835" s="349"/>
      <c r="D1835" s="353"/>
      <c r="E1835" s="569"/>
      <c r="F1835" s="570"/>
      <c r="G1835" s="368"/>
      <c r="H1835" s="571"/>
      <c r="I1835" s="479"/>
      <c r="J1835" s="360"/>
      <c r="K1835" s="385"/>
      <c r="L1835" s="386"/>
    </row>
    <row r="1836" spans="2:12">
      <c r="B1836" s="350"/>
      <c r="C1836" s="349"/>
      <c r="D1836" s="353"/>
      <c r="E1836" s="569"/>
      <c r="F1836" s="570"/>
      <c r="G1836" s="368"/>
      <c r="H1836" s="571"/>
      <c r="I1836" s="479"/>
      <c r="J1836" s="479"/>
      <c r="K1836" s="385"/>
      <c r="L1836" s="386"/>
    </row>
    <row r="1837" spans="2:12">
      <c r="B1837" s="350"/>
      <c r="C1837" s="349"/>
      <c r="D1837" s="353"/>
      <c r="E1837" s="569"/>
      <c r="F1837" s="570"/>
      <c r="G1837" s="368"/>
      <c r="H1837" s="571"/>
      <c r="I1837" s="568"/>
      <c r="J1837" s="568"/>
      <c r="K1837" s="385"/>
      <c r="L1837" s="386"/>
    </row>
    <row r="1838" spans="2:12">
      <c r="B1838" s="350"/>
      <c r="C1838" s="349"/>
      <c r="D1838" s="353"/>
      <c r="E1838" s="569"/>
      <c r="F1838" s="570"/>
      <c r="G1838" s="368"/>
      <c r="H1838" s="571"/>
      <c r="I1838" s="351"/>
      <c r="J1838" s="351"/>
      <c r="K1838" s="385"/>
      <c r="L1838" s="386"/>
    </row>
    <row r="1839" spans="2:12">
      <c r="B1839" s="350"/>
      <c r="C1839" s="349"/>
      <c r="D1839" s="353"/>
      <c r="E1839" s="569"/>
      <c r="F1839" s="570"/>
      <c r="G1839" s="368"/>
      <c r="H1839" s="571"/>
      <c r="I1839" s="426"/>
      <c r="J1839" s="426"/>
      <c r="K1839" s="385"/>
      <c r="L1839" s="386"/>
    </row>
    <row r="1840" spans="2:12">
      <c r="B1840" s="350"/>
      <c r="C1840" s="349"/>
      <c r="D1840" s="353"/>
      <c r="E1840" s="569"/>
      <c r="F1840" s="570"/>
      <c r="G1840" s="368"/>
      <c r="H1840" s="571"/>
      <c r="I1840" s="426"/>
      <c r="J1840" s="426"/>
      <c r="K1840" s="385"/>
      <c r="L1840" s="386"/>
    </row>
    <row r="1841" spans="2:12">
      <c r="B1841" s="350"/>
      <c r="C1841" s="349"/>
      <c r="D1841" s="353"/>
      <c r="E1841" s="569"/>
      <c r="F1841" s="570"/>
      <c r="G1841" s="368"/>
      <c r="H1841" s="571"/>
      <c r="I1841" s="351"/>
      <c r="J1841" s="351"/>
      <c r="K1841" s="385"/>
      <c r="L1841" s="386"/>
    </row>
    <row r="1842" spans="2:12">
      <c r="B1842" s="564"/>
      <c r="C1842" s="565"/>
      <c r="D1842" s="566"/>
      <c r="E1842" s="565"/>
      <c r="F1842" s="565"/>
      <c r="G1842" s="368"/>
      <c r="H1842" s="567"/>
      <c r="I1842" s="351"/>
      <c r="J1842" s="360"/>
      <c r="K1842" s="385"/>
      <c r="L1842" s="386"/>
    </row>
    <row r="1843" spans="2:12">
      <c r="B1843" s="575"/>
      <c r="C1843" s="349"/>
      <c r="D1843" s="353"/>
      <c r="E1843" s="569"/>
      <c r="F1843" s="570"/>
      <c r="G1843" s="368"/>
      <c r="H1843" s="571"/>
      <c r="I1843" s="351"/>
      <c r="J1843" s="360"/>
      <c r="K1843" s="385"/>
      <c r="L1843" s="386"/>
    </row>
    <row r="1844" spans="2:12">
      <c r="B1844" s="575"/>
      <c r="C1844" s="349"/>
      <c r="D1844" s="353"/>
      <c r="E1844" s="569"/>
      <c r="F1844" s="570"/>
      <c r="G1844" s="368"/>
      <c r="H1844" s="571"/>
      <c r="I1844" s="351"/>
      <c r="J1844" s="360"/>
      <c r="K1844" s="385"/>
      <c r="L1844" s="386"/>
    </row>
    <row r="1845" spans="2:12">
      <c r="B1845" s="575"/>
      <c r="C1845" s="577"/>
      <c r="D1845" s="353"/>
      <c r="E1845" s="569"/>
      <c r="F1845" s="570"/>
      <c r="G1845" s="368"/>
      <c r="H1845" s="571"/>
      <c r="I1845" s="351"/>
      <c r="J1845" s="360"/>
      <c r="K1845" s="385"/>
      <c r="L1845" s="386"/>
    </row>
    <row r="1846" spans="2:12">
      <c r="B1846" s="575"/>
      <c r="C1846" s="577"/>
      <c r="D1846" s="353"/>
      <c r="E1846" s="569"/>
      <c r="F1846" s="570"/>
      <c r="G1846" s="368"/>
      <c r="H1846" s="571"/>
      <c r="I1846" s="351"/>
      <c r="J1846" s="360"/>
      <c r="K1846" s="385"/>
      <c r="L1846" s="386"/>
    </row>
    <row r="1847" spans="2:12">
      <c r="B1847" s="575"/>
      <c r="C1847" s="577"/>
      <c r="D1847" s="353"/>
      <c r="E1847" s="569"/>
      <c r="F1847" s="570"/>
      <c r="G1847" s="368"/>
      <c r="H1847" s="571"/>
      <c r="I1847" s="351"/>
      <c r="J1847" s="360"/>
      <c r="K1847" s="385"/>
      <c r="L1847" s="386"/>
    </row>
    <row r="1848" spans="2:12">
      <c r="B1848" s="575"/>
      <c r="C1848" s="349"/>
      <c r="D1848" s="353"/>
      <c r="E1848" s="569"/>
      <c r="F1848" s="570"/>
      <c r="G1848" s="368"/>
      <c r="H1848" s="571"/>
      <c r="I1848" s="568"/>
      <c r="J1848" s="360"/>
      <c r="K1848" s="385"/>
      <c r="L1848" s="386"/>
    </row>
    <row r="1849" spans="2:12">
      <c r="B1849" s="575"/>
      <c r="C1849" s="349"/>
      <c r="D1849" s="353"/>
      <c r="E1849" s="569"/>
      <c r="F1849" s="570"/>
      <c r="G1849" s="368"/>
      <c r="H1849" s="571"/>
      <c r="I1849" s="568"/>
      <c r="J1849" s="360"/>
      <c r="K1849" s="385"/>
      <c r="L1849" s="386"/>
    </row>
    <row r="1850" spans="2:12">
      <c r="B1850" s="575"/>
      <c r="C1850" s="554"/>
      <c r="D1850" s="575"/>
      <c r="E1850" s="576"/>
      <c r="F1850" s="570"/>
      <c r="G1850" s="368"/>
      <c r="H1850" s="571"/>
      <c r="I1850" s="351"/>
      <c r="J1850" s="360"/>
      <c r="K1850" s="385"/>
      <c r="L1850" s="386"/>
    </row>
    <row r="1851" spans="2:12">
      <c r="B1851" s="575"/>
      <c r="C1851" s="554"/>
      <c r="D1851" s="575"/>
      <c r="E1851" s="576"/>
      <c r="F1851" s="570"/>
      <c r="G1851" s="368"/>
      <c r="H1851" s="571"/>
      <c r="I1851" s="351"/>
      <c r="J1851" s="360"/>
      <c r="K1851" s="385"/>
      <c r="L1851" s="386"/>
    </row>
    <row r="1852" spans="2:12">
      <c r="B1852" s="575"/>
      <c r="C1852" s="554"/>
      <c r="D1852" s="353"/>
      <c r="E1852" s="569"/>
      <c r="F1852" s="570"/>
      <c r="G1852" s="368"/>
      <c r="H1852" s="571"/>
      <c r="I1852" s="351"/>
      <c r="J1852" s="351"/>
      <c r="K1852" s="385"/>
      <c r="L1852" s="386"/>
    </row>
    <row r="1853" spans="2:12">
      <c r="B1853" s="575"/>
      <c r="C1853" s="554"/>
      <c r="D1853" s="575"/>
      <c r="E1853" s="576"/>
      <c r="F1853" s="570"/>
      <c r="G1853" s="368"/>
      <c r="H1853" s="552"/>
      <c r="I1853" s="351"/>
      <c r="J1853" s="351"/>
      <c r="K1853" s="385"/>
      <c r="L1853" s="386"/>
    </row>
    <row r="1854" spans="2:12">
      <c r="B1854" s="575"/>
      <c r="C1854" s="349"/>
      <c r="D1854" s="353"/>
      <c r="E1854" s="569"/>
      <c r="F1854" s="570"/>
      <c r="G1854" s="368"/>
      <c r="H1854" s="429"/>
      <c r="I1854" s="351"/>
      <c r="J1854" s="360"/>
      <c r="K1854" s="385"/>
      <c r="L1854" s="386"/>
    </row>
    <row r="1855" spans="2:12">
      <c r="B1855" s="575"/>
      <c r="C1855" s="349"/>
      <c r="D1855" s="353"/>
      <c r="E1855" s="569"/>
      <c r="F1855" s="570"/>
      <c r="G1855" s="368"/>
      <c r="H1855" s="429"/>
      <c r="I1855" s="426"/>
      <c r="J1855" s="360"/>
      <c r="K1855" s="385"/>
      <c r="L1855" s="386"/>
    </row>
    <row r="1856" spans="2:12">
      <c r="B1856" s="575"/>
      <c r="C1856" s="349"/>
      <c r="D1856" s="353"/>
      <c r="E1856" s="569"/>
      <c r="F1856" s="570"/>
      <c r="G1856" s="368"/>
      <c r="H1856" s="429"/>
      <c r="I1856" s="426"/>
      <c r="J1856" s="360"/>
      <c r="K1856" s="385"/>
      <c r="L1856" s="386"/>
    </row>
    <row r="1857" spans="2:12">
      <c r="B1857" s="575"/>
      <c r="C1857" s="554"/>
      <c r="D1857" s="575"/>
      <c r="E1857" s="576"/>
      <c r="F1857" s="570"/>
      <c r="G1857" s="368"/>
      <c r="H1857" s="429"/>
      <c r="I1857" s="338"/>
      <c r="J1857" s="578"/>
      <c r="K1857" s="385"/>
      <c r="L1857" s="386"/>
    </row>
    <row r="1858" spans="2:12">
      <c r="B1858" s="575"/>
      <c r="C1858" s="554"/>
      <c r="D1858" s="575"/>
      <c r="E1858" s="576"/>
      <c r="F1858" s="570"/>
      <c r="G1858" s="368"/>
      <c r="H1858" s="429"/>
      <c r="I1858" s="338"/>
      <c r="J1858" s="578"/>
      <c r="K1858" s="385"/>
      <c r="L1858" s="386"/>
    </row>
    <row r="1859" spans="2:12">
      <c r="B1859" s="575"/>
      <c r="C1859" s="341"/>
      <c r="D1859" s="353"/>
      <c r="E1859" s="569"/>
      <c r="F1859" s="570"/>
      <c r="G1859" s="368"/>
      <c r="H1859" s="552"/>
      <c r="I1859" s="426"/>
      <c r="J1859" s="360"/>
      <c r="K1859" s="385"/>
      <c r="L1859" s="386"/>
    </row>
    <row r="1860" spans="2:12">
      <c r="B1860" s="575"/>
      <c r="C1860" s="349"/>
      <c r="D1860" s="353"/>
      <c r="E1860" s="569"/>
      <c r="F1860" s="563"/>
      <c r="G1860" s="368"/>
      <c r="H1860" s="571"/>
      <c r="I1860" s="426"/>
      <c r="J1860" s="426"/>
      <c r="K1860" s="385"/>
      <c r="L1860" s="386"/>
    </row>
    <row r="1861" spans="2:12">
      <c r="B1861" s="575"/>
      <c r="C1861" s="577"/>
      <c r="D1861" s="353"/>
      <c r="E1861" s="569"/>
      <c r="F1861" s="570"/>
      <c r="G1861" s="368"/>
      <c r="H1861" s="571"/>
      <c r="I1861" s="351"/>
      <c r="J1861" s="360"/>
      <c r="K1861" s="385"/>
      <c r="L1861" s="386"/>
    </row>
    <row r="1862" spans="2:12">
      <c r="B1862" s="575"/>
      <c r="C1862" s="349"/>
      <c r="D1862" s="353"/>
      <c r="E1862" s="569"/>
      <c r="F1862" s="563"/>
      <c r="G1862" s="368"/>
      <c r="H1862" s="571"/>
      <c r="I1862" s="351"/>
      <c r="J1862" s="351"/>
      <c r="K1862" s="385"/>
      <c r="L1862" s="386"/>
    </row>
    <row r="1863" spans="2:12">
      <c r="B1863" s="575"/>
      <c r="C1863" s="349"/>
      <c r="D1863" s="353"/>
      <c r="E1863" s="569"/>
      <c r="F1863" s="570"/>
      <c r="G1863" s="368"/>
      <c r="H1863" s="429"/>
      <c r="I1863" s="351"/>
      <c r="J1863" s="351"/>
      <c r="K1863" s="385"/>
      <c r="L1863" s="386"/>
    </row>
    <row r="1864" spans="2:12">
      <c r="B1864" s="575"/>
      <c r="C1864" s="349"/>
      <c r="D1864" s="353"/>
      <c r="E1864" s="569"/>
      <c r="F1864" s="570"/>
      <c r="G1864" s="368"/>
      <c r="H1864" s="429"/>
      <c r="I1864" s="351"/>
      <c r="J1864" s="351"/>
      <c r="K1864" s="385"/>
      <c r="L1864" s="386"/>
    </row>
    <row r="1865" spans="2:12">
      <c r="B1865" s="575"/>
      <c r="C1865" s="349"/>
      <c r="D1865" s="353"/>
      <c r="E1865" s="569"/>
      <c r="F1865" s="570"/>
      <c r="G1865" s="368"/>
      <c r="H1865" s="429"/>
      <c r="I1865" s="351"/>
      <c r="J1865" s="351"/>
      <c r="K1865" s="385"/>
      <c r="L1865" s="386"/>
    </row>
    <row r="1866" spans="2:12">
      <c r="B1866" s="575"/>
      <c r="C1866" s="349"/>
      <c r="D1866" s="353"/>
      <c r="E1866" s="569"/>
      <c r="F1866" s="570"/>
      <c r="G1866" s="368"/>
      <c r="H1866" s="571"/>
      <c r="I1866" s="351"/>
      <c r="J1866" s="351"/>
      <c r="K1866" s="385"/>
      <c r="L1866" s="386"/>
    </row>
    <row r="1867" spans="2:12">
      <c r="B1867" s="575"/>
      <c r="C1867" s="349"/>
      <c r="D1867" s="353"/>
      <c r="E1867" s="569"/>
      <c r="F1867" s="570"/>
      <c r="G1867" s="368"/>
      <c r="H1867" s="571"/>
      <c r="I1867" s="338"/>
      <c r="J1867" s="578"/>
      <c r="K1867" s="385"/>
      <c r="L1867" s="386"/>
    </row>
    <row r="1868" spans="2:12">
      <c r="B1868" s="575"/>
      <c r="C1868" s="349"/>
      <c r="D1868" s="353"/>
      <c r="E1868" s="569"/>
      <c r="F1868" s="563"/>
      <c r="G1868" s="368"/>
      <c r="H1868" s="571"/>
      <c r="I1868" s="338"/>
      <c r="J1868" s="578"/>
      <c r="K1868" s="385"/>
      <c r="L1868" s="386"/>
    </row>
    <row r="1869" spans="2:12">
      <c r="B1869" s="575"/>
      <c r="C1869" s="349"/>
      <c r="D1869" s="353"/>
      <c r="E1869" s="569"/>
      <c r="F1869" s="570"/>
      <c r="G1869" s="368"/>
      <c r="H1869" s="571"/>
      <c r="I1869" s="338"/>
      <c r="J1869" s="578"/>
      <c r="K1869" s="385"/>
      <c r="L1869" s="386"/>
    </row>
    <row r="1870" spans="2:12">
      <c r="B1870" s="575"/>
      <c r="C1870" s="332"/>
      <c r="D1870" s="333"/>
      <c r="E1870" s="569"/>
      <c r="F1870" s="570"/>
      <c r="G1870" s="368"/>
      <c r="H1870" s="572"/>
      <c r="I1870" s="568"/>
      <c r="J1870" s="568"/>
      <c r="K1870" s="385"/>
      <c r="L1870" s="386"/>
    </row>
    <row r="1871" spans="2:12">
      <c r="B1871" s="575"/>
      <c r="C1871" s="332"/>
      <c r="D1871" s="333"/>
      <c r="E1871" s="569"/>
      <c r="F1871" s="570"/>
      <c r="G1871" s="368"/>
      <c r="H1871" s="572"/>
      <c r="I1871" s="338"/>
      <c r="J1871" s="578"/>
      <c r="K1871" s="385"/>
      <c r="L1871" s="386"/>
    </row>
    <row r="1872" spans="2:12">
      <c r="B1872" s="575"/>
      <c r="C1872" s="349"/>
      <c r="D1872" s="353"/>
      <c r="E1872" s="569"/>
      <c r="F1872" s="570"/>
      <c r="G1872" s="368"/>
      <c r="H1872" s="571"/>
      <c r="I1872" s="338"/>
      <c r="J1872" s="578"/>
      <c r="K1872" s="385"/>
      <c r="L1872" s="386"/>
    </row>
    <row r="1873" spans="2:12">
      <c r="B1873" s="350"/>
      <c r="C1873" s="349"/>
      <c r="D1873" s="353"/>
      <c r="E1873" s="569"/>
      <c r="F1873" s="570"/>
      <c r="G1873" s="368"/>
      <c r="H1873" s="571"/>
      <c r="I1873" s="338"/>
      <c r="J1873" s="578"/>
      <c r="K1873" s="385"/>
      <c r="L1873" s="386"/>
    </row>
    <row r="1874" spans="2:12">
      <c r="B1874" s="350"/>
      <c r="C1874" s="349"/>
      <c r="D1874" s="353"/>
      <c r="E1874" s="569"/>
      <c r="F1874" s="570"/>
      <c r="G1874" s="368"/>
      <c r="H1874" s="571"/>
      <c r="I1874" s="338"/>
      <c r="J1874" s="578"/>
      <c r="K1874" s="385"/>
      <c r="L1874" s="386"/>
    </row>
    <row r="1875" spans="2:12">
      <c r="B1875" s="564"/>
      <c r="C1875" s="565"/>
      <c r="D1875" s="566"/>
      <c r="E1875" s="565"/>
      <c r="F1875" s="565"/>
      <c r="G1875" s="368"/>
      <c r="H1875" s="567"/>
      <c r="I1875" s="568"/>
      <c r="J1875" s="360"/>
      <c r="K1875" s="385"/>
      <c r="L1875" s="386"/>
    </row>
    <row r="1876" spans="2:12">
      <c r="B1876" s="350"/>
      <c r="C1876" s="349"/>
      <c r="D1876" s="353"/>
      <c r="E1876" s="569"/>
      <c r="F1876" s="570"/>
      <c r="G1876" s="368"/>
      <c r="H1876" s="571"/>
      <c r="I1876" s="568"/>
      <c r="J1876" s="360"/>
      <c r="K1876" s="385"/>
      <c r="L1876" s="386"/>
    </row>
    <row r="1877" spans="2:12">
      <c r="B1877" s="350"/>
      <c r="C1877" s="332"/>
      <c r="D1877" s="333"/>
      <c r="E1877" s="569"/>
      <c r="F1877" s="570"/>
      <c r="G1877" s="368"/>
      <c r="H1877" s="571"/>
      <c r="I1877" s="338"/>
      <c r="J1877" s="360"/>
      <c r="K1877" s="385"/>
      <c r="L1877" s="386"/>
    </row>
    <row r="1878" spans="2:12">
      <c r="B1878" s="350"/>
      <c r="C1878" s="349"/>
      <c r="D1878" s="353"/>
      <c r="E1878" s="569"/>
      <c r="F1878" s="570"/>
      <c r="G1878" s="368"/>
      <c r="H1878" s="571"/>
      <c r="I1878" s="338"/>
      <c r="J1878" s="360"/>
      <c r="K1878" s="385"/>
      <c r="L1878" s="386"/>
    </row>
    <row r="1879" spans="2:12">
      <c r="B1879" s="350"/>
      <c r="C1879" s="349"/>
      <c r="D1879" s="353"/>
      <c r="E1879" s="569"/>
      <c r="F1879" s="570"/>
      <c r="G1879" s="368"/>
      <c r="H1879" s="571"/>
      <c r="I1879" s="338"/>
      <c r="J1879" s="360"/>
      <c r="K1879" s="385"/>
      <c r="L1879" s="386"/>
    </row>
    <row r="1880" spans="2:12">
      <c r="B1880" s="350"/>
      <c r="C1880" s="349"/>
      <c r="D1880" s="353"/>
      <c r="E1880" s="569"/>
      <c r="F1880" s="570"/>
      <c r="G1880" s="368"/>
      <c r="H1880" s="571"/>
      <c r="I1880" s="338"/>
      <c r="J1880" s="360"/>
      <c r="K1880" s="385"/>
      <c r="L1880" s="386"/>
    </row>
    <row r="1881" spans="2:12">
      <c r="B1881" s="350"/>
      <c r="C1881" s="349"/>
      <c r="D1881" s="353"/>
      <c r="E1881" s="569"/>
      <c r="F1881" s="570"/>
      <c r="G1881" s="368"/>
      <c r="H1881" s="571"/>
      <c r="I1881" s="338"/>
      <c r="J1881" s="360"/>
      <c r="K1881" s="385"/>
      <c r="L1881" s="386"/>
    </row>
    <row r="1882" spans="2:12">
      <c r="B1882" s="350"/>
      <c r="C1882" s="349"/>
      <c r="D1882" s="353"/>
      <c r="E1882" s="569"/>
      <c r="F1882" s="570"/>
      <c r="G1882" s="368"/>
      <c r="H1882" s="571"/>
      <c r="I1882" s="338"/>
      <c r="J1882" s="360"/>
      <c r="K1882" s="385"/>
      <c r="L1882" s="386"/>
    </row>
    <row r="1883" spans="2:12">
      <c r="B1883" s="350"/>
      <c r="C1883" s="349"/>
      <c r="D1883" s="353"/>
      <c r="E1883" s="569"/>
      <c r="F1883" s="570"/>
      <c r="G1883" s="368"/>
      <c r="H1883" s="571"/>
      <c r="I1883" s="351"/>
      <c r="J1883" s="360"/>
      <c r="K1883" s="385"/>
      <c r="L1883" s="386"/>
    </row>
    <row r="1884" spans="2:12">
      <c r="B1884" s="350"/>
      <c r="C1884" s="349"/>
      <c r="D1884" s="353"/>
      <c r="E1884" s="569"/>
      <c r="F1884" s="570"/>
      <c r="G1884" s="368"/>
      <c r="H1884" s="571"/>
      <c r="I1884" s="351"/>
      <c r="J1884" s="360"/>
      <c r="K1884" s="385"/>
      <c r="L1884" s="386"/>
    </row>
    <row r="1885" spans="2:12">
      <c r="B1885" s="350"/>
      <c r="C1885" s="349"/>
      <c r="D1885" s="353"/>
      <c r="E1885" s="569"/>
      <c r="F1885" s="570"/>
      <c r="G1885" s="368"/>
      <c r="H1885" s="571"/>
      <c r="I1885" s="351"/>
      <c r="J1885" s="360"/>
      <c r="K1885" s="385"/>
      <c r="L1885" s="386"/>
    </row>
    <row r="1886" spans="2:12">
      <c r="B1886" s="350"/>
      <c r="C1886" s="349"/>
      <c r="D1886" s="353"/>
      <c r="E1886" s="569"/>
      <c r="F1886" s="570"/>
      <c r="G1886" s="368"/>
      <c r="H1886" s="571"/>
      <c r="I1886" s="338"/>
      <c r="J1886" s="360"/>
      <c r="K1886" s="385"/>
      <c r="L1886" s="386"/>
    </row>
    <row r="1887" spans="2:12">
      <c r="B1887" s="350"/>
      <c r="C1887" s="349"/>
      <c r="D1887" s="353"/>
      <c r="E1887" s="569"/>
      <c r="F1887" s="570"/>
      <c r="G1887" s="368"/>
      <c r="H1887" s="571"/>
      <c r="I1887" s="568"/>
      <c r="J1887" s="360"/>
      <c r="K1887" s="385"/>
      <c r="L1887" s="386"/>
    </row>
    <row r="1888" spans="2:12">
      <c r="B1888" s="350"/>
      <c r="C1888" s="554"/>
      <c r="D1888" s="575"/>
      <c r="E1888" s="576"/>
      <c r="F1888" s="570"/>
      <c r="G1888" s="368"/>
      <c r="H1888" s="552"/>
      <c r="I1888" s="338"/>
      <c r="J1888" s="578"/>
      <c r="K1888" s="385"/>
      <c r="L1888" s="386"/>
    </row>
    <row r="1889" spans="2:12">
      <c r="B1889" s="350"/>
      <c r="C1889" s="349"/>
      <c r="D1889" s="353"/>
      <c r="E1889" s="569"/>
      <c r="F1889" s="570"/>
      <c r="G1889" s="368"/>
      <c r="H1889" s="429"/>
      <c r="I1889" s="338"/>
      <c r="J1889" s="360"/>
      <c r="K1889" s="385"/>
      <c r="L1889" s="386"/>
    </row>
    <row r="1890" spans="2:12">
      <c r="B1890" s="350"/>
      <c r="C1890" s="349"/>
      <c r="D1890" s="353"/>
      <c r="E1890" s="569"/>
      <c r="F1890" s="570"/>
      <c r="G1890" s="368"/>
      <c r="H1890" s="429"/>
      <c r="I1890" s="338"/>
      <c r="J1890" s="360"/>
      <c r="K1890" s="385"/>
      <c r="L1890" s="386"/>
    </row>
    <row r="1891" spans="2:12">
      <c r="B1891" s="350"/>
      <c r="C1891" s="349"/>
      <c r="D1891" s="353"/>
      <c r="E1891" s="569"/>
      <c r="F1891" s="570"/>
      <c r="G1891" s="368"/>
      <c r="H1891" s="429"/>
      <c r="I1891" s="351"/>
      <c r="J1891" s="360"/>
      <c r="K1891" s="385"/>
      <c r="L1891" s="386"/>
    </row>
    <row r="1892" spans="2:12">
      <c r="B1892" s="350"/>
      <c r="C1892" s="349"/>
      <c r="D1892" s="353"/>
      <c r="E1892" s="569"/>
      <c r="F1892" s="570"/>
      <c r="G1892" s="368"/>
      <c r="H1892" s="429"/>
      <c r="I1892" s="338"/>
      <c r="J1892" s="360"/>
      <c r="K1892" s="385"/>
      <c r="L1892" s="386"/>
    </row>
    <row r="1893" spans="2:12">
      <c r="B1893" s="350"/>
      <c r="C1893" s="349"/>
      <c r="D1893" s="353"/>
      <c r="E1893" s="569"/>
      <c r="F1893" s="570"/>
      <c r="G1893" s="368"/>
      <c r="H1893" s="429"/>
      <c r="I1893" s="351"/>
      <c r="J1893" s="360"/>
      <c r="K1893" s="385"/>
      <c r="L1893" s="386"/>
    </row>
    <row r="1894" spans="2:12">
      <c r="B1894" s="350"/>
      <c r="C1894" s="349"/>
      <c r="D1894" s="353"/>
      <c r="E1894" s="569"/>
      <c r="F1894" s="570"/>
      <c r="G1894" s="368"/>
      <c r="H1894" s="429"/>
      <c r="I1894" s="338"/>
      <c r="J1894" s="360"/>
      <c r="K1894" s="385"/>
      <c r="L1894" s="386"/>
    </row>
    <row r="1895" spans="2:12">
      <c r="B1895" s="350"/>
      <c r="C1895" s="349"/>
      <c r="D1895" s="353"/>
      <c r="E1895" s="569"/>
      <c r="F1895" s="570"/>
      <c r="G1895" s="368"/>
      <c r="H1895" s="429"/>
      <c r="I1895" s="338"/>
      <c r="J1895" s="360"/>
      <c r="K1895" s="385"/>
      <c r="L1895" s="386"/>
    </row>
    <row r="1896" spans="2:12">
      <c r="B1896" s="350"/>
      <c r="C1896" s="349"/>
      <c r="D1896" s="353"/>
      <c r="E1896" s="569"/>
      <c r="F1896" s="570"/>
      <c r="G1896" s="368"/>
      <c r="H1896" s="429"/>
      <c r="I1896" s="338"/>
      <c r="J1896" s="360"/>
      <c r="K1896" s="385"/>
      <c r="L1896" s="386"/>
    </row>
    <row r="1897" spans="2:12">
      <c r="B1897" s="350"/>
      <c r="C1897" s="554"/>
      <c r="D1897" s="575"/>
      <c r="E1897" s="576"/>
      <c r="F1897" s="570"/>
      <c r="G1897" s="368"/>
      <c r="H1897" s="429"/>
      <c r="I1897" s="338"/>
      <c r="J1897" s="578"/>
      <c r="K1897" s="385"/>
      <c r="L1897" s="386"/>
    </row>
    <row r="1898" spans="2:12">
      <c r="B1898" s="350"/>
      <c r="C1898" s="554"/>
      <c r="D1898" s="575"/>
      <c r="E1898" s="576"/>
      <c r="F1898" s="570"/>
      <c r="G1898" s="368"/>
      <c r="H1898" s="429"/>
      <c r="I1898" s="338"/>
      <c r="J1898" s="578"/>
      <c r="K1898" s="385"/>
      <c r="L1898" s="386"/>
    </row>
    <row r="1899" spans="2:12">
      <c r="B1899" s="350"/>
      <c r="C1899" s="341"/>
      <c r="D1899" s="353"/>
      <c r="E1899" s="569"/>
      <c r="F1899" s="570"/>
      <c r="G1899" s="368"/>
      <c r="H1899" s="552"/>
      <c r="I1899" s="338"/>
      <c r="J1899" s="360"/>
      <c r="K1899" s="385"/>
      <c r="L1899" s="386"/>
    </row>
    <row r="1900" spans="2:12">
      <c r="B1900" s="350"/>
      <c r="C1900" s="349"/>
      <c r="D1900" s="353"/>
      <c r="E1900" s="569"/>
      <c r="F1900" s="563"/>
      <c r="G1900" s="368"/>
      <c r="H1900" s="571"/>
      <c r="I1900" s="338"/>
      <c r="J1900" s="578"/>
      <c r="K1900" s="385"/>
      <c r="L1900" s="386"/>
    </row>
    <row r="1901" spans="2:12">
      <c r="B1901" s="350"/>
      <c r="C1901" s="554"/>
      <c r="D1901" s="575"/>
      <c r="E1901" s="576"/>
      <c r="F1901" s="570"/>
      <c r="G1901" s="368"/>
      <c r="H1901" s="488"/>
      <c r="I1901" s="338"/>
      <c r="J1901" s="360"/>
      <c r="K1901" s="385"/>
      <c r="L1901" s="386"/>
    </row>
    <row r="1902" spans="2:12">
      <c r="B1902" s="350"/>
      <c r="C1902" s="349"/>
      <c r="D1902" s="353"/>
      <c r="E1902" s="569"/>
      <c r="F1902" s="563"/>
      <c r="G1902" s="368"/>
      <c r="H1902" s="571"/>
      <c r="I1902" s="338"/>
      <c r="J1902" s="578"/>
      <c r="K1902" s="385"/>
      <c r="L1902" s="386"/>
    </row>
    <row r="1903" spans="2:12">
      <c r="B1903" s="350"/>
      <c r="C1903" s="349"/>
      <c r="D1903" s="353"/>
      <c r="E1903" s="569"/>
      <c r="F1903" s="570"/>
      <c r="G1903" s="368"/>
      <c r="H1903" s="429"/>
      <c r="I1903" s="338"/>
      <c r="J1903" s="578"/>
      <c r="K1903" s="385"/>
      <c r="L1903" s="386"/>
    </row>
    <row r="1904" spans="2:12">
      <c r="B1904" s="350"/>
      <c r="C1904" s="349"/>
      <c r="D1904" s="353"/>
      <c r="E1904" s="569"/>
      <c r="F1904" s="570"/>
      <c r="G1904" s="368"/>
      <c r="H1904" s="429"/>
      <c r="I1904" s="338"/>
      <c r="J1904" s="578"/>
      <c r="K1904" s="385"/>
      <c r="L1904" s="386"/>
    </row>
    <row r="1905" spans="2:12">
      <c r="B1905" s="350"/>
      <c r="C1905" s="349"/>
      <c r="D1905" s="353"/>
      <c r="E1905" s="569"/>
      <c r="F1905" s="570"/>
      <c r="G1905" s="368"/>
      <c r="H1905" s="429"/>
      <c r="I1905" s="338"/>
      <c r="J1905" s="578"/>
      <c r="K1905" s="385"/>
      <c r="L1905" s="386"/>
    </row>
    <row r="1906" spans="2:12">
      <c r="B1906" s="350"/>
      <c r="C1906" s="349"/>
      <c r="D1906" s="353"/>
      <c r="E1906" s="569"/>
      <c r="F1906" s="570"/>
      <c r="G1906" s="368"/>
      <c r="H1906" s="429"/>
      <c r="I1906" s="338"/>
      <c r="J1906" s="578"/>
      <c r="K1906" s="385"/>
      <c r="L1906" s="386"/>
    </row>
    <row r="1907" spans="2:12">
      <c r="B1907" s="350"/>
      <c r="C1907" s="349"/>
      <c r="D1907" s="353"/>
      <c r="E1907" s="569"/>
      <c r="F1907" s="570"/>
      <c r="G1907" s="368"/>
      <c r="H1907" s="429"/>
      <c r="I1907" s="338"/>
      <c r="J1907" s="578"/>
      <c r="K1907" s="385"/>
      <c r="L1907" s="386"/>
    </row>
    <row r="1908" spans="2:12">
      <c r="B1908" s="350"/>
      <c r="C1908" s="349"/>
      <c r="D1908" s="353"/>
      <c r="E1908" s="569"/>
      <c r="F1908" s="570"/>
      <c r="G1908" s="368"/>
      <c r="H1908" s="429"/>
      <c r="I1908" s="338"/>
      <c r="J1908" s="578"/>
      <c r="K1908" s="385"/>
      <c r="L1908" s="386"/>
    </row>
    <row r="1909" spans="2:12">
      <c r="B1909" s="350"/>
      <c r="C1909" s="349"/>
      <c r="D1909" s="353"/>
      <c r="E1909" s="569"/>
      <c r="F1909" s="570"/>
      <c r="G1909" s="368"/>
      <c r="H1909" s="429"/>
      <c r="I1909" s="338"/>
      <c r="J1909" s="578"/>
      <c r="K1909" s="385"/>
      <c r="L1909" s="386"/>
    </row>
    <row r="1910" spans="2:12">
      <c r="B1910" s="350"/>
      <c r="C1910" s="349"/>
      <c r="D1910" s="353"/>
      <c r="E1910" s="569"/>
      <c r="F1910" s="570"/>
      <c r="G1910" s="368"/>
      <c r="H1910" s="429"/>
      <c r="I1910" s="338"/>
      <c r="J1910" s="578"/>
      <c r="K1910" s="385"/>
      <c r="L1910" s="386"/>
    </row>
    <row r="1911" spans="2:12">
      <c r="B1911" s="350"/>
      <c r="C1911" s="349"/>
      <c r="D1911" s="353"/>
      <c r="E1911" s="569"/>
      <c r="F1911" s="570"/>
      <c r="G1911" s="368"/>
      <c r="H1911" s="429"/>
      <c r="I1911" s="338"/>
      <c r="J1911" s="578"/>
      <c r="K1911" s="385"/>
      <c r="L1911" s="386"/>
    </row>
    <row r="1912" spans="2:12">
      <c r="B1912" s="350"/>
      <c r="C1912" s="349"/>
      <c r="D1912" s="353"/>
      <c r="E1912" s="569"/>
      <c r="F1912" s="570"/>
      <c r="G1912" s="368"/>
      <c r="H1912" s="571"/>
      <c r="I1912" s="338"/>
      <c r="J1912" s="578"/>
      <c r="K1912" s="385"/>
      <c r="L1912" s="386"/>
    </row>
    <row r="1913" spans="2:12">
      <c r="B1913" s="350"/>
      <c r="C1913" s="349"/>
      <c r="D1913" s="353"/>
      <c r="E1913" s="569"/>
      <c r="F1913" s="570"/>
      <c r="G1913" s="368"/>
      <c r="H1913" s="571"/>
      <c r="I1913" s="338"/>
      <c r="J1913" s="578"/>
      <c r="K1913" s="385"/>
      <c r="L1913" s="386"/>
    </row>
    <row r="1914" spans="2:12">
      <c r="B1914" s="350"/>
      <c r="C1914" s="349"/>
      <c r="D1914" s="353"/>
      <c r="E1914" s="569"/>
      <c r="F1914" s="563"/>
      <c r="G1914" s="368"/>
      <c r="H1914" s="571"/>
      <c r="I1914" s="338"/>
      <c r="J1914" s="578"/>
      <c r="K1914" s="385"/>
      <c r="L1914" s="386"/>
    </row>
    <row r="1915" spans="2:12">
      <c r="B1915" s="350"/>
      <c r="C1915" s="349"/>
      <c r="D1915" s="353"/>
      <c r="E1915" s="569"/>
      <c r="F1915" s="570"/>
      <c r="G1915" s="368"/>
      <c r="H1915" s="571"/>
      <c r="I1915" s="338"/>
      <c r="J1915" s="578"/>
      <c r="K1915" s="385"/>
      <c r="L1915" s="386"/>
    </row>
    <row r="1916" spans="2:12">
      <c r="B1916" s="350"/>
      <c r="C1916" s="332"/>
      <c r="D1916" s="333"/>
      <c r="E1916" s="569"/>
      <c r="F1916" s="570"/>
      <c r="G1916" s="368"/>
      <c r="H1916" s="572"/>
      <c r="I1916" s="338"/>
      <c r="J1916" s="338"/>
      <c r="K1916" s="385"/>
      <c r="L1916" s="386"/>
    </row>
    <row r="1917" spans="2:12">
      <c r="B1917" s="350"/>
      <c r="C1917" s="332"/>
      <c r="D1917" s="333"/>
      <c r="E1917" s="569"/>
      <c r="F1917" s="570"/>
      <c r="G1917" s="368"/>
      <c r="H1917" s="572"/>
      <c r="I1917" s="338"/>
      <c r="J1917" s="338"/>
      <c r="K1917" s="385"/>
      <c r="L1917" s="386"/>
    </row>
    <row r="1918" spans="2:12">
      <c r="B1918" s="350"/>
      <c r="C1918" s="349"/>
      <c r="D1918" s="353"/>
      <c r="E1918" s="569"/>
      <c r="F1918" s="570"/>
      <c r="G1918" s="368"/>
      <c r="H1918" s="571"/>
      <c r="I1918" s="338"/>
      <c r="J1918" s="338"/>
      <c r="K1918" s="385"/>
      <c r="L1918" s="386"/>
    </row>
    <row r="1919" spans="2:12">
      <c r="B1919" s="350"/>
      <c r="C1919" s="349"/>
      <c r="D1919" s="353"/>
      <c r="E1919" s="569"/>
      <c r="F1919" s="570"/>
      <c r="G1919" s="368"/>
      <c r="H1919" s="571"/>
      <c r="I1919" s="338"/>
      <c r="J1919" s="338"/>
      <c r="K1919" s="385"/>
      <c r="L1919" s="386"/>
    </row>
    <row r="1920" spans="2:12">
      <c r="B1920" s="350"/>
      <c r="C1920" s="349"/>
      <c r="D1920" s="353"/>
      <c r="E1920" s="569"/>
      <c r="F1920" s="570"/>
      <c r="G1920" s="368"/>
      <c r="H1920" s="571"/>
      <c r="I1920" s="338"/>
      <c r="J1920" s="338"/>
      <c r="K1920" s="385"/>
      <c r="L1920" s="386"/>
    </row>
    <row r="1921" spans="2:12">
      <c r="B1921" s="564"/>
      <c r="C1921" s="565"/>
      <c r="D1921" s="566"/>
      <c r="E1921" s="565"/>
      <c r="F1921" s="565"/>
      <c r="G1921" s="368"/>
      <c r="H1921" s="567"/>
      <c r="I1921" s="338"/>
      <c r="J1921" s="360"/>
      <c r="K1921" s="385"/>
      <c r="L1921" s="386"/>
    </row>
    <row r="1922" spans="2:12">
      <c r="B1922" s="350"/>
      <c r="C1922" s="349"/>
      <c r="D1922" s="353"/>
      <c r="E1922" s="569"/>
      <c r="F1922" s="570"/>
      <c r="G1922" s="368"/>
      <c r="H1922" s="429"/>
      <c r="I1922" s="338"/>
      <c r="J1922" s="360"/>
      <c r="K1922" s="385"/>
      <c r="L1922" s="386"/>
    </row>
    <row r="1923" spans="2:12">
      <c r="B1923" s="350"/>
      <c r="C1923" s="349"/>
      <c r="D1923" s="353"/>
      <c r="E1923" s="569"/>
      <c r="F1923" s="570"/>
      <c r="G1923" s="368"/>
      <c r="H1923" s="429"/>
      <c r="I1923" s="338"/>
      <c r="J1923" s="360"/>
      <c r="K1923" s="385"/>
      <c r="L1923" s="386"/>
    </row>
    <row r="1924" spans="2:12">
      <c r="B1924" s="350"/>
      <c r="C1924" s="349"/>
      <c r="D1924" s="353"/>
      <c r="E1924" s="569"/>
      <c r="F1924" s="570"/>
      <c r="G1924" s="368"/>
      <c r="H1924" s="429"/>
      <c r="I1924" s="338"/>
      <c r="J1924" s="360"/>
      <c r="K1924" s="385"/>
      <c r="L1924" s="386"/>
    </row>
    <row r="1925" spans="2:12">
      <c r="B1925" s="350"/>
      <c r="C1925" s="349"/>
      <c r="D1925" s="353"/>
      <c r="E1925" s="569"/>
      <c r="F1925" s="570"/>
      <c r="G1925" s="368"/>
      <c r="H1925" s="429"/>
      <c r="I1925" s="338"/>
      <c r="J1925" s="360"/>
      <c r="K1925" s="385"/>
      <c r="L1925" s="386"/>
    </row>
    <row r="1926" spans="2:12">
      <c r="B1926" s="350"/>
      <c r="C1926" s="349"/>
      <c r="D1926" s="353"/>
      <c r="E1926" s="569"/>
      <c r="F1926" s="570"/>
      <c r="G1926" s="368"/>
      <c r="H1926" s="429"/>
      <c r="I1926" s="338"/>
      <c r="J1926" s="360"/>
      <c r="K1926" s="385"/>
      <c r="L1926" s="386"/>
    </row>
    <row r="1927" spans="2:12">
      <c r="B1927" s="350"/>
      <c r="C1927" s="349"/>
      <c r="D1927" s="353"/>
      <c r="E1927" s="569"/>
      <c r="F1927" s="570"/>
      <c r="G1927" s="368"/>
      <c r="H1927" s="429"/>
      <c r="I1927" s="338"/>
      <c r="J1927" s="360"/>
      <c r="K1927" s="385"/>
      <c r="L1927" s="386"/>
    </row>
    <row r="1928" spans="2:12">
      <c r="B1928" s="350"/>
      <c r="C1928" s="349"/>
      <c r="D1928" s="353"/>
      <c r="E1928" s="569"/>
      <c r="F1928" s="570"/>
      <c r="G1928" s="368"/>
      <c r="H1928" s="429"/>
      <c r="I1928" s="338"/>
      <c r="J1928" s="360"/>
      <c r="K1928" s="385"/>
      <c r="L1928" s="386"/>
    </row>
    <row r="1929" spans="2:12">
      <c r="B1929" s="350"/>
      <c r="C1929" s="349"/>
      <c r="D1929" s="353"/>
      <c r="E1929" s="569"/>
      <c r="F1929" s="570"/>
      <c r="G1929" s="368"/>
      <c r="H1929" s="429"/>
      <c r="I1929" s="338"/>
      <c r="J1929" s="360"/>
      <c r="K1929" s="385"/>
      <c r="L1929" s="386"/>
    </row>
    <row r="1930" spans="2:12">
      <c r="B1930" s="350"/>
      <c r="C1930" s="349"/>
      <c r="D1930" s="353"/>
      <c r="E1930" s="569"/>
      <c r="F1930" s="570"/>
      <c r="G1930" s="368"/>
      <c r="H1930" s="429"/>
      <c r="I1930" s="338"/>
      <c r="J1930" s="360"/>
      <c r="K1930" s="385"/>
      <c r="L1930" s="386"/>
    </row>
    <row r="1931" spans="2:12">
      <c r="B1931" s="350"/>
      <c r="C1931" s="349"/>
      <c r="D1931" s="353"/>
      <c r="E1931" s="569"/>
      <c r="F1931" s="570"/>
      <c r="G1931" s="368"/>
      <c r="H1931" s="571"/>
      <c r="I1931" s="568"/>
      <c r="J1931" s="360"/>
      <c r="K1931" s="385"/>
      <c r="L1931" s="386"/>
    </row>
    <row r="1932" spans="2:12">
      <c r="B1932" s="350"/>
      <c r="C1932" s="554"/>
      <c r="D1932" s="575"/>
      <c r="E1932" s="576"/>
      <c r="F1932" s="570"/>
      <c r="G1932" s="368"/>
      <c r="H1932" s="552"/>
      <c r="I1932" s="338"/>
      <c r="J1932" s="578"/>
      <c r="K1932" s="385"/>
      <c r="L1932" s="386"/>
    </row>
    <row r="1933" spans="2:12">
      <c r="B1933" s="350"/>
      <c r="C1933" s="349"/>
      <c r="D1933" s="353"/>
      <c r="E1933" s="569"/>
      <c r="F1933" s="570"/>
      <c r="G1933" s="368"/>
      <c r="H1933" s="429"/>
      <c r="I1933" s="338"/>
      <c r="J1933" s="360"/>
      <c r="K1933" s="385"/>
      <c r="L1933" s="386"/>
    </row>
    <row r="1934" spans="2:12">
      <c r="B1934" s="350"/>
      <c r="C1934" s="349"/>
      <c r="D1934" s="353"/>
      <c r="E1934" s="569"/>
      <c r="F1934" s="570"/>
      <c r="G1934" s="368"/>
      <c r="H1934" s="429"/>
      <c r="I1934" s="338"/>
      <c r="J1934" s="360"/>
      <c r="K1934" s="385"/>
      <c r="L1934" s="386"/>
    </row>
    <row r="1935" spans="2:12">
      <c r="B1935" s="350"/>
      <c r="C1935" s="349"/>
      <c r="D1935" s="353"/>
      <c r="E1935" s="569"/>
      <c r="F1935" s="570"/>
      <c r="G1935" s="368"/>
      <c r="H1935" s="429"/>
      <c r="I1935" s="338"/>
      <c r="J1935" s="360"/>
      <c r="K1935" s="385"/>
      <c r="L1935" s="386"/>
    </row>
    <row r="1936" spans="2:12">
      <c r="B1936" s="350"/>
      <c r="C1936" s="349"/>
      <c r="D1936" s="353"/>
      <c r="E1936" s="569"/>
      <c r="F1936" s="570"/>
      <c r="G1936" s="368"/>
      <c r="H1936" s="429"/>
      <c r="I1936" s="351"/>
      <c r="J1936" s="360"/>
      <c r="K1936" s="385"/>
      <c r="L1936" s="386"/>
    </row>
    <row r="1937" spans="2:12">
      <c r="B1937" s="350"/>
      <c r="C1937" s="349"/>
      <c r="D1937" s="353"/>
      <c r="E1937" s="569"/>
      <c r="F1937" s="570"/>
      <c r="G1937" s="368"/>
      <c r="H1937" s="429"/>
      <c r="I1937" s="338"/>
      <c r="J1937" s="360"/>
      <c r="K1937" s="385"/>
      <c r="L1937" s="386"/>
    </row>
    <row r="1938" spans="2:12">
      <c r="B1938" s="350"/>
      <c r="C1938" s="349"/>
      <c r="D1938" s="353"/>
      <c r="E1938" s="569"/>
      <c r="F1938" s="570"/>
      <c r="G1938" s="368"/>
      <c r="H1938" s="429"/>
      <c r="I1938" s="351"/>
      <c r="J1938" s="360"/>
      <c r="K1938" s="385"/>
      <c r="L1938" s="386"/>
    </row>
    <row r="1939" spans="2:12">
      <c r="B1939" s="350"/>
      <c r="C1939" s="349"/>
      <c r="D1939" s="353"/>
      <c r="E1939" s="569"/>
      <c r="F1939" s="570"/>
      <c r="G1939" s="368"/>
      <c r="H1939" s="429"/>
      <c r="I1939" s="338"/>
      <c r="J1939" s="360"/>
      <c r="K1939" s="385"/>
      <c r="L1939" s="386"/>
    </row>
    <row r="1940" spans="2:12">
      <c r="B1940" s="350"/>
      <c r="C1940" s="349"/>
      <c r="D1940" s="353"/>
      <c r="E1940" s="569"/>
      <c r="F1940" s="570"/>
      <c r="G1940" s="368"/>
      <c r="H1940" s="429"/>
      <c r="I1940" s="338"/>
      <c r="J1940" s="360"/>
      <c r="K1940" s="385"/>
      <c r="L1940" s="386"/>
    </row>
    <row r="1941" spans="2:12">
      <c r="B1941" s="350"/>
      <c r="C1941" s="554"/>
      <c r="D1941" s="575"/>
      <c r="E1941" s="576"/>
      <c r="F1941" s="570"/>
      <c r="G1941" s="368"/>
      <c r="H1941" s="429"/>
      <c r="I1941" s="338"/>
      <c r="J1941" s="578"/>
      <c r="K1941" s="385"/>
      <c r="L1941" s="386"/>
    </row>
    <row r="1942" spans="2:12">
      <c r="B1942" s="350"/>
      <c r="C1942" s="554"/>
      <c r="D1942" s="575"/>
      <c r="E1942" s="576"/>
      <c r="F1942" s="570"/>
      <c r="G1942" s="368"/>
      <c r="H1942" s="429"/>
      <c r="I1942" s="338"/>
      <c r="J1942" s="578"/>
      <c r="K1942" s="385"/>
      <c r="L1942" s="386"/>
    </row>
    <row r="1943" spans="2:12">
      <c r="B1943" s="350"/>
      <c r="C1943" s="341"/>
      <c r="D1943" s="353"/>
      <c r="E1943" s="569"/>
      <c r="F1943" s="570"/>
      <c r="G1943" s="368"/>
      <c r="H1943" s="552"/>
      <c r="I1943" s="338"/>
      <c r="J1943" s="360"/>
      <c r="K1943" s="385"/>
      <c r="L1943" s="386"/>
    </row>
    <row r="1944" spans="2:12">
      <c r="B1944" s="350"/>
      <c r="C1944" s="349"/>
      <c r="D1944" s="353"/>
      <c r="E1944" s="569"/>
      <c r="F1944" s="563"/>
      <c r="G1944" s="368"/>
      <c r="H1944" s="571"/>
      <c r="I1944" s="338"/>
      <c r="J1944" s="338"/>
      <c r="K1944" s="385"/>
      <c r="L1944" s="386"/>
    </row>
    <row r="1945" spans="2:12">
      <c r="B1945" s="350"/>
      <c r="C1945" s="554"/>
      <c r="D1945" s="575"/>
      <c r="E1945" s="576"/>
      <c r="F1945" s="570"/>
      <c r="G1945" s="368"/>
      <c r="H1945" s="488"/>
      <c r="I1945" s="338"/>
      <c r="J1945" s="360"/>
      <c r="K1945" s="385"/>
      <c r="L1945" s="386"/>
    </row>
    <row r="1946" spans="2:12">
      <c r="B1946" s="350"/>
      <c r="C1946" s="349"/>
      <c r="D1946" s="353"/>
      <c r="E1946" s="569"/>
      <c r="F1946" s="563"/>
      <c r="G1946" s="368"/>
      <c r="H1946" s="571"/>
      <c r="I1946" s="338"/>
      <c r="J1946" s="578"/>
      <c r="K1946" s="385"/>
      <c r="L1946" s="386"/>
    </row>
    <row r="1947" spans="2:12">
      <c r="B1947" s="350"/>
      <c r="C1947" s="349"/>
      <c r="D1947" s="353"/>
      <c r="E1947" s="569"/>
      <c r="F1947" s="570"/>
      <c r="G1947" s="368"/>
      <c r="H1947" s="429"/>
      <c r="I1947" s="338"/>
      <c r="J1947" s="338"/>
      <c r="K1947" s="385"/>
      <c r="L1947" s="386"/>
    </row>
    <row r="1948" spans="2:12">
      <c r="B1948" s="350"/>
      <c r="C1948" s="349"/>
      <c r="D1948" s="353"/>
      <c r="E1948" s="569"/>
      <c r="F1948" s="570"/>
      <c r="G1948" s="368"/>
      <c r="H1948" s="429"/>
      <c r="I1948" s="338"/>
      <c r="J1948" s="338"/>
      <c r="K1948" s="385"/>
      <c r="L1948" s="386"/>
    </row>
    <row r="1949" spans="2:12">
      <c r="B1949" s="350"/>
      <c r="C1949" s="349"/>
      <c r="D1949" s="353"/>
      <c r="E1949" s="569"/>
      <c r="F1949" s="570"/>
      <c r="G1949" s="368"/>
      <c r="H1949" s="429"/>
      <c r="I1949" s="338"/>
      <c r="J1949" s="338"/>
      <c r="K1949" s="385"/>
      <c r="L1949" s="386"/>
    </row>
    <row r="1950" spans="2:12">
      <c r="B1950" s="350"/>
      <c r="C1950" s="349"/>
      <c r="D1950" s="353"/>
      <c r="E1950" s="569"/>
      <c r="F1950" s="570"/>
      <c r="G1950" s="368"/>
      <c r="H1950" s="571"/>
      <c r="I1950" s="338"/>
      <c r="J1950" s="338"/>
      <c r="K1950" s="385"/>
      <c r="L1950" s="386"/>
    </row>
    <row r="1951" spans="2:12">
      <c r="B1951" s="350"/>
      <c r="C1951" s="349"/>
      <c r="D1951" s="353"/>
      <c r="E1951" s="569"/>
      <c r="F1951" s="570"/>
      <c r="G1951" s="368"/>
      <c r="H1951" s="571"/>
      <c r="I1951" s="338"/>
      <c r="J1951" s="578"/>
      <c r="K1951" s="385"/>
      <c r="L1951" s="386"/>
    </row>
    <row r="1952" spans="2:12">
      <c r="B1952" s="350"/>
      <c r="C1952" s="349"/>
      <c r="D1952" s="353"/>
      <c r="E1952" s="569"/>
      <c r="F1952" s="563"/>
      <c r="G1952" s="368"/>
      <c r="H1952" s="571"/>
      <c r="I1952" s="338"/>
      <c r="J1952" s="578"/>
      <c r="K1952" s="385"/>
      <c r="L1952" s="386"/>
    </row>
    <row r="1953" spans="2:12">
      <c r="B1953" s="350"/>
      <c r="C1953" s="332"/>
      <c r="D1953" s="333"/>
      <c r="E1953" s="569"/>
      <c r="F1953" s="570"/>
      <c r="G1953" s="368"/>
      <c r="H1953" s="572"/>
      <c r="I1953" s="338"/>
      <c r="J1953" s="338"/>
      <c r="K1953" s="385"/>
      <c r="L1953" s="386"/>
    </row>
    <row r="1954" spans="2:12">
      <c r="B1954" s="350"/>
      <c r="C1954" s="332"/>
      <c r="D1954" s="333"/>
      <c r="E1954" s="569"/>
      <c r="F1954" s="570"/>
      <c r="G1954" s="368"/>
      <c r="H1954" s="572"/>
      <c r="I1954" s="338"/>
      <c r="J1954" s="338"/>
      <c r="K1954" s="385"/>
      <c r="L1954" s="386"/>
    </row>
    <row r="1955" spans="2:12">
      <c r="B1955" s="350"/>
      <c r="C1955" s="349"/>
      <c r="D1955" s="353"/>
      <c r="E1955" s="569"/>
      <c r="F1955" s="570"/>
      <c r="G1955" s="368"/>
      <c r="H1955" s="571"/>
      <c r="I1955" s="338"/>
      <c r="J1955" s="338"/>
      <c r="K1955" s="385"/>
      <c r="L1955" s="386"/>
    </row>
    <row r="1956" spans="2:12">
      <c r="B1956" s="350"/>
      <c r="C1956" s="349"/>
      <c r="D1956" s="353"/>
      <c r="E1956" s="569"/>
      <c r="F1956" s="570"/>
      <c r="G1956" s="368"/>
      <c r="H1956" s="571"/>
      <c r="I1956" s="338"/>
      <c r="J1956" s="338"/>
      <c r="K1956" s="385"/>
      <c r="L1956" s="386"/>
    </row>
    <row r="1957" spans="2:12">
      <c r="B1957" s="350"/>
      <c r="C1957" s="349"/>
      <c r="D1957" s="353"/>
      <c r="E1957" s="569"/>
      <c r="F1957" s="570"/>
      <c r="G1957" s="368"/>
      <c r="H1957" s="571"/>
      <c r="I1957" s="338"/>
      <c r="J1957" s="338"/>
      <c r="K1957" s="385"/>
      <c r="L1957" s="386"/>
    </row>
    <row r="1958" spans="2:12">
      <c r="B1958" s="564"/>
      <c r="C1958" s="565"/>
      <c r="D1958" s="566"/>
      <c r="E1958" s="565"/>
      <c r="F1958" s="565"/>
      <c r="G1958" s="368"/>
      <c r="H1958" s="567"/>
      <c r="I1958" s="338"/>
      <c r="J1958" s="360"/>
      <c r="K1958" s="385"/>
      <c r="L1958" s="386"/>
    </row>
    <row r="1959" spans="2:12">
      <c r="B1959" s="350"/>
      <c r="C1959" s="349"/>
      <c r="D1959" s="353"/>
      <c r="E1959" s="569"/>
      <c r="F1959" s="563"/>
      <c r="G1959" s="368"/>
      <c r="H1959" s="571"/>
      <c r="I1959" s="338"/>
      <c r="J1959" s="360"/>
      <c r="K1959" s="385"/>
      <c r="L1959" s="386"/>
    </row>
    <row r="1960" spans="2:12">
      <c r="B1960" s="350"/>
      <c r="C1960" s="349"/>
      <c r="D1960" s="353"/>
      <c r="E1960" s="569"/>
      <c r="F1960" s="563"/>
      <c r="G1960" s="368"/>
      <c r="H1960" s="571"/>
      <c r="I1960" s="338"/>
      <c r="J1960" s="360"/>
      <c r="K1960" s="385"/>
      <c r="L1960" s="386"/>
    </row>
    <row r="1961" spans="2:12">
      <c r="B1961" s="350"/>
      <c r="C1961" s="349"/>
      <c r="D1961" s="353"/>
      <c r="E1961" s="569"/>
      <c r="F1961" s="563"/>
      <c r="G1961" s="368"/>
      <c r="H1961" s="571"/>
      <c r="I1961" s="338"/>
      <c r="J1961" s="360"/>
      <c r="K1961" s="385"/>
      <c r="L1961" s="386"/>
    </row>
    <row r="1962" spans="2:12">
      <c r="B1962" s="350"/>
      <c r="C1962" s="554"/>
      <c r="D1962" s="575"/>
      <c r="E1962" s="576"/>
      <c r="F1962" s="570"/>
      <c r="G1962" s="368"/>
      <c r="H1962" s="552"/>
      <c r="I1962" s="338"/>
      <c r="J1962" s="578"/>
      <c r="K1962" s="385"/>
      <c r="L1962" s="386"/>
    </row>
    <row r="1963" spans="2:12">
      <c r="B1963" s="350"/>
      <c r="C1963" s="349"/>
      <c r="D1963" s="353"/>
      <c r="E1963" s="569"/>
      <c r="F1963" s="563"/>
      <c r="G1963" s="368"/>
      <c r="H1963" s="571"/>
      <c r="I1963" s="338"/>
      <c r="J1963" s="360"/>
      <c r="K1963" s="385"/>
      <c r="L1963" s="386"/>
    </row>
    <row r="1964" spans="2:12">
      <c r="B1964" s="350"/>
      <c r="C1964" s="349"/>
      <c r="D1964" s="353"/>
      <c r="E1964" s="569"/>
      <c r="F1964" s="563"/>
      <c r="G1964" s="368"/>
      <c r="H1964" s="571"/>
      <c r="I1964" s="338"/>
      <c r="J1964" s="360"/>
      <c r="K1964" s="385"/>
      <c r="L1964" s="386"/>
    </row>
    <row r="1965" spans="2:12">
      <c r="B1965" s="350"/>
      <c r="C1965" s="554"/>
      <c r="D1965" s="575"/>
      <c r="E1965" s="576"/>
      <c r="F1965" s="570"/>
      <c r="G1965" s="368"/>
      <c r="H1965" s="571"/>
      <c r="I1965" s="338"/>
      <c r="J1965" s="578"/>
      <c r="K1965" s="385"/>
      <c r="L1965" s="386"/>
    </row>
    <row r="1966" spans="2:12">
      <c r="B1966" s="350"/>
      <c r="C1966" s="554"/>
      <c r="D1966" s="575"/>
      <c r="E1966" s="576"/>
      <c r="F1966" s="570"/>
      <c r="G1966" s="368"/>
      <c r="H1966" s="571"/>
      <c r="I1966" s="338"/>
      <c r="J1966" s="578"/>
      <c r="K1966" s="385"/>
      <c r="L1966" s="386"/>
    </row>
    <row r="1967" spans="2:12">
      <c r="B1967" s="350"/>
      <c r="C1967" s="341"/>
      <c r="D1967" s="353"/>
      <c r="E1967" s="569"/>
      <c r="F1967" s="570"/>
      <c r="G1967" s="368"/>
      <c r="H1967" s="552"/>
      <c r="I1967" s="338"/>
      <c r="J1967" s="360"/>
      <c r="K1967" s="385"/>
      <c r="L1967" s="386"/>
    </row>
    <row r="1968" spans="2:12">
      <c r="B1968" s="350"/>
      <c r="C1968" s="349"/>
      <c r="D1968" s="353"/>
      <c r="E1968" s="569"/>
      <c r="F1968" s="563"/>
      <c r="G1968" s="368"/>
      <c r="H1968" s="571"/>
      <c r="I1968" s="338"/>
      <c r="J1968" s="578"/>
      <c r="K1968" s="385"/>
      <c r="L1968" s="386"/>
    </row>
    <row r="1969" spans="2:12">
      <c r="B1969" s="350"/>
      <c r="C1969" s="554"/>
      <c r="D1969" s="575"/>
      <c r="E1969" s="576"/>
      <c r="F1969" s="570"/>
      <c r="G1969" s="368"/>
      <c r="H1969" s="488"/>
      <c r="I1969" s="338"/>
      <c r="J1969" s="360"/>
      <c r="K1969" s="385"/>
      <c r="L1969" s="386"/>
    </row>
    <row r="1970" spans="2:12">
      <c r="B1970" s="350"/>
      <c r="C1970" s="349"/>
      <c r="D1970" s="353"/>
      <c r="E1970" s="569"/>
      <c r="F1970" s="563"/>
      <c r="G1970" s="368"/>
      <c r="H1970" s="571"/>
      <c r="I1970" s="338"/>
      <c r="J1970" s="578"/>
      <c r="K1970" s="385"/>
      <c r="L1970" s="386"/>
    </row>
    <row r="1971" spans="2:12">
      <c r="B1971" s="350"/>
      <c r="C1971" s="349"/>
      <c r="D1971" s="353"/>
      <c r="E1971" s="569"/>
      <c r="F1971" s="570"/>
      <c r="G1971" s="368"/>
      <c r="H1971" s="429"/>
      <c r="I1971" s="351"/>
      <c r="J1971" s="351"/>
      <c r="K1971" s="385"/>
      <c r="L1971" s="386"/>
    </row>
    <row r="1972" spans="2:12">
      <c r="B1972" s="350"/>
      <c r="C1972" s="349"/>
      <c r="D1972" s="353"/>
      <c r="E1972" s="569"/>
      <c r="F1972" s="570"/>
      <c r="G1972" s="368"/>
      <c r="H1972" s="429"/>
      <c r="I1972" s="351"/>
      <c r="J1972" s="351"/>
      <c r="K1972" s="385"/>
      <c r="L1972" s="386"/>
    </row>
    <row r="1973" spans="2:12">
      <c r="B1973" s="350"/>
      <c r="C1973" s="349"/>
      <c r="D1973" s="353"/>
      <c r="E1973" s="569"/>
      <c r="F1973" s="570"/>
      <c r="G1973" s="368"/>
      <c r="H1973" s="429"/>
      <c r="I1973" s="351"/>
      <c r="J1973" s="351"/>
      <c r="K1973" s="385"/>
      <c r="L1973" s="386"/>
    </row>
    <row r="1974" spans="2:12">
      <c r="B1974" s="350"/>
      <c r="C1974" s="349"/>
      <c r="D1974" s="353"/>
      <c r="E1974" s="569"/>
      <c r="F1974" s="570"/>
      <c r="G1974" s="368"/>
      <c r="H1974" s="571"/>
      <c r="I1974" s="351"/>
      <c r="J1974" s="351"/>
      <c r="K1974" s="385"/>
      <c r="L1974" s="386"/>
    </row>
    <row r="1975" spans="2:12">
      <c r="B1975" s="350"/>
      <c r="C1975" s="349"/>
      <c r="D1975" s="353"/>
      <c r="E1975" s="569"/>
      <c r="F1975" s="563"/>
      <c r="G1975" s="368"/>
      <c r="H1975" s="571"/>
      <c r="I1975" s="338"/>
      <c r="J1975" s="578"/>
      <c r="K1975" s="385"/>
      <c r="L1975" s="386"/>
    </row>
    <row r="1976" spans="2:12">
      <c r="B1976" s="350"/>
      <c r="C1976" s="349"/>
      <c r="D1976" s="353"/>
      <c r="E1976" s="569"/>
      <c r="F1976" s="563"/>
      <c r="G1976" s="368"/>
      <c r="H1976" s="571"/>
      <c r="I1976" s="338"/>
      <c r="J1976" s="578"/>
      <c r="K1976" s="385"/>
      <c r="L1976" s="386"/>
    </row>
    <row r="1977" spans="2:12">
      <c r="B1977" s="350"/>
      <c r="C1977" s="332"/>
      <c r="D1977" s="333"/>
      <c r="E1977" s="569"/>
      <c r="F1977" s="570"/>
      <c r="G1977" s="368"/>
      <c r="H1977" s="572"/>
      <c r="I1977" s="338"/>
      <c r="J1977" s="338"/>
      <c r="K1977" s="385"/>
      <c r="L1977" s="386"/>
    </row>
    <row r="1978" spans="2:12">
      <c r="B1978" s="350"/>
      <c r="C1978" s="332"/>
      <c r="D1978" s="333"/>
      <c r="E1978" s="569"/>
      <c r="F1978" s="570"/>
      <c r="G1978" s="368"/>
      <c r="H1978" s="572"/>
      <c r="I1978" s="338"/>
      <c r="J1978" s="338"/>
      <c r="K1978" s="385"/>
      <c r="L1978" s="386"/>
    </row>
    <row r="1979" spans="2:12">
      <c r="B1979" s="350"/>
      <c r="C1979" s="349"/>
      <c r="D1979" s="353"/>
      <c r="E1979" s="569"/>
      <c r="F1979" s="570"/>
      <c r="G1979" s="368"/>
      <c r="H1979" s="571"/>
      <c r="I1979" s="338"/>
      <c r="J1979" s="338"/>
      <c r="K1979" s="385"/>
      <c r="L1979" s="386"/>
    </row>
    <row r="1980" spans="2:12">
      <c r="B1980" s="350"/>
      <c r="C1980" s="349"/>
      <c r="D1980" s="353"/>
      <c r="E1980" s="569"/>
      <c r="F1980" s="570"/>
      <c r="G1980" s="368"/>
      <c r="H1980" s="571"/>
      <c r="I1980" s="338"/>
      <c r="J1980" s="338"/>
      <c r="K1980" s="385"/>
      <c r="L1980" s="386"/>
    </row>
    <row r="1981" spans="2:12">
      <c r="B1981" s="472"/>
      <c r="C1981" s="579"/>
      <c r="D1981" s="472"/>
      <c r="E1981" s="334"/>
      <c r="F1981" s="342"/>
      <c r="G1981" s="368"/>
      <c r="H1981" s="488"/>
      <c r="I1981" s="437"/>
      <c r="J1981" s="437"/>
      <c r="K1981" s="385"/>
      <c r="L1981" s="386"/>
    </row>
    <row r="1982" spans="2:12">
      <c r="B1982" s="564"/>
      <c r="C1982" s="565"/>
      <c r="D1982" s="566"/>
      <c r="E1982" s="565"/>
      <c r="F1982" s="565"/>
      <c r="G1982" s="368"/>
      <c r="H1982" s="567"/>
      <c r="I1982" s="338"/>
      <c r="J1982" s="338"/>
      <c r="K1982" s="385"/>
      <c r="L1982" s="386"/>
    </row>
    <row r="1983" spans="2:12">
      <c r="B1983" s="472"/>
      <c r="C1983" s="308"/>
      <c r="D1983" s="472"/>
      <c r="E1983" s="334"/>
      <c r="F1983" s="342"/>
      <c r="G1983" s="368"/>
      <c r="H1983" s="488"/>
      <c r="I1983" s="499"/>
      <c r="J1983" s="499"/>
      <c r="K1983" s="385"/>
      <c r="L1983" s="386"/>
    </row>
    <row r="1984" spans="2:12">
      <c r="B1984" s="472"/>
      <c r="C1984" s="308"/>
      <c r="D1984" s="472"/>
      <c r="E1984" s="569"/>
      <c r="F1984" s="570"/>
      <c r="G1984" s="368"/>
      <c r="H1984" s="552"/>
      <c r="I1984" s="338"/>
      <c r="J1984" s="338"/>
      <c r="K1984" s="385"/>
      <c r="L1984" s="386"/>
    </row>
    <row r="1985" spans="2:12">
      <c r="B1985" s="472"/>
      <c r="C1985" s="308"/>
      <c r="D1985" s="472"/>
      <c r="E1985" s="569"/>
      <c r="F1985" s="570"/>
      <c r="G1985" s="368"/>
      <c r="H1985" s="552"/>
      <c r="I1985" s="338"/>
      <c r="J1985" s="338"/>
      <c r="K1985" s="385"/>
      <c r="L1985" s="386"/>
    </row>
    <row r="1986" spans="2:12">
      <c r="B1986" s="472"/>
      <c r="C1986" s="308"/>
      <c r="D1986" s="472"/>
      <c r="E1986" s="569"/>
      <c r="F1986" s="570"/>
      <c r="G1986" s="368"/>
      <c r="H1986" s="552"/>
      <c r="I1986" s="338"/>
      <c r="J1986" s="338"/>
      <c r="K1986" s="385"/>
      <c r="L1986" s="386"/>
    </row>
    <row r="1987" spans="2:12">
      <c r="B1987" s="472"/>
      <c r="C1987" s="308"/>
      <c r="D1987" s="472"/>
      <c r="E1987" s="569"/>
      <c r="F1987" s="570"/>
      <c r="G1987" s="368"/>
      <c r="H1987" s="552"/>
      <c r="I1987" s="338"/>
      <c r="J1987" s="338"/>
      <c r="K1987" s="385"/>
      <c r="L1987" s="386"/>
    </row>
    <row r="1988" spans="2:12">
      <c r="B1988" s="472"/>
      <c r="C1988" s="308"/>
      <c r="D1988" s="472"/>
      <c r="E1988" s="569"/>
      <c r="F1988" s="570"/>
      <c r="G1988" s="368"/>
      <c r="H1988" s="366"/>
      <c r="I1988" s="338"/>
      <c r="J1988" s="360"/>
      <c r="K1988" s="385"/>
      <c r="L1988" s="386"/>
    </row>
    <row r="1989" spans="2:12">
      <c r="B1989" s="472"/>
      <c r="C1989" s="308"/>
      <c r="D1989" s="472"/>
      <c r="E1989" s="569"/>
      <c r="F1989" s="570"/>
      <c r="G1989" s="368"/>
      <c r="H1989" s="552"/>
      <c r="I1989" s="338"/>
      <c r="J1989" s="360"/>
      <c r="K1989" s="385"/>
      <c r="L1989" s="386"/>
    </row>
    <row r="1990" spans="2:12">
      <c r="B1990" s="472"/>
      <c r="C1990" s="308"/>
      <c r="D1990" s="472"/>
      <c r="E1990" s="569"/>
      <c r="F1990" s="570"/>
      <c r="G1990" s="368"/>
      <c r="H1990" s="552"/>
      <c r="I1990" s="338"/>
      <c r="J1990" s="360"/>
      <c r="K1990" s="385"/>
      <c r="L1990" s="386"/>
    </row>
    <row r="1991" spans="2:12">
      <c r="B1991" s="472"/>
      <c r="C1991" s="308"/>
      <c r="D1991" s="472"/>
      <c r="E1991" s="569"/>
      <c r="F1991" s="570"/>
      <c r="G1991" s="368"/>
      <c r="H1991" s="552"/>
      <c r="I1991" s="338"/>
      <c r="J1991" s="360"/>
      <c r="K1991" s="385"/>
      <c r="L1991" s="386"/>
    </row>
    <row r="1992" spans="2:12">
      <c r="B1992" s="472"/>
      <c r="C1992" s="308"/>
      <c r="D1992" s="472"/>
      <c r="E1992" s="569"/>
      <c r="F1992" s="570"/>
      <c r="G1992" s="368"/>
      <c r="H1992" s="552"/>
      <c r="I1992" s="338"/>
      <c r="J1992" s="360"/>
      <c r="K1992" s="385"/>
      <c r="L1992" s="386"/>
    </row>
    <row r="1993" spans="2:12">
      <c r="B1993" s="472"/>
      <c r="C1993" s="308"/>
      <c r="D1993" s="472"/>
      <c r="E1993" s="569"/>
      <c r="F1993" s="570"/>
      <c r="G1993" s="368"/>
      <c r="H1993" s="552"/>
      <c r="I1993" s="338"/>
      <c r="J1993" s="360"/>
      <c r="K1993" s="385"/>
      <c r="L1993" s="386"/>
    </row>
    <row r="1994" spans="2:12">
      <c r="B1994" s="472"/>
      <c r="C1994" s="308"/>
      <c r="D1994" s="472"/>
      <c r="E1994" s="569"/>
      <c r="F1994" s="570"/>
      <c r="G1994" s="368"/>
      <c r="H1994" s="552"/>
      <c r="I1994" s="338"/>
      <c r="J1994" s="360"/>
      <c r="K1994" s="385"/>
      <c r="L1994" s="386"/>
    </row>
    <row r="1995" spans="2:12">
      <c r="B1995" s="472"/>
      <c r="C1995" s="308"/>
      <c r="D1995" s="472"/>
      <c r="E1995" s="569"/>
      <c r="F1995" s="570"/>
      <c r="G1995" s="368"/>
      <c r="H1995" s="552"/>
      <c r="I1995" s="338"/>
      <c r="J1995" s="360"/>
      <c r="K1995" s="385"/>
      <c r="L1995" s="386"/>
    </row>
    <row r="1996" spans="2:12">
      <c r="B1996" s="472"/>
      <c r="C1996" s="308"/>
      <c r="D1996" s="472"/>
      <c r="E1996" s="569"/>
      <c r="F1996" s="570"/>
      <c r="G1996" s="368"/>
      <c r="H1996" s="552"/>
      <c r="I1996" s="338"/>
      <c r="J1996" s="360"/>
      <c r="K1996" s="385"/>
      <c r="L1996" s="386"/>
    </row>
    <row r="1997" spans="2:12">
      <c r="B1997" s="472"/>
      <c r="C1997" s="308"/>
      <c r="D1997" s="472"/>
      <c r="E1997" s="569"/>
      <c r="F1997" s="570"/>
      <c r="G1997" s="368"/>
      <c r="H1997" s="552"/>
      <c r="I1997" s="338"/>
      <c r="J1997" s="338"/>
      <c r="K1997" s="385"/>
      <c r="L1997" s="386"/>
    </row>
    <row r="1998" spans="2:12">
      <c r="B1998" s="472"/>
      <c r="C1998" s="308"/>
      <c r="D1998" s="472"/>
      <c r="E1998" s="569"/>
      <c r="F1998" s="570"/>
      <c r="G1998" s="368"/>
      <c r="H1998" s="552"/>
      <c r="I1998" s="338"/>
      <c r="J1998" s="338"/>
      <c r="K1998" s="385"/>
      <c r="L1998" s="386"/>
    </row>
    <row r="1999" spans="2:12">
      <c r="B1999" s="472"/>
      <c r="C1999" s="308"/>
      <c r="D1999" s="472"/>
      <c r="E1999" s="569"/>
      <c r="F1999" s="570"/>
      <c r="G1999" s="368"/>
      <c r="H1999" s="552"/>
      <c r="I1999" s="338"/>
      <c r="J1999" s="360"/>
      <c r="K1999" s="385"/>
      <c r="L1999" s="386"/>
    </row>
    <row r="2000" spans="2:12">
      <c r="B2000" s="472"/>
      <c r="C2000" s="308"/>
      <c r="D2000" s="472"/>
      <c r="E2000" s="569"/>
      <c r="F2000" s="570"/>
      <c r="G2000" s="368"/>
      <c r="H2000" s="552"/>
      <c r="I2000" s="338"/>
      <c r="J2000" s="360"/>
      <c r="K2000" s="385"/>
      <c r="L2000" s="386"/>
    </row>
    <row r="2001" spans="2:12">
      <c r="B2001" s="472"/>
      <c r="C2001" s="332"/>
      <c r="D2001" s="333"/>
      <c r="E2001" s="569"/>
      <c r="F2001" s="570"/>
      <c r="G2001" s="368"/>
      <c r="H2001" s="572"/>
      <c r="I2001" s="338"/>
      <c r="J2001" s="360"/>
      <c r="K2001" s="385"/>
      <c r="L2001" s="386"/>
    </row>
    <row r="2002" spans="2:12">
      <c r="B2002" s="472"/>
      <c r="C2002" s="332"/>
      <c r="D2002" s="333"/>
      <c r="E2002" s="569"/>
      <c r="F2002" s="570"/>
      <c r="G2002" s="368"/>
      <c r="H2002" s="572"/>
      <c r="I2002" s="338"/>
      <c r="J2002" s="360"/>
      <c r="K2002" s="385"/>
      <c r="L2002" s="386"/>
    </row>
    <row r="2003" spans="2:12">
      <c r="B2003" s="472"/>
      <c r="C2003" s="349"/>
      <c r="D2003" s="353"/>
      <c r="E2003" s="569"/>
      <c r="F2003" s="570"/>
      <c r="G2003" s="368"/>
      <c r="H2003" s="571"/>
      <c r="I2003" s="338"/>
      <c r="J2003" s="360"/>
      <c r="K2003" s="385"/>
      <c r="L2003" s="386"/>
    </row>
    <row r="2004" spans="2:12">
      <c r="B2004" s="472"/>
      <c r="C2004" s="308"/>
      <c r="D2004" s="472"/>
      <c r="E2004" s="569"/>
      <c r="F2004" s="570"/>
      <c r="G2004" s="368"/>
      <c r="H2004" s="552"/>
      <c r="I2004" s="338"/>
      <c r="J2004" s="360"/>
      <c r="K2004" s="385"/>
      <c r="L2004" s="386"/>
    </row>
    <row r="2005" spans="2:12">
      <c r="B2005" s="472"/>
      <c r="C2005" s="308"/>
      <c r="D2005" s="472"/>
      <c r="E2005" s="334"/>
      <c r="F2005" s="342"/>
      <c r="G2005" s="368"/>
      <c r="H2005" s="488"/>
      <c r="I2005" s="499"/>
      <c r="J2005" s="499"/>
      <c r="K2005" s="385"/>
      <c r="L2005" s="386"/>
    </row>
    <row r="2006" spans="2:12">
      <c r="B2006" s="472"/>
      <c r="C2006" s="308"/>
      <c r="D2006" s="472"/>
      <c r="E2006" s="569"/>
      <c r="F2006" s="570"/>
      <c r="G2006" s="368"/>
      <c r="H2006" s="552"/>
      <c r="I2006" s="338"/>
      <c r="J2006" s="338"/>
      <c r="K2006" s="385"/>
      <c r="L2006" s="386"/>
    </row>
    <row r="2007" spans="2:12">
      <c r="B2007" s="472"/>
      <c r="C2007" s="308"/>
      <c r="D2007" s="472"/>
      <c r="E2007" s="569"/>
      <c r="F2007" s="570"/>
      <c r="G2007" s="368"/>
      <c r="H2007" s="552"/>
      <c r="I2007" s="338"/>
      <c r="J2007" s="338"/>
      <c r="K2007" s="385"/>
      <c r="L2007" s="386"/>
    </row>
    <row r="2008" spans="2:12">
      <c r="B2008" s="472"/>
      <c r="C2008" s="308"/>
      <c r="D2008" s="472"/>
      <c r="E2008" s="569"/>
      <c r="F2008" s="570"/>
      <c r="G2008" s="368"/>
      <c r="H2008" s="552"/>
      <c r="I2008" s="338"/>
      <c r="J2008" s="338"/>
      <c r="K2008" s="385"/>
      <c r="L2008" s="386"/>
    </row>
    <row r="2009" spans="2:12">
      <c r="B2009" s="472"/>
      <c r="C2009" s="308"/>
      <c r="D2009" s="472"/>
      <c r="E2009" s="569"/>
      <c r="F2009" s="570"/>
      <c r="G2009" s="368"/>
      <c r="H2009" s="552"/>
      <c r="I2009" s="338"/>
      <c r="J2009" s="338"/>
      <c r="K2009" s="385"/>
      <c r="L2009" s="386"/>
    </row>
    <row r="2010" spans="2:12">
      <c r="B2010" s="472"/>
      <c r="C2010" s="308"/>
      <c r="D2010" s="472"/>
      <c r="E2010" s="569"/>
      <c r="F2010" s="570"/>
      <c r="G2010" s="368"/>
      <c r="H2010" s="552"/>
      <c r="I2010" s="338"/>
      <c r="J2010" s="338"/>
      <c r="K2010" s="385"/>
      <c r="L2010" s="386"/>
    </row>
    <row r="2011" spans="2:12">
      <c r="B2011" s="472"/>
      <c r="C2011" s="308"/>
      <c r="D2011" s="472"/>
      <c r="E2011" s="569"/>
      <c r="F2011" s="570"/>
      <c r="G2011" s="368"/>
      <c r="H2011" s="552"/>
      <c r="I2011" s="338"/>
      <c r="J2011" s="338"/>
      <c r="K2011" s="385"/>
      <c r="L2011" s="386"/>
    </row>
    <row r="2012" spans="2:12">
      <c r="B2012" s="472"/>
      <c r="C2012" s="308"/>
      <c r="D2012" s="472"/>
      <c r="E2012" s="569"/>
      <c r="F2012" s="570"/>
      <c r="G2012" s="368"/>
      <c r="H2012" s="552"/>
      <c r="I2012" s="338"/>
      <c r="J2012" s="338"/>
      <c r="K2012" s="385"/>
      <c r="L2012" s="386"/>
    </row>
    <row r="2013" spans="2:12">
      <c r="B2013" s="472"/>
      <c r="C2013" s="308"/>
      <c r="D2013" s="472"/>
      <c r="E2013" s="569"/>
      <c r="F2013" s="570"/>
      <c r="G2013" s="368"/>
      <c r="H2013" s="552"/>
      <c r="I2013" s="338"/>
      <c r="J2013" s="338"/>
      <c r="K2013" s="385"/>
      <c r="L2013" s="386"/>
    </row>
    <row r="2014" spans="2:12">
      <c r="B2014" s="472"/>
      <c r="C2014" s="308"/>
      <c r="D2014" s="472"/>
      <c r="E2014" s="569"/>
      <c r="F2014" s="570"/>
      <c r="G2014" s="368"/>
      <c r="H2014" s="552"/>
      <c r="I2014" s="338"/>
      <c r="J2014" s="338"/>
      <c r="K2014" s="385"/>
      <c r="L2014" s="386"/>
    </row>
    <row r="2015" spans="2:12">
      <c r="B2015" s="472"/>
      <c r="C2015" s="308"/>
      <c r="D2015" s="472"/>
      <c r="E2015" s="569"/>
      <c r="F2015" s="570"/>
      <c r="G2015" s="368"/>
      <c r="H2015" s="552"/>
      <c r="I2015" s="338"/>
      <c r="J2015" s="338"/>
      <c r="K2015" s="385"/>
      <c r="L2015" s="386"/>
    </row>
    <row r="2016" spans="2:12">
      <c r="B2016" s="472"/>
      <c r="C2016" s="308"/>
      <c r="D2016" s="472"/>
      <c r="E2016" s="569"/>
      <c r="F2016" s="570"/>
      <c r="G2016" s="368"/>
      <c r="H2016" s="552"/>
      <c r="I2016" s="338"/>
      <c r="J2016" s="338"/>
      <c r="K2016" s="385"/>
      <c r="L2016" s="386"/>
    </row>
    <row r="2017" spans="2:12">
      <c r="B2017" s="472"/>
      <c r="C2017" s="308"/>
      <c r="D2017" s="472"/>
      <c r="E2017" s="569"/>
      <c r="F2017" s="570"/>
      <c r="G2017" s="368"/>
      <c r="H2017" s="552"/>
      <c r="I2017" s="338"/>
      <c r="J2017" s="338"/>
      <c r="K2017" s="385"/>
      <c r="L2017" s="386"/>
    </row>
    <row r="2018" spans="2:12">
      <c r="B2018" s="472"/>
      <c r="C2018" s="308"/>
      <c r="D2018" s="472"/>
      <c r="E2018" s="569"/>
      <c r="F2018" s="570"/>
      <c r="G2018" s="368"/>
      <c r="H2018" s="366"/>
      <c r="I2018" s="338"/>
      <c r="J2018" s="360"/>
      <c r="K2018" s="385"/>
      <c r="L2018" s="386"/>
    </row>
    <row r="2019" spans="2:12">
      <c r="B2019" s="472"/>
      <c r="C2019" s="308"/>
      <c r="D2019" s="472"/>
      <c r="E2019" s="569"/>
      <c r="F2019" s="570"/>
      <c r="G2019" s="368"/>
      <c r="H2019" s="552"/>
      <c r="I2019" s="338"/>
      <c r="J2019" s="360"/>
      <c r="K2019" s="385"/>
      <c r="L2019" s="386"/>
    </row>
    <row r="2020" spans="2:12">
      <c r="B2020" s="472"/>
      <c r="C2020" s="308"/>
      <c r="D2020" s="472"/>
      <c r="E2020" s="569"/>
      <c r="F2020" s="570"/>
      <c r="G2020" s="368"/>
      <c r="H2020" s="552"/>
      <c r="I2020" s="338"/>
      <c r="J2020" s="360"/>
      <c r="K2020" s="385"/>
      <c r="L2020" s="386"/>
    </row>
    <row r="2021" spans="2:12">
      <c r="B2021" s="472"/>
      <c r="C2021" s="308"/>
      <c r="D2021" s="472"/>
      <c r="E2021" s="569"/>
      <c r="F2021" s="570"/>
      <c r="G2021" s="368"/>
      <c r="H2021" s="552"/>
      <c r="I2021" s="338"/>
      <c r="J2021" s="360"/>
      <c r="K2021" s="385"/>
      <c r="L2021" s="386"/>
    </row>
    <row r="2022" spans="2:12">
      <c r="B2022" s="472"/>
      <c r="C2022" s="308"/>
      <c r="D2022" s="472"/>
      <c r="E2022" s="569"/>
      <c r="F2022" s="570"/>
      <c r="G2022" s="368"/>
      <c r="H2022" s="552"/>
      <c r="I2022" s="338"/>
      <c r="J2022" s="360"/>
      <c r="K2022" s="385"/>
      <c r="L2022" s="386"/>
    </row>
    <row r="2023" spans="2:12">
      <c r="B2023" s="472"/>
      <c r="C2023" s="308"/>
      <c r="D2023" s="472"/>
      <c r="E2023" s="569"/>
      <c r="F2023" s="570"/>
      <c r="G2023" s="368"/>
      <c r="H2023" s="552"/>
      <c r="I2023" s="338"/>
      <c r="J2023" s="360"/>
      <c r="K2023" s="385"/>
      <c r="L2023" s="386"/>
    </row>
    <row r="2024" spans="2:12">
      <c r="B2024" s="472"/>
      <c r="C2024" s="308"/>
      <c r="D2024" s="472"/>
      <c r="E2024" s="569"/>
      <c r="F2024" s="570"/>
      <c r="G2024" s="368"/>
      <c r="H2024" s="552"/>
      <c r="I2024" s="338"/>
      <c r="J2024" s="360"/>
      <c r="K2024" s="385"/>
      <c r="L2024" s="386"/>
    </row>
    <row r="2025" spans="2:12">
      <c r="B2025" s="472"/>
      <c r="C2025" s="308"/>
      <c r="D2025" s="472"/>
      <c r="E2025" s="569"/>
      <c r="F2025" s="570"/>
      <c r="G2025" s="368"/>
      <c r="H2025" s="552"/>
      <c r="I2025" s="338"/>
      <c r="J2025" s="360"/>
      <c r="K2025" s="385"/>
      <c r="L2025" s="386"/>
    </row>
    <row r="2026" spans="2:12">
      <c r="B2026" s="472"/>
      <c r="C2026" s="308"/>
      <c r="D2026" s="472"/>
      <c r="E2026" s="569"/>
      <c r="F2026" s="570"/>
      <c r="G2026" s="368"/>
      <c r="H2026" s="552"/>
      <c r="I2026" s="338"/>
      <c r="J2026" s="360"/>
      <c r="K2026" s="385"/>
      <c r="L2026" s="386"/>
    </row>
    <row r="2027" spans="2:12">
      <c r="B2027" s="472"/>
      <c r="C2027" s="308"/>
      <c r="D2027" s="472"/>
      <c r="E2027" s="569"/>
      <c r="F2027" s="570"/>
      <c r="G2027" s="368"/>
      <c r="H2027" s="552"/>
      <c r="I2027" s="338"/>
      <c r="J2027" s="360"/>
      <c r="K2027" s="385"/>
      <c r="L2027" s="386"/>
    </row>
    <row r="2028" spans="2:12">
      <c r="B2028" s="472"/>
      <c r="C2028" s="308"/>
      <c r="D2028" s="472"/>
      <c r="E2028" s="569"/>
      <c r="F2028" s="570"/>
      <c r="G2028" s="368"/>
      <c r="H2028" s="552"/>
      <c r="I2028" s="338"/>
      <c r="J2028" s="338"/>
      <c r="K2028" s="385"/>
      <c r="L2028" s="386"/>
    </row>
    <row r="2029" spans="2:12">
      <c r="B2029" s="472"/>
      <c r="C2029" s="308"/>
      <c r="D2029" s="472"/>
      <c r="E2029" s="569"/>
      <c r="F2029" s="570"/>
      <c r="G2029" s="368"/>
      <c r="H2029" s="552"/>
      <c r="I2029" s="338"/>
      <c r="J2029" s="338"/>
      <c r="K2029" s="385"/>
      <c r="L2029" s="386"/>
    </row>
    <row r="2030" spans="2:12">
      <c r="B2030" s="472"/>
      <c r="C2030" s="308"/>
      <c r="D2030" s="472"/>
      <c r="E2030" s="569"/>
      <c r="F2030" s="570"/>
      <c r="G2030" s="368"/>
      <c r="H2030" s="552"/>
      <c r="I2030" s="338"/>
      <c r="J2030" s="338"/>
      <c r="K2030" s="385"/>
      <c r="L2030" s="386"/>
    </row>
    <row r="2031" spans="2:12">
      <c r="B2031" s="472"/>
      <c r="C2031" s="308"/>
      <c r="D2031" s="472"/>
      <c r="E2031" s="569"/>
      <c r="F2031" s="570"/>
      <c r="G2031" s="368"/>
      <c r="H2031" s="552"/>
      <c r="I2031" s="338"/>
      <c r="J2031" s="338"/>
      <c r="K2031" s="385"/>
      <c r="L2031" s="386"/>
    </row>
    <row r="2032" spans="2:12">
      <c r="B2032" s="472"/>
      <c r="C2032" s="308"/>
      <c r="D2032" s="472"/>
      <c r="E2032" s="569"/>
      <c r="F2032" s="570"/>
      <c r="G2032" s="368"/>
      <c r="H2032" s="552"/>
      <c r="I2032" s="338"/>
      <c r="J2032" s="338"/>
      <c r="K2032" s="385"/>
      <c r="L2032" s="386"/>
    </row>
    <row r="2033" spans="2:12">
      <c r="B2033" s="472"/>
      <c r="C2033" s="308"/>
      <c r="D2033" s="472"/>
      <c r="E2033" s="569"/>
      <c r="F2033" s="570"/>
      <c r="G2033" s="368"/>
      <c r="H2033" s="552"/>
      <c r="I2033" s="338"/>
      <c r="J2033" s="338"/>
      <c r="K2033" s="385"/>
      <c r="L2033" s="386"/>
    </row>
    <row r="2034" spans="2:12">
      <c r="B2034" s="472"/>
      <c r="C2034" s="308"/>
      <c r="D2034" s="472"/>
      <c r="E2034" s="569"/>
      <c r="F2034" s="570"/>
      <c r="G2034" s="368"/>
      <c r="H2034" s="552"/>
      <c r="I2034" s="338"/>
      <c r="J2034" s="338"/>
      <c r="K2034" s="385"/>
      <c r="L2034" s="386"/>
    </row>
    <row r="2035" spans="2:12">
      <c r="B2035" s="472"/>
      <c r="C2035" s="308"/>
      <c r="D2035" s="472"/>
      <c r="E2035" s="569"/>
      <c r="F2035" s="570"/>
      <c r="G2035" s="368"/>
      <c r="H2035" s="552"/>
      <c r="I2035" s="338"/>
      <c r="J2035" s="338"/>
      <c r="K2035" s="385"/>
      <c r="L2035" s="386"/>
    </row>
    <row r="2036" spans="2:12">
      <c r="B2036" s="472"/>
      <c r="C2036" s="308"/>
      <c r="D2036" s="472"/>
      <c r="E2036" s="569"/>
      <c r="F2036" s="570"/>
      <c r="G2036" s="368"/>
      <c r="H2036" s="552"/>
      <c r="I2036" s="338"/>
      <c r="J2036" s="338"/>
      <c r="K2036" s="385"/>
      <c r="L2036" s="386"/>
    </row>
    <row r="2037" spans="2:12">
      <c r="B2037" s="472"/>
      <c r="C2037" s="308"/>
      <c r="D2037" s="472"/>
      <c r="E2037" s="569"/>
      <c r="F2037" s="570"/>
      <c r="G2037" s="368"/>
      <c r="H2037" s="552"/>
      <c r="I2037" s="338"/>
      <c r="J2037" s="338"/>
      <c r="K2037" s="385"/>
      <c r="L2037" s="386"/>
    </row>
    <row r="2038" spans="2:12">
      <c r="B2038" s="472"/>
      <c r="C2038" s="308"/>
      <c r="D2038" s="472"/>
      <c r="E2038" s="569"/>
      <c r="F2038" s="570"/>
      <c r="G2038" s="368"/>
      <c r="H2038" s="552"/>
      <c r="I2038" s="338"/>
      <c r="J2038" s="360"/>
      <c r="K2038" s="385"/>
      <c r="L2038" s="386"/>
    </row>
    <row r="2039" spans="2:12">
      <c r="B2039" s="472"/>
      <c r="C2039" s="308"/>
      <c r="D2039" s="472"/>
      <c r="E2039" s="569"/>
      <c r="F2039" s="570"/>
      <c r="G2039" s="368"/>
      <c r="H2039" s="552"/>
      <c r="I2039" s="338"/>
      <c r="J2039" s="360"/>
      <c r="K2039" s="385"/>
      <c r="L2039" s="386"/>
    </row>
    <row r="2040" spans="2:12">
      <c r="B2040" s="472"/>
      <c r="C2040" s="332"/>
      <c r="D2040" s="333"/>
      <c r="E2040" s="569"/>
      <c r="F2040" s="570"/>
      <c r="G2040" s="368"/>
      <c r="H2040" s="572"/>
      <c r="I2040" s="338"/>
      <c r="J2040" s="360"/>
      <c r="K2040" s="385"/>
      <c r="L2040" s="386"/>
    </row>
    <row r="2041" spans="2:12">
      <c r="B2041" s="472"/>
      <c r="C2041" s="332"/>
      <c r="D2041" s="333"/>
      <c r="E2041" s="569"/>
      <c r="F2041" s="570"/>
      <c r="G2041" s="368"/>
      <c r="H2041" s="572"/>
      <c r="I2041" s="338"/>
      <c r="J2041" s="360"/>
      <c r="K2041" s="385"/>
      <c r="L2041" s="386"/>
    </row>
    <row r="2042" spans="2:12">
      <c r="B2042" s="472"/>
      <c r="C2042" s="349"/>
      <c r="D2042" s="353"/>
      <c r="E2042" s="569"/>
      <c r="F2042" s="570"/>
      <c r="G2042" s="368"/>
      <c r="H2042" s="571"/>
      <c r="I2042" s="338"/>
      <c r="J2042" s="360"/>
      <c r="K2042" s="385"/>
      <c r="L2042" s="386"/>
    </row>
    <row r="2043" spans="2:12">
      <c r="B2043" s="472"/>
      <c r="C2043" s="308"/>
      <c r="D2043" s="472"/>
      <c r="E2043" s="569"/>
      <c r="F2043" s="570"/>
      <c r="G2043" s="368"/>
      <c r="H2043" s="552"/>
      <c r="I2043" s="338"/>
      <c r="J2043" s="360"/>
      <c r="K2043" s="385"/>
      <c r="L2043" s="386"/>
    </row>
    <row r="2044" spans="2:12">
      <c r="B2044" s="472"/>
      <c r="C2044" s="308"/>
      <c r="D2044" s="472"/>
      <c r="E2044" s="569"/>
      <c r="F2044" s="342"/>
      <c r="G2044" s="368"/>
      <c r="H2044" s="571"/>
      <c r="I2044" s="499"/>
      <c r="J2044" s="360"/>
      <c r="K2044" s="385"/>
      <c r="L2044" s="386"/>
    </row>
    <row r="2045" spans="2:12">
      <c r="B2045" s="350"/>
      <c r="C2045" s="308"/>
      <c r="D2045" s="472"/>
      <c r="E2045" s="569"/>
      <c r="F2045" s="570"/>
      <c r="G2045" s="368"/>
      <c r="H2045" s="366"/>
      <c r="I2045" s="338"/>
      <c r="J2045" s="360"/>
      <c r="K2045" s="385"/>
      <c r="L2045" s="386"/>
    </row>
    <row r="2046" spans="2:12">
      <c r="B2046" s="350"/>
      <c r="C2046" s="308"/>
      <c r="D2046" s="472"/>
      <c r="E2046" s="569"/>
      <c r="F2046" s="570"/>
      <c r="G2046" s="368"/>
      <c r="H2046" s="571"/>
      <c r="I2046" s="338"/>
      <c r="J2046" s="360"/>
      <c r="K2046" s="385"/>
      <c r="L2046" s="386"/>
    </row>
    <row r="2047" spans="2:12">
      <c r="B2047" s="350"/>
      <c r="C2047" s="364"/>
      <c r="D2047" s="365"/>
      <c r="E2047" s="569"/>
      <c r="F2047" s="358"/>
      <c r="G2047" s="368"/>
      <c r="H2047" s="571"/>
      <c r="I2047" s="360"/>
      <c r="J2047" s="360"/>
      <c r="K2047" s="385"/>
      <c r="L2047" s="386"/>
    </row>
    <row r="2048" spans="2:12">
      <c r="B2048" s="350"/>
      <c r="C2048" s="364"/>
      <c r="D2048" s="365"/>
      <c r="E2048" s="569"/>
      <c r="F2048" s="358"/>
      <c r="G2048" s="368"/>
      <c r="H2048" s="571"/>
      <c r="I2048" s="360"/>
      <c r="J2048" s="360"/>
      <c r="K2048" s="385"/>
      <c r="L2048" s="386"/>
    </row>
    <row r="2049" spans="2:12">
      <c r="B2049" s="350"/>
      <c r="C2049" s="364"/>
      <c r="D2049" s="365"/>
      <c r="E2049" s="569"/>
      <c r="F2049" s="358"/>
      <c r="G2049" s="368"/>
      <c r="H2049" s="571"/>
      <c r="I2049" s="360"/>
      <c r="J2049" s="360"/>
      <c r="K2049" s="385"/>
      <c r="L2049" s="386"/>
    </row>
    <row r="2050" spans="2:12">
      <c r="B2050" s="350"/>
      <c r="C2050" s="364"/>
      <c r="D2050" s="365"/>
      <c r="E2050" s="569"/>
      <c r="F2050" s="358"/>
      <c r="G2050" s="368"/>
      <c r="H2050" s="571"/>
      <c r="I2050" s="360"/>
      <c r="J2050" s="360"/>
      <c r="K2050" s="385"/>
      <c r="L2050" s="386"/>
    </row>
    <row r="2051" spans="2:12">
      <c r="B2051" s="350"/>
      <c r="C2051" s="364"/>
      <c r="D2051" s="365"/>
      <c r="E2051" s="569"/>
      <c r="F2051" s="358"/>
      <c r="G2051" s="368"/>
      <c r="H2051" s="366"/>
      <c r="I2051" s="360"/>
      <c r="J2051" s="360"/>
      <c r="K2051" s="385"/>
      <c r="L2051" s="386"/>
    </row>
    <row r="2052" spans="2:12">
      <c r="B2052" s="350"/>
      <c r="C2052" s="332"/>
      <c r="D2052" s="353"/>
      <c r="E2052" s="569"/>
      <c r="F2052" s="570"/>
      <c r="G2052" s="368"/>
      <c r="H2052" s="488"/>
      <c r="I2052" s="351"/>
      <c r="J2052" s="360"/>
      <c r="K2052" s="385"/>
      <c r="L2052" s="386"/>
    </row>
    <row r="2053" spans="2:12">
      <c r="B2053" s="350"/>
      <c r="C2053" s="554"/>
      <c r="D2053" s="575"/>
      <c r="E2053" s="576"/>
      <c r="F2053" s="570"/>
      <c r="G2053" s="368"/>
      <c r="H2053" s="488"/>
      <c r="I2053" s="338"/>
      <c r="J2053" s="360"/>
      <c r="K2053" s="385"/>
      <c r="L2053" s="386"/>
    </row>
    <row r="2054" spans="2:12">
      <c r="B2054" s="350"/>
      <c r="C2054" s="554"/>
      <c r="D2054" s="575"/>
      <c r="E2054" s="576"/>
      <c r="F2054" s="570"/>
      <c r="G2054" s="368"/>
      <c r="H2054" s="488"/>
      <c r="I2054" s="338"/>
      <c r="J2054" s="360"/>
      <c r="K2054" s="385"/>
      <c r="L2054" s="386"/>
    </row>
    <row r="2055" spans="2:12">
      <c r="B2055" s="350"/>
      <c r="C2055" s="554"/>
      <c r="D2055" s="575"/>
      <c r="E2055" s="576"/>
      <c r="F2055" s="570"/>
      <c r="G2055" s="368"/>
      <c r="H2055" s="488"/>
      <c r="I2055" s="338"/>
      <c r="J2055" s="360"/>
      <c r="K2055" s="385"/>
      <c r="L2055" s="386"/>
    </row>
    <row r="2056" spans="2:12">
      <c r="B2056" s="350"/>
      <c r="C2056" s="364"/>
      <c r="D2056" s="365"/>
      <c r="E2056" s="569"/>
      <c r="F2056" s="358"/>
      <c r="G2056" s="368"/>
      <c r="H2056" s="366"/>
      <c r="I2056" s="360"/>
      <c r="J2056" s="360"/>
      <c r="K2056" s="385"/>
      <c r="L2056" s="386"/>
    </row>
    <row r="2057" spans="2:12">
      <c r="B2057" s="350"/>
      <c r="C2057" s="364"/>
      <c r="D2057" s="365"/>
      <c r="E2057" s="569"/>
      <c r="F2057" s="358"/>
      <c r="G2057" s="368"/>
      <c r="H2057" s="366"/>
      <c r="I2057" s="360"/>
      <c r="J2057" s="360"/>
      <c r="K2057" s="385"/>
      <c r="L2057" s="386"/>
    </row>
    <row r="2058" spans="2:12">
      <c r="B2058" s="350"/>
      <c r="C2058" s="364"/>
      <c r="D2058" s="365"/>
      <c r="E2058" s="569"/>
      <c r="F2058" s="358"/>
      <c r="G2058" s="368"/>
      <c r="H2058" s="366"/>
      <c r="I2058" s="360"/>
      <c r="J2058" s="360"/>
      <c r="K2058" s="385"/>
      <c r="L2058" s="386"/>
    </row>
    <row r="2059" spans="2:12">
      <c r="B2059" s="350"/>
      <c r="C2059" s="364"/>
      <c r="D2059" s="365"/>
      <c r="E2059" s="569"/>
      <c r="F2059" s="358"/>
      <c r="G2059" s="368"/>
      <c r="H2059" s="366"/>
      <c r="I2059" s="360"/>
      <c r="J2059" s="360"/>
      <c r="K2059" s="385"/>
      <c r="L2059" s="386"/>
    </row>
    <row r="2060" spans="2:12">
      <c r="B2060" s="350"/>
      <c r="C2060" s="349"/>
      <c r="D2060" s="353"/>
      <c r="E2060" s="569"/>
      <c r="F2060" s="570"/>
      <c r="G2060" s="368"/>
      <c r="H2060" s="571"/>
      <c r="I2060" s="351"/>
      <c r="J2060" s="351"/>
      <c r="K2060" s="385"/>
      <c r="L2060" s="386"/>
    </row>
    <row r="2061" spans="2:12">
      <c r="B2061" s="350"/>
      <c r="C2061" s="349"/>
      <c r="D2061" s="353"/>
      <c r="E2061" s="569"/>
      <c r="F2061" s="570"/>
      <c r="G2061" s="368"/>
      <c r="H2061" s="571"/>
      <c r="I2061" s="338"/>
      <c r="J2061" s="338"/>
      <c r="K2061" s="385"/>
      <c r="L2061" s="386"/>
    </row>
    <row r="2062" spans="2:12">
      <c r="B2062" s="564"/>
      <c r="C2062" s="565"/>
      <c r="D2062" s="566"/>
      <c r="E2062" s="565"/>
      <c r="F2062" s="565"/>
      <c r="G2062" s="368"/>
      <c r="H2062" s="567"/>
      <c r="I2062" s="338"/>
      <c r="J2062" s="338"/>
      <c r="K2062" s="385"/>
      <c r="L2062" s="386"/>
    </row>
    <row r="2063" spans="2:12">
      <c r="B2063" s="472"/>
      <c r="C2063" s="308"/>
      <c r="D2063" s="472"/>
      <c r="E2063" s="569"/>
      <c r="F2063" s="570"/>
      <c r="G2063" s="368"/>
      <c r="H2063" s="552"/>
      <c r="I2063" s="338"/>
      <c r="J2063" s="338"/>
      <c r="K2063" s="385"/>
      <c r="L2063" s="386"/>
    </row>
    <row r="2064" spans="2:12">
      <c r="B2064" s="472"/>
      <c r="C2064" s="308"/>
      <c r="D2064" s="472"/>
      <c r="E2064" s="569"/>
      <c r="F2064" s="570"/>
      <c r="G2064" s="368"/>
      <c r="H2064" s="552"/>
      <c r="I2064" s="338"/>
      <c r="J2064" s="338"/>
      <c r="K2064" s="385"/>
      <c r="L2064" s="386"/>
    </row>
    <row r="2065" spans="2:12">
      <c r="B2065" s="472"/>
      <c r="C2065" s="308"/>
      <c r="D2065" s="472"/>
      <c r="E2065" s="569"/>
      <c r="F2065" s="570"/>
      <c r="G2065" s="368"/>
      <c r="H2065" s="552"/>
      <c r="I2065" s="338"/>
      <c r="J2065" s="338"/>
      <c r="K2065" s="385"/>
      <c r="L2065" s="386"/>
    </row>
    <row r="2066" spans="2:12">
      <c r="B2066" s="472"/>
      <c r="C2066" s="308"/>
      <c r="D2066" s="472"/>
      <c r="E2066" s="569"/>
      <c r="F2066" s="570"/>
      <c r="G2066" s="368"/>
      <c r="H2066" s="534"/>
      <c r="I2066" s="338"/>
      <c r="J2066" s="338"/>
      <c r="K2066" s="385"/>
      <c r="L2066" s="386"/>
    </row>
    <row r="2067" spans="2:12">
      <c r="B2067" s="472"/>
      <c r="C2067" s="308"/>
      <c r="D2067" s="472"/>
      <c r="E2067" s="569"/>
      <c r="F2067" s="570"/>
      <c r="G2067" s="368"/>
      <c r="H2067" s="366"/>
      <c r="I2067" s="338"/>
      <c r="J2067" s="360"/>
      <c r="K2067" s="385"/>
      <c r="L2067" s="386"/>
    </row>
    <row r="2068" spans="2:12">
      <c r="B2068" s="472"/>
      <c r="C2068" s="308"/>
      <c r="D2068" s="472"/>
      <c r="E2068" s="569"/>
      <c r="F2068" s="570"/>
      <c r="G2068" s="368"/>
      <c r="H2068" s="580"/>
      <c r="I2068" s="338"/>
      <c r="J2068" s="360"/>
      <c r="K2068" s="385"/>
      <c r="L2068" s="386"/>
    </row>
    <row r="2069" spans="2:12">
      <c r="B2069" s="472"/>
      <c r="C2069" s="308"/>
      <c r="D2069" s="472"/>
      <c r="E2069" s="569"/>
      <c r="F2069" s="570"/>
      <c r="G2069" s="368"/>
      <c r="H2069" s="534"/>
      <c r="I2069" s="338"/>
      <c r="J2069" s="360"/>
      <c r="K2069" s="385"/>
      <c r="L2069" s="386"/>
    </row>
    <row r="2070" spans="2:12">
      <c r="B2070" s="472"/>
      <c r="C2070" s="308"/>
      <c r="D2070" s="472"/>
      <c r="E2070" s="569"/>
      <c r="F2070" s="570"/>
      <c r="G2070" s="368"/>
      <c r="H2070" s="534"/>
      <c r="I2070" s="338"/>
      <c r="J2070" s="360"/>
      <c r="K2070" s="385"/>
      <c r="L2070" s="386"/>
    </row>
    <row r="2071" spans="2:12">
      <c r="B2071" s="472"/>
      <c r="C2071" s="308"/>
      <c r="D2071" s="472"/>
      <c r="E2071" s="569"/>
      <c r="F2071" s="570"/>
      <c r="G2071" s="368"/>
      <c r="H2071" s="580"/>
      <c r="I2071" s="338"/>
      <c r="J2071" s="360"/>
      <c r="K2071" s="385"/>
      <c r="L2071" s="386"/>
    </row>
    <row r="2072" spans="2:12">
      <c r="B2072" s="472"/>
      <c r="C2072" s="364"/>
      <c r="D2072" s="365"/>
      <c r="E2072" s="569"/>
      <c r="F2072" s="358"/>
      <c r="G2072" s="368"/>
      <c r="H2072" s="366"/>
      <c r="I2072" s="360"/>
      <c r="J2072" s="360"/>
      <c r="K2072" s="385"/>
      <c r="L2072" s="386"/>
    </row>
    <row r="2073" spans="2:12">
      <c r="B2073" s="472"/>
      <c r="C2073" s="364"/>
      <c r="D2073" s="365"/>
      <c r="E2073" s="569"/>
      <c r="F2073" s="358"/>
      <c r="G2073" s="368"/>
      <c r="H2073" s="366"/>
      <c r="I2073" s="360"/>
      <c r="J2073" s="360"/>
      <c r="K2073" s="385"/>
      <c r="L2073" s="386"/>
    </row>
    <row r="2074" spans="2:12">
      <c r="B2074" s="472"/>
      <c r="C2074" s="364"/>
      <c r="D2074" s="365"/>
      <c r="E2074" s="569"/>
      <c r="F2074" s="358"/>
      <c r="G2074" s="368"/>
      <c r="H2074" s="366"/>
      <c r="I2074" s="360"/>
      <c r="J2074" s="360"/>
      <c r="K2074" s="385"/>
      <c r="L2074" s="386"/>
    </row>
    <row r="2075" spans="2:12">
      <c r="B2075" s="350"/>
      <c r="C2075" s="349"/>
      <c r="D2075" s="353"/>
      <c r="E2075" s="569"/>
      <c r="F2075" s="570"/>
      <c r="G2075" s="368"/>
      <c r="H2075" s="571"/>
      <c r="I2075" s="351"/>
      <c r="J2075" s="351"/>
      <c r="K2075" s="385"/>
      <c r="L2075" s="386"/>
    </row>
    <row r="2076" spans="2:12">
      <c r="B2076" s="350"/>
      <c r="C2076" s="349"/>
      <c r="D2076" s="353"/>
      <c r="E2076" s="569"/>
      <c r="F2076" s="570"/>
      <c r="G2076" s="368"/>
      <c r="H2076" s="571"/>
      <c r="I2076" s="351"/>
      <c r="J2076" s="360"/>
      <c r="K2076" s="385"/>
      <c r="L2076" s="386"/>
    </row>
    <row r="2077" spans="2:12">
      <c r="B2077" s="564"/>
      <c r="C2077" s="565"/>
      <c r="D2077" s="566"/>
      <c r="E2077" s="565"/>
      <c r="F2077" s="565"/>
      <c r="G2077" s="368"/>
      <c r="H2077" s="567"/>
      <c r="I2077" s="338"/>
      <c r="J2077" s="360"/>
      <c r="K2077" s="385"/>
      <c r="L2077" s="386"/>
    </row>
    <row r="2078" spans="2:12">
      <c r="B2078" s="472"/>
      <c r="C2078" s="364"/>
      <c r="D2078" s="365"/>
      <c r="E2078" s="569"/>
      <c r="F2078" s="358"/>
      <c r="G2078" s="368"/>
      <c r="H2078" s="366"/>
      <c r="I2078" s="360"/>
      <c r="J2078" s="360"/>
      <c r="K2078" s="385"/>
      <c r="L2078" s="386"/>
    </row>
    <row r="2079" spans="2:12">
      <c r="B2079" s="472"/>
      <c r="C2079" s="364"/>
      <c r="D2079" s="365"/>
      <c r="E2079" s="569"/>
      <c r="F2079" s="358"/>
      <c r="G2079" s="368"/>
      <c r="H2079" s="366"/>
      <c r="I2079" s="360"/>
      <c r="J2079" s="360"/>
      <c r="K2079" s="385"/>
      <c r="L2079" s="386"/>
    </row>
    <row r="2080" spans="2:12">
      <c r="B2080" s="472"/>
      <c r="C2080" s="364"/>
      <c r="D2080" s="365"/>
      <c r="E2080" s="569"/>
      <c r="F2080" s="358"/>
      <c r="G2080" s="368"/>
      <c r="H2080" s="366"/>
      <c r="I2080" s="360"/>
      <c r="J2080" s="360"/>
      <c r="K2080" s="385"/>
      <c r="L2080" s="386"/>
    </row>
    <row r="2081" spans="2:12">
      <c r="B2081" s="472"/>
      <c r="C2081" s="364"/>
      <c r="D2081" s="365"/>
      <c r="E2081" s="569"/>
      <c r="F2081" s="358"/>
      <c r="G2081" s="368"/>
      <c r="H2081" s="366"/>
      <c r="I2081" s="360"/>
      <c r="J2081" s="360"/>
      <c r="K2081" s="385"/>
      <c r="L2081" s="386"/>
    </row>
    <row r="2082" spans="2:12">
      <c r="B2082" s="472"/>
      <c r="C2082" s="364"/>
      <c r="D2082" s="365"/>
      <c r="E2082" s="569"/>
      <c r="F2082" s="358"/>
      <c r="G2082" s="368"/>
      <c r="H2082" s="366"/>
      <c r="I2082" s="360"/>
      <c r="J2082" s="360"/>
      <c r="K2082" s="385"/>
      <c r="L2082" s="386"/>
    </row>
    <row r="2083" spans="2:12">
      <c r="B2083" s="472"/>
      <c r="C2083" s="364"/>
      <c r="D2083" s="365"/>
      <c r="E2083" s="569"/>
      <c r="F2083" s="358"/>
      <c r="G2083" s="368"/>
      <c r="H2083" s="366"/>
      <c r="I2083" s="360"/>
      <c r="J2083" s="360"/>
      <c r="K2083" s="385"/>
      <c r="L2083" s="386"/>
    </row>
    <row r="2084" spans="2:12">
      <c r="B2084" s="472"/>
      <c r="C2084" s="364"/>
      <c r="D2084" s="365"/>
      <c r="E2084" s="569"/>
      <c r="F2084" s="358"/>
      <c r="G2084" s="368"/>
      <c r="H2084" s="366"/>
      <c r="I2084" s="360"/>
      <c r="J2084" s="360"/>
      <c r="K2084" s="385"/>
      <c r="L2084" s="386"/>
    </row>
    <row r="2085" spans="2:12">
      <c r="B2085" s="472"/>
      <c r="C2085" s="364"/>
      <c r="D2085" s="365"/>
      <c r="E2085" s="569"/>
      <c r="F2085" s="358"/>
      <c r="G2085" s="368"/>
      <c r="H2085" s="366"/>
      <c r="I2085" s="360"/>
      <c r="J2085" s="360"/>
      <c r="K2085" s="385"/>
      <c r="L2085" s="386"/>
    </row>
    <row r="2086" spans="2:12">
      <c r="B2086" s="472"/>
      <c r="C2086" s="364"/>
      <c r="D2086" s="365"/>
      <c r="E2086" s="569"/>
      <c r="F2086" s="358"/>
      <c r="G2086" s="368"/>
      <c r="H2086" s="366"/>
      <c r="I2086" s="360"/>
      <c r="J2086" s="360"/>
      <c r="K2086" s="385"/>
      <c r="L2086" s="386"/>
    </row>
    <row r="2087" spans="2:12">
      <c r="B2087" s="472"/>
      <c r="C2087" s="364"/>
      <c r="D2087" s="365"/>
      <c r="E2087" s="569"/>
      <c r="F2087" s="358"/>
      <c r="G2087" s="368"/>
      <c r="H2087" s="366"/>
      <c r="I2087" s="360"/>
      <c r="J2087" s="360"/>
      <c r="K2087" s="385"/>
      <c r="L2087" s="386"/>
    </row>
    <row r="2088" spans="2:12">
      <c r="B2088" s="472"/>
      <c r="C2088" s="364"/>
      <c r="D2088" s="365"/>
      <c r="E2088" s="569"/>
      <c r="F2088" s="358"/>
      <c r="G2088" s="368"/>
      <c r="H2088" s="366"/>
      <c r="I2088" s="360"/>
      <c r="J2088" s="360"/>
      <c r="K2088" s="385"/>
      <c r="L2088" s="386"/>
    </row>
    <row r="2089" spans="2:12">
      <c r="B2089" s="472"/>
      <c r="C2089" s="364"/>
      <c r="D2089" s="365"/>
      <c r="E2089" s="569"/>
      <c r="F2089" s="358"/>
      <c r="G2089" s="368"/>
      <c r="H2089" s="366"/>
      <c r="I2089" s="360"/>
      <c r="J2089" s="360"/>
      <c r="K2089" s="385"/>
      <c r="L2089" s="386"/>
    </row>
    <row r="2090" spans="2:12">
      <c r="B2090" s="472"/>
      <c r="C2090" s="364"/>
      <c r="D2090" s="365"/>
      <c r="E2090" s="569"/>
      <c r="F2090" s="358"/>
      <c r="G2090" s="368"/>
      <c r="H2090" s="366"/>
      <c r="I2090" s="360"/>
      <c r="J2090" s="360"/>
      <c r="K2090" s="385"/>
      <c r="L2090" s="386"/>
    </row>
    <row r="2091" spans="2:12">
      <c r="B2091" s="472"/>
      <c r="C2091" s="364"/>
      <c r="D2091" s="365"/>
      <c r="E2091" s="569"/>
      <c r="F2091" s="358"/>
      <c r="G2091" s="368"/>
      <c r="H2091" s="366"/>
      <c r="I2091" s="360"/>
      <c r="J2091" s="360"/>
      <c r="K2091" s="385"/>
      <c r="L2091" s="386"/>
    </row>
    <row r="2092" spans="2:12">
      <c r="B2092" s="472"/>
      <c r="C2092" s="364"/>
      <c r="D2092" s="365"/>
      <c r="E2092" s="569"/>
      <c r="F2092" s="358"/>
      <c r="G2092" s="368"/>
      <c r="H2092" s="366"/>
      <c r="I2092" s="360"/>
      <c r="J2092" s="360"/>
      <c r="K2092" s="385"/>
      <c r="L2092" s="386"/>
    </row>
    <row r="2093" spans="2:12">
      <c r="B2093" s="472"/>
      <c r="C2093" s="364"/>
      <c r="D2093" s="365"/>
      <c r="E2093" s="569"/>
      <c r="F2093" s="358"/>
      <c r="G2093" s="368"/>
      <c r="H2093" s="366"/>
      <c r="I2093" s="360"/>
      <c r="J2093" s="360"/>
      <c r="K2093" s="385"/>
      <c r="L2093" s="386"/>
    </row>
    <row r="2094" spans="2:12">
      <c r="B2094" s="472"/>
      <c r="C2094" s="364"/>
      <c r="D2094" s="365"/>
      <c r="E2094" s="569"/>
      <c r="F2094" s="358"/>
      <c r="G2094" s="368"/>
      <c r="H2094" s="366"/>
      <c r="I2094" s="360"/>
      <c r="J2094" s="360"/>
      <c r="K2094" s="385"/>
      <c r="L2094" s="386"/>
    </row>
    <row r="2095" spans="2:12">
      <c r="B2095" s="472"/>
      <c r="C2095" s="364"/>
      <c r="D2095" s="365"/>
      <c r="E2095" s="569"/>
      <c r="F2095" s="358"/>
      <c r="G2095" s="368"/>
      <c r="H2095" s="366"/>
      <c r="I2095" s="360"/>
      <c r="J2095" s="360"/>
      <c r="K2095" s="385"/>
      <c r="L2095" s="386"/>
    </row>
    <row r="2096" spans="2:12">
      <c r="B2096" s="472"/>
      <c r="C2096" s="364"/>
      <c r="D2096" s="365"/>
      <c r="E2096" s="569"/>
      <c r="F2096" s="358"/>
      <c r="G2096" s="368"/>
      <c r="H2096" s="366"/>
      <c r="I2096" s="360"/>
      <c r="J2096" s="360"/>
      <c r="K2096" s="385"/>
      <c r="L2096" s="386"/>
    </row>
    <row r="2097" spans="2:12">
      <c r="B2097" s="472"/>
      <c r="C2097" s="364"/>
      <c r="D2097" s="365"/>
      <c r="E2097" s="569"/>
      <c r="F2097" s="358"/>
      <c r="G2097" s="368"/>
      <c r="H2097" s="366"/>
      <c r="I2097" s="360"/>
      <c r="J2097" s="360"/>
      <c r="K2097" s="385"/>
      <c r="L2097" s="386"/>
    </row>
    <row r="2098" spans="2:12">
      <c r="B2098" s="472"/>
      <c r="C2098" s="364"/>
      <c r="D2098" s="365"/>
      <c r="E2098" s="569"/>
      <c r="F2098" s="358"/>
      <c r="G2098" s="368"/>
      <c r="H2098" s="366"/>
      <c r="I2098" s="360"/>
      <c r="J2098" s="360"/>
      <c r="K2098" s="385"/>
      <c r="L2098" s="386"/>
    </row>
    <row r="2099" spans="2:12">
      <c r="B2099" s="472"/>
      <c r="C2099" s="364"/>
      <c r="D2099" s="365"/>
      <c r="E2099" s="569"/>
      <c r="F2099" s="358"/>
      <c r="G2099" s="368"/>
      <c r="H2099" s="366"/>
      <c r="I2099" s="360"/>
      <c r="J2099" s="360"/>
      <c r="K2099" s="385"/>
      <c r="L2099" s="386"/>
    </row>
    <row r="2100" spans="2:12">
      <c r="B2100" s="472"/>
      <c r="C2100" s="364"/>
      <c r="D2100" s="365"/>
      <c r="E2100" s="569"/>
      <c r="F2100" s="358"/>
      <c r="G2100" s="368"/>
      <c r="H2100" s="366"/>
      <c r="I2100" s="360"/>
      <c r="J2100" s="360"/>
      <c r="K2100" s="385"/>
      <c r="L2100" s="386"/>
    </row>
    <row r="2101" spans="2:12">
      <c r="B2101" s="472"/>
      <c r="C2101" s="364"/>
      <c r="D2101" s="365"/>
      <c r="E2101" s="569"/>
      <c r="F2101" s="358"/>
      <c r="G2101" s="368"/>
      <c r="H2101" s="366"/>
      <c r="I2101" s="360"/>
      <c r="J2101" s="360"/>
      <c r="K2101" s="385"/>
      <c r="L2101" s="386"/>
    </row>
    <row r="2102" spans="2:12">
      <c r="B2102" s="472"/>
      <c r="C2102" s="364"/>
      <c r="D2102" s="365"/>
      <c r="E2102" s="569"/>
      <c r="F2102" s="358"/>
      <c r="G2102" s="368"/>
      <c r="H2102" s="366"/>
      <c r="I2102" s="360"/>
      <c r="J2102" s="360"/>
      <c r="K2102" s="385"/>
      <c r="L2102" s="386"/>
    </row>
    <row r="2103" spans="2:12">
      <c r="B2103" s="472"/>
      <c r="C2103" s="364"/>
      <c r="D2103" s="365"/>
      <c r="E2103" s="569"/>
      <c r="F2103" s="358"/>
      <c r="G2103" s="368"/>
      <c r="H2103" s="366"/>
      <c r="I2103" s="360"/>
      <c r="J2103" s="360"/>
      <c r="K2103" s="385"/>
      <c r="L2103" s="386"/>
    </row>
    <row r="2104" spans="2:12">
      <c r="B2104" s="350"/>
      <c r="C2104" s="349"/>
      <c r="D2104" s="353"/>
      <c r="E2104" s="569"/>
      <c r="F2104" s="570"/>
      <c r="G2104" s="368"/>
      <c r="H2104" s="571"/>
      <c r="I2104" s="351"/>
      <c r="J2104" s="351"/>
      <c r="K2104" s="385"/>
      <c r="L2104" s="386"/>
    </row>
    <row r="2105" spans="2:12">
      <c r="B2105" s="350"/>
      <c r="C2105" s="349"/>
      <c r="D2105" s="353"/>
      <c r="E2105" s="569"/>
      <c r="F2105" s="570"/>
      <c r="G2105" s="368"/>
      <c r="H2105" s="571"/>
      <c r="I2105" s="351"/>
      <c r="J2105" s="351"/>
      <c r="K2105" s="385"/>
      <c r="L2105" s="386"/>
    </row>
    <row r="2106" spans="2:12">
      <c r="B2106" s="564"/>
      <c r="C2106" s="565"/>
      <c r="D2106" s="566"/>
      <c r="E2106" s="569"/>
      <c r="F2106" s="565"/>
      <c r="G2106" s="368"/>
      <c r="H2106" s="567"/>
      <c r="I2106" s="351"/>
      <c r="J2106" s="360"/>
      <c r="K2106" s="385"/>
      <c r="L2106" s="386"/>
    </row>
    <row r="2107" spans="2:12">
      <c r="B2107" s="350"/>
      <c r="C2107" s="581"/>
      <c r="D2107" s="575"/>
      <c r="E2107" s="569"/>
      <c r="F2107" s="570"/>
      <c r="G2107" s="368"/>
      <c r="H2107" s="571"/>
      <c r="I2107" s="338"/>
      <c r="J2107" s="360"/>
      <c r="K2107" s="385"/>
      <c r="L2107" s="386"/>
    </row>
    <row r="2108" spans="2:12">
      <c r="B2108" s="350"/>
      <c r="C2108" s="581"/>
      <c r="D2108" s="575"/>
      <c r="E2108" s="569"/>
      <c r="F2108" s="570"/>
      <c r="G2108" s="368"/>
      <c r="H2108" s="571"/>
      <c r="I2108" s="338"/>
      <c r="J2108" s="360"/>
      <c r="K2108" s="385"/>
      <c r="L2108" s="386"/>
    </row>
    <row r="2109" spans="2:12">
      <c r="B2109" s="350"/>
      <c r="C2109" s="559"/>
      <c r="D2109" s="353"/>
      <c r="E2109" s="569"/>
      <c r="F2109" s="570"/>
      <c r="G2109" s="368"/>
      <c r="H2109" s="571"/>
      <c r="I2109" s="351"/>
      <c r="J2109" s="351"/>
      <c r="K2109" s="385"/>
      <c r="L2109" s="386"/>
    </row>
    <row r="2110" spans="2:12">
      <c r="B2110" s="350"/>
      <c r="C2110" s="559"/>
      <c r="D2110" s="353"/>
      <c r="E2110" s="569"/>
      <c r="F2110" s="570"/>
      <c r="G2110" s="368"/>
      <c r="H2110" s="571"/>
      <c r="I2110" s="351"/>
      <c r="J2110" s="360"/>
      <c r="K2110" s="385"/>
      <c r="L2110" s="386"/>
    </row>
    <row r="2111" spans="2:12">
      <c r="B2111" s="350"/>
      <c r="C2111" s="559"/>
      <c r="D2111" s="353"/>
      <c r="E2111" s="569"/>
      <c r="F2111" s="570"/>
      <c r="G2111" s="368"/>
      <c r="H2111" s="571"/>
      <c r="I2111" s="351"/>
      <c r="J2111" s="360"/>
      <c r="K2111" s="385"/>
      <c r="L2111" s="386"/>
    </row>
    <row r="2112" spans="2:12">
      <c r="B2112" s="564"/>
      <c r="C2112" s="565"/>
      <c r="D2112" s="566"/>
      <c r="E2112" s="565"/>
      <c r="F2112" s="565"/>
      <c r="G2112" s="368"/>
      <c r="H2112" s="567"/>
      <c r="I2112" s="338"/>
      <c r="J2112" s="360"/>
      <c r="K2112" s="385"/>
      <c r="L2112" s="386"/>
    </row>
    <row r="2113" spans="2:12">
      <c r="B2113" s="350"/>
      <c r="C2113" s="582"/>
      <c r="D2113" s="333"/>
      <c r="E2113" s="569"/>
      <c r="F2113" s="548"/>
      <c r="G2113" s="368"/>
      <c r="H2113" s="552"/>
      <c r="I2113" s="338"/>
      <c r="J2113" s="338"/>
      <c r="K2113" s="385"/>
      <c r="L2113" s="386"/>
    </row>
    <row r="2114" spans="2:12">
      <c r="B2114" s="350"/>
      <c r="C2114" s="582"/>
      <c r="D2114" s="333"/>
      <c r="E2114" s="569"/>
      <c r="F2114" s="548"/>
      <c r="G2114" s="368"/>
      <c r="H2114" s="571"/>
      <c r="I2114" s="338"/>
      <c r="J2114" s="338"/>
      <c r="K2114" s="385"/>
      <c r="L2114" s="386"/>
    </row>
    <row r="2115" spans="2:12">
      <c r="B2115" s="350"/>
      <c r="C2115" s="582"/>
      <c r="D2115" s="333"/>
      <c r="E2115" s="569"/>
      <c r="F2115" s="548"/>
      <c r="G2115" s="368"/>
      <c r="H2115" s="552"/>
      <c r="I2115" s="338"/>
      <c r="J2115" s="338"/>
      <c r="K2115" s="385"/>
      <c r="L2115" s="386"/>
    </row>
    <row r="2116" spans="2:12">
      <c r="B2116" s="350"/>
      <c r="C2116" s="582"/>
      <c r="D2116" s="333"/>
      <c r="E2116" s="569"/>
      <c r="F2116" s="548"/>
      <c r="G2116" s="368"/>
      <c r="H2116" s="571"/>
      <c r="I2116" s="338"/>
      <c r="J2116" s="338"/>
      <c r="K2116" s="385"/>
      <c r="L2116" s="386"/>
    </row>
    <row r="2117" spans="2:12">
      <c r="B2117" s="350"/>
      <c r="C2117" s="582"/>
      <c r="D2117" s="333"/>
      <c r="E2117" s="569"/>
      <c r="F2117" s="548"/>
      <c r="G2117" s="368"/>
      <c r="H2117" s="552"/>
      <c r="I2117" s="338"/>
      <c r="J2117" s="338"/>
      <c r="K2117" s="385"/>
      <c r="L2117" s="386"/>
    </row>
    <row r="2118" spans="2:12">
      <c r="B2118" s="472"/>
      <c r="C2118" s="308"/>
      <c r="D2118" s="472"/>
      <c r="E2118" s="569"/>
      <c r="F2118" s="570"/>
      <c r="G2118" s="368"/>
      <c r="H2118" s="366"/>
      <c r="I2118" s="338"/>
      <c r="J2118" s="360"/>
      <c r="K2118" s="385"/>
      <c r="L2118" s="386"/>
    </row>
    <row r="2119" spans="2:12">
      <c r="B2119" s="350"/>
      <c r="C2119" s="582"/>
      <c r="D2119" s="333"/>
      <c r="E2119" s="569"/>
      <c r="F2119" s="548"/>
      <c r="G2119" s="368"/>
      <c r="H2119" s="571"/>
      <c r="I2119" s="338"/>
      <c r="J2119" s="360"/>
      <c r="K2119" s="385"/>
      <c r="L2119" s="386"/>
    </row>
    <row r="2120" spans="2:12">
      <c r="B2120" s="472"/>
      <c r="C2120" s="582"/>
      <c r="D2120" s="333"/>
      <c r="E2120" s="569"/>
      <c r="F2120" s="548"/>
      <c r="G2120" s="368"/>
      <c r="H2120" s="571"/>
      <c r="I2120" s="338"/>
      <c r="J2120" s="360"/>
      <c r="K2120" s="385"/>
      <c r="L2120" s="386"/>
    </row>
    <row r="2121" spans="2:12">
      <c r="B2121" s="350"/>
      <c r="C2121" s="582"/>
      <c r="D2121" s="333"/>
      <c r="E2121" s="569"/>
      <c r="F2121" s="548"/>
      <c r="G2121" s="368"/>
      <c r="H2121" s="571"/>
      <c r="I2121" s="338"/>
      <c r="J2121" s="360"/>
      <c r="K2121" s="385"/>
      <c r="L2121" s="386"/>
    </row>
    <row r="2122" spans="2:12">
      <c r="B2122" s="472"/>
      <c r="C2122" s="582"/>
      <c r="D2122" s="333"/>
      <c r="E2122" s="569"/>
      <c r="F2122" s="548"/>
      <c r="G2122" s="368"/>
      <c r="H2122" s="571"/>
      <c r="I2122" s="338"/>
      <c r="J2122" s="360"/>
      <c r="K2122" s="385"/>
      <c r="L2122" s="386"/>
    </row>
    <row r="2123" spans="2:12">
      <c r="B2123" s="350"/>
      <c r="C2123" s="582"/>
      <c r="D2123" s="333"/>
      <c r="E2123" s="569"/>
      <c r="F2123" s="548"/>
      <c r="G2123" s="368"/>
      <c r="H2123" s="571"/>
      <c r="I2123" s="338"/>
      <c r="J2123" s="360"/>
      <c r="K2123" s="385"/>
      <c r="L2123" s="386"/>
    </row>
    <row r="2124" spans="2:12">
      <c r="B2124" s="472"/>
      <c r="C2124" s="582"/>
      <c r="D2124" s="333"/>
      <c r="E2124" s="569"/>
      <c r="F2124" s="548"/>
      <c r="G2124" s="368"/>
      <c r="H2124" s="571"/>
      <c r="I2124" s="338"/>
      <c r="J2124" s="360"/>
      <c r="K2124" s="385"/>
      <c r="L2124" s="386"/>
    </row>
    <row r="2125" spans="2:12">
      <c r="B2125" s="350"/>
      <c r="C2125" s="582"/>
      <c r="D2125" s="333"/>
      <c r="E2125" s="334"/>
      <c r="F2125" s="548"/>
      <c r="G2125" s="368"/>
      <c r="H2125" s="571"/>
      <c r="I2125" s="338"/>
      <c r="J2125" s="360"/>
      <c r="K2125" s="385"/>
      <c r="L2125" s="386"/>
    </row>
    <row r="2126" spans="2:12">
      <c r="B2126" s="472"/>
      <c r="C2126" s="582"/>
      <c r="D2126" s="333"/>
      <c r="E2126" s="334"/>
      <c r="F2126" s="548"/>
      <c r="G2126" s="368"/>
      <c r="H2126" s="571"/>
      <c r="I2126" s="338"/>
      <c r="J2126" s="360"/>
      <c r="K2126" s="385"/>
      <c r="L2126" s="386"/>
    </row>
    <row r="2127" spans="2:12">
      <c r="B2127" s="350"/>
      <c r="C2127" s="582"/>
      <c r="D2127" s="333"/>
      <c r="E2127" s="334"/>
      <c r="F2127" s="548"/>
      <c r="G2127" s="368"/>
      <c r="H2127" s="571"/>
      <c r="I2127" s="338"/>
      <c r="J2127" s="360"/>
      <c r="K2127" s="385"/>
      <c r="L2127" s="386"/>
    </row>
    <row r="2128" spans="2:12">
      <c r="B2128" s="472"/>
      <c r="C2128" s="582"/>
      <c r="D2128" s="333"/>
      <c r="E2128" s="334"/>
      <c r="F2128" s="548"/>
      <c r="G2128" s="368"/>
      <c r="H2128" s="571"/>
      <c r="I2128" s="338"/>
      <c r="J2128" s="338"/>
      <c r="K2128" s="385"/>
      <c r="L2128" s="386"/>
    </row>
    <row r="2129" spans="2:12">
      <c r="B2129" s="350"/>
      <c r="C2129" s="582"/>
      <c r="D2129" s="333"/>
      <c r="E2129" s="334"/>
      <c r="F2129" s="548"/>
      <c r="G2129" s="368"/>
      <c r="H2129" s="571"/>
      <c r="I2129" s="338"/>
      <c r="J2129" s="338"/>
      <c r="K2129" s="385"/>
      <c r="L2129" s="386"/>
    </row>
    <row r="2130" spans="2:12">
      <c r="B2130" s="472"/>
      <c r="C2130" s="582"/>
      <c r="D2130" s="333"/>
      <c r="E2130" s="334"/>
      <c r="F2130" s="548"/>
      <c r="G2130" s="368"/>
      <c r="H2130" s="571"/>
      <c r="I2130" s="338"/>
      <c r="J2130" s="338"/>
      <c r="K2130" s="385"/>
      <c r="L2130" s="386"/>
    </row>
    <row r="2131" spans="2:12">
      <c r="B2131" s="350"/>
      <c r="C2131" s="582"/>
      <c r="D2131" s="333"/>
      <c r="E2131" s="334"/>
      <c r="F2131" s="548"/>
      <c r="G2131" s="368"/>
      <c r="H2131" s="571"/>
      <c r="I2131" s="338"/>
      <c r="J2131" s="338"/>
      <c r="K2131" s="385"/>
      <c r="L2131" s="386"/>
    </row>
    <row r="2132" spans="2:12">
      <c r="B2132" s="472"/>
      <c r="C2132" s="582"/>
      <c r="D2132" s="333"/>
      <c r="E2132" s="334"/>
      <c r="F2132" s="548"/>
      <c r="G2132" s="368"/>
      <c r="H2132" s="571"/>
      <c r="I2132" s="338"/>
      <c r="J2132" s="338"/>
      <c r="K2132" s="385"/>
      <c r="L2132" s="386"/>
    </row>
    <row r="2133" spans="2:12">
      <c r="B2133" s="350"/>
      <c r="C2133" s="582"/>
      <c r="D2133" s="333"/>
      <c r="E2133" s="334"/>
      <c r="F2133" s="548"/>
      <c r="G2133" s="368"/>
      <c r="H2133" s="571"/>
      <c r="I2133" s="338"/>
      <c r="J2133" s="360"/>
      <c r="K2133" s="385"/>
      <c r="L2133" s="386"/>
    </row>
    <row r="2134" spans="2:12">
      <c r="B2134" s="472"/>
      <c r="C2134" s="364"/>
      <c r="D2134" s="365"/>
      <c r="E2134" s="569"/>
      <c r="F2134" s="358"/>
      <c r="G2134" s="368"/>
      <c r="H2134" s="366"/>
      <c r="I2134" s="360"/>
      <c r="J2134" s="360"/>
      <c r="K2134" s="385"/>
      <c r="L2134" s="386"/>
    </row>
    <row r="2135" spans="2:12">
      <c r="B2135" s="350"/>
      <c r="C2135" s="364"/>
      <c r="D2135" s="365"/>
      <c r="E2135" s="569"/>
      <c r="F2135" s="358"/>
      <c r="G2135" s="368"/>
      <c r="H2135" s="366"/>
      <c r="I2135" s="360"/>
      <c r="J2135" s="360"/>
      <c r="K2135" s="385"/>
      <c r="L2135" s="386"/>
    </row>
    <row r="2136" spans="2:12">
      <c r="B2136" s="472"/>
      <c r="C2136" s="364"/>
      <c r="D2136" s="365"/>
      <c r="E2136" s="569"/>
      <c r="F2136" s="358"/>
      <c r="G2136" s="368"/>
      <c r="H2136" s="366"/>
      <c r="I2136" s="360"/>
      <c r="J2136" s="360"/>
      <c r="K2136" s="385"/>
      <c r="L2136" s="386"/>
    </row>
    <row r="2137" spans="2:12">
      <c r="B2137" s="350"/>
      <c r="C2137" s="547"/>
      <c r="D2137" s="333"/>
      <c r="E2137" s="334"/>
      <c r="F2137" s="548"/>
      <c r="G2137" s="368"/>
      <c r="H2137" s="549"/>
      <c r="I2137" s="338"/>
      <c r="J2137" s="360"/>
      <c r="K2137" s="385"/>
      <c r="L2137" s="386"/>
    </row>
    <row r="2138" spans="2:12">
      <c r="B2138" s="583"/>
      <c r="C2138" s="547"/>
      <c r="D2138" s="333"/>
      <c r="E2138" s="334"/>
      <c r="F2138" s="548"/>
      <c r="G2138" s="368"/>
      <c r="H2138" s="549"/>
      <c r="I2138" s="338"/>
      <c r="J2138" s="338"/>
      <c r="K2138" s="385"/>
      <c r="L2138" s="386"/>
    </row>
    <row r="2139" spans="2:12">
      <c r="B2139" s="583"/>
      <c r="C2139" s="547"/>
      <c r="D2139" s="333"/>
      <c r="E2139" s="334"/>
      <c r="F2139" s="548"/>
      <c r="G2139" s="368"/>
      <c r="H2139" s="549"/>
      <c r="I2139" s="338"/>
      <c r="J2139" s="360"/>
      <c r="K2139" s="385"/>
      <c r="L2139" s="386"/>
    </row>
    <row r="2140" spans="2:12">
      <c r="B2140" s="584"/>
      <c r="C2140" s="585"/>
      <c r="D2140" s="575"/>
      <c r="E2140" s="569"/>
      <c r="F2140" s="570"/>
      <c r="G2140" s="368"/>
      <c r="H2140" s="586"/>
      <c r="I2140" s="338"/>
      <c r="J2140" s="360"/>
      <c r="K2140" s="385"/>
      <c r="L2140" s="386"/>
    </row>
    <row r="2141" spans="2:12">
      <c r="B2141" s="587"/>
      <c r="C2141" s="588"/>
      <c r="D2141" s="500"/>
      <c r="E2141" s="468"/>
      <c r="F2141" s="576"/>
      <c r="G2141" s="368"/>
      <c r="H2141" s="589"/>
      <c r="I2141" s="499"/>
      <c r="J2141" s="360"/>
      <c r="K2141" s="385"/>
      <c r="L2141" s="386"/>
    </row>
    <row r="2142" spans="2:12">
      <c r="B2142" s="587"/>
      <c r="C2142" s="590"/>
      <c r="D2142" s="500"/>
      <c r="E2142" s="468"/>
      <c r="F2142" s="576"/>
      <c r="G2142" s="368"/>
      <c r="H2142" s="591"/>
      <c r="I2142" s="499"/>
      <c r="J2142" s="360"/>
      <c r="K2142" s="385"/>
      <c r="L2142" s="386"/>
    </row>
    <row r="2143" spans="2:12">
      <c r="B2143" s="587"/>
      <c r="C2143" s="590"/>
      <c r="D2143" s="500"/>
      <c r="E2143" s="468"/>
      <c r="F2143" s="576"/>
      <c r="G2143" s="368"/>
      <c r="H2143" s="591"/>
      <c r="I2143" s="499"/>
      <c r="J2143" s="360"/>
      <c r="K2143" s="385"/>
      <c r="L2143" s="386"/>
    </row>
    <row r="2144" spans="2:12">
      <c r="B2144" s="587"/>
      <c r="C2144" s="590"/>
      <c r="D2144" s="500"/>
      <c r="E2144" s="468"/>
      <c r="F2144" s="576"/>
      <c r="G2144" s="368"/>
      <c r="H2144" s="589"/>
      <c r="I2144" s="499"/>
      <c r="J2144" s="360"/>
      <c r="K2144" s="385"/>
      <c r="L2144" s="386"/>
    </row>
    <row r="2145" spans="2:12">
      <c r="B2145" s="587"/>
      <c r="C2145" s="590"/>
      <c r="D2145" s="500"/>
      <c r="E2145" s="468"/>
      <c r="F2145" s="334"/>
      <c r="G2145" s="368"/>
      <c r="H2145" s="589"/>
      <c r="I2145" s="499"/>
      <c r="J2145" s="360"/>
      <c r="K2145" s="385"/>
      <c r="L2145" s="386"/>
    </row>
    <row r="2146" spans="2:12">
      <c r="B2146" s="587"/>
      <c r="C2146" s="588"/>
      <c r="D2146" s="500"/>
      <c r="E2146" s="468"/>
      <c r="F2146" s="576"/>
      <c r="G2146" s="368"/>
      <c r="H2146" s="589"/>
      <c r="I2146" s="499"/>
      <c r="J2146" s="360"/>
      <c r="K2146" s="385"/>
      <c r="L2146" s="386"/>
    </row>
    <row r="2147" spans="2:12">
      <c r="B2147" s="587"/>
      <c r="C2147" s="590"/>
      <c r="D2147" s="500"/>
      <c r="E2147" s="468"/>
      <c r="F2147" s="576"/>
      <c r="G2147" s="368"/>
      <c r="H2147" s="591"/>
      <c r="I2147" s="499"/>
      <c r="J2147" s="360"/>
      <c r="K2147" s="385"/>
      <c r="L2147" s="386"/>
    </row>
    <row r="2148" spans="2:12">
      <c r="B2148" s="587"/>
      <c r="C2148" s="590"/>
      <c r="D2148" s="500"/>
      <c r="E2148" s="468"/>
      <c r="F2148" s="576"/>
      <c r="G2148" s="368"/>
      <c r="H2148" s="591"/>
      <c r="I2148" s="499"/>
      <c r="J2148" s="360"/>
      <c r="K2148" s="385"/>
      <c r="L2148" s="386"/>
    </row>
    <row r="2149" spans="2:12">
      <c r="B2149" s="587"/>
      <c r="C2149" s="590"/>
      <c r="D2149" s="500"/>
      <c r="E2149" s="468"/>
      <c r="F2149" s="576"/>
      <c r="G2149" s="368"/>
      <c r="H2149" s="591"/>
      <c r="I2149" s="499"/>
      <c r="J2149" s="360"/>
      <c r="K2149" s="385"/>
      <c r="L2149" s="386"/>
    </row>
    <row r="2150" spans="2:12">
      <c r="B2150" s="587"/>
      <c r="C2150" s="590"/>
      <c r="D2150" s="500"/>
      <c r="E2150" s="468"/>
      <c r="F2150" s="576"/>
      <c r="G2150" s="368"/>
      <c r="H2150" s="589"/>
      <c r="I2150" s="499"/>
      <c r="J2150" s="360"/>
      <c r="K2150" s="385"/>
      <c r="L2150" s="386"/>
    </row>
    <row r="2151" spans="2:12">
      <c r="B2151" s="587"/>
      <c r="C2151" s="590"/>
      <c r="D2151" s="500"/>
      <c r="E2151" s="468"/>
      <c r="F2151" s="334"/>
      <c r="G2151" s="368"/>
      <c r="H2151" s="589"/>
      <c r="I2151" s="499"/>
      <c r="J2151" s="360"/>
      <c r="K2151" s="385"/>
      <c r="L2151" s="386"/>
    </row>
    <row r="2152" spans="2:12">
      <c r="B2152" s="587"/>
      <c r="C2152" s="588"/>
      <c r="D2152" s="500"/>
      <c r="E2152" s="468"/>
      <c r="F2152" s="576"/>
      <c r="G2152" s="368"/>
      <c r="H2152" s="589"/>
      <c r="I2152" s="499"/>
      <c r="J2152" s="360"/>
      <c r="K2152" s="385"/>
      <c r="L2152" s="386"/>
    </row>
    <row r="2153" spans="2:12">
      <c r="B2153" s="587"/>
      <c r="C2153" s="590"/>
      <c r="D2153" s="500"/>
      <c r="E2153" s="468"/>
      <c r="F2153" s="576"/>
      <c r="G2153" s="368"/>
      <c r="H2153" s="591"/>
      <c r="I2153" s="499"/>
      <c r="J2153" s="360"/>
      <c r="K2153" s="385"/>
      <c r="L2153" s="386"/>
    </row>
    <row r="2154" spans="2:12">
      <c r="B2154" s="587"/>
      <c r="C2154" s="590"/>
      <c r="D2154" s="500"/>
      <c r="E2154" s="468"/>
      <c r="F2154" s="576"/>
      <c r="G2154" s="368"/>
      <c r="H2154" s="591"/>
      <c r="I2154" s="499"/>
      <c r="J2154" s="360"/>
      <c r="K2154" s="385"/>
      <c r="L2154" s="386"/>
    </row>
    <row r="2155" spans="2:12">
      <c r="B2155" s="587"/>
      <c r="C2155" s="590"/>
      <c r="D2155" s="500"/>
      <c r="E2155" s="468"/>
      <c r="F2155" s="576"/>
      <c r="G2155" s="368"/>
      <c r="H2155" s="589"/>
      <c r="I2155" s="499"/>
      <c r="J2155" s="360"/>
      <c r="K2155" s="385"/>
      <c r="L2155" s="386"/>
    </row>
    <row r="2156" spans="2:12">
      <c r="B2156" s="587"/>
      <c r="C2156" s="590"/>
      <c r="D2156" s="500"/>
      <c r="E2156" s="468"/>
      <c r="F2156" s="334"/>
      <c r="G2156" s="368"/>
      <c r="H2156" s="589"/>
      <c r="I2156" s="499"/>
      <c r="J2156" s="360"/>
      <c r="K2156" s="385"/>
      <c r="L2156" s="386"/>
    </row>
    <row r="2157" spans="2:12">
      <c r="B2157" s="587"/>
      <c r="C2157" s="588"/>
      <c r="D2157" s="500"/>
      <c r="E2157" s="468"/>
      <c r="F2157" s="576"/>
      <c r="G2157" s="368"/>
      <c r="H2157" s="589"/>
      <c r="I2157" s="499"/>
      <c r="J2157" s="360"/>
      <c r="K2157" s="385"/>
      <c r="L2157" s="386"/>
    </row>
    <row r="2158" spans="2:12">
      <c r="B2158" s="587"/>
      <c r="C2158" s="590"/>
      <c r="D2158" s="500"/>
      <c r="E2158" s="468"/>
      <c r="F2158" s="576"/>
      <c r="G2158" s="368"/>
      <c r="H2158" s="591"/>
      <c r="I2158" s="499"/>
      <c r="J2158" s="360"/>
      <c r="K2158" s="385"/>
      <c r="L2158" s="386"/>
    </row>
    <row r="2159" spans="2:12">
      <c r="B2159" s="587"/>
      <c r="C2159" s="590"/>
      <c r="D2159" s="500"/>
      <c r="E2159" s="468"/>
      <c r="F2159" s="576"/>
      <c r="G2159" s="368"/>
      <c r="H2159" s="591"/>
      <c r="I2159" s="499"/>
      <c r="J2159" s="360"/>
      <c r="K2159" s="385"/>
      <c r="L2159" s="386"/>
    </row>
    <row r="2160" spans="2:12">
      <c r="B2160" s="587"/>
      <c r="C2160" s="590"/>
      <c r="D2160" s="500"/>
      <c r="E2160" s="468"/>
      <c r="F2160" s="576"/>
      <c r="G2160" s="368"/>
      <c r="H2160" s="589"/>
      <c r="I2160" s="499"/>
      <c r="J2160" s="360"/>
      <c r="K2160" s="385"/>
      <c r="L2160" s="386"/>
    </row>
    <row r="2161" spans="2:12">
      <c r="B2161" s="587"/>
      <c r="C2161" s="590"/>
      <c r="D2161" s="500"/>
      <c r="E2161" s="468"/>
      <c r="F2161" s="334"/>
      <c r="G2161" s="368"/>
      <c r="H2161" s="589"/>
      <c r="I2161" s="499"/>
      <c r="J2161" s="360"/>
      <c r="K2161" s="385"/>
      <c r="L2161" s="386"/>
    </row>
    <row r="2162" spans="2:12">
      <c r="B2162" s="350"/>
      <c r="C2162" s="581"/>
      <c r="D2162" s="575"/>
      <c r="E2162" s="569"/>
      <c r="F2162" s="570"/>
      <c r="G2162" s="368"/>
      <c r="H2162" s="571"/>
      <c r="I2162" s="338"/>
      <c r="J2162" s="338"/>
      <c r="K2162" s="385"/>
      <c r="L2162" s="386"/>
    </row>
    <row r="2163" spans="2:12">
      <c r="B2163" s="583"/>
      <c r="C2163" s="547"/>
      <c r="D2163" s="333"/>
      <c r="E2163" s="334"/>
      <c r="F2163" s="548"/>
      <c r="G2163" s="592"/>
      <c r="H2163" s="549"/>
      <c r="I2163" s="338"/>
      <c r="J2163" s="338"/>
      <c r="K2163" s="385"/>
      <c r="L2163" s="386"/>
    </row>
    <row r="2164" spans="2:12">
      <c r="B2164" s="583"/>
      <c r="C2164" s="547"/>
      <c r="D2164" s="333"/>
      <c r="E2164" s="334"/>
      <c r="F2164" s="548"/>
      <c r="G2164" s="592"/>
      <c r="H2164" s="549"/>
      <c r="I2164" s="338"/>
      <c r="J2164" s="338"/>
      <c r="K2164" s="385"/>
      <c r="L2164" s="386"/>
    </row>
  </sheetData>
  <protectedRanges>
    <protectedRange sqref="E704:F705 E719:F720 E1585:F1587 E732:F733 E744:F745 E759:F760 E946 E796:F798 E801:F807 E960:F960 E980:F982 E985:F991 E1468:F1469 E551:F552 H946 E1443:F1445 F1470:F1471 E809:F812 E132 E640:F642 E37:F38 E51:F52 E235 E72:F73 E87:F88 E101:F102 E114:F115 E127:F129 E140:F141 E152:F153 E160:F161 E168:F169 E177:F178 E190:F191 E200:F201 E208:F209 E216:F217 E236:F236 E248:F249 E256:F257 E267:F268 E286:F287 E303:F304 E320:F321 E330:F331 E340:F341 E351:F352 E358:F359 E377:F378 E392:F393 E405:F406 E419:F420 E429:F430 E438:F439 E448:F449 E458:F459 E475:F476 E492:F493 E509:F510 E526:F527 E542:F543 E560:F561 E570:F571 E581:F582 E589:F590 E597:F598 E605:F606 E614:F615 E623:F624 E632:F633 E654:F655 E781:F782 E830:F831 E848:F849 E863:F864 E133:F138 E879:F880 E898:F899 E661:F664 E1581:F1583 F1462:F1467 F1584 E684:F685" name="範圍1_11_1"/>
    <protectedRange sqref="F660" name="範圍1_12"/>
    <protectedRange sqref="E1472:F1472 E1474 F1473:F1474 E1520:F1520 F1517:F1519 E1533:F1534 E1539:F1540 E1543:F1543 E1477:F1478 E1527:F1528 F1544:F1556 E1493:F1494 E1505:F1506 E1515:F1516 F1569" name="範圍1"/>
    <protectedRange sqref="E1588:F1588" name="範圍1_11_1_1"/>
    <protectedRange sqref="D1557" name="範圍1_2_1_1"/>
    <protectedRange sqref="D1558:D1564" name="範圍1_2_1_3"/>
    <protectedRange sqref="D1570:D1577 D1565" name="範圍1_2_1_4"/>
    <protectedRange sqref="E914:F914" name="範圍1_11_3"/>
    <protectedRange sqref="E928:F928" name="範圍1_11_5"/>
    <protectedRange sqref="E947:F947" name="範圍1_11_6"/>
    <protectedRange sqref="E961:F961" name="範圍1_11_7"/>
    <protectedRange sqref="E994:F994" name="範圍1_11_8"/>
    <protectedRange sqref="E1010:F1010" name="範圍1_11_9"/>
    <protectedRange sqref="E1020:F1020" name="範圍1_11_10"/>
    <protectedRange sqref="E1036:F1036" name="範圍1_11_11"/>
    <protectedRange sqref="E1055:F1055" name="範圍1_11_12"/>
    <protectedRange sqref="E1071:F1071" name="範圍1_11_13"/>
    <protectedRange sqref="E1078:F1078" name="範圍1_11_14"/>
    <protectedRange sqref="E1092:F1092" name="範圍1_11_15"/>
    <protectedRange sqref="E1108:F1108" name="範圍1_11_16"/>
    <protectedRange sqref="E1123:F1123" name="範圍1_11_17"/>
    <protectedRange sqref="E1131:F1131" name="範圍1_11_18"/>
    <protectedRange sqref="E1145:F1145" name="範圍1_11_19"/>
    <protectedRange sqref="E1159:F1159" name="範圍1_11_20"/>
    <protectedRange sqref="E1167:F1167" name="範圍1_11_21"/>
    <protectedRange sqref="E1175:F1175" name="範圍1_11_22"/>
    <protectedRange sqref="E1188:F1188" name="範圍1_11_23"/>
    <protectedRange sqref="E1202:F1202" name="範圍1_11_24"/>
    <protectedRange sqref="E1220:F1220" name="範圍1_11_25"/>
    <protectedRange sqref="E1236:F1236" name="範圍1_11_26"/>
    <protectedRange sqref="E1253:F1253" name="範圍1_11_27"/>
    <protectedRange sqref="E1270:F1270" name="範圍1_11_28"/>
    <protectedRange sqref="E1287:F1287" name="範圍1_11_29"/>
    <protectedRange sqref="E1304:F1304" name="範圍1_11_30"/>
    <protectedRange sqref="E1316:F1316" name="範圍1_11_31"/>
    <protectedRange sqref="E1327:F1327" name="範圍1_11_32"/>
    <protectedRange sqref="E1339:F1339" name="範圍1_11_33"/>
    <protectedRange sqref="E1357:F1357" name="範圍1_11_34"/>
    <protectedRange sqref="E1374:F1374" name="範圍1_11_35"/>
    <protectedRange sqref="E1391:F1391" name="範圍1_11_36"/>
    <protectedRange sqref="E1408:F1408" name="範圍1_11_37"/>
    <protectedRange sqref="E1419:F1419" name="範圍1_11_38"/>
    <protectedRange sqref="E1431:F1431" name="範圍1_11_39"/>
    <protectedRange sqref="F1475:F1476" name="範圍1_5"/>
    <protectedRange sqref="E1479:F1492" name="範圍1_6"/>
    <protectedRange sqref="E1495:F1504" name="範圍1_7"/>
    <protectedRange sqref="E1507:F1514" name="範圍1_8"/>
    <protectedRange sqref="E1521:F1525" name="範圍1_9"/>
    <protectedRange sqref="F1526" name="範圍1_2_1"/>
    <protectedRange sqref="E1529:F1531" name="範圍1_10"/>
    <protectedRange sqref="F1532" name="範圍1_2_2"/>
    <protectedRange sqref="E1535:F1537" name="範圍1_13"/>
    <protectedRange sqref="F1538" name="範圍1_2_3"/>
    <protectedRange sqref="E1541:F1541" name="範圍1_14"/>
    <protectedRange sqref="F1542" name="範圍1_2_4"/>
    <protectedRange sqref="H1564" name="範圍1_15"/>
    <protectedRange sqref="F1824" name="範圍5_12_3_11_1"/>
    <protectedRange sqref="E1825:F1825" name="範圍1_10_1_2"/>
    <protectedRange sqref="F1646 F1648" name="範圍1_1_1_1_1_1_3_1_2_1"/>
    <protectedRange sqref="F1647" name="範圍1_1_1_1_1_1_3_1_1_1_1"/>
    <protectedRange sqref="F1649:F1652" name="範圍1_1_1_1_1_1_3_2_1"/>
    <protectedRange sqref="F1653" name="範圍1_1_1_1_1_1_3_3_1"/>
    <protectedRange sqref="F1676:F1678" name="範圍1_1_1_1_1_1_1_2_1_1_1"/>
    <protectedRange sqref="E1916 B1916 E1917:F1917" name="範圍1_45"/>
    <protectedRange sqref="F1915" name="範圍1_28_5"/>
    <protectedRange sqref="F1918:F1919" name="範圍5_10_1_1"/>
    <protectedRange sqref="F1920 F1925:F1926 F1945:G1946 F1928:F1944 F1947 F1948:G1948" name="範圍5_10_1_2"/>
    <protectedRange sqref="G1947" name="範圍1_5_3"/>
    <protectedRange sqref="F1914" name="範圍1_28_1_1"/>
  </protectedRanges>
  <mergeCells count="1">
    <mergeCell ref="A1:L1"/>
  </mergeCells>
  <phoneticPr fontId="3" type="noConversion"/>
  <dataValidations disablePrompts="1" count="1">
    <dataValidation allowBlank="1" showErrorMessage="1" sqref="FM66302:FN66303 PI66302:PJ66303 ZE66302:ZF66303 AJA66302:AJB66303 ASW66302:ASX66303 BCS66302:BCT66303 BMO66302:BMP66303 BWK66302:BWL66303 CGG66302:CGH66303 CQC66302:CQD66303 CZY66302:CZZ66303 DJU66302:DJV66303 DTQ66302:DTR66303 EDM66302:EDN66303 ENI66302:ENJ66303 EXE66302:EXF66303 FHA66302:FHB66303 FQW66302:FQX66303 GAS66302:GAT66303 GKO66302:GKP66303 GUK66302:GUL66303 HEG66302:HEH66303 HOC66302:HOD66303 HXY66302:HXZ66303 IHU66302:IHV66303 IRQ66302:IRR66303 JBM66302:JBN66303 JLI66302:JLJ66303 JVE66302:JVF66303 KFA66302:KFB66303 KOW66302:KOX66303 KYS66302:KYT66303 LIO66302:LIP66303 LSK66302:LSL66303 MCG66302:MCH66303 MMC66302:MMD66303 MVY66302:MVZ66303 NFU66302:NFV66303 NPQ66302:NPR66303 NZM66302:NZN66303 OJI66302:OJJ66303 OTE66302:OTF66303 PDA66302:PDB66303 PMW66302:PMX66303 PWS66302:PWT66303 QGO66302:QGP66303 QQK66302:QQL66303 RAG66302:RAH66303 RKC66302:RKD66303 RTY66302:RTZ66303 SDU66302:SDV66303 SNQ66302:SNR66303 SXM66302:SXN66303 THI66302:THJ66303 TRE66302:TRF66303 UBA66302:UBB66303 UKW66302:UKX66303 UUS66302:UUT66303 VEO66302:VEP66303 VOK66302:VOL66303 VYG66302:VYH66303 WIC66302:WID66303 WRY66302:WRZ66303 FM131838:FN131839 PI131838:PJ131839 ZE131838:ZF131839 AJA131838:AJB131839 ASW131838:ASX131839 BCS131838:BCT131839 BMO131838:BMP131839 BWK131838:BWL131839 CGG131838:CGH131839 CQC131838:CQD131839 CZY131838:CZZ131839 DJU131838:DJV131839 DTQ131838:DTR131839 EDM131838:EDN131839 ENI131838:ENJ131839 EXE131838:EXF131839 FHA131838:FHB131839 FQW131838:FQX131839 GAS131838:GAT131839 GKO131838:GKP131839 GUK131838:GUL131839 HEG131838:HEH131839 HOC131838:HOD131839 HXY131838:HXZ131839 IHU131838:IHV131839 IRQ131838:IRR131839 JBM131838:JBN131839 JLI131838:JLJ131839 JVE131838:JVF131839 KFA131838:KFB131839 KOW131838:KOX131839 KYS131838:KYT131839 LIO131838:LIP131839 LSK131838:LSL131839 MCG131838:MCH131839 MMC131838:MMD131839 MVY131838:MVZ131839 NFU131838:NFV131839 NPQ131838:NPR131839 NZM131838:NZN131839 OJI131838:OJJ131839 OTE131838:OTF131839 PDA131838:PDB131839 PMW131838:PMX131839 PWS131838:PWT131839 QGO131838:QGP131839 QQK131838:QQL131839 RAG131838:RAH131839 RKC131838:RKD131839 RTY131838:RTZ131839 SDU131838:SDV131839 SNQ131838:SNR131839 SXM131838:SXN131839 THI131838:THJ131839 TRE131838:TRF131839 UBA131838:UBB131839 UKW131838:UKX131839 UUS131838:UUT131839 VEO131838:VEP131839 VOK131838:VOL131839 VYG131838:VYH131839 WIC131838:WID131839 WRY131838:WRZ131839 FM197374:FN197375 PI197374:PJ197375 ZE197374:ZF197375 AJA197374:AJB197375 ASW197374:ASX197375 BCS197374:BCT197375 BMO197374:BMP197375 BWK197374:BWL197375 CGG197374:CGH197375 CQC197374:CQD197375 CZY197374:CZZ197375 DJU197374:DJV197375 DTQ197374:DTR197375 EDM197374:EDN197375 ENI197374:ENJ197375 EXE197374:EXF197375 FHA197374:FHB197375 FQW197374:FQX197375 GAS197374:GAT197375 GKO197374:GKP197375 GUK197374:GUL197375 HEG197374:HEH197375 HOC197374:HOD197375 HXY197374:HXZ197375 IHU197374:IHV197375 IRQ197374:IRR197375 JBM197374:JBN197375 JLI197374:JLJ197375 JVE197374:JVF197375 KFA197374:KFB197375 KOW197374:KOX197375 KYS197374:KYT197375 LIO197374:LIP197375 LSK197374:LSL197375 MCG197374:MCH197375 MMC197374:MMD197375 MVY197374:MVZ197375 NFU197374:NFV197375 NPQ197374:NPR197375 NZM197374:NZN197375 OJI197374:OJJ197375 OTE197374:OTF197375 PDA197374:PDB197375 PMW197374:PMX197375 PWS197374:PWT197375 QGO197374:QGP197375 QQK197374:QQL197375 RAG197374:RAH197375 RKC197374:RKD197375 RTY197374:RTZ197375 SDU197374:SDV197375 SNQ197374:SNR197375 SXM197374:SXN197375 THI197374:THJ197375 TRE197374:TRF197375 UBA197374:UBB197375 UKW197374:UKX197375 UUS197374:UUT197375 VEO197374:VEP197375 VOK197374:VOL197375 VYG197374:VYH197375 WIC197374:WID197375 WRY197374:WRZ197375 FM262910:FN262911 PI262910:PJ262911 ZE262910:ZF262911 AJA262910:AJB262911 ASW262910:ASX262911 BCS262910:BCT262911 BMO262910:BMP262911 BWK262910:BWL262911 CGG262910:CGH262911 CQC262910:CQD262911 CZY262910:CZZ262911 DJU262910:DJV262911 DTQ262910:DTR262911 EDM262910:EDN262911 ENI262910:ENJ262911 EXE262910:EXF262911 FHA262910:FHB262911 FQW262910:FQX262911 GAS262910:GAT262911 GKO262910:GKP262911 GUK262910:GUL262911 HEG262910:HEH262911 HOC262910:HOD262911 HXY262910:HXZ262911 IHU262910:IHV262911 IRQ262910:IRR262911 JBM262910:JBN262911 JLI262910:JLJ262911 JVE262910:JVF262911 KFA262910:KFB262911 KOW262910:KOX262911 KYS262910:KYT262911 LIO262910:LIP262911 LSK262910:LSL262911 MCG262910:MCH262911 MMC262910:MMD262911 MVY262910:MVZ262911 NFU262910:NFV262911 NPQ262910:NPR262911 NZM262910:NZN262911 OJI262910:OJJ262911 OTE262910:OTF262911 PDA262910:PDB262911 PMW262910:PMX262911 PWS262910:PWT262911 QGO262910:QGP262911 QQK262910:QQL262911 RAG262910:RAH262911 RKC262910:RKD262911 RTY262910:RTZ262911 SDU262910:SDV262911 SNQ262910:SNR262911 SXM262910:SXN262911 THI262910:THJ262911 TRE262910:TRF262911 UBA262910:UBB262911 UKW262910:UKX262911 UUS262910:UUT262911 VEO262910:VEP262911 VOK262910:VOL262911 VYG262910:VYH262911 WIC262910:WID262911 WRY262910:WRZ262911 FM328446:FN328447 PI328446:PJ328447 ZE328446:ZF328447 AJA328446:AJB328447 ASW328446:ASX328447 BCS328446:BCT328447 BMO328446:BMP328447 BWK328446:BWL328447 CGG328446:CGH328447 CQC328446:CQD328447 CZY328446:CZZ328447 DJU328446:DJV328447 DTQ328446:DTR328447 EDM328446:EDN328447 ENI328446:ENJ328447 EXE328446:EXF328447 FHA328446:FHB328447 FQW328446:FQX328447 GAS328446:GAT328447 GKO328446:GKP328447 GUK328446:GUL328447 HEG328446:HEH328447 HOC328446:HOD328447 HXY328446:HXZ328447 IHU328446:IHV328447 IRQ328446:IRR328447 JBM328446:JBN328447 JLI328446:JLJ328447 JVE328446:JVF328447 KFA328446:KFB328447 KOW328446:KOX328447 KYS328446:KYT328447 LIO328446:LIP328447 LSK328446:LSL328447 MCG328446:MCH328447 MMC328446:MMD328447 MVY328446:MVZ328447 NFU328446:NFV328447 NPQ328446:NPR328447 NZM328446:NZN328447 OJI328446:OJJ328447 OTE328446:OTF328447 PDA328446:PDB328447 PMW328446:PMX328447 PWS328446:PWT328447 QGO328446:QGP328447 QQK328446:QQL328447 RAG328446:RAH328447 RKC328446:RKD328447 RTY328446:RTZ328447 SDU328446:SDV328447 SNQ328446:SNR328447 SXM328446:SXN328447 THI328446:THJ328447 TRE328446:TRF328447 UBA328446:UBB328447 UKW328446:UKX328447 UUS328446:UUT328447 VEO328446:VEP328447 VOK328446:VOL328447 VYG328446:VYH328447 WIC328446:WID328447 WRY328446:WRZ328447 FM393982:FN393983 PI393982:PJ393983 ZE393982:ZF393983 AJA393982:AJB393983 ASW393982:ASX393983 BCS393982:BCT393983 BMO393982:BMP393983 BWK393982:BWL393983 CGG393982:CGH393983 CQC393982:CQD393983 CZY393982:CZZ393983 DJU393982:DJV393983 DTQ393982:DTR393983 EDM393982:EDN393983 ENI393982:ENJ393983 EXE393982:EXF393983 FHA393982:FHB393983 FQW393982:FQX393983 GAS393982:GAT393983 GKO393982:GKP393983 GUK393982:GUL393983 HEG393982:HEH393983 HOC393982:HOD393983 HXY393982:HXZ393983 IHU393982:IHV393983 IRQ393982:IRR393983 JBM393982:JBN393983 JLI393982:JLJ393983 JVE393982:JVF393983 KFA393982:KFB393983 KOW393982:KOX393983 KYS393982:KYT393983 LIO393982:LIP393983 LSK393982:LSL393983 MCG393982:MCH393983 MMC393982:MMD393983 MVY393982:MVZ393983 NFU393982:NFV393983 NPQ393982:NPR393983 NZM393982:NZN393983 OJI393982:OJJ393983 OTE393982:OTF393983 PDA393982:PDB393983 PMW393982:PMX393983 PWS393982:PWT393983 QGO393982:QGP393983 QQK393982:QQL393983 RAG393982:RAH393983 RKC393982:RKD393983 RTY393982:RTZ393983 SDU393982:SDV393983 SNQ393982:SNR393983 SXM393982:SXN393983 THI393982:THJ393983 TRE393982:TRF393983 UBA393982:UBB393983 UKW393982:UKX393983 UUS393982:UUT393983 VEO393982:VEP393983 VOK393982:VOL393983 VYG393982:VYH393983 WIC393982:WID393983 WRY393982:WRZ393983 FM459518:FN459519 PI459518:PJ459519 ZE459518:ZF459519 AJA459518:AJB459519 ASW459518:ASX459519 BCS459518:BCT459519 BMO459518:BMP459519 BWK459518:BWL459519 CGG459518:CGH459519 CQC459518:CQD459519 CZY459518:CZZ459519 DJU459518:DJV459519 DTQ459518:DTR459519 EDM459518:EDN459519 ENI459518:ENJ459519 EXE459518:EXF459519 FHA459518:FHB459519 FQW459518:FQX459519 GAS459518:GAT459519 GKO459518:GKP459519 GUK459518:GUL459519 HEG459518:HEH459519 HOC459518:HOD459519 HXY459518:HXZ459519 IHU459518:IHV459519 IRQ459518:IRR459519 JBM459518:JBN459519 JLI459518:JLJ459519 JVE459518:JVF459519 KFA459518:KFB459519 KOW459518:KOX459519 KYS459518:KYT459519 LIO459518:LIP459519 LSK459518:LSL459519 MCG459518:MCH459519 MMC459518:MMD459519 MVY459518:MVZ459519 NFU459518:NFV459519 NPQ459518:NPR459519 NZM459518:NZN459519 OJI459518:OJJ459519 OTE459518:OTF459519 PDA459518:PDB459519 PMW459518:PMX459519 PWS459518:PWT459519 QGO459518:QGP459519 QQK459518:QQL459519 RAG459518:RAH459519 RKC459518:RKD459519 RTY459518:RTZ459519 SDU459518:SDV459519 SNQ459518:SNR459519 SXM459518:SXN459519 THI459518:THJ459519 TRE459518:TRF459519 UBA459518:UBB459519 UKW459518:UKX459519 UUS459518:UUT459519 VEO459518:VEP459519 VOK459518:VOL459519 VYG459518:VYH459519 WIC459518:WID459519 WRY459518:WRZ459519 FM525054:FN525055 PI525054:PJ525055 ZE525054:ZF525055 AJA525054:AJB525055 ASW525054:ASX525055 BCS525054:BCT525055 BMO525054:BMP525055 BWK525054:BWL525055 CGG525054:CGH525055 CQC525054:CQD525055 CZY525054:CZZ525055 DJU525054:DJV525055 DTQ525054:DTR525055 EDM525054:EDN525055 ENI525054:ENJ525055 EXE525054:EXF525055 FHA525054:FHB525055 FQW525054:FQX525055 GAS525054:GAT525055 GKO525054:GKP525055 GUK525054:GUL525055 HEG525054:HEH525055 HOC525054:HOD525055 HXY525054:HXZ525055 IHU525054:IHV525055 IRQ525054:IRR525055 JBM525054:JBN525055 JLI525054:JLJ525055 JVE525054:JVF525055 KFA525054:KFB525055 KOW525054:KOX525055 KYS525054:KYT525055 LIO525054:LIP525055 LSK525054:LSL525055 MCG525054:MCH525055 MMC525054:MMD525055 MVY525054:MVZ525055 NFU525054:NFV525055 NPQ525054:NPR525055 NZM525054:NZN525055 OJI525054:OJJ525055 OTE525054:OTF525055 PDA525054:PDB525055 PMW525054:PMX525055 PWS525054:PWT525055 QGO525054:QGP525055 QQK525054:QQL525055 RAG525054:RAH525055 RKC525054:RKD525055 RTY525054:RTZ525055 SDU525054:SDV525055 SNQ525054:SNR525055 SXM525054:SXN525055 THI525054:THJ525055 TRE525054:TRF525055 UBA525054:UBB525055 UKW525054:UKX525055 UUS525054:UUT525055 VEO525054:VEP525055 VOK525054:VOL525055 VYG525054:VYH525055 WIC525054:WID525055 WRY525054:WRZ525055 FM590590:FN590591 PI590590:PJ590591 ZE590590:ZF590591 AJA590590:AJB590591 ASW590590:ASX590591 BCS590590:BCT590591 BMO590590:BMP590591 BWK590590:BWL590591 CGG590590:CGH590591 CQC590590:CQD590591 CZY590590:CZZ590591 DJU590590:DJV590591 DTQ590590:DTR590591 EDM590590:EDN590591 ENI590590:ENJ590591 EXE590590:EXF590591 FHA590590:FHB590591 FQW590590:FQX590591 GAS590590:GAT590591 GKO590590:GKP590591 GUK590590:GUL590591 HEG590590:HEH590591 HOC590590:HOD590591 HXY590590:HXZ590591 IHU590590:IHV590591 IRQ590590:IRR590591 JBM590590:JBN590591 JLI590590:JLJ590591 JVE590590:JVF590591 KFA590590:KFB590591 KOW590590:KOX590591 KYS590590:KYT590591 LIO590590:LIP590591 LSK590590:LSL590591 MCG590590:MCH590591 MMC590590:MMD590591 MVY590590:MVZ590591 NFU590590:NFV590591 NPQ590590:NPR590591 NZM590590:NZN590591 OJI590590:OJJ590591 OTE590590:OTF590591 PDA590590:PDB590591 PMW590590:PMX590591 PWS590590:PWT590591 QGO590590:QGP590591 QQK590590:QQL590591 RAG590590:RAH590591 RKC590590:RKD590591 RTY590590:RTZ590591 SDU590590:SDV590591 SNQ590590:SNR590591 SXM590590:SXN590591 THI590590:THJ590591 TRE590590:TRF590591 UBA590590:UBB590591 UKW590590:UKX590591 UUS590590:UUT590591 VEO590590:VEP590591 VOK590590:VOL590591 VYG590590:VYH590591 WIC590590:WID590591 WRY590590:WRZ590591 FM656126:FN656127 PI656126:PJ656127 ZE656126:ZF656127 AJA656126:AJB656127 ASW656126:ASX656127 BCS656126:BCT656127 BMO656126:BMP656127 BWK656126:BWL656127 CGG656126:CGH656127 CQC656126:CQD656127 CZY656126:CZZ656127 DJU656126:DJV656127 DTQ656126:DTR656127 EDM656126:EDN656127 ENI656126:ENJ656127 EXE656126:EXF656127 FHA656126:FHB656127 FQW656126:FQX656127 GAS656126:GAT656127 GKO656126:GKP656127 GUK656126:GUL656127 HEG656126:HEH656127 HOC656126:HOD656127 HXY656126:HXZ656127 IHU656126:IHV656127 IRQ656126:IRR656127 JBM656126:JBN656127 JLI656126:JLJ656127 JVE656126:JVF656127 KFA656126:KFB656127 KOW656126:KOX656127 KYS656126:KYT656127 LIO656126:LIP656127 LSK656126:LSL656127 MCG656126:MCH656127 MMC656126:MMD656127 MVY656126:MVZ656127 NFU656126:NFV656127 NPQ656126:NPR656127 NZM656126:NZN656127 OJI656126:OJJ656127 OTE656126:OTF656127 PDA656126:PDB656127 PMW656126:PMX656127 PWS656126:PWT656127 QGO656126:QGP656127 QQK656126:QQL656127 RAG656126:RAH656127 RKC656126:RKD656127 RTY656126:RTZ656127 SDU656126:SDV656127 SNQ656126:SNR656127 SXM656126:SXN656127 THI656126:THJ656127 TRE656126:TRF656127 UBA656126:UBB656127 UKW656126:UKX656127 UUS656126:UUT656127 VEO656126:VEP656127 VOK656126:VOL656127 VYG656126:VYH656127 WIC656126:WID656127 WRY656126:WRZ656127 FM721662:FN721663 PI721662:PJ721663 ZE721662:ZF721663 AJA721662:AJB721663 ASW721662:ASX721663 BCS721662:BCT721663 BMO721662:BMP721663 BWK721662:BWL721663 CGG721662:CGH721663 CQC721662:CQD721663 CZY721662:CZZ721663 DJU721662:DJV721663 DTQ721662:DTR721663 EDM721662:EDN721663 ENI721662:ENJ721663 EXE721662:EXF721663 FHA721662:FHB721663 FQW721662:FQX721663 GAS721662:GAT721663 GKO721662:GKP721663 GUK721662:GUL721663 HEG721662:HEH721663 HOC721662:HOD721663 HXY721662:HXZ721663 IHU721662:IHV721663 IRQ721662:IRR721663 JBM721662:JBN721663 JLI721662:JLJ721663 JVE721662:JVF721663 KFA721662:KFB721663 KOW721662:KOX721663 KYS721662:KYT721663 LIO721662:LIP721663 LSK721662:LSL721663 MCG721662:MCH721663 MMC721662:MMD721663 MVY721662:MVZ721663 NFU721662:NFV721663 NPQ721662:NPR721663 NZM721662:NZN721663 OJI721662:OJJ721663 OTE721662:OTF721663 PDA721662:PDB721663 PMW721662:PMX721663 PWS721662:PWT721663 QGO721662:QGP721663 QQK721662:QQL721663 RAG721662:RAH721663 RKC721662:RKD721663 RTY721662:RTZ721663 SDU721662:SDV721663 SNQ721662:SNR721663 SXM721662:SXN721663 THI721662:THJ721663 TRE721662:TRF721663 UBA721662:UBB721663 UKW721662:UKX721663 UUS721662:UUT721663 VEO721662:VEP721663 VOK721662:VOL721663 VYG721662:VYH721663 WIC721662:WID721663 WRY721662:WRZ721663 FM787198:FN787199 PI787198:PJ787199 ZE787198:ZF787199 AJA787198:AJB787199 ASW787198:ASX787199 BCS787198:BCT787199 BMO787198:BMP787199 BWK787198:BWL787199 CGG787198:CGH787199 CQC787198:CQD787199 CZY787198:CZZ787199 DJU787198:DJV787199 DTQ787198:DTR787199 EDM787198:EDN787199 ENI787198:ENJ787199 EXE787198:EXF787199 FHA787198:FHB787199 FQW787198:FQX787199 GAS787198:GAT787199 GKO787198:GKP787199 GUK787198:GUL787199 HEG787198:HEH787199 HOC787198:HOD787199 HXY787198:HXZ787199 IHU787198:IHV787199 IRQ787198:IRR787199 JBM787198:JBN787199 JLI787198:JLJ787199 JVE787198:JVF787199 KFA787198:KFB787199 KOW787198:KOX787199 KYS787198:KYT787199 LIO787198:LIP787199 LSK787198:LSL787199 MCG787198:MCH787199 MMC787198:MMD787199 MVY787198:MVZ787199 NFU787198:NFV787199 NPQ787198:NPR787199 NZM787198:NZN787199 OJI787198:OJJ787199 OTE787198:OTF787199 PDA787198:PDB787199 PMW787198:PMX787199 PWS787198:PWT787199 QGO787198:QGP787199 QQK787198:QQL787199 RAG787198:RAH787199 RKC787198:RKD787199 RTY787198:RTZ787199 SDU787198:SDV787199 SNQ787198:SNR787199 SXM787198:SXN787199 THI787198:THJ787199 TRE787198:TRF787199 UBA787198:UBB787199 UKW787198:UKX787199 UUS787198:UUT787199 VEO787198:VEP787199 VOK787198:VOL787199 VYG787198:VYH787199 WIC787198:WID787199 WRY787198:WRZ787199 FM852734:FN852735 PI852734:PJ852735 ZE852734:ZF852735 AJA852734:AJB852735 ASW852734:ASX852735 BCS852734:BCT852735 BMO852734:BMP852735 BWK852734:BWL852735 CGG852734:CGH852735 CQC852734:CQD852735 CZY852734:CZZ852735 DJU852734:DJV852735 DTQ852734:DTR852735 EDM852734:EDN852735 ENI852734:ENJ852735 EXE852734:EXF852735 FHA852734:FHB852735 FQW852734:FQX852735 GAS852734:GAT852735 GKO852734:GKP852735 GUK852734:GUL852735 HEG852734:HEH852735 HOC852734:HOD852735 HXY852734:HXZ852735 IHU852734:IHV852735 IRQ852734:IRR852735 JBM852734:JBN852735 JLI852734:JLJ852735 JVE852734:JVF852735 KFA852734:KFB852735 KOW852734:KOX852735 KYS852734:KYT852735 LIO852734:LIP852735 LSK852734:LSL852735 MCG852734:MCH852735 MMC852734:MMD852735 MVY852734:MVZ852735 NFU852734:NFV852735 NPQ852734:NPR852735 NZM852734:NZN852735 OJI852734:OJJ852735 OTE852734:OTF852735 PDA852734:PDB852735 PMW852734:PMX852735 PWS852734:PWT852735 QGO852734:QGP852735 QQK852734:QQL852735 RAG852734:RAH852735 RKC852734:RKD852735 RTY852734:RTZ852735 SDU852734:SDV852735 SNQ852734:SNR852735 SXM852734:SXN852735 THI852734:THJ852735 TRE852734:TRF852735 UBA852734:UBB852735 UKW852734:UKX852735 UUS852734:UUT852735 VEO852734:VEP852735 VOK852734:VOL852735 VYG852734:VYH852735 WIC852734:WID852735 WRY852734:WRZ852735 FM918270:FN918271 PI918270:PJ918271 ZE918270:ZF918271 AJA918270:AJB918271 ASW918270:ASX918271 BCS918270:BCT918271 BMO918270:BMP918271 BWK918270:BWL918271 CGG918270:CGH918271 CQC918270:CQD918271 CZY918270:CZZ918271 DJU918270:DJV918271 DTQ918270:DTR918271 EDM918270:EDN918271 ENI918270:ENJ918271 EXE918270:EXF918271 FHA918270:FHB918271 FQW918270:FQX918271 GAS918270:GAT918271 GKO918270:GKP918271 GUK918270:GUL918271 HEG918270:HEH918271 HOC918270:HOD918271 HXY918270:HXZ918271 IHU918270:IHV918271 IRQ918270:IRR918271 JBM918270:JBN918271 JLI918270:JLJ918271 JVE918270:JVF918271 KFA918270:KFB918271 KOW918270:KOX918271 KYS918270:KYT918271 LIO918270:LIP918271 LSK918270:LSL918271 MCG918270:MCH918271 MMC918270:MMD918271 MVY918270:MVZ918271 NFU918270:NFV918271 NPQ918270:NPR918271 NZM918270:NZN918271 OJI918270:OJJ918271 OTE918270:OTF918271 PDA918270:PDB918271 PMW918270:PMX918271 PWS918270:PWT918271 QGO918270:QGP918271 QQK918270:QQL918271 RAG918270:RAH918271 RKC918270:RKD918271 RTY918270:RTZ918271 SDU918270:SDV918271 SNQ918270:SNR918271 SXM918270:SXN918271 THI918270:THJ918271 TRE918270:TRF918271 UBA918270:UBB918271 UKW918270:UKX918271 UUS918270:UUT918271 VEO918270:VEP918271 VOK918270:VOL918271 VYG918270:VYH918271 WIC918270:WID918271 WRY918270:WRZ918271 FM983806:FN983807 PI983806:PJ983807 ZE983806:ZF983807 AJA983806:AJB983807 ASW983806:ASX983807 BCS983806:BCT983807 BMO983806:BMP983807 BWK983806:BWL983807 CGG983806:CGH983807 CQC983806:CQD983807 CZY983806:CZZ983807 DJU983806:DJV983807 DTQ983806:DTR983807 EDM983806:EDN983807 ENI983806:ENJ983807 EXE983806:EXF983807 FHA983806:FHB983807 FQW983806:FQX983807 GAS983806:GAT983807 GKO983806:GKP983807 GUK983806:GUL983807 HEG983806:HEH983807 HOC983806:HOD983807 HXY983806:HXZ983807 IHU983806:IHV983807 IRQ983806:IRR983807 JBM983806:JBN983807 JLI983806:JLJ983807 JVE983806:JVF983807 KFA983806:KFB983807 KOW983806:KOX983807 KYS983806:KYT983807 LIO983806:LIP983807 LSK983806:LSL983807 MCG983806:MCH983807 MMC983806:MMD983807 MVY983806:MVZ983807 NFU983806:NFV983807 NPQ983806:NPR983807 NZM983806:NZN983807 OJI983806:OJJ983807 OTE983806:OTF983807 PDA983806:PDB983807 PMW983806:PMX983807 PWS983806:PWT983807 QGO983806:QGP983807 QQK983806:QQL983807 RAG983806:RAH983807 RKC983806:RKD983807 RTY983806:RTZ983807 SDU983806:SDV983807 SNQ983806:SNR983807 SXM983806:SXN983807 THI983806:THJ983807 TRE983806:TRF983807 UBA983806:UBB983807 UKW983806:UKX983807 UUS983806:UUT983807 VEO983806:VEP983807 VOK983806:VOL983807 VYG983806:VYH983807 WIC983806:WID983807 WRY983806:WRZ983807 WRY765:WRZ766 WIC765:WID766 VYG765:VYH766 VOK765:VOL766 VEO765:VEP766 UUS765:UUT766 UKW765:UKX766 UBA765:UBB766 TRE765:TRF766 THI765:THJ766 SXM765:SXN766 SNQ765:SNR766 SDU765:SDV766 RTY765:RTZ766 RKC765:RKD766 RAG765:RAH766 QQK765:QQL766 QGO765:QGP766 PWS765:PWT766 PMW765:PMX766 PDA765:PDB766 OTE765:OTF766 OJI765:OJJ766 NZM765:NZN766 NPQ765:NPR766 NFU765:NFV766 MVY765:MVZ766 MMC765:MMD766 MCG765:MCH766 LSK765:LSL766 LIO765:LIP766 KYS765:KYT766 KOW765:KOX766 KFA765:KFB766 JVE765:JVF766 JLI765:JLJ766 JBM765:JBN766 IRQ765:IRR766 IHU765:IHV766 HXY765:HXZ766 HOC765:HOD766 HEG765:HEH766 GUK765:GUL766 GKO765:GKP766 GAS765:GAT766 FQW765:FQX766 FHA765:FHB766 EXE765:EXF766 ENI765:ENJ766 EDM765:EDN766 DTQ765:DTR766 DJU765:DJV766 CZY765:CZZ766 CQC765:CQD766 CGG765:CGH766 BWK765:BWL766 BMO765:BMP766 BCS765:BCT766 ASW765:ASX766 AJA765:AJB766 ZE765:ZF766 PI765:PJ766 FM765:FN766 C66302:D66303 C983806:D983807 C918270:D918271 C852734:D852735 C787198:D787199 C721662:D721663 C656126:D656127 C590590:D590591 C525054:D525055 C459518:D459519 C393982:D393983 C328446:D328447 C262910:D262911 C197374:D197375 C131838:D131839 C1091:D1092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P77"/>
  <sheetViews>
    <sheetView topLeftCell="A4" workbookViewId="0">
      <selection activeCell="M10" sqref="M10"/>
    </sheetView>
  </sheetViews>
  <sheetFormatPr defaultColWidth="8.88671875" defaultRowHeight="16.2"/>
  <cols>
    <col min="1" max="1" width="5.109375" style="14" customWidth="1"/>
    <col min="2" max="2" width="4.88671875" style="14" customWidth="1"/>
    <col min="3" max="3" width="29.6640625" style="306" customWidth="1"/>
    <col min="4" max="4" width="17.33203125" style="307" bestFit="1" customWidth="1"/>
    <col min="5" max="5" width="14.109375" style="14" bestFit="1" customWidth="1"/>
    <col min="6" max="6" width="17.33203125" style="14" bestFit="1" customWidth="1"/>
    <col min="7" max="7" width="7.33203125" style="14" customWidth="1"/>
    <col min="8" max="8" width="18.109375" style="14" bestFit="1" customWidth="1"/>
    <col min="9" max="9" width="7.21875" style="14" customWidth="1"/>
    <col min="10" max="10" width="15.21875" style="14" customWidth="1"/>
    <col min="11" max="11" width="5.6640625" style="14" customWidth="1"/>
    <col min="12" max="12" width="17.33203125" style="14" bestFit="1" customWidth="1"/>
    <col min="13" max="13" width="8.6640625" style="14" bestFit="1" customWidth="1"/>
    <col min="14" max="14" width="6.6640625" style="14" bestFit="1" customWidth="1"/>
    <col min="15" max="15" width="4.88671875" style="14" bestFit="1" customWidth="1"/>
    <col min="16" max="16" width="3.44140625" style="14" customWidth="1"/>
    <col min="17" max="17" width="3.44140625" style="14" bestFit="1" customWidth="1"/>
    <col min="18" max="16384" width="8.88671875" style="14"/>
  </cols>
  <sheetData>
    <row r="1" spans="1:42" ht="62.25" customHeight="1">
      <c r="A1" s="291" t="s">
        <v>122</v>
      </c>
      <c r="B1" s="291" t="s">
        <v>123</v>
      </c>
      <c r="C1" s="292" t="s">
        <v>124</v>
      </c>
      <c r="D1" s="293" t="s">
        <v>161</v>
      </c>
      <c r="E1" s="292" t="s">
        <v>150</v>
      </c>
      <c r="F1" s="292" t="s">
        <v>160</v>
      </c>
      <c r="G1" s="292" t="s">
        <v>155</v>
      </c>
      <c r="H1" s="294" t="s">
        <v>157</v>
      </c>
      <c r="I1" s="292" t="s">
        <v>156</v>
      </c>
      <c r="J1" s="294" t="s">
        <v>158</v>
      </c>
      <c r="K1" s="292" t="s">
        <v>154</v>
      </c>
      <c r="L1" s="292" t="s">
        <v>159</v>
      </c>
      <c r="M1" s="295" t="s">
        <v>152</v>
      </c>
      <c r="N1" s="295" t="s">
        <v>153</v>
      </c>
      <c r="O1" s="291" t="s">
        <v>151</v>
      </c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</row>
    <row r="2" spans="1:42" ht="15.75" customHeight="1">
      <c r="A2" s="9">
        <v>10</v>
      </c>
      <c r="B2" s="9">
        <v>1</v>
      </c>
      <c r="C2" s="29" t="str">
        <f>INDEX(九宮格!$A$1:$L$10,(MID($A2,1,1)+1),(MID($A2,2,1)+3))&amp;"-"&amp;IFERROR(VLOOKUP($A2,次九宮格!$A$2:$W$55,$B2+3,FALSE),"")</f>
        <v>強弱電代工-電氣</v>
      </c>
      <c r="D2" s="34"/>
      <c r="E2" s="34"/>
      <c r="F2" s="34"/>
      <c r="G2" s="12">
        <v>1</v>
      </c>
      <c r="H2" s="34">
        <f>ROUND(G2*D2,0)</f>
        <v>0</v>
      </c>
      <c r="I2" s="12">
        <v>1</v>
      </c>
      <c r="J2" s="34">
        <f>E2*I2</f>
        <v>0</v>
      </c>
      <c r="K2" s="12">
        <v>1</v>
      </c>
      <c r="L2" s="35">
        <f>H2+J2</f>
        <v>0</v>
      </c>
      <c r="M2" s="215"/>
      <c r="N2" s="33">
        <f>COUNTIFS(成本單價標單!$I$5:$I$3207,$A2,成本單價標單!$J$5:$J$3207,B2)</f>
        <v>0</v>
      </c>
      <c r="O2" s="278">
        <v>1001</v>
      </c>
      <c r="P2" s="282">
        <f>VALUE(LEFT(O2,2))</f>
        <v>10</v>
      </c>
      <c r="Q2" s="283">
        <f>VALUE(RIGHT(O2,2))</f>
        <v>1</v>
      </c>
      <c r="R2" s="282">
        <v>1001</v>
      </c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  <c r="AI2" s="282"/>
      <c r="AJ2" s="282"/>
      <c r="AK2" s="282"/>
      <c r="AL2" s="282"/>
      <c r="AM2" s="282"/>
      <c r="AN2" s="282"/>
      <c r="AO2" s="282"/>
      <c r="AP2" s="282"/>
    </row>
    <row r="3" spans="1:42">
      <c r="A3" s="9">
        <v>10</v>
      </c>
      <c r="B3" s="9">
        <v>4</v>
      </c>
      <c r="C3" s="29" t="str">
        <f>INDEX(九宮格!$A$1:$L$10,(MID($A3,1,1)+1),(MID($A3,2,1)+3))&amp;"-"&amp;IFERROR(VLOOKUP($A3,次九宮格!$A$2:$W$55,$B3+3,FALSE),"")</f>
        <v>強弱電代工-消防電</v>
      </c>
      <c r="D3" s="34"/>
      <c r="E3" s="34"/>
      <c r="F3" s="34"/>
      <c r="G3" s="12">
        <v>1</v>
      </c>
      <c r="H3" s="34">
        <f t="shared" ref="H3:H37" si="0">ROUND(G3*D3,0)</f>
        <v>0</v>
      </c>
      <c r="I3" s="12">
        <v>1</v>
      </c>
      <c r="J3" s="34">
        <f t="shared" ref="J3:J37" si="1">E3*I3</f>
        <v>0</v>
      </c>
      <c r="K3" s="12">
        <v>1</v>
      </c>
      <c r="L3" s="35">
        <f t="shared" ref="L3:L37" si="2">H3+J3</f>
        <v>0</v>
      </c>
      <c r="M3" s="215"/>
      <c r="N3" s="33">
        <f>COUNTIFS(成本單價標單!$I$5:$I$3207,$A3,成本單價標單!$J$5:$J$3207,B3)</f>
        <v>0</v>
      </c>
      <c r="O3" s="278">
        <v>1004</v>
      </c>
      <c r="P3" s="282">
        <f t="shared" ref="P3:P45" si="3">VALUE(LEFT(O3,2))</f>
        <v>10</v>
      </c>
      <c r="Q3" s="283">
        <f t="shared" ref="Q3:Q45" si="4">VALUE(RIGHT(O3,2))</f>
        <v>4</v>
      </c>
      <c r="R3" s="282">
        <v>1004</v>
      </c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</row>
    <row r="4" spans="1:42">
      <c r="A4" s="9">
        <v>11</v>
      </c>
      <c r="B4" s="9">
        <v>1</v>
      </c>
      <c r="C4" s="29" t="str">
        <f>INDEX(九宮格!$A$1:$L$10,(MID($A4,1,1)+1),(MID($A4,2,1)+3))&amp;"-"&amp;IFERROR(VLOOKUP($A4,次九宮格!$A$2:$W$55,$B4+3,FALSE),"")</f>
        <v>給排污水代工-給排水</v>
      </c>
      <c r="D4" s="34"/>
      <c r="E4" s="34"/>
      <c r="F4" s="34"/>
      <c r="G4" s="12">
        <v>1</v>
      </c>
      <c r="H4" s="34">
        <f t="shared" si="0"/>
        <v>0</v>
      </c>
      <c r="I4" s="12">
        <v>1</v>
      </c>
      <c r="J4" s="34">
        <f t="shared" si="1"/>
        <v>0</v>
      </c>
      <c r="K4" s="12">
        <v>1</v>
      </c>
      <c r="L4" s="35">
        <f t="shared" si="2"/>
        <v>0</v>
      </c>
      <c r="M4" s="215"/>
      <c r="N4" s="33">
        <f>COUNTIFS(成本單價標單!$I$5:$I$3207,$A4,成本單價標單!$J$5:$J$3207,B4)</f>
        <v>0</v>
      </c>
      <c r="O4" s="278">
        <v>1101</v>
      </c>
      <c r="P4" s="282">
        <f t="shared" si="3"/>
        <v>11</v>
      </c>
      <c r="Q4" s="283">
        <f t="shared" si="4"/>
        <v>1</v>
      </c>
      <c r="R4" s="282">
        <v>1101</v>
      </c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</row>
    <row r="5" spans="1:42">
      <c r="A5" s="9">
        <v>12</v>
      </c>
      <c r="B5" s="9">
        <v>0</v>
      </c>
      <c r="C5" s="29" t="str">
        <f>INDEX(九宮格!$A$1:$L$10,(MID($A5,1,1)+1),(MID($A5,2,1)+3))&amp;"-"&amp;IFERROR(VLOOKUP($A5,次九宮格!$A$2:$W$55,$B5+3,FALSE),"")</f>
        <v>塑膠管-</v>
      </c>
      <c r="D5" s="34"/>
      <c r="E5" s="34"/>
      <c r="F5" s="34"/>
      <c r="G5" s="12">
        <v>1</v>
      </c>
      <c r="H5" s="34">
        <f t="shared" si="0"/>
        <v>0</v>
      </c>
      <c r="I5" s="12">
        <v>1</v>
      </c>
      <c r="J5" s="34">
        <f t="shared" si="1"/>
        <v>0</v>
      </c>
      <c r="K5" s="12">
        <v>1</v>
      </c>
      <c r="L5" s="35">
        <f t="shared" si="2"/>
        <v>0</v>
      </c>
      <c r="M5" s="215"/>
      <c r="N5" s="33">
        <f>COUNTIFS(成本單價標單!$I$5:$I$3207,$A5,成本單價標單!$J$5:$J$3207,B5)</f>
        <v>0</v>
      </c>
      <c r="O5" s="278">
        <v>1200</v>
      </c>
      <c r="P5" s="282">
        <f t="shared" si="3"/>
        <v>12</v>
      </c>
      <c r="Q5" s="283">
        <f t="shared" si="4"/>
        <v>0</v>
      </c>
      <c r="R5" s="282">
        <v>1200</v>
      </c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2"/>
      <c r="AK5" s="282"/>
      <c r="AL5" s="282"/>
      <c r="AM5" s="282"/>
      <c r="AN5" s="282"/>
      <c r="AO5" s="282"/>
      <c r="AP5" s="282"/>
    </row>
    <row r="6" spans="1:42">
      <c r="A6" s="9">
        <v>13</v>
      </c>
      <c r="B6" s="9">
        <v>0</v>
      </c>
      <c r="C6" s="29" t="str">
        <f>INDEX(九宮格!$A$1:$L$10,(MID($A6,1,1)+1),(MID($A6,2,1)+3))&amp;"-"&amp;IFERROR(VLOOKUP($A6,次九宮格!$A$2:$W$55,$B6+3,FALSE),"")</f>
        <v>金屬管-</v>
      </c>
      <c r="D6" s="34"/>
      <c r="E6" s="34"/>
      <c r="F6" s="34"/>
      <c r="G6" s="12">
        <v>1</v>
      </c>
      <c r="H6" s="34">
        <f t="shared" si="0"/>
        <v>0</v>
      </c>
      <c r="I6" s="12">
        <v>1</v>
      </c>
      <c r="J6" s="34">
        <f t="shared" si="1"/>
        <v>0</v>
      </c>
      <c r="K6" s="12">
        <v>1</v>
      </c>
      <c r="L6" s="35">
        <f t="shared" si="2"/>
        <v>0</v>
      </c>
      <c r="M6" s="215"/>
      <c r="N6" s="33">
        <f>COUNTIFS(成本單價標單!$I$5:$I$3207,$A6,成本單價標單!$J$5:$J$3207,B6)</f>
        <v>0</v>
      </c>
      <c r="O6" s="278">
        <v>1300</v>
      </c>
      <c r="P6" s="282">
        <f t="shared" si="3"/>
        <v>13</v>
      </c>
      <c r="Q6" s="283">
        <f t="shared" si="4"/>
        <v>0</v>
      </c>
      <c r="R6" s="282">
        <v>1300</v>
      </c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2"/>
      <c r="AJ6" s="282"/>
      <c r="AK6" s="282"/>
      <c r="AL6" s="282"/>
      <c r="AM6" s="282"/>
      <c r="AN6" s="282"/>
      <c r="AO6" s="282"/>
      <c r="AP6" s="282"/>
    </row>
    <row r="7" spans="1:42">
      <c r="A7" s="9">
        <v>14</v>
      </c>
      <c r="B7" s="9">
        <v>0</v>
      </c>
      <c r="C7" s="29" t="str">
        <f>INDEX(九宮格!$A$1:$L$10,(MID($A7,1,1)+1),(MID($A7,2,1)+3))&amp;"-"&amp;IFERROR(VLOOKUP($A7,次九宮格!$A$2:$W$55,$B7+3,FALSE),"")</f>
        <v>導線-</v>
      </c>
      <c r="D7" s="34"/>
      <c r="E7" s="34"/>
      <c r="F7" s="34"/>
      <c r="G7" s="12">
        <v>1</v>
      </c>
      <c r="H7" s="34">
        <f t="shared" si="0"/>
        <v>0</v>
      </c>
      <c r="I7" s="12">
        <v>1</v>
      </c>
      <c r="J7" s="34">
        <f t="shared" si="1"/>
        <v>0</v>
      </c>
      <c r="K7" s="12">
        <v>1</v>
      </c>
      <c r="L7" s="35">
        <f t="shared" si="2"/>
        <v>0</v>
      </c>
      <c r="M7" s="215"/>
      <c r="N7" s="33">
        <f>COUNTIFS(成本單價標單!$I$5:$I$3207,$A7,成本單價標單!$J$5:$J$3207,B7)</f>
        <v>0</v>
      </c>
      <c r="O7" s="278">
        <v>1400</v>
      </c>
      <c r="P7" s="282">
        <f t="shared" si="3"/>
        <v>14</v>
      </c>
      <c r="Q7" s="283">
        <f t="shared" si="4"/>
        <v>0</v>
      </c>
      <c r="R7" s="282">
        <v>1400</v>
      </c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</row>
    <row r="8" spans="1:42">
      <c r="A8" s="9">
        <v>15</v>
      </c>
      <c r="B8" s="9">
        <v>0</v>
      </c>
      <c r="C8" s="29" t="str">
        <f>INDEX(九宮格!$A$1:$L$10,(MID($A8,1,1)+1),(MID($A8,2,1)+3))&amp;"-"&amp;IFERROR(VLOOKUP($A8,次九宮格!$A$2:$W$55,$B8+3,FALSE),"")</f>
        <v>盤、箱-</v>
      </c>
      <c r="D8" s="34"/>
      <c r="E8" s="34"/>
      <c r="F8" s="34"/>
      <c r="G8" s="12">
        <v>1</v>
      </c>
      <c r="H8" s="34">
        <f t="shared" si="0"/>
        <v>0</v>
      </c>
      <c r="I8" s="12">
        <v>1</v>
      </c>
      <c r="J8" s="34">
        <f t="shared" si="1"/>
        <v>0</v>
      </c>
      <c r="K8" s="12">
        <v>1</v>
      </c>
      <c r="L8" s="35">
        <f t="shared" si="2"/>
        <v>0</v>
      </c>
      <c r="M8" s="215"/>
      <c r="N8" s="33">
        <f>COUNTIFS(成本單價標單!$I$5:$I$3207,$A8,成本單價標單!$J$5:$J$3207,B8)</f>
        <v>0</v>
      </c>
      <c r="O8" s="278">
        <v>1500</v>
      </c>
      <c r="P8" s="282">
        <f t="shared" si="3"/>
        <v>15</v>
      </c>
      <c r="Q8" s="283">
        <f t="shared" si="4"/>
        <v>0</v>
      </c>
      <c r="R8" s="282">
        <v>1500</v>
      </c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2"/>
      <c r="AF8" s="282"/>
      <c r="AG8" s="282"/>
      <c r="AH8" s="282"/>
      <c r="AI8" s="282"/>
      <c r="AJ8" s="282"/>
      <c r="AK8" s="282"/>
      <c r="AL8" s="282"/>
      <c r="AM8" s="282"/>
      <c r="AN8" s="282"/>
      <c r="AO8" s="282"/>
      <c r="AP8" s="282"/>
    </row>
    <row r="9" spans="1:42">
      <c r="A9" s="9">
        <v>16</v>
      </c>
      <c r="B9" s="9">
        <v>0</v>
      </c>
      <c r="C9" s="29" t="str">
        <f>INDEX(九宮格!$A$1:$L$10,(MID($A9,1,1)+1),(MID($A9,2,1)+3))&amp;"-"&amp;IFERROR(VLOOKUP($A9,次九宮格!$A$2:$W$55,$B9+3,FALSE),"")</f>
        <v>泵浦-</v>
      </c>
      <c r="D9" s="34"/>
      <c r="E9" s="34"/>
      <c r="F9" s="34"/>
      <c r="G9" s="12">
        <v>1</v>
      </c>
      <c r="H9" s="34">
        <f t="shared" si="0"/>
        <v>0</v>
      </c>
      <c r="I9" s="12">
        <v>1</v>
      </c>
      <c r="J9" s="34">
        <f t="shared" si="1"/>
        <v>0</v>
      </c>
      <c r="K9" s="12">
        <v>1</v>
      </c>
      <c r="L9" s="35">
        <f t="shared" si="2"/>
        <v>0</v>
      </c>
      <c r="M9" s="215"/>
      <c r="N9" s="33">
        <f>COUNTIFS(成本單價標單!$I$5:$I$3207,$A9,成本單價標單!$J$5:$J$3207,B9)</f>
        <v>0</v>
      </c>
      <c r="O9" s="278">
        <v>1600</v>
      </c>
      <c r="P9" s="282">
        <f t="shared" si="3"/>
        <v>16</v>
      </c>
      <c r="Q9" s="283">
        <f t="shared" si="4"/>
        <v>0</v>
      </c>
      <c r="R9" s="282">
        <v>1600</v>
      </c>
      <c r="S9" s="282"/>
      <c r="T9" s="282"/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  <c r="AF9" s="282"/>
      <c r="AG9" s="282"/>
      <c r="AH9" s="282"/>
      <c r="AI9" s="282"/>
      <c r="AJ9" s="282"/>
      <c r="AK9" s="282"/>
      <c r="AL9" s="282"/>
      <c r="AM9" s="282"/>
      <c r="AN9" s="282"/>
      <c r="AO9" s="282"/>
      <c r="AP9" s="282"/>
    </row>
    <row r="10" spans="1:42">
      <c r="A10" s="9">
        <v>16</v>
      </c>
      <c r="B10" s="9">
        <v>6</v>
      </c>
      <c r="C10" s="29" t="str">
        <f>INDEX(九宮格!$A$1:$L$10,(MID($A10,1,1)+1),(MID($A10,2,1)+3))&amp;"-"&amp;IFERROR(VLOOKUP($A10,次九宮格!$A$2:$W$55,$B10+3,FALSE),"")</f>
        <v>泵浦-消防泵</v>
      </c>
      <c r="D10" s="34"/>
      <c r="E10" s="34"/>
      <c r="F10" s="34"/>
      <c r="G10" s="12">
        <v>1</v>
      </c>
      <c r="H10" s="34">
        <f t="shared" si="0"/>
        <v>0</v>
      </c>
      <c r="I10" s="12">
        <v>1</v>
      </c>
      <c r="J10" s="34">
        <f t="shared" si="1"/>
        <v>0</v>
      </c>
      <c r="K10" s="12">
        <v>1</v>
      </c>
      <c r="L10" s="35">
        <f t="shared" si="2"/>
        <v>0</v>
      </c>
      <c r="M10" s="215"/>
      <c r="N10" s="33">
        <f>COUNTIFS(成本單價標單!$I$5:$I$3207,$A10,成本單價標單!$J$5:$J$3207,B10)</f>
        <v>0</v>
      </c>
      <c r="O10" s="278">
        <v>1606</v>
      </c>
      <c r="P10" s="282">
        <f t="shared" si="3"/>
        <v>16</v>
      </c>
      <c r="Q10" s="283">
        <f t="shared" si="4"/>
        <v>6</v>
      </c>
      <c r="R10" s="282">
        <v>1606</v>
      </c>
      <c r="S10" s="282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  <c r="AD10" s="282"/>
      <c r="AE10" s="282"/>
      <c r="AF10" s="282"/>
      <c r="AG10" s="282"/>
      <c r="AH10" s="282"/>
      <c r="AI10" s="282"/>
      <c r="AJ10" s="282"/>
      <c r="AK10" s="282"/>
      <c r="AL10" s="282"/>
      <c r="AM10" s="282"/>
      <c r="AN10" s="282"/>
      <c r="AO10" s="282"/>
      <c r="AP10" s="282"/>
    </row>
    <row r="11" spans="1:42">
      <c r="A11" s="9">
        <v>17</v>
      </c>
      <c r="B11" s="9">
        <v>1</v>
      </c>
      <c r="C11" s="29" t="str">
        <f>INDEX(九宮格!$A$1:$L$10,(MID($A11,1,1)+1),(MID($A11,2,1)+3))&amp;"-"&amp;IFERROR(VLOOKUP($A11,次九宮格!$A$2:$W$55,$B11+3,FALSE),"")</f>
        <v>閥-給排水閥</v>
      </c>
      <c r="D11" s="34"/>
      <c r="E11" s="34"/>
      <c r="F11" s="34"/>
      <c r="G11" s="12">
        <v>1</v>
      </c>
      <c r="H11" s="34">
        <f t="shared" si="0"/>
        <v>0</v>
      </c>
      <c r="I11" s="12">
        <v>1</v>
      </c>
      <c r="J11" s="34">
        <f t="shared" si="1"/>
        <v>0</v>
      </c>
      <c r="K11" s="12">
        <v>1</v>
      </c>
      <c r="L11" s="35">
        <f t="shared" si="2"/>
        <v>0</v>
      </c>
      <c r="M11" s="215"/>
      <c r="N11" s="33">
        <f>COUNTIFS(成本單價標單!$I$5:$I$3207,$A11,成本單價標單!$J$5:$J$3207,B11)</f>
        <v>0</v>
      </c>
      <c r="O11" s="278">
        <v>1701</v>
      </c>
      <c r="P11" s="282">
        <f t="shared" si="3"/>
        <v>17</v>
      </c>
      <c r="Q11" s="283">
        <f t="shared" si="4"/>
        <v>1</v>
      </c>
      <c r="R11" s="282">
        <v>1701</v>
      </c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</row>
    <row r="12" spans="1:42">
      <c r="A12" s="9">
        <v>17</v>
      </c>
      <c r="B12" s="9">
        <v>3</v>
      </c>
      <c r="C12" s="29" t="str">
        <f>INDEX(九宮格!$A$1:$L$10,(MID($A12,1,1)+1),(MID($A12,2,1)+3))&amp;"-"&amp;IFERROR(VLOOKUP($A12,次九宮格!$A$2:$W$55,$B12+3,FALSE),"")</f>
        <v>閥-消防特殊閥</v>
      </c>
      <c r="D12" s="34"/>
      <c r="E12" s="34"/>
      <c r="F12" s="34"/>
      <c r="G12" s="12">
        <v>1</v>
      </c>
      <c r="H12" s="34">
        <f t="shared" ref="H12" si="5">ROUND(G12*D12,0)</f>
        <v>0</v>
      </c>
      <c r="I12" s="12">
        <v>1</v>
      </c>
      <c r="J12" s="34">
        <f t="shared" ref="J12" si="6">E12*I12</f>
        <v>0</v>
      </c>
      <c r="K12" s="12">
        <v>1</v>
      </c>
      <c r="L12" s="35">
        <f t="shared" ref="L12" si="7">H12+J12</f>
        <v>0</v>
      </c>
      <c r="M12" s="215"/>
      <c r="N12" s="33">
        <f>COUNTIFS(成本單價標單!$I$5:$I$3207,$A12,成本單價標單!$J$5:$J$3207,B12)</f>
        <v>0</v>
      </c>
      <c r="O12" s="278">
        <v>1703</v>
      </c>
      <c r="P12" s="282">
        <f t="shared" ref="P12" si="8">VALUE(LEFT(O12,2))</f>
        <v>17</v>
      </c>
      <c r="Q12" s="283">
        <f t="shared" ref="Q12" si="9">VALUE(RIGHT(O12,2))</f>
        <v>3</v>
      </c>
      <c r="R12" s="282">
        <v>1703</v>
      </c>
      <c r="S12" s="282"/>
      <c r="T12" s="282"/>
      <c r="U12" s="282"/>
      <c r="V12" s="282"/>
      <c r="W12" s="282"/>
      <c r="X12" s="282"/>
      <c r="Y12" s="282"/>
      <c r="Z12" s="282"/>
      <c r="AA12" s="282"/>
      <c r="AB12" s="282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2"/>
      <c r="AP12" s="282"/>
    </row>
    <row r="13" spans="1:42">
      <c r="A13" s="9">
        <v>18</v>
      </c>
      <c r="B13" s="9">
        <v>0</v>
      </c>
      <c r="C13" s="29" t="str">
        <f>INDEX(九宮格!$A$1:$L$10,(MID($A13,1,1)+1),(MID($A13,2,1)+3))&amp;"-"&amp;IFERROR(VLOOKUP($A13,次九宮格!$A$2:$W$55,$B13+3,FALSE),"")</f>
        <v>線槽、線架-</v>
      </c>
      <c r="D13" s="34"/>
      <c r="E13" s="34"/>
      <c r="F13" s="34"/>
      <c r="G13" s="12">
        <v>1</v>
      </c>
      <c r="H13" s="34">
        <f t="shared" si="0"/>
        <v>0</v>
      </c>
      <c r="I13" s="12">
        <v>1</v>
      </c>
      <c r="J13" s="34">
        <f t="shared" si="1"/>
        <v>0</v>
      </c>
      <c r="K13" s="12">
        <v>1</v>
      </c>
      <c r="L13" s="35">
        <f t="shared" si="2"/>
        <v>0</v>
      </c>
      <c r="M13" s="215"/>
      <c r="N13" s="33">
        <f>COUNTIFS(成本單價標單!$I$5:$I$3207,$A13,成本單價標單!$J$5:$J$3207,B13)</f>
        <v>0</v>
      </c>
      <c r="O13" s="278">
        <v>1800</v>
      </c>
      <c r="P13" s="282">
        <f t="shared" si="3"/>
        <v>18</v>
      </c>
      <c r="Q13" s="283">
        <f t="shared" si="4"/>
        <v>0</v>
      </c>
      <c r="R13" s="282">
        <v>1800</v>
      </c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</row>
    <row r="14" spans="1:42">
      <c r="A14" s="9">
        <v>19</v>
      </c>
      <c r="B14" s="9">
        <v>0</v>
      </c>
      <c r="C14" s="29" t="str">
        <f>INDEX(九宮格!$A$1:$L$10,(MID($A14,1,1)+1),(MID($A14,2,1)+3))&amp;"-"&amp;IFERROR(VLOOKUP($A14,次九宮格!$A$2:$W$55,$B14+3,FALSE),"")</f>
        <v>其他-</v>
      </c>
      <c r="D14" s="34"/>
      <c r="E14" s="34"/>
      <c r="F14" s="34"/>
      <c r="G14" s="12">
        <v>1</v>
      </c>
      <c r="H14" s="34">
        <f t="shared" si="0"/>
        <v>0</v>
      </c>
      <c r="I14" s="12">
        <v>1</v>
      </c>
      <c r="J14" s="34">
        <f t="shared" si="1"/>
        <v>0</v>
      </c>
      <c r="K14" s="12">
        <v>1</v>
      </c>
      <c r="L14" s="35">
        <f t="shared" si="2"/>
        <v>0</v>
      </c>
      <c r="M14" s="215"/>
      <c r="N14" s="33">
        <f>COUNTIFS(成本單價標單!$I$5:$I$3207,$A14,成本單價標單!$J$5:$J$3207,B14)</f>
        <v>0</v>
      </c>
      <c r="O14" s="278">
        <v>1900</v>
      </c>
      <c r="P14" s="282">
        <f t="shared" si="3"/>
        <v>19</v>
      </c>
      <c r="Q14" s="283">
        <f t="shared" si="4"/>
        <v>0</v>
      </c>
      <c r="R14" s="282">
        <v>1900</v>
      </c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2"/>
      <c r="AG14" s="282"/>
      <c r="AH14" s="282"/>
      <c r="AI14" s="282"/>
      <c r="AJ14" s="282"/>
      <c r="AK14" s="282"/>
      <c r="AL14" s="282"/>
      <c r="AM14" s="282"/>
      <c r="AN14" s="282"/>
      <c r="AO14" s="282"/>
      <c r="AP14" s="282"/>
    </row>
    <row r="15" spans="1:42">
      <c r="A15" s="9">
        <v>20</v>
      </c>
      <c r="B15" s="9">
        <v>0</v>
      </c>
      <c r="C15" s="29" t="str">
        <f>INDEX(九宮格!$A$1:$L$10,(MID($A15,1,1)+1),(MID($A15,2,1)+3))&amp;"-"&amp;IFERROR(VLOOKUP($A15,次九宮格!$A$2:$W$55,$B15+3,FALSE),"")</f>
        <v>變壓器-</v>
      </c>
      <c r="D15" s="34"/>
      <c r="E15" s="34"/>
      <c r="F15" s="34"/>
      <c r="G15" s="12">
        <v>1</v>
      </c>
      <c r="H15" s="34">
        <f t="shared" si="0"/>
        <v>0</v>
      </c>
      <c r="I15" s="12">
        <v>1</v>
      </c>
      <c r="J15" s="34">
        <f t="shared" si="1"/>
        <v>0</v>
      </c>
      <c r="K15" s="12">
        <v>1</v>
      </c>
      <c r="L15" s="35">
        <f t="shared" si="2"/>
        <v>0</v>
      </c>
      <c r="M15" s="215"/>
      <c r="N15" s="33">
        <f>COUNTIFS(成本單價標單!$I$5:$I$3207,$A15,成本單價標單!$J$5:$J$3207,B15)</f>
        <v>0</v>
      </c>
      <c r="O15" s="278">
        <v>2000</v>
      </c>
      <c r="P15" s="282">
        <f t="shared" si="3"/>
        <v>20</v>
      </c>
      <c r="Q15" s="283">
        <f t="shared" si="4"/>
        <v>0</v>
      </c>
      <c r="R15" s="282">
        <v>2000</v>
      </c>
      <c r="S15" s="282"/>
      <c r="T15" s="282"/>
      <c r="U15" s="282"/>
      <c r="V15" s="282"/>
      <c r="W15" s="282"/>
      <c r="X15" s="282"/>
      <c r="Y15" s="282"/>
      <c r="Z15" s="282"/>
      <c r="AA15" s="282"/>
      <c r="AB15" s="282"/>
      <c r="AC15" s="282"/>
      <c r="AD15" s="282"/>
      <c r="AE15" s="282"/>
      <c r="AF15" s="282"/>
      <c r="AG15" s="282"/>
      <c r="AH15" s="282"/>
      <c r="AI15" s="282"/>
      <c r="AJ15" s="282"/>
      <c r="AK15" s="282"/>
      <c r="AL15" s="282"/>
      <c r="AM15" s="282"/>
      <c r="AN15" s="282"/>
      <c r="AO15" s="282"/>
      <c r="AP15" s="282"/>
    </row>
    <row r="16" spans="1:42">
      <c r="A16" s="9">
        <v>21</v>
      </c>
      <c r="B16" s="9">
        <v>0</v>
      </c>
      <c r="C16" s="29" t="str">
        <f>INDEX(九宮格!$A$1:$L$10,(MID($A16,1,1)+1),(MID($A16,2,1)+3))&amp;"-"&amp;IFERROR(VLOOKUP($A16,次九宮格!$A$2:$W$55,$B16+3,FALSE),"")</f>
        <v>燈具-</v>
      </c>
      <c r="D16" s="34"/>
      <c r="E16" s="34"/>
      <c r="F16" s="34"/>
      <c r="G16" s="12">
        <v>1</v>
      </c>
      <c r="H16" s="34">
        <f t="shared" si="0"/>
        <v>0</v>
      </c>
      <c r="I16" s="12">
        <v>1</v>
      </c>
      <c r="J16" s="34">
        <f t="shared" si="1"/>
        <v>0</v>
      </c>
      <c r="K16" s="12">
        <v>1</v>
      </c>
      <c r="L16" s="35">
        <f t="shared" si="2"/>
        <v>0</v>
      </c>
      <c r="M16" s="215"/>
      <c r="N16" s="33">
        <f>COUNTIFS(成本單價標單!$I$5:$I$3207,$A16,成本單價標單!$J$5:$J$3207,B16)</f>
        <v>0</v>
      </c>
      <c r="O16" s="278">
        <v>2100</v>
      </c>
      <c r="P16" s="282">
        <f t="shared" si="3"/>
        <v>21</v>
      </c>
      <c r="Q16" s="283">
        <f t="shared" si="4"/>
        <v>0</v>
      </c>
      <c r="R16" s="282">
        <v>2100</v>
      </c>
      <c r="S16" s="282"/>
      <c r="T16" s="282"/>
      <c r="U16" s="282"/>
      <c r="V16" s="282"/>
      <c r="W16" s="282"/>
      <c r="X16" s="282"/>
      <c r="Y16" s="282"/>
      <c r="Z16" s="282"/>
      <c r="AA16" s="282"/>
      <c r="AB16" s="282"/>
      <c r="AC16" s="282"/>
      <c r="AD16" s="282"/>
      <c r="AE16" s="282"/>
      <c r="AF16" s="282"/>
      <c r="AG16" s="282"/>
      <c r="AH16" s="282"/>
      <c r="AI16" s="282"/>
      <c r="AJ16" s="282"/>
      <c r="AK16" s="282"/>
      <c r="AL16" s="282"/>
      <c r="AM16" s="282"/>
      <c r="AN16" s="282"/>
      <c r="AO16" s="282"/>
      <c r="AP16" s="282"/>
    </row>
    <row r="17" spans="1:42">
      <c r="A17" s="9">
        <v>21</v>
      </c>
      <c r="B17" s="9">
        <v>4</v>
      </c>
      <c r="C17" s="29" t="str">
        <f>INDEX(九宮格!$A$1:$L$10,(MID($A17,1,1)+1),(MID($A17,2,1)+3))&amp;"-"&amp;IFERROR(VLOOKUP($A17,次九宮格!$A$2:$W$55,$B17+3,FALSE),"")</f>
        <v>燈具-航空障礙燈及附屬設備</v>
      </c>
      <c r="D17" s="34"/>
      <c r="E17" s="34"/>
      <c r="F17" s="34"/>
      <c r="G17" s="12">
        <v>1</v>
      </c>
      <c r="H17" s="34">
        <f t="shared" si="0"/>
        <v>0</v>
      </c>
      <c r="I17" s="12">
        <v>1</v>
      </c>
      <c r="J17" s="34">
        <f t="shared" si="1"/>
        <v>0</v>
      </c>
      <c r="K17" s="12">
        <v>1</v>
      </c>
      <c r="L17" s="35">
        <f t="shared" si="2"/>
        <v>0</v>
      </c>
      <c r="M17" s="215"/>
      <c r="N17" s="33">
        <f>COUNTIFS(成本單價標單!$I$5:$I$3207,$A17,成本單價標單!$J$5:$J$3207,B17)</f>
        <v>0</v>
      </c>
      <c r="O17" s="278">
        <v>2104</v>
      </c>
      <c r="P17" s="282">
        <f t="shared" si="3"/>
        <v>21</v>
      </c>
      <c r="Q17" s="283">
        <f t="shared" si="4"/>
        <v>4</v>
      </c>
      <c r="R17" s="282">
        <v>2104</v>
      </c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  <c r="AD17" s="282"/>
      <c r="AE17" s="282"/>
      <c r="AF17" s="282"/>
      <c r="AG17" s="282"/>
      <c r="AH17" s="282"/>
      <c r="AI17" s="282"/>
      <c r="AJ17" s="282"/>
      <c r="AK17" s="282"/>
      <c r="AL17" s="282"/>
      <c r="AM17" s="282"/>
      <c r="AN17" s="282"/>
      <c r="AO17" s="282"/>
      <c r="AP17" s="282"/>
    </row>
    <row r="18" spans="1:42">
      <c r="A18" s="9">
        <v>22</v>
      </c>
      <c r="B18" s="9">
        <v>0</v>
      </c>
      <c r="C18" s="29" t="str">
        <f>INDEX(九宮格!$A$1:$L$10,(MID($A18,1,1)+1),(MID($A18,2,1)+3))&amp;"-"&amp;IFERROR(VLOOKUP($A18,次九宮格!$A$2:$W$55,$B18+3,FALSE),"")</f>
        <v>開關插座-</v>
      </c>
      <c r="D18" s="34"/>
      <c r="E18" s="34"/>
      <c r="F18" s="34"/>
      <c r="G18" s="12">
        <v>1</v>
      </c>
      <c r="H18" s="34">
        <f t="shared" si="0"/>
        <v>0</v>
      </c>
      <c r="I18" s="12">
        <v>1</v>
      </c>
      <c r="J18" s="34">
        <f t="shared" si="1"/>
        <v>0</v>
      </c>
      <c r="K18" s="12">
        <v>1</v>
      </c>
      <c r="L18" s="35">
        <f t="shared" si="2"/>
        <v>0</v>
      </c>
      <c r="M18" s="215"/>
      <c r="N18" s="33">
        <f>COUNTIFS(成本單價標單!$I$5:$I$3207,$A18,成本單價標單!$J$5:$J$3207,B18)</f>
        <v>0</v>
      </c>
      <c r="O18" s="278">
        <v>2200</v>
      </c>
      <c r="P18" s="282">
        <f t="shared" si="3"/>
        <v>22</v>
      </c>
      <c r="Q18" s="283">
        <f t="shared" si="4"/>
        <v>0</v>
      </c>
      <c r="R18" s="282">
        <v>2200</v>
      </c>
      <c r="S18" s="282"/>
      <c r="T18" s="282"/>
      <c r="U18" s="282"/>
      <c r="V18" s="282"/>
      <c r="W18" s="282"/>
      <c r="X18" s="282"/>
      <c r="Y18" s="282"/>
      <c r="Z18" s="282"/>
      <c r="AA18" s="282"/>
      <c r="AB18" s="282"/>
      <c r="AC18" s="282"/>
      <c r="AD18" s="282"/>
      <c r="AE18" s="282"/>
      <c r="AF18" s="282"/>
      <c r="AG18" s="282"/>
      <c r="AH18" s="282"/>
      <c r="AI18" s="282"/>
      <c r="AJ18" s="282"/>
      <c r="AK18" s="282"/>
      <c r="AL18" s="282"/>
      <c r="AM18" s="282"/>
      <c r="AN18" s="282"/>
      <c r="AO18" s="282"/>
      <c r="AP18" s="282"/>
    </row>
    <row r="19" spans="1:42">
      <c r="A19" s="9">
        <v>23</v>
      </c>
      <c r="B19" s="9">
        <v>0</v>
      </c>
      <c r="C19" s="29" t="str">
        <f>INDEX(九宮格!$A$1:$L$10,(MID($A19,1,1)+1),(MID($A19,2,1)+3))&amp;"-"&amp;IFERROR(VLOOKUP($A19,次九宮格!$A$2:$W$55,$B19+3,FALSE),"")</f>
        <v>匯流排-</v>
      </c>
      <c r="D19" s="34"/>
      <c r="E19" s="34"/>
      <c r="F19" s="34"/>
      <c r="G19" s="12">
        <v>1</v>
      </c>
      <c r="H19" s="34">
        <f t="shared" si="0"/>
        <v>0</v>
      </c>
      <c r="I19" s="12">
        <v>1</v>
      </c>
      <c r="J19" s="34">
        <f t="shared" si="1"/>
        <v>0</v>
      </c>
      <c r="K19" s="12">
        <v>1</v>
      </c>
      <c r="L19" s="35">
        <f t="shared" si="2"/>
        <v>0</v>
      </c>
      <c r="M19" s="215"/>
      <c r="N19" s="33">
        <f>COUNTIFS(成本單價標單!$I$5:$I$3207,$A19,成本單價標單!$J$5:$J$3207,B19)</f>
        <v>0</v>
      </c>
      <c r="O19" s="278">
        <v>2300</v>
      </c>
      <c r="P19" s="282">
        <f t="shared" si="3"/>
        <v>23</v>
      </c>
      <c r="Q19" s="283">
        <f t="shared" si="4"/>
        <v>0</v>
      </c>
      <c r="R19" s="282">
        <v>2300</v>
      </c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  <c r="AE19" s="282"/>
      <c r="AF19" s="282"/>
      <c r="AG19" s="282"/>
      <c r="AH19" s="282"/>
      <c r="AI19" s="282"/>
      <c r="AJ19" s="282"/>
      <c r="AK19" s="282"/>
      <c r="AL19" s="282"/>
      <c r="AM19" s="282"/>
      <c r="AN19" s="282"/>
      <c r="AO19" s="282"/>
      <c r="AP19" s="282"/>
    </row>
    <row r="20" spans="1:42">
      <c r="A20" s="9">
        <v>24</v>
      </c>
      <c r="B20" s="9">
        <v>0</v>
      </c>
      <c r="C20" s="29" t="str">
        <f>INDEX(九宮格!$A$1:$L$10,(MID($A20,1,1)+1),(MID($A20,2,1)+3))&amp;"-"&amp;IFERROR(VLOOKUP($A20,次九宮格!$A$2:$W$55,$B20+3,FALSE),"")</f>
        <v>發電機系統-</v>
      </c>
      <c r="D20" s="34"/>
      <c r="E20" s="34"/>
      <c r="F20" s="34"/>
      <c r="G20" s="12">
        <v>1</v>
      </c>
      <c r="H20" s="34">
        <f t="shared" si="0"/>
        <v>0</v>
      </c>
      <c r="I20" s="12">
        <v>1</v>
      </c>
      <c r="J20" s="34">
        <f t="shared" si="1"/>
        <v>0</v>
      </c>
      <c r="K20" s="12">
        <v>1</v>
      </c>
      <c r="L20" s="35">
        <f t="shared" si="2"/>
        <v>0</v>
      </c>
      <c r="M20" s="215"/>
      <c r="N20" s="33">
        <f>COUNTIFS(成本單價標單!$I$5:$I$3207,$A20,成本單價標單!$J$5:$J$3207,B20)</f>
        <v>0</v>
      </c>
      <c r="O20" s="278">
        <v>2400</v>
      </c>
      <c r="P20" s="282">
        <f t="shared" si="3"/>
        <v>24</v>
      </c>
      <c r="Q20" s="283">
        <f t="shared" si="4"/>
        <v>0</v>
      </c>
      <c r="R20" s="282">
        <v>2400</v>
      </c>
      <c r="S20" s="282"/>
      <c r="T20" s="282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282"/>
      <c r="AH20" s="282"/>
      <c r="AI20" s="282"/>
      <c r="AJ20" s="282"/>
      <c r="AK20" s="282"/>
      <c r="AL20" s="282"/>
      <c r="AM20" s="282"/>
      <c r="AN20" s="282"/>
      <c r="AO20" s="282"/>
      <c r="AP20" s="282"/>
    </row>
    <row r="21" spans="1:42">
      <c r="A21" s="9">
        <v>29</v>
      </c>
      <c r="B21" s="9">
        <v>0</v>
      </c>
      <c r="C21" s="29" t="str">
        <f>INDEX(九宮格!$A$1:$L$10,(MID($A21,1,1)+1),(MID($A21,2,1)+3))&amp;"-"&amp;IFERROR(VLOOKUP($A21,次九宮格!$A$2:$W$55,$B21+3,FALSE),"")</f>
        <v>其他電氣材料-</v>
      </c>
      <c r="D21" s="34"/>
      <c r="E21" s="34"/>
      <c r="F21" s="34"/>
      <c r="G21" s="12">
        <v>1</v>
      </c>
      <c r="H21" s="34">
        <f t="shared" si="0"/>
        <v>0</v>
      </c>
      <c r="I21" s="12">
        <v>1</v>
      </c>
      <c r="J21" s="34">
        <f t="shared" si="1"/>
        <v>0</v>
      </c>
      <c r="K21" s="12">
        <v>1</v>
      </c>
      <c r="L21" s="35">
        <f t="shared" si="2"/>
        <v>0</v>
      </c>
      <c r="M21" s="215"/>
      <c r="N21" s="33">
        <f>COUNTIFS(成本單價標單!$I$5:$I$3207,$A21,成本單價標單!$J$5:$J$3207,B21)</f>
        <v>0</v>
      </c>
      <c r="O21" s="278">
        <v>2900</v>
      </c>
      <c r="P21" s="282">
        <f t="shared" si="3"/>
        <v>29</v>
      </c>
      <c r="Q21" s="283">
        <f t="shared" si="4"/>
        <v>0</v>
      </c>
      <c r="R21" s="282">
        <v>2900</v>
      </c>
      <c r="S21" s="282"/>
      <c r="T21" s="282"/>
      <c r="U21" s="282"/>
      <c r="V21" s="282"/>
      <c r="W21" s="282"/>
      <c r="X21" s="282"/>
      <c r="Y21" s="282"/>
      <c r="Z21" s="282"/>
      <c r="AA21" s="282"/>
      <c r="AB21" s="282"/>
      <c r="AC21" s="282"/>
      <c r="AD21" s="282"/>
      <c r="AE21" s="282"/>
      <c r="AF21" s="282"/>
      <c r="AG21" s="282"/>
      <c r="AH21" s="282"/>
      <c r="AI21" s="282"/>
      <c r="AJ21" s="282"/>
      <c r="AK21" s="282"/>
      <c r="AL21" s="282"/>
      <c r="AM21" s="282"/>
      <c r="AN21" s="282"/>
      <c r="AO21" s="282"/>
      <c r="AP21" s="282"/>
    </row>
    <row r="22" spans="1:42">
      <c r="A22" s="9">
        <v>35</v>
      </c>
      <c r="B22" s="9">
        <v>0</v>
      </c>
      <c r="C22" s="29" t="str">
        <f>INDEX(九宮格!$A$1:$L$10,(MID($A22,1,1)+1),(MID($A22,2,1)+3))&amp;"-"&amp;IFERROR(VLOOKUP($A22,次九宮格!$A$2:$W$55,$B22+3,FALSE),"")</f>
        <v>接地避雷設備-</v>
      </c>
      <c r="D22" s="34"/>
      <c r="E22" s="34"/>
      <c r="F22" s="34"/>
      <c r="G22" s="12">
        <v>1</v>
      </c>
      <c r="H22" s="34">
        <f t="shared" si="0"/>
        <v>0</v>
      </c>
      <c r="I22" s="12">
        <v>1</v>
      </c>
      <c r="J22" s="34">
        <f t="shared" si="1"/>
        <v>0</v>
      </c>
      <c r="K22" s="12">
        <v>1</v>
      </c>
      <c r="L22" s="35">
        <f t="shared" si="2"/>
        <v>0</v>
      </c>
      <c r="M22" s="215"/>
      <c r="N22" s="33">
        <f>COUNTIFS(成本單價標單!$I$5:$I$3207,$A22,成本單價標單!$J$5:$J$3207,B22)</f>
        <v>0</v>
      </c>
      <c r="O22" s="278">
        <v>3500</v>
      </c>
      <c r="P22" s="282">
        <f t="shared" si="3"/>
        <v>35</v>
      </c>
      <c r="Q22" s="283">
        <f t="shared" si="4"/>
        <v>0</v>
      </c>
      <c r="R22" s="282">
        <v>3500</v>
      </c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2"/>
    </row>
    <row r="23" spans="1:42">
      <c r="A23" s="9">
        <v>38</v>
      </c>
      <c r="B23" s="9">
        <v>0</v>
      </c>
      <c r="C23" s="29" t="str">
        <f>INDEX(九宮格!$A$1:$L$10,(MID($A23,1,1)+1),(MID($A23,2,1)+3))&amp;"-"&amp;IFERROR(VLOOKUP($A23,次九宮格!$A$2:$W$55,$B23+3,FALSE),"")</f>
        <v>弱電系統分包-</v>
      </c>
      <c r="D23" s="34"/>
      <c r="E23" s="34"/>
      <c r="F23" s="34"/>
      <c r="G23" s="12">
        <v>1</v>
      </c>
      <c r="H23" s="34">
        <f t="shared" si="0"/>
        <v>0</v>
      </c>
      <c r="I23" s="12">
        <v>1</v>
      </c>
      <c r="J23" s="34">
        <f t="shared" si="1"/>
        <v>0</v>
      </c>
      <c r="K23" s="12">
        <v>1</v>
      </c>
      <c r="L23" s="35">
        <f t="shared" si="2"/>
        <v>0</v>
      </c>
      <c r="M23" s="215"/>
      <c r="N23" s="33">
        <f>COUNTIFS(成本單價標單!$I$5:$I$3207,$A23,成本單價標單!$J$5:$J$3207,B23)</f>
        <v>0</v>
      </c>
      <c r="O23" s="278">
        <v>3800</v>
      </c>
      <c r="P23" s="282">
        <f>VALUE(LEFT(O23,2))</f>
        <v>38</v>
      </c>
      <c r="Q23" s="283">
        <f>VALUE(RIGHT(O23,2))</f>
        <v>0</v>
      </c>
      <c r="R23" s="282">
        <v>3800</v>
      </c>
      <c r="S23" s="282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  <c r="AD23" s="282"/>
      <c r="AE23" s="282"/>
      <c r="AF23" s="282"/>
      <c r="AG23" s="282"/>
      <c r="AH23" s="282"/>
      <c r="AI23" s="282"/>
      <c r="AJ23" s="282"/>
      <c r="AK23" s="282"/>
      <c r="AL23" s="282"/>
      <c r="AM23" s="282"/>
      <c r="AN23" s="282"/>
      <c r="AO23" s="282"/>
      <c r="AP23" s="282"/>
    </row>
    <row r="24" spans="1:42">
      <c r="A24" s="9">
        <v>40</v>
      </c>
      <c r="B24" s="9">
        <v>0</v>
      </c>
      <c r="C24" s="29" t="str">
        <f>INDEX(九宮格!$A$1:$L$10,(MID($A24,1,1)+1),(MID($A24,2,1)+3))&amp;"-"&amp;IFERROR(VLOOKUP($A24,次九宮格!$A$2:$W$55,$B24+3,FALSE),"")</f>
        <v>衛浴設備-</v>
      </c>
      <c r="D24" s="34"/>
      <c r="E24" s="34"/>
      <c r="F24" s="34"/>
      <c r="G24" s="12">
        <v>1</v>
      </c>
      <c r="H24" s="34">
        <f t="shared" si="0"/>
        <v>0</v>
      </c>
      <c r="I24" s="12">
        <v>1</v>
      </c>
      <c r="J24" s="34">
        <f t="shared" si="1"/>
        <v>0</v>
      </c>
      <c r="K24" s="12">
        <v>1</v>
      </c>
      <c r="L24" s="35">
        <f t="shared" si="2"/>
        <v>0</v>
      </c>
      <c r="M24" s="215"/>
      <c r="N24" s="33">
        <f>COUNTIFS(成本單價標單!$I$5:$I$3207,$A24,成本單價標單!$J$5:$J$3207,B24)</f>
        <v>0</v>
      </c>
      <c r="O24" s="278">
        <v>4000</v>
      </c>
      <c r="P24" s="282">
        <f t="shared" si="3"/>
        <v>40</v>
      </c>
      <c r="Q24" s="283">
        <f t="shared" si="4"/>
        <v>0</v>
      </c>
      <c r="R24" s="282">
        <v>4000</v>
      </c>
      <c r="S24" s="282"/>
      <c r="T24" s="282"/>
      <c r="U24" s="282"/>
      <c r="V24" s="282"/>
      <c r="W24" s="282"/>
      <c r="X24" s="282"/>
      <c r="Y24" s="282"/>
      <c r="Z24" s="282"/>
      <c r="AA24" s="282"/>
      <c r="AB24" s="282"/>
      <c r="AC24" s="282"/>
      <c r="AD24" s="282"/>
      <c r="AE24" s="282"/>
      <c r="AF24" s="282"/>
      <c r="AG24" s="282"/>
      <c r="AH24" s="282"/>
      <c r="AI24" s="282"/>
      <c r="AJ24" s="282"/>
      <c r="AK24" s="282"/>
      <c r="AL24" s="282"/>
      <c r="AM24" s="282"/>
      <c r="AN24" s="282"/>
      <c r="AO24" s="282"/>
      <c r="AP24" s="282"/>
    </row>
    <row r="25" spans="1:42">
      <c r="A25" s="9">
        <v>41</v>
      </c>
      <c r="B25" s="9">
        <v>0</v>
      </c>
      <c r="C25" s="29" t="str">
        <f>INDEX(九宮格!$A$1:$L$10,(MID($A25,1,1)+1),(MID($A25,2,1)+3))&amp;"-"&amp;IFERROR(VLOOKUP($A25,次九宮格!$A$2:$W$55,$B25+3,FALSE),"")</f>
        <v>給排水設備-</v>
      </c>
      <c r="D25" s="34"/>
      <c r="E25" s="34"/>
      <c r="F25" s="34"/>
      <c r="G25" s="12">
        <v>1</v>
      </c>
      <c r="H25" s="34">
        <f t="shared" si="0"/>
        <v>0</v>
      </c>
      <c r="I25" s="12">
        <v>1</v>
      </c>
      <c r="J25" s="34">
        <f t="shared" si="1"/>
        <v>0</v>
      </c>
      <c r="K25" s="12">
        <v>1</v>
      </c>
      <c r="L25" s="35">
        <f t="shared" si="2"/>
        <v>0</v>
      </c>
      <c r="M25" s="215"/>
      <c r="N25" s="33">
        <f>COUNTIFS(成本單價標單!$I$5:$I$3207,$A25,成本單價標單!$J$5:$J$3207,B25)</f>
        <v>0</v>
      </c>
      <c r="O25" s="278">
        <v>4100</v>
      </c>
      <c r="P25" s="282">
        <f t="shared" si="3"/>
        <v>41</v>
      </c>
      <c r="Q25" s="283">
        <f t="shared" si="4"/>
        <v>0</v>
      </c>
      <c r="R25" s="282">
        <v>4100</v>
      </c>
      <c r="S25" s="282"/>
      <c r="T25" s="282"/>
      <c r="U25" s="282"/>
      <c r="V25" s="282"/>
      <c r="W25" s="282"/>
      <c r="X25" s="282"/>
      <c r="Y25" s="282"/>
      <c r="Z25" s="282"/>
      <c r="AA25" s="282"/>
      <c r="AB25" s="282"/>
      <c r="AC25" s="282"/>
      <c r="AD25" s="282"/>
      <c r="AE25" s="282"/>
      <c r="AF25" s="282"/>
      <c r="AG25" s="282"/>
      <c r="AH25" s="282"/>
      <c r="AI25" s="282"/>
      <c r="AJ25" s="282"/>
      <c r="AK25" s="282"/>
      <c r="AL25" s="282"/>
      <c r="AM25" s="282"/>
      <c r="AN25" s="282"/>
      <c r="AO25" s="282"/>
      <c r="AP25" s="282"/>
    </row>
    <row r="26" spans="1:42">
      <c r="A26" s="9">
        <v>41</v>
      </c>
      <c r="B26" s="9">
        <v>3</v>
      </c>
      <c r="C26" s="29" t="str">
        <f>INDEX(九宮格!$A$1:$L$10,(MID($A26,1,1)+1),(MID($A26,2,1)+3))&amp;"-"&amp;IFERROR(VLOOKUP($A26,次九宮格!$A$2:$W$55,$B26+3,FALSE),"")</f>
        <v>給排水設備-水塔</v>
      </c>
      <c r="D26" s="34"/>
      <c r="E26" s="34"/>
      <c r="F26" s="34"/>
      <c r="G26" s="12">
        <v>1</v>
      </c>
      <c r="H26" s="34">
        <f t="shared" si="0"/>
        <v>0</v>
      </c>
      <c r="I26" s="12">
        <v>1</v>
      </c>
      <c r="J26" s="34">
        <f t="shared" si="1"/>
        <v>0</v>
      </c>
      <c r="K26" s="12">
        <v>1</v>
      </c>
      <c r="L26" s="35">
        <f t="shared" si="2"/>
        <v>0</v>
      </c>
      <c r="M26" s="215"/>
      <c r="N26" s="33">
        <f>COUNTIFS(成本單價標單!$I$5:$I$3207,$A26,成本單價標單!$J$5:$J$3207,B26)</f>
        <v>0</v>
      </c>
      <c r="O26" s="278">
        <v>4103</v>
      </c>
      <c r="P26" s="282">
        <f t="shared" si="3"/>
        <v>41</v>
      </c>
      <c r="Q26" s="283">
        <f t="shared" si="4"/>
        <v>3</v>
      </c>
      <c r="R26" s="282">
        <v>4103</v>
      </c>
      <c r="S26" s="282"/>
      <c r="T26" s="282"/>
      <c r="U26" s="282"/>
      <c r="V26" s="282"/>
      <c r="W26" s="282"/>
      <c r="X26" s="282"/>
      <c r="Y26" s="282"/>
      <c r="Z26" s="282"/>
      <c r="AA26" s="282"/>
      <c r="AB26" s="282"/>
      <c r="AC26" s="282"/>
      <c r="AD26" s="282"/>
      <c r="AE26" s="282"/>
      <c r="AF26" s="282"/>
      <c r="AG26" s="282"/>
      <c r="AH26" s="282"/>
      <c r="AI26" s="282"/>
      <c r="AJ26" s="282"/>
      <c r="AK26" s="282"/>
      <c r="AL26" s="282"/>
      <c r="AM26" s="282"/>
      <c r="AN26" s="282"/>
      <c r="AO26" s="282"/>
      <c r="AP26" s="282"/>
    </row>
    <row r="27" spans="1:42">
      <c r="A27" s="9">
        <v>41</v>
      </c>
      <c r="B27" s="9">
        <v>4</v>
      </c>
      <c r="C27" s="29" t="str">
        <f>INDEX(九宮格!$A$1:$L$10,(MID($A27,1,1)+1),(MID($A27,2,1)+3))&amp;"-"&amp;IFERROR(VLOOKUP($A27,次九宮格!$A$2:$W$55,$B27+3,FALSE),"")</f>
        <v>給排水設備-水箱</v>
      </c>
      <c r="D27" s="34"/>
      <c r="E27" s="34"/>
      <c r="F27" s="34"/>
      <c r="G27" s="12">
        <v>1</v>
      </c>
      <c r="H27" s="34">
        <f t="shared" si="0"/>
        <v>0</v>
      </c>
      <c r="I27" s="12">
        <v>1</v>
      </c>
      <c r="J27" s="34">
        <f t="shared" si="1"/>
        <v>0</v>
      </c>
      <c r="K27" s="12">
        <v>1</v>
      </c>
      <c r="L27" s="35">
        <f t="shared" si="2"/>
        <v>0</v>
      </c>
      <c r="M27" s="215"/>
      <c r="N27" s="33">
        <f>COUNTIFS(成本單價標單!$I$5:$I$3207,$A27,成本單價標單!$J$5:$J$3207,B27)</f>
        <v>0</v>
      </c>
      <c r="O27" s="278">
        <v>4104</v>
      </c>
      <c r="P27" s="282">
        <f t="shared" si="3"/>
        <v>41</v>
      </c>
      <c r="Q27" s="283">
        <f t="shared" si="4"/>
        <v>4</v>
      </c>
      <c r="R27" s="282">
        <v>4104</v>
      </c>
      <c r="S27" s="282"/>
      <c r="T27" s="282"/>
      <c r="U27" s="282"/>
      <c r="V27" s="282"/>
      <c r="W27" s="282"/>
      <c r="X27" s="282"/>
      <c r="Y27" s="282"/>
      <c r="Z27" s="282"/>
      <c r="AA27" s="282"/>
      <c r="AB27" s="282"/>
      <c r="AC27" s="282"/>
      <c r="AD27" s="282"/>
      <c r="AE27" s="282"/>
      <c r="AF27" s="282"/>
      <c r="AG27" s="282"/>
      <c r="AH27" s="282"/>
      <c r="AI27" s="282"/>
      <c r="AJ27" s="282"/>
      <c r="AK27" s="282"/>
      <c r="AL27" s="282"/>
      <c r="AM27" s="282"/>
      <c r="AN27" s="282"/>
      <c r="AO27" s="282"/>
      <c r="AP27" s="282"/>
    </row>
    <row r="28" spans="1:42">
      <c r="A28" s="9">
        <v>49</v>
      </c>
      <c r="B28" s="9">
        <v>0</v>
      </c>
      <c r="C28" s="29" t="str">
        <f>INDEX(九宮格!$A$1:$L$10,(MID($A28,1,1)+1),(MID($A28,2,1)+3))&amp;"-"&amp;IFERROR(VLOOKUP($A28,次九宮格!$A$2:$W$55,$B28+3,FALSE),"")</f>
        <v>其他給排污水材料-</v>
      </c>
      <c r="D28" s="34"/>
      <c r="E28" s="34"/>
      <c r="F28" s="34"/>
      <c r="G28" s="12">
        <v>1</v>
      </c>
      <c r="H28" s="34">
        <f t="shared" si="0"/>
        <v>0</v>
      </c>
      <c r="I28" s="12">
        <v>1</v>
      </c>
      <c r="J28" s="34">
        <f t="shared" si="1"/>
        <v>0</v>
      </c>
      <c r="K28" s="12">
        <v>1</v>
      </c>
      <c r="L28" s="35">
        <f t="shared" si="2"/>
        <v>0</v>
      </c>
      <c r="M28" s="215"/>
      <c r="N28" s="33">
        <f>COUNTIFS(成本單價標單!$I$5:$I$3207,$A28,成本單價標單!$J$5:$J$3207,B28)</f>
        <v>0</v>
      </c>
      <c r="O28" s="278">
        <v>4900</v>
      </c>
      <c r="P28" s="282">
        <f t="shared" si="3"/>
        <v>49</v>
      </c>
      <c r="Q28" s="283">
        <f t="shared" si="4"/>
        <v>0</v>
      </c>
      <c r="R28" s="282">
        <v>4900</v>
      </c>
      <c r="S28" s="282"/>
      <c r="T28" s="282"/>
      <c r="U28" s="282"/>
      <c r="V28" s="282"/>
      <c r="W28" s="282"/>
      <c r="X28" s="282"/>
      <c r="Y28" s="282"/>
      <c r="Z28" s="282"/>
      <c r="AA28" s="282"/>
      <c r="AB28" s="282"/>
      <c r="AC28" s="282"/>
      <c r="AD28" s="282"/>
      <c r="AE28" s="282"/>
      <c r="AF28" s="282"/>
      <c r="AG28" s="282"/>
      <c r="AH28" s="282"/>
      <c r="AI28" s="282"/>
      <c r="AJ28" s="282"/>
      <c r="AK28" s="282"/>
      <c r="AL28" s="282"/>
      <c r="AM28" s="282"/>
      <c r="AN28" s="282"/>
      <c r="AO28" s="282"/>
      <c r="AP28" s="282"/>
    </row>
    <row r="29" spans="1:42">
      <c r="A29" s="9">
        <v>55</v>
      </c>
      <c r="B29" s="9">
        <v>1</v>
      </c>
      <c r="C29" s="29" t="str">
        <f>INDEX(九宮格!$A$1:$L$10,(MID($A29,1,1)+1),(MID($A29,2,1)+3))&amp;"-"&amp;IFERROR(VLOOKUP($A29,次九宮格!$A$2:$W$55,$B29+3,FALSE),"")</f>
        <v>排煙設備-風機.風扇</v>
      </c>
      <c r="D29" s="34"/>
      <c r="E29" s="34"/>
      <c r="F29" s="34"/>
      <c r="G29" s="12">
        <v>1</v>
      </c>
      <c r="H29" s="34">
        <f t="shared" si="0"/>
        <v>0</v>
      </c>
      <c r="I29" s="12">
        <v>1</v>
      </c>
      <c r="J29" s="34">
        <f t="shared" si="1"/>
        <v>0</v>
      </c>
      <c r="K29" s="12">
        <v>1</v>
      </c>
      <c r="L29" s="35">
        <f t="shared" si="2"/>
        <v>0</v>
      </c>
      <c r="M29" s="215"/>
      <c r="N29" s="33">
        <f>COUNTIFS(成本單價標單!$I$5:$I$3207,$A29,成本單價標單!$J$5:$J$3207,B29)</f>
        <v>0</v>
      </c>
      <c r="O29" s="278">
        <v>5501</v>
      </c>
      <c r="P29" s="282">
        <f t="shared" si="3"/>
        <v>55</v>
      </c>
      <c r="Q29" s="283">
        <f t="shared" si="4"/>
        <v>1</v>
      </c>
      <c r="R29" s="282">
        <v>5501</v>
      </c>
      <c r="S29" s="282"/>
      <c r="T29" s="282"/>
      <c r="U29" s="282"/>
      <c r="V29" s="282"/>
      <c r="W29" s="282"/>
      <c r="X29" s="282"/>
      <c r="Y29" s="282"/>
      <c r="Z29" s="282"/>
      <c r="AA29" s="282"/>
      <c r="AB29" s="282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82"/>
      <c r="AO29" s="282"/>
      <c r="AP29" s="282"/>
    </row>
    <row r="30" spans="1:42">
      <c r="A30" s="9">
        <v>55</v>
      </c>
      <c r="B30" s="9">
        <v>2</v>
      </c>
      <c r="C30" s="29" t="str">
        <f>INDEX(九宮格!$A$1:$L$10,(MID($A30,1,1)+1),(MID($A30,2,1)+3))&amp;"-"&amp;IFERROR(VLOOKUP($A30,次九宮格!$A$2:$W$55,$B30+3,FALSE),"")</f>
        <v>排煙設備-風門.風口.閘門</v>
      </c>
      <c r="D30" s="34"/>
      <c r="E30" s="34"/>
      <c r="F30" s="34"/>
      <c r="G30" s="12">
        <v>1</v>
      </c>
      <c r="H30" s="34">
        <f t="shared" si="0"/>
        <v>0</v>
      </c>
      <c r="I30" s="12">
        <v>1</v>
      </c>
      <c r="J30" s="34">
        <f t="shared" si="1"/>
        <v>0</v>
      </c>
      <c r="K30" s="12">
        <v>1</v>
      </c>
      <c r="L30" s="35">
        <f t="shared" si="2"/>
        <v>0</v>
      </c>
      <c r="M30" s="215"/>
      <c r="N30" s="33">
        <f>COUNTIFS(成本單價標單!$I$5:$I$3207,$A30,成本單價標單!$J$5:$J$3207,B30)</f>
        <v>0</v>
      </c>
      <c r="O30" s="278">
        <v>5502</v>
      </c>
      <c r="P30" s="282">
        <f t="shared" si="3"/>
        <v>55</v>
      </c>
      <c r="Q30" s="283">
        <f t="shared" si="4"/>
        <v>2</v>
      </c>
      <c r="R30" s="282">
        <v>5502</v>
      </c>
      <c r="S30" s="282"/>
      <c r="T30" s="282"/>
      <c r="U30" s="282"/>
      <c r="V30" s="282"/>
      <c r="W30" s="282"/>
      <c r="X30" s="282"/>
      <c r="Y30" s="282"/>
      <c r="Z30" s="282"/>
      <c r="AA30" s="282"/>
      <c r="AB30" s="282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82"/>
      <c r="AO30" s="282"/>
      <c r="AP30" s="282"/>
    </row>
    <row r="31" spans="1:42">
      <c r="A31" s="9">
        <v>58</v>
      </c>
      <c r="B31" s="9">
        <v>0</v>
      </c>
      <c r="C31" s="29" t="str">
        <f>INDEX(九宮格!$A$1:$L$10,(MID($A31,1,1)+1),(MID($A31,2,1)+3))&amp;"-"&amp;IFERROR(VLOOKUP($A31,次九宮格!$A$2:$W$55,$B31+3,FALSE),"")</f>
        <v>消防系統分包-</v>
      </c>
      <c r="D31" s="34"/>
      <c r="E31" s="34"/>
      <c r="F31" s="34"/>
      <c r="G31" s="12">
        <v>1</v>
      </c>
      <c r="H31" s="34">
        <f t="shared" si="0"/>
        <v>0</v>
      </c>
      <c r="I31" s="12">
        <v>1</v>
      </c>
      <c r="J31" s="34">
        <f t="shared" si="1"/>
        <v>0</v>
      </c>
      <c r="K31" s="12">
        <v>1</v>
      </c>
      <c r="L31" s="35">
        <f t="shared" si="2"/>
        <v>0</v>
      </c>
      <c r="M31" s="215"/>
      <c r="N31" s="33">
        <f>COUNTIFS(成本單價標單!$I$5:$I$3207,$A31,成本單價標單!$J$5:$J$3207,B31)</f>
        <v>0</v>
      </c>
      <c r="O31" s="278">
        <v>5800</v>
      </c>
      <c r="P31" s="282">
        <f t="shared" si="3"/>
        <v>58</v>
      </c>
      <c r="Q31" s="283">
        <f t="shared" si="4"/>
        <v>0</v>
      </c>
      <c r="R31" s="282">
        <v>5800</v>
      </c>
      <c r="S31" s="282"/>
      <c r="T31" s="282"/>
      <c r="U31" s="282"/>
      <c r="V31" s="282"/>
      <c r="W31" s="282"/>
      <c r="X31" s="282"/>
      <c r="Y31" s="282"/>
      <c r="Z31" s="282"/>
      <c r="AA31" s="282"/>
      <c r="AB31" s="282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82"/>
      <c r="AO31" s="282"/>
      <c r="AP31" s="282"/>
    </row>
    <row r="32" spans="1:42">
      <c r="A32" s="9">
        <v>65</v>
      </c>
      <c r="B32" s="9">
        <v>0</v>
      </c>
      <c r="C32" s="29" t="str">
        <f>INDEX(九宮格!$A$1:$L$10,(MID($A32,1,1)+1),(MID($A32,2,1)+3))&amp;"-"&amp;IFERROR(VLOOKUP($A32,次九宮格!$A$2:$W$55,$B32+3,FALSE),"")</f>
        <v>通風設備-</v>
      </c>
      <c r="D32" s="34"/>
      <c r="E32" s="34"/>
      <c r="F32" s="34"/>
      <c r="G32" s="12">
        <v>1</v>
      </c>
      <c r="H32" s="34">
        <f t="shared" si="0"/>
        <v>0</v>
      </c>
      <c r="I32" s="12">
        <v>1</v>
      </c>
      <c r="J32" s="34">
        <f t="shared" si="1"/>
        <v>0</v>
      </c>
      <c r="K32" s="12">
        <v>1</v>
      </c>
      <c r="L32" s="35">
        <f t="shared" si="2"/>
        <v>0</v>
      </c>
      <c r="M32" s="215"/>
      <c r="N32" s="33">
        <f>COUNTIFS(成本單價標單!$I$5:$I$3207,$A32,成本單價標單!$J$5:$J$3207,B32)</f>
        <v>0</v>
      </c>
      <c r="O32" s="278">
        <v>6500</v>
      </c>
      <c r="P32" s="282">
        <f t="shared" si="3"/>
        <v>65</v>
      </c>
      <c r="Q32" s="283">
        <f t="shared" si="4"/>
        <v>0</v>
      </c>
      <c r="R32" s="282">
        <v>6500</v>
      </c>
      <c r="S32" s="282"/>
      <c r="T32" s="282"/>
      <c r="U32" s="282"/>
      <c r="V32" s="282"/>
      <c r="W32" s="282"/>
      <c r="X32" s="282"/>
      <c r="Y32" s="282"/>
      <c r="Z32" s="282"/>
      <c r="AA32" s="282"/>
      <c r="AB32" s="282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2"/>
      <c r="AN32" s="282"/>
      <c r="AO32" s="282"/>
      <c r="AP32" s="282"/>
    </row>
    <row r="33" spans="1:42">
      <c r="A33" s="9">
        <v>65</v>
      </c>
      <c r="B33" s="9">
        <v>1</v>
      </c>
      <c r="C33" s="29" t="str">
        <f>INDEX(九宮格!$A$1:$L$10,(MID($A33,1,1)+1),(MID($A33,2,1)+3))&amp;"-"&amp;IFERROR(VLOOKUP($A33,次九宮格!$A$2:$W$55,$B33+3,FALSE),"")</f>
        <v>通風設備-風機.風扇</v>
      </c>
      <c r="D33" s="34"/>
      <c r="E33" s="34"/>
      <c r="F33" s="34"/>
      <c r="G33" s="12">
        <v>1</v>
      </c>
      <c r="H33" s="34">
        <f t="shared" si="0"/>
        <v>0</v>
      </c>
      <c r="I33" s="12">
        <v>1</v>
      </c>
      <c r="J33" s="34">
        <f t="shared" si="1"/>
        <v>0</v>
      </c>
      <c r="K33" s="12">
        <v>1</v>
      </c>
      <c r="L33" s="35">
        <f t="shared" si="2"/>
        <v>0</v>
      </c>
      <c r="M33" s="215"/>
      <c r="N33" s="33">
        <f>COUNTIFS(成本單價標單!$I$5:$I$3207,$A33,成本單價標單!$J$5:$J$3207,B33)</f>
        <v>0</v>
      </c>
      <c r="O33" s="278">
        <v>6501</v>
      </c>
      <c r="P33" s="282">
        <f t="shared" si="3"/>
        <v>65</v>
      </c>
      <c r="Q33" s="283">
        <f t="shared" si="4"/>
        <v>1</v>
      </c>
      <c r="R33" s="282">
        <v>6501</v>
      </c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2"/>
      <c r="AD33" s="282"/>
      <c r="AE33" s="282"/>
      <c r="AF33" s="282"/>
      <c r="AG33" s="282"/>
      <c r="AH33" s="282"/>
      <c r="AI33" s="282"/>
      <c r="AJ33" s="282"/>
      <c r="AK33" s="282"/>
      <c r="AL33" s="282"/>
      <c r="AM33" s="282"/>
      <c r="AN33" s="282"/>
      <c r="AO33" s="282"/>
      <c r="AP33" s="282"/>
    </row>
    <row r="34" spans="1:42">
      <c r="A34" s="9">
        <v>65</v>
      </c>
      <c r="B34" s="9">
        <v>2</v>
      </c>
      <c r="C34" s="29" t="str">
        <f>IFERROR(INDEX(九宮格!$A$1:$L$10,(MID($A34,1,1)+1),(MID($A34,2,1)+3))&amp;"-"&amp;IFERROR(VLOOKUP($A34,次九宮格!$A$2:$W$55,$B34+3,FALSE),""),"")</f>
        <v>通風設備-風門.風口.閘門</v>
      </c>
      <c r="D34" s="34"/>
      <c r="E34" s="34"/>
      <c r="F34" s="34"/>
      <c r="G34" s="12">
        <v>1</v>
      </c>
      <c r="H34" s="34">
        <f t="shared" si="0"/>
        <v>0</v>
      </c>
      <c r="I34" s="12">
        <v>1</v>
      </c>
      <c r="J34" s="34">
        <f t="shared" si="1"/>
        <v>0</v>
      </c>
      <c r="K34" s="12">
        <v>1</v>
      </c>
      <c r="L34" s="35">
        <f t="shared" si="2"/>
        <v>0</v>
      </c>
      <c r="M34" s="215"/>
      <c r="N34" s="33">
        <f>COUNTIFS(成本單價標單!$I$5:$I$3207,$A34,成本單價標單!$J$5:$J$3207,B34)</f>
        <v>0</v>
      </c>
      <c r="O34" s="278">
        <v>6502</v>
      </c>
      <c r="P34" s="282">
        <f t="shared" si="3"/>
        <v>65</v>
      </c>
      <c r="Q34" s="283">
        <f t="shared" si="4"/>
        <v>2</v>
      </c>
      <c r="R34" s="282">
        <v>6502</v>
      </c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2"/>
      <c r="AD34" s="282"/>
      <c r="AE34" s="282"/>
      <c r="AF34" s="282"/>
      <c r="AG34" s="282"/>
      <c r="AH34" s="282"/>
      <c r="AI34" s="282"/>
      <c r="AJ34" s="282"/>
      <c r="AK34" s="282"/>
      <c r="AL34" s="282"/>
      <c r="AM34" s="282"/>
      <c r="AN34" s="282"/>
      <c r="AO34" s="282"/>
      <c r="AP34" s="282"/>
    </row>
    <row r="35" spans="1:42">
      <c r="A35" s="9">
        <v>70</v>
      </c>
      <c r="B35" s="9">
        <v>0</v>
      </c>
      <c r="C35" s="29" t="str">
        <f>IFERROR(INDEX(九宮格!$A$1:$L$10,(MID($A35,1,1)+1),(MID($A35,2,1)+3))&amp;"-"&amp;IFERROR(VLOOKUP($A35,次九宮格!$A$2:$W$55,$B35+3,FALSE),""),"")</f>
        <v>風管工程-</v>
      </c>
      <c r="D35" s="34"/>
      <c r="E35" s="34"/>
      <c r="F35" s="34"/>
      <c r="G35" s="12">
        <v>1</v>
      </c>
      <c r="H35" s="34">
        <f t="shared" si="0"/>
        <v>0</v>
      </c>
      <c r="I35" s="12">
        <v>1</v>
      </c>
      <c r="J35" s="34">
        <f t="shared" si="1"/>
        <v>0</v>
      </c>
      <c r="K35" s="12">
        <v>1</v>
      </c>
      <c r="L35" s="35">
        <f t="shared" si="2"/>
        <v>0</v>
      </c>
      <c r="M35" s="215"/>
      <c r="N35" s="33">
        <f>COUNTIFS(成本單價標單!$I$5:$I$3207,$A35,成本單價標單!$J$5:$J$3207,B35)</f>
        <v>0</v>
      </c>
      <c r="O35" s="278">
        <v>7000</v>
      </c>
      <c r="P35" s="282">
        <f t="shared" si="3"/>
        <v>70</v>
      </c>
      <c r="Q35" s="283">
        <f t="shared" si="4"/>
        <v>0</v>
      </c>
      <c r="R35" s="282">
        <v>7000</v>
      </c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2"/>
      <c r="AD35" s="282"/>
      <c r="AE35" s="282"/>
      <c r="AF35" s="282"/>
      <c r="AG35" s="282"/>
      <c r="AH35" s="282"/>
      <c r="AI35" s="282"/>
      <c r="AJ35" s="282"/>
      <c r="AK35" s="282"/>
      <c r="AL35" s="282"/>
      <c r="AM35" s="282"/>
      <c r="AN35" s="282"/>
      <c r="AO35" s="282"/>
      <c r="AP35" s="282"/>
    </row>
    <row r="36" spans="1:42">
      <c r="A36" s="9">
        <v>73</v>
      </c>
      <c r="B36" s="9">
        <v>0</v>
      </c>
      <c r="C36" s="29" t="str">
        <f>IFERROR(INDEX(九宮格!$A$1:$L$10,(MID($A36,1,1)+1),(MID($A36,2,1)+3))&amp;"-"&amp;IFERROR(VLOOKUP($A36,次九宮格!$A$2:$W$55,$B36+3,FALSE),""),"")</f>
        <v>人、手孔及陰井-</v>
      </c>
      <c r="D36" s="34"/>
      <c r="E36" s="34"/>
      <c r="F36" s="34"/>
      <c r="G36" s="12">
        <v>1</v>
      </c>
      <c r="H36" s="34">
        <f t="shared" si="0"/>
        <v>0</v>
      </c>
      <c r="I36" s="12">
        <v>1</v>
      </c>
      <c r="J36" s="34">
        <f t="shared" si="1"/>
        <v>0</v>
      </c>
      <c r="K36" s="12">
        <v>1</v>
      </c>
      <c r="L36" s="35">
        <f t="shared" si="2"/>
        <v>0</v>
      </c>
      <c r="M36" s="215"/>
      <c r="N36" s="33">
        <f>COUNTIFS(成本單價標單!$I$5:$I$3207,$A36,成本單價標單!$J$5:$J$3207,B36)</f>
        <v>0</v>
      </c>
      <c r="O36" s="278">
        <v>7300</v>
      </c>
      <c r="P36" s="282">
        <f t="shared" si="3"/>
        <v>73</v>
      </c>
      <c r="Q36" s="283">
        <f t="shared" si="4"/>
        <v>0</v>
      </c>
      <c r="R36" s="282">
        <v>7300</v>
      </c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2"/>
      <c r="AD36" s="282"/>
      <c r="AE36" s="282"/>
      <c r="AF36" s="282"/>
      <c r="AG36" s="282"/>
      <c r="AH36" s="282"/>
      <c r="AI36" s="282"/>
      <c r="AJ36" s="282"/>
      <c r="AK36" s="282"/>
      <c r="AL36" s="282"/>
      <c r="AM36" s="282"/>
      <c r="AN36" s="282"/>
      <c r="AO36" s="282"/>
      <c r="AP36" s="282"/>
    </row>
    <row r="37" spans="1:42">
      <c r="A37" s="9">
        <v>74</v>
      </c>
      <c r="B37" s="9">
        <v>0</v>
      </c>
      <c r="C37" s="29" t="str">
        <f>IFERROR(INDEX(九宮格!$A$1:$L$10,(MID($A37,1,1)+1),(MID($A37,2,1)+3))&amp;"-"&amp;IFERROR(VLOOKUP($A37,次九宮格!$A$2:$W$55,$B37+3,FALSE),""),"")</f>
        <v>填塞工作-</v>
      </c>
      <c r="D37" s="34"/>
      <c r="E37" s="34"/>
      <c r="F37" s="34"/>
      <c r="G37" s="12">
        <v>1</v>
      </c>
      <c r="H37" s="34">
        <f t="shared" si="0"/>
        <v>0</v>
      </c>
      <c r="I37" s="12">
        <v>1</v>
      </c>
      <c r="J37" s="34">
        <f t="shared" si="1"/>
        <v>0</v>
      </c>
      <c r="K37" s="12">
        <v>1</v>
      </c>
      <c r="L37" s="35">
        <f t="shared" si="2"/>
        <v>0</v>
      </c>
      <c r="M37" s="215"/>
      <c r="N37" s="33">
        <f>COUNTIFS(成本單價標單!$I$5:$I$3207,$A37,成本單價標單!$J$5:$J$3207,B37)</f>
        <v>0</v>
      </c>
      <c r="O37" s="278">
        <v>7400</v>
      </c>
      <c r="P37" s="282">
        <f t="shared" si="3"/>
        <v>74</v>
      </c>
      <c r="Q37" s="283">
        <f t="shared" si="4"/>
        <v>0</v>
      </c>
      <c r="R37" s="282">
        <v>7400</v>
      </c>
      <c r="S37" s="282"/>
      <c r="T37" s="282"/>
      <c r="U37" s="282"/>
      <c r="V37" s="282"/>
      <c r="W37" s="282"/>
      <c r="X37" s="282"/>
      <c r="Y37" s="282"/>
      <c r="Z37" s="282"/>
      <c r="AA37" s="282"/>
      <c r="AB37" s="282"/>
      <c r="AC37" s="282"/>
      <c r="AD37" s="282"/>
      <c r="AE37" s="282"/>
      <c r="AF37" s="282"/>
      <c r="AG37" s="282"/>
      <c r="AH37" s="282"/>
      <c r="AI37" s="282"/>
      <c r="AJ37" s="282"/>
      <c r="AK37" s="282"/>
      <c r="AL37" s="282"/>
      <c r="AM37" s="282"/>
      <c r="AN37" s="282"/>
      <c r="AO37" s="282"/>
      <c r="AP37" s="282"/>
    </row>
    <row r="38" spans="1:42">
      <c r="A38" s="9">
        <v>76</v>
      </c>
      <c r="B38" s="9">
        <v>0</v>
      </c>
      <c r="C38" s="29" t="str">
        <f>IFERROR(INDEX(九宮格!$A$1:$L$10,(MID($A38,1,1)+1),(MID($A38,2,1)+3))&amp;"-"&amp;IFERROR(VLOOKUP($A38,次九宮格!$A$2:$W$55,$B38+3,FALSE),""),"")</f>
        <v>申請代辦費-</v>
      </c>
      <c r="D38" s="34"/>
      <c r="E38" s="34"/>
      <c r="F38" s="34"/>
      <c r="G38" s="12">
        <v>1</v>
      </c>
      <c r="H38" s="34">
        <f t="shared" ref="H38" si="10">ROUND(G38*D38,0)</f>
        <v>0</v>
      </c>
      <c r="I38" s="12">
        <v>1</v>
      </c>
      <c r="J38" s="34">
        <f t="shared" ref="J38" si="11">E38*I38</f>
        <v>0</v>
      </c>
      <c r="K38" s="12">
        <v>1</v>
      </c>
      <c r="L38" s="35">
        <f t="shared" ref="L38" si="12">H38+J38</f>
        <v>0</v>
      </c>
      <c r="M38" s="215"/>
      <c r="N38" s="33">
        <f>COUNTIFS(成本單價標單!$I$5:$I$3207,$A38,成本單價標單!$J$5:$J$3207,B38)</f>
        <v>0</v>
      </c>
      <c r="O38" s="1">
        <v>7600</v>
      </c>
      <c r="P38" s="282">
        <f t="shared" ref="P38" si="13">VALUE(LEFT(O38,2))</f>
        <v>76</v>
      </c>
      <c r="Q38" s="283">
        <f t="shared" ref="Q38" si="14">VALUE(RIGHT(O38,2))</f>
        <v>0</v>
      </c>
      <c r="R38" s="282">
        <v>7600</v>
      </c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82"/>
      <c r="AO38" s="282"/>
      <c r="AP38" s="282"/>
    </row>
    <row r="39" spans="1:42">
      <c r="A39" s="9"/>
      <c r="B39" s="9"/>
      <c r="C39" s="29"/>
      <c r="D39" s="34"/>
      <c r="E39" s="34"/>
      <c r="F39" s="34"/>
      <c r="G39" s="12"/>
      <c r="H39" s="34"/>
      <c r="I39" s="12"/>
      <c r="J39" s="34"/>
      <c r="K39" s="12"/>
      <c r="L39" s="35"/>
      <c r="M39" s="215"/>
      <c r="N39" s="33"/>
      <c r="O39" s="1"/>
      <c r="P39" s="282"/>
      <c r="Q39" s="283"/>
      <c r="R39" s="282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82"/>
      <c r="AO39" s="282"/>
      <c r="AP39" s="282"/>
    </row>
    <row r="40" spans="1:42">
      <c r="A40" s="9"/>
      <c r="B40" s="9"/>
      <c r="C40" s="29"/>
      <c r="D40" s="34"/>
      <c r="E40" s="34"/>
      <c r="F40" s="34"/>
      <c r="G40" s="12"/>
      <c r="H40" s="34"/>
      <c r="I40" s="12"/>
      <c r="J40" s="34"/>
      <c r="K40" s="12"/>
      <c r="L40" s="35"/>
      <c r="M40" s="215"/>
      <c r="N40" s="33"/>
      <c r="O40" s="1"/>
      <c r="P40" s="282"/>
      <c r="Q40" s="283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82"/>
      <c r="AO40" s="282"/>
      <c r="AP40" s="282"/>
    </row>
    <row r="41" spans="1:42">
      <c r="A41" s="9"/>
      <c r="B41" s="9"/>
      <c r="C41" s="29"/>
      <c r="D41" s="34"/>
      <c r="E41" s="34"/>
      <c r="F41" s="34"/>
      <c r="G41" s="12"/>
      <c r="H41" s="34"/>
      <c r="I41" s="12"/>
      <c r="J41" s="34"/>
      <c r="K41" s="12"/>
      <c r="L41" s="35"/>
      <c r="M41" s="215"/>
      <c r="N41" s="33"/>
      <c r="O41" s="1"/>
      <c r="P41" s="282"/>
      <c r="Q41" s="283"/>
      <c r="R41" s="282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  <c r="AC41" s="282"/>
      <c r="AD41" s="282"/>
      <c r="AE41" s="282"/>
      <c r="AF41" s="282"/>
      <c r="AG41" s="282"/>
      <c r="AH41" s="282"/>
      <c r="AI41" s="282"/>
      <c r="AJ41" s="282"/>
      <c r="AK41" s="282"/>
      <c r="AL41" s="282"/>
      <c r="AM41" s="282"/>
      <c r="AN41" s="282"/>
      <c r="AO41" s="282"/>
      <c r="AP41" s="282"/>
    </row>
    <row r="42" spans="1:42">
      <c r="A42" s="9"/>
      <c r="B42" s="9"/>
      <c r="C42" s="29"/>
      <c r="D42" s="34"/>
      <c r="E42" s="34"/>
      <c r="F42" s="34"/>
      <c r="G42" s="12"/>
      <c r="H42" s="34"/>
      <c r="I42" s="12"/>
      <c r="J42" s="34"/>
      <c r="K42" s="12"/>
      <c r="L42" s="35"/>
      <c r="M42" s="215"/>
      <c r="N42" s="33"/>
      <c r="O42" s="1"/>
      <c r="P42" s="282"/>
      <c r="Q42" s="283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2"/>
      <c r="AD42" s="282"/>
      <c r="AE42" s="282"/>
      <c r="AF42" s="282"/>
      <c r="AG42" s="282"/>
      <c r="AH42" s="282"/>
      <c r="AI42" s="282"/>
      <c r="AJ42" s="282"/>
      <c r="AK42" s="282"/>
      <c r="AL42" s="282"/>
      <c r="AM42" s="282"/>
      <c r="AN42" s="282"/>
      <c r="AO42" s="282"/>
      <c r="AP42" s="282"/>
    </row>
    <row r="43" spans="1:42">
      <c r="A43" s="9"/>
      <c r="B43" s="9"/>
      <c r="C43" s="10"/>
      <c r="D43" s="34"/>
      <c r="E43" s="34"/>
      <c r="F43" s="34"/>
      <c r="G43" s="12"/>
      <c r="H43" s="34"/>
      <c r="I43" s="34"/>
      <c r="J43" s="34"/>
      <c r="K43" s="12"/>
      <c r="L43" s="35"/>
      <c r="M43" s="215"/>
      <c r="N43" s="33"/>
      <c r="O43" s="1"/>
      <c r="P43" s="282"/>
      <c r="Q43" s="283"/>
    </row>
    <row r="44" spans="1:42">
      <c r="A44" s="18"/>
      <c r="B44" s="18"/>
      <c r="C44" s="296" t="s">
        <v>130</v>
      </c>
      <c r="D44" s="297">
        <f>SUM(D2:D43)</f>
        <v>0</v>
      </c>
      <c r="E44" s="297">
        <f>SUM(E2:E43)</f>
        <v>0</v>
      </c>
      <c r="F44" s="297">
        <f>SUM(F2:F43)</f>
        <v>0</v>
      </c>
      <c r="G44" s="296"/>
      <c r="H44" s="297">
        <f>SUM(H2:H43)</f>
        <v>0</v>
      </c>
      <c r="I44" s="297"/>
      <c r="J44" s="297">
        <f>SUM(J2:J43)</f>
        <v>0</v>
      </c>
      <c r="K44" s="297"/>
      <c r="L44" s="297">
        <f>SUM(L2:L43)</f>
        <v>0</v>
      </c>
      <c r="M44" s="215">
        <f>SUM(M2:M43)</f>
        <v>0</v>
      </c>
      <c r="N44" s="33">
        <f>SUM(N2:N43)</f>
        <v>0</v>
      </c>
      <c r="O44" s="1">
        <v>0</v>
      </c>
      <c r="P44" s="282">
        <f t="shared" si="3"/>
        <v>0</v>
      </c>
      <c r="Q44" s="283">
        <f t="shared" si="4"/>
        <v>0</v>
      </c>
    </row>
    <row r="45" spans="1:42">
      <c r="A45" s="18"/>
      <c r="B45" s="18"/>
      <c r="C45" s="296"/>
      <c r="D45" s="297"/>
      <c r="E45" s="297"/>
      <c r="F45" s="297"/>
      <c r="G45" s="296"/>
      <c r="H45" s="297"/>
      <c r="I45" s="297"/>
      <c r="J45" s="297"/>
      <c r="K45" s="18"/>
      <c r="L45" s="18"/>
      <c r="M45" s="18"/>
      <c r="N45" s="18"/>
      <c r="O45" s="1">
        <v>0</v>
      </c>
      <c r="P45" s="282">
        <f t="shared" si="3"/>
        <v>0</v>
      </c>
      <c r="Q45" s="283">
        <f t="shared" si="4"/>
        <v>0</v>
      </c>
    </row>
    <row r="46" spans="1:42">
      <c r="A46" s="298"/>
      <c r="B46" s="18"/>
      <c r="C46" s="296"/>
      <c r="D46" s="297"/>
      <c r="E46" s="296"/>
      <c r="F46" s="296"/>
      <c r="G46" s="296"/>
      <c r="H46" s="297"/>
      <c r="I46" s="296"/>
      <c r="J46" s="299">
        <f>L44/51500000</f>
        <v>0</v>
      </c>
      <c r="K46" s="18"/>
      <c r="L46" s="297">
        <f>L44*1.05*1.15</f>
        <v>0</v>
      </c>
      <c r="M46" s="18"/>
      <c r="N46" s="18"/>
      <c r="O46" s="1"/>
      <c r="P46" s="282"/>
      <c r="Q46" s="282"/>
    </row>
    <row r="47" spans="1:42">
      <c r="A47" s="18"/>
      <c r="B47" s="18"/>
      <c r="C47" s="300" t="s">
        <v>303</v>
      </c>
      <c r="D47" s="297"/>
      <c r="E47" s="296"/>
      <c r="F47" s="296"/>
      <c r="G47" s="296"/>
      <c r="H47" s="297"/>
      <c r="I47" s="296"/>
      <c r="J47" s="296"/>
      <c r="K47" s="18"/>
      <c r="L47" s="18"/>
      <c r="M47" s="18"/>
      <c r="N47" s="18"/>
      <c r="O47" s="18"/>
    </row>
    <row r="48" spans="1:42">
      <c r="A48" s="18"/>
      <c r="B48" s="18"/>
      <c r="C48" s="296"/>
      <c r="D48" s="297"/>
      <c r="E48" s="296"/>
      <c r="F48" s="296"/>
      <c r="G48" s="296"/>
      <c r="H48" s="297"/>
      <c r="I48" s="296"/>
      <c r="J48" s="296"/>
      <c r="K48" s="18"/>
      <c r="L48" s="18"/>
      <c r="M48" s="18"/>
      <c r="N48" s="18"/>
      <c r="O48" s="18"/>
    </row>
    <row r="49" spans="1:15" hidden="1">
      <c r="A49" s="18"/>
      <c r="B49" s="18"/>
      <c r="C49" s="18" t="s">
        <v>131</v>
      </c>
      <c r="D49" s="18"/>
      <c r="E49" s="18"/>
      <c r="F49" s="18"/>
      <c r="G49" s="18"/>
      <c r="H49" s="301">
        <f>ROUND(L44*1.05,0)</f>
        <v>0</v>
      </c>
      <c r="I49" s="18"/>
      <c r="J49" s="18"/>
      <c r="K49" s="18"/>
      <c r="L49" s="18"/>
      <c r="M49" s="18"/>
      <c r="N49" s="18"/>
      <c r="O49" s="18"/>
    </row>
    <row r="50" spans="1:15" hidden="1">
      <c r="A50" s="18"/>
      <c r="B50" s="18"/>
      <c r="C50" s="18"/>
      <c r="D50" s="18"/>
      <c r="E50" s="18"/>
      <c r="F50" s="18"/>
      <c r="G50" s="18"/>
      <c r="H50" s="301"/>
      <c r="I50" s="18"/>
      <c r="J50" s="18"/>
      <c r="K50" s="18"/>
      <c r="L50" s="18"/>
      <c r="M50" s="18"/>
      <c r="N50" s="18"/>
      <c r="O50" s="18"/>
    </row>
    <row r="51" spans="1:15" hidden="1">
      <c r="A51" s="18"/>
      <c r="B51" s="18"/>
      <c r="C51" s="2"/>
      <c r="D51" s="18"/>
      <c r="E51" s="18"/>
      <c r="F51" s="18"/>
      <c r="G51" s="18"/>
      <c r="H51" s="301"/>
      <c r="I51" s="18"/>
      <c r="J51" s="18"/>
      <c r="K51" s="302">
        <f>0.2%+0.23%</f>
        <v>4.3E-3</v>
      </c>
      <c r="L51" s="302"/>
      <c r="M51" s="18"/>
      <c r="N51" s="18"/>
      <c r="O51" s="18"/>
    </row>
    <row r="52" spans="1:15" hidden="1">
      <c r="A52" s="18"/>
      <c r="B52" s="18"/>
      <c r="C52" s="2"/>
      <c r="D52" s="18"/>
      <c r="E52" s="18"/>
      <c r="F52" s="18"/>
      <c r="G52" s="18"/>
      <c r="H52" s="301"/>
      <c r="I52" s="18"/>
      <c r="J52" s="18"/>
      <c r="K52" s="302">
        <v>1.6E-2</v>
      </c>
      <c r="L52" s="302"/>
      <c r="M52" s="18"/>
      <c r="N52" s="18"/>
      <c r="O52" s="18"/>
    </row>
    <row r="53" spans="1:15" hidden="1">
      <c r="A53" s="18"/>
      <c r="B53" s="18"/>
      <c r="C53" s="2"/>
      <c r="D53" s="18"/>
      <c r="E53" s="18"/>
      <c r="F53" s="18"/>
      <c r="G53" s="18"/>
      <c r="H53" s="301"/>
      <c r="I53" s="18"/>
      <c r="J53" s="18"/>
      <c r="K53" s="302">
        <v>1.0500000000000001E-2</v>
      </c>
      <c r="L53" s="302"/>
      <c r="M53" s="18"/>
      <c r="N53" s="18"/>
      <c r="O53" s="18"/>
    </row>
    <row r="54" spans="1:15" hidden="1">
      <c r="A54" s="18"/>
      <c r="B54" s="18"/>
      <c r="C54" s="2"/>
      <c r="D54" s="18"/>
      <c r="E54" s="18"/>
      <c r="F54" s="18"/>
      <c r="G54" s="18"/>
      <c r="H54" s="301"/>
      <c r="I54" s="18"/>
      <c r="J54" s="18"/>
      <c r="K54" s="302">
        <v>1.2500000000000001E-2</v>
      </c>
      <c r="L54" s="302"/>
      <c r="M54" s="18"/>
      <c r="N54" s="18"/>
      <c r="O54" s="18"/>
    </row>
    <row r="55" spans="1:15" hidden="1">
      <c r="A55" s="18"/>
      <c r="B55" s="18"/>
      <c r="C55" s="18" t="s">
        <v>136</v>
      </c>
      <c r="D55" s="18"/>
      <c r="E55" s="18"/>
      <c r="F55" s="18"/>
      <c r="G55" s="18"/>
      <c r="H55" s="301">
        <f>$H$62*K55</f>
        <v>6996183.9000000004</v>
      </c>
      <c r="I55" s="18"/>
      <c r="J55" s="303" t="s">
        <v>137</v>
      </c>
      <c r="K55" s="302">
        <v>1.2E-2</v>
      </c>
      <c r="L55" s="302"/>
      <c r="M55" s="18"/>
      <c r="N55" s="18"/>
      <c r="O55" s="18"/>
    </row>
    <row r="56" spans="1:15" hidden="1">
      <c r="A56" s="18"/>
      <c r="B56" s="18"/>
      <c r="C56" s="18" t="s">
        <v>138</v>
      </c>
      <c r="D56" s="18"/>
      <c r="E56" s="18"/>
      <c r="F56" s="18"/>
      <c r="G56" s="18"/>
      <c r="H56" s="301">
        <f>$H$62*K56</f>
        <v>69961839</v>
      </c>
      <c r="I56" s="18"/>
      <c r="J56" s="303" t="s">
        <v>139</v>
      </c>
      <c r="K56" s="302">
        <v>0.12</v>
      </c>
      <c r="L56" s="302"/>
      <c r="M56" s="18"/>
      <c r="N56" s="18"/>
      <c r="O56" s="18"/>
    </row>
    <row r="57" spans="1:15" hidden="1">
      <c r="A57" s="18"/>
      <c r="B57" s="18"/>
      <c r="C57" s="300" t="s">
        <v>121</v>
      </c>
      <c r="D57" s="18"/>
      <c r="E57" s="11"/>
      <c r="F57" s="11"/>
      <c r="G57" s="18"/>
      <c r="H57" s="301">
        <f>間接成本!H10</f>
        <v>3666475</v>
      </c>
      <c r="I57" s="11"/>
      <c r="J57" s="304" t="s">
        <v>140</v>
      </c>
      <c r="K57" s="302"/>
      <c r="L57" s="302"/>
      <c r="M57" s="18"/>
      <c r="N57" s="18"/>
      <c r="O57" s="18"/>
    </row>
    <row r="58" spans="1:15" hidden="1">
      <c r="A58" s="18"/>
      <c r="B58" s="18"/>
      <c r="C58" s="18" t="s">
        <v>141</v>
      </c>
      <c r="D58" s="18"/>
      <c r="E58" s="18"/>
      <c r="F58" s="18"/>
      <c r="G58" s="18"/>
      <c r="H58" s="301">
        <f>SUM(H49:H57)</f>
        <v>80624497.900000006</v>
      </c>
      <c r="I58" s="18"/>
      <c r="J58" s="304"/>
      <c r="K58" s="18"/>
      <c r="L58" s="18"/>
      <c r="M58" s="18"/>
      <c r="N58" s="18"/>
      <c r="O58" s="18"/>
    </row>
    <row r="59" spans="1:15" hidden="1">
      <c r="A59" s="18"/>
      <c r="B59" s="18"/>
      <c r="C59" s="18" t="s">
        <v>142</v>
      </c>
      <c r="D59" s="18"/>
      <c r="E59" s="18"/>
      <c r="F59" s="18"/>
      <c r="G59" s="18"/>
      <c r="H59" s="301">
        <f>(H61-H44)*5%</f>
        <v>27762634.523809522</v>
      </c>
      <c r="I59" s="18"/>
      <c r="J59" s="303"/>
      <c r="K59" s="18"/>
      <c r="L59" s="18"/>
      <c r="M59" s="18"/>
      <c r="N59" s="18"/>
      <c r="O59" s="18"/>
    </row>
    <row r="60" spans="1:15" hidden="1">
      <c r="A60" s="18"/>
      <c r="B60" s="18"/>
      <c r="C60" s="18"/>
      <c r="D60" s="18"/>
      <c r="E60" s="18"/>
      <c r="F60" s="18"/>
      <c r="G60" s="18"/>
      <c r="H60" s="301"/>
      <c r="I60" s="18"/>
      <c r="J60" s="303"/>
      <c r="K60" s="18"/>
      <c r="L60" s="18"/>
      <c r="M60" s="18"/>
      <c r="N60" s="18"/>
      <c r="O60" s="18"/>
    </row>
    <row r="61" spans="1:15" hidden="1">
      <c r="A61" s="18"/>
      <c r="B61" s="18"/>
      <c r="C61" s="18" t="s">
        <v>143</v>
      </c>
      <c r="D61" s="18"/>
      <c r="E61" s="18"/>
      <c r="F61" s="18"/>
      <c r="G61" s="18"/>
      <c r="H61" s="305">
        <f>H62/1.05</f>
        <v>555252690.47619045</v>
      </c>
      <c r="I61" s="18"/>
      <c r="J61" s="303" t="s">
        <v>144</v>
      </c>
      <c r="K61" s="18"/>
      <c r="L61" s="18"/>
      <c r="M61" s="18"/>
      <c r="N61" s="18"/>
      <c r="O61" s="18"/>
    </row>
    <row r="62" spans="1:15" hidden="1">
      <c r="A62" s="18"/>
      <c r="B62" s="18"/>
      <c r="C62" s="18" t="s">
        <v>145</v>
      </c>
      <c r="D62" s="18"/>
      <c r="E62" s="18"/>
      <c r="F62" s="18"/>
      <c r="G62" s="18"/>
      <c r="H62" s="305">
        <v>583015325</v>
      </c>
      <c r="I62" s="18"/>
      <c r="J62" s="303"/>
      <c r="K62" s="18"/>
      <c r="L62" s="18"/>
      <c r="M62" s="18"/>
      <c r="N62" s="18"/>
      <c r="O62" s="18"/>
    </row>
    <row r="63" spans="1:15" hidden="1">
      <c r="A63" s="18"/>
      <c r="B63" s="18"/>
      <c r="C63" s="18"/>
      <c r="D63" s="18"/>
      <c r="E63" s="18"/>
      <c r="F63" s="18"/>
      <c r="G63" s="18"/>
      <c r="H63" s="301"/>
      <c r="I63" s="18"/>
      <c r="J63" s="18"/>
      <c r="K63" s="18"/>
      <c r="L63" s="18"/>
      <c r="M63" s="18"/>
      <c r="N63" s="18"/>
      <c r="O63" s="18"/>
    </row>
    <row r="64" spans="1:15" hidden="1">
      <c r="A64" s="18"/>
      <c r="B64" s="18"/>
      <c r="C64" s="18" t="s">
        <v>146</v>
      </c>
      <c r="D64" s="18"/>
      <c r="E64" s="18"/>
      <c r="F64" s="18"/>
      <c r="G64" s="18"/>
      <c r="H64" s="301">
        <f>H62-H58-H59</f>
        <v>474628192.57619047</v>
      </c>
      <c r="I64" s="18"/>
      <c r="J64" s="18"/>
      <c r="K64" s="18"/>
      <c r="L64" s="18"/>
      <c r="M64" s="18"/>
      <c r="N64" s="18"/>
      <c r="O64" s="18"/>
    </row>
    <row r="65" spans="1:15" hidden="1">
      <c r="A65" s="18"/>
      <c r="B65" s="18"/>
      <c r="C65" s="18" t="s">
        <v>147</v>
      </c>
      <c r="D65" s="18"/>
      <c r="E65" s="18"/>
      <c r="F65" s="18"/>
      <c r="G65" s="18"/>
      <c r="H65" s="301">
        <f>IF(H64&lt;0,0,ROUND(H64*17%,0))</f>
        <v>80686793</v>
      </c>
      <c r="I65" s="18"/>
      <c r="J65" s="18" t="s">
        <v>148</v>
      </c>
      <c r="K65" s="18"/>
      <c r="L65" s="18"/>
      <c r="M65" s="18"/>
      <c r="N65" s="18"/>
      <c r="O65" s="18"/>
    </row>
    <row r="66" spans="1:15" hidden="1">
      <c r="A66" s="18"/>
      <c r="B66" s="18"/>
      <c r="C66" s="18" t="s">
        <v>149</v>
      </c>
      <c r="D66" s="18"/>
      <c r="E66" s="18"/>
      <c r="F66" s="18"/>
      <c r="G66" s="18"/>
      <c r="H66" s="301">
        <f>H64-H65</f>
        <v>393941399.57619047</v>
      </c>
      <c r="I66" s="18"/>
      <c r="J66" s="302">
        <f>H66/H62</f>
        <v>0.67569647431856183</v>
      </c>
      <c r="K66" s="18"/>
      <c r="L66" s="18"/>
      <c r="M66" s="18"/>
      <c r="N66" s="18"/>
      <c r="O66" s="18"/>
    </row>
    <row r="67" spans="1:15" s="282" customFormat="1" hidden="1"/>
    <row r="68" spans="1:15" s="282" customFormat="1" hidden="1"/>
    <row r="69" spans="1:15" s="282" customFormat="1" hidden="1"/>
    <row r="70" spans="1:15">
      <c r="A70" s="282"/>
    </row>
    <row r="71" spans="1:15">
      <c r="A71" s="282"/>
      <c r="F71" s="310">
        <f>成本單價標單!G16</f>
        <v>0</v>
      </c>
    </row>
    <row r="72" spans="1:15">
      <c r="A72" s="282"/>
      <c r="F72" s="310">
        <f>F44-F71</f>
        <v>0</v>
      </c>
    </row>
    <row r="73" spans="1:15">
      <c r="A73" s="282"/>
    </row>
    <row r="74" spans="1:15">
      <c r="A74" s="282"/>
    </row>
    <row r="75" spans="1:15">
      <c r="A75" s="282"/>
    </row>
    <row r="76" spans="1:15">
      <c r="A76" s="282"/>
    </row>
    <row r="77" spans="1:15">
      <c r="A77" s="282"/>
    </row>
  </sheetData>
  <phoneticPr fontId="3" type="noConversion"/>
  <hyperlinks>
    <hyperlink ref="C57" location="間接成本!A1" display="工地費用"/>
    <hyperlink ref="C47" location="成本分析!A1" display="回成本分析"/>
  </hyperlink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" workbookViewId="0">
      <selection activeCell="D16" sqref="D16"/>
    </sheetView>
  </sheetViews>
  <sheetFormatPr defaultColWidth="8.88671875" defaultRowHeight="16.2"/>
  <cols>
    <col min="1" max="2" width="5.109375" style="27" customWidth="1"/>
    <col min="3" max="3" width="37.44140625" style="181" bestFit="1" customWidth="1"/>
    <col min="4" max="4" width="15.109375" style="27" bestFit="1" customWidth="1"/>
    <col min="5" max="5" width="20.77734375" style="27" customWidth="1"/>
    <col min="6" max="6" width="8.44140625" style="27" customWidth="1"/>
    <col min="7" max="15" width="8.88671875" style="27" customWidth="1"/>
    <col min="16" max="16384" width="8.88671875" style="27"/>
  </cols>
  <sheetData>
    <row r="1" spans="1:6" s="181" customFormat="1" ht="28.2">
      <c r="A1" s="597" t="s">
        <v>299</v>
      </c>
      <c r="B1" s="598"/>
      <c r="C1" s="598"/>
      <c r="D1" s="598"/>
      <c r="E1" s="598"/>
      <c r="F1" s="599"/>
    </row>
    <row r="2" spans="1:6">
      <c r="A2" s="186"/>
      <c r="B2" s="182"/>
      <c r="C2" s="183" t="s">
        <v>302</v>
      </c>
      <c r="D2" s="184">
        <f>直接成本!$L$44</f>
        <v>0</v>
      </c>
      <c r="E2" s="185"/>
      <c r="F2" s="187"/>
    </row>
    <row r="3" spans="1:6">
      <c r="A3" s="188"/>
      <c r="B3" s="177"/>
      <c r="C3" s="177" t="s">
        <v>131</v>
      </c>
      <c r="D3" s="19">
        <f>ROUND($D$2*1.05,0)</f>
        <v>0</v>
      </c>
      <c r="E3" s="177"/>
      <c r="F3" s="189"/>
    </row>
    <row r="4" spans="1:6">
      <c r="A4" s="190"/>
      <c r="B4" s="177"/>
      <c r="C4" s="177"/>
      <c r="D4" s="19"/>
      <c r="E4" s="177"/>
      <c r="F4" s="189"/>
    </row>
    <row r="5" spans="1:6">
      <c r="A5" s="190"/>
      <c r="B5" s="177"/>
      <c r="C5" s="2"/>
      <c r="D5" s="19"/>
      <c r="E5" s="177"/>
      <c r="F5" s="191"/>
    </row>
    <row r="6" spans="1:6">
      <c r="A6" s="190"/>
      <c r="B6" s="177"/>
      <c r="C6" s="2"/>
      <c r="D6" s="19"/>
      <c r="E6" s="177"/>
      <c r="F6" s="191"/>
    </row>
    <row r="7" spans="1:6">
      <c r="A7" s="190"/>
      <c r="B7" s="177"/>
      <c r="C7" s="2"/>
      <c r="D7" s="19"/>
      <c r="E7" s="177"/>
      <c r="F7" s="191"/>
    </row>
    <row r="8" spans="1:6" ht="16.8" thickBot="1">
      <c r="A8" s="190"/>
      <c r="B8" s="177"/>
      <c r="C8" s="197"/>
      <c r="D8" s="198"/>
      <c r="E8" s="177"/>
      <c r="F8" s="191"/>
    </row>
    <row r="9" spans="1:6" ht="16.8" thickBot="1">
      <c r="A9" s="190"/>
      <c r="B9" s="195"/>
      <c r="C9" s="199" t="s">
        <v>304</v>
      </c>
      <c r="D9" s="200">
        <f>$D$16*F9</f>
        <v>2784000</v>
      </c>
      <c r="E9" s="178" t="s">
        <v>305</v>
      </c>
      <c r="F9" s="191">
        <v>8.0000000000000002E-3</v>
      </c>
    </row>
    <row r="10" spans="1:6">
      <c r="A10" s="190"/>
      <c r="B10" s="195"/>
      <c r="C10" s="199" t="s">
        <v>136</v>
      </c>
      <c r="D10" s="200">
        <f>$D$16*F10</f>
        <v>4176000</v>
      </c>
      <c r="E10" s="178" t="s">
        <v>137</v>
      </c>
      <c r="F10" s="191">
        <v>1.2E-2</v>
      </c>
    </row>
    <row r="11" spans="1:6">
      <c r="A11" s="190"/>
      <c r="B11" s="195"/>
      <c r="C11" s="190" t="s">
        <v>300</v>
      </c>
      <c r="D11" s="201">
        <f>$D$16*F11</f>
        <v>41760000</v>
      </c>
      <c r="E11" s="178" t="s">
        <v>301</v>
      </c>
      <c r="F11" s="191">
        <v>0.12</v>
      </c>
    </row>
    <row r="12" spans="1:6">
      <c r="A12" s="190"/>
      <c r="B12" s="195"/>
      <c r="C12" s="202" t="s">
        <v>121</v>
      </c>
      <c r="D12" s="201">
        <f>100000*5*30</f>
        <v>15000000</v>
      </c>
      <c r="E12" s="179"/>
      <c r="F12" s="191"/>
    </row>
    <row r="13" spans="1:6">
      <c r="A13" s="190"/>
      <c r="B13" s="195"/>
      <c r="C13" s="190" t="s">
        <v>141</v>
      </c>
      <c r="D13" s="201">
        <f>SUM(D3:D12)</f>
        <v>63720000</v>
      </c>
      <c r="E13" s="179"/>
      <c r="F13" s="189"/>
    </row>
    <row r="14" spans="1:6">
      <c r="A14" s="190"/>
      <c r="B14" s="195"/>
      <c r="C14" s="190"/>
      <c r="D14" s="201"/>
      <c r="E14" s="178"/>
      <c r="F14" s="189"/>
    </row>
    <row r="15" spans="1:6">
      <c r="A15" s="190"/>
      <c r="B15" s="195"/>
      <c r="C15" s="190" t="s">
        <v>143</v>
      </c>
      <c r="D15" s="203">
        <f>D16/1.05</f>
        <v>331428571.4285714</v>
      </c>
      <c r="E15" s="178" t="s">
        <v>144</v>
      </c>
      <c r="F15" s="189"/>
    </row>
    <row r="16" spans="1:6">
      <c r="A16" s="190"/>
      <c r="B16" s="195"/>
      <c r="C16" s="190" t="s">
        <v>145</v>
      </c>
      <c r="D16" s="203">
        <v>348000000</v>
      </c>
      <c r="E16" s="178"/>
      <c r="F16" s="189"/>
    </row>
    <row r="17" spans="1:6">
      <c r="A17" s="190"/>
      <c r="B17" s="195"/>
      <c r="C17" s="190"/>
      <c r="D17" s="201"/>
      <c r="E17" s="177"/>
      <c r="F17" s="189"/>
    </row>
    <row r="18" spans="1:6">
      <c r="A18" s="190"/>
      <c r="B18" s="195"/>
      <c r="C18" s="190" t="s">
        <v>142</v>
      </c>
      <c r="D18" s="201">
        <f>(D15-D2)*5%</f>
        <v>16571428.571428571</v>
      </c>
      <c r="E18" s="178"/>
      <c r="F18" s="189"/>
    </row>
    <row r="19" spans="1:6">
      <c r="A19" s="190"/>
      <c r="B19" s="195"/>
      <c r="C19" s="190" t="s">
        <v>146</v>
      </c>
      <c r="D19" s="201">
        <f>D16-D13-D18</f>
        <v>267708571.42857143</v>
      </c>
      <c r="E19" s="177"/>
      <c r="F19" s="189"/>
    </row>
    <row r="20" spans="1:6">
      <c r="A20" s="190"/>
      <c r="B20" s="195"/>
      <c r="C20" s="190" t="s">
        <v>147</v>
      </c>
      <c r="D20" s="201">
        <f>IF(D19&lt;0,0,ROUND(D19*17%,0))</f>
        <v>45510457</v>
      </c>
      <c r="E20" s="177" t="s">
        <v>148</v>
      </c>
      <c r="F20" s="189"/>
    </row>
    <row r="21" spans="1:6" ht="16.8" thickBot="1">
      <c r="A21" s="192"/>
      <c r="B21" s="196"/>
      <c r="C21" s="192" t="s">
        <v>149</v>
      </c>
      <c r="D21" s="204">
        <f>D19-D20</f>
        <v>222198114.42857143</v>
      </c>
      <c r="E21" s="193">
        <f>D21/D16</f>
        <v>0.638500328817734</v>
      </c>
      <c r="F21" s="194"/>
    </row>
    <row r="22" spans="1:6" s="180" customFormat="1"/>
    <row r="23" spans="1:6" s="180" customFormat="1"/>
    <row r="24" spans="1:6" s="180" customFormat="1"/>
    <row r="25" spans="1:6">
      <c r="A25" s="180"/>
    </row>
    <row r="26" spans="1:6">
      <c r="A26" s="180"/>
    </row>
    <row r="27" spans="1:6">
      <c r="A27" s="180"/>
    </row>
    <row r="28" spans="1:6">
      <c r="A28" s="180"/>
    </row>
    <row r="29" spans="1:6">
      <c r="A29" s="180"/>
    </row>
    <row r="30" spans="1:6">
      <c r="A30" s="180"/>
    </row>
    <row r="31" spans="1:6">
      <c r="A31" s="180"/>
    </row>
    <row r="32" spans="1:6">
      <c r="A32" s="180"/>
    </row>
  </sheetData>
  <mergeCells count="1">
    <mergeCell ref="A1:F1"/>
  </mergeCells>
  <phoneticPr fontId="3" type="noConversion"/>
  <hyperlinks>
    <hyperlink ref="C12" location="間接成本!A1" display="工地費用"/>
    <hyperlink ref="C2" location="直接成本!A1" display="直接成本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topLeftCell="A16" workbookViewId="0">
      <selection activeCell="J12" sqref="J12"/>
    </sheetView>
  </sheetViews>
  <sheetFormatPr defaultColWidth="8.88671875" defaultRowHeight="16.2"/>
  <cols>
    <col min="1" max="1" width="27.21875" style="25" customWidth="1"/>
    <col min="2" max="2" width="14.109375" style="26" bestFit="1" customWidth="1"/>
    <col min="3" max="3" width="6.109375" style="4" bestFit="1" customWidth="1"/>
    <col min="4" max="4" width="14.44140625" style="4" customWidth="1"/>
    <col min="5" max="5" width="15.109375" style="4" bestFit="1" customWidth="1"/>
    <col min="6" max="6" width="17.6640625" style="4" customWidth="1"/>
    <col min="7" max="7" width="7.6640625" style="4" bestFit="1" customWidth="1"/>
    <col min="8" max="8" width="8.77734375" style="4" customWidth="1"/>
    <col min="9" max="16384" width="8.88671875" style="4"/>
  </cols>
  <sheetData>
    <row r="1" spans="1:32" ht="62.25" customHeight="1">
      <c r="A1" s="6" t="s">
        <v>124</v>
      </c>
      <c r="B1" s="7" t="s">
        <v>125</v>
      </c>
      <c r="C1" s="6" t="s">
        <v>126</v>
      </c>
      <c r="D1" s="6" t="s">
        <v>150</v>
      </c>
      <c r="E1" s="8" t="s">
        <v>127</v>
      </c>
      <c r="F1" s="6" t="s">
        <v>128</v>
      </c>
      <c r="G1" s="6" t="s">
        <v>129</v>
      </c>
      <c r="H1" s="5" t="s">
        <v>152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14" customFormat="1">
      <c r="A2" s="285" t="s">
        <v>466</v>
      </c>
      <c r="B2" s="11"/>
      <c r="C2" s="12"/>
      <c r="D2" s="11"/>
      <c r="E2" s="11"/>
      <c r="F2" s="13"/>
      <c r="G2" s="12"/>
      <c r="H2" s="215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14" customFormat="1">
      <c r="A3" s="286" t="s">
        <v>467</v>
      </c>
      <c r="B3" s="11"/>
      <c r="C3" s="12">
        <v>1</v>
      </c>
      <c r="D3" s="11"/>
      <c r="E3" s="11"/>
      <c r="F3" s="13"/>
      <c r="G3" s="12">
        <v>1</v>
      </c>
      <c r="H3" s="28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s="14" customFormat="1">
      <c r="A4" s="286" t="s">
        <v>468</v>
      </c>
      <c r="B4" s="11"/>
      <c r="C4" s="12">
        <v>1</v>
      </c>
      <c r="D4" s="11"/>
      <c r="E4" s="11"/>
      <c r="F4" s="13"/>
      <c r="G4" s="12">
        <v>1</v>
      </c>
      <c r="H4" s="28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s="14" customFormat="1">
      <c r="A5" s="287" t="s">
        <v>469</v>
      </c>
      <c r="B5" s="11"/>
      <c r="C5" s="12">
        <v>1</v>
      </c>
      <c r="D5" s="11"/>
      <c r="E5" s="11"/>
      <c r="F5" s="13"/>
      <c r="G5" s="12">
        <v>1</v>
      </c>
      <c r="H5" s="28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s="14" customFormat="1">
      <c r="A6" s="287" t="s">
        <v>470</v>
      </c>
      <c r="B6" s="11"/>
      <c r="C6" s="12">
        <v>1</v>
      </c>
      <c r="D6" s="11"/>
      <c r="E6" s="11"/>
      <c r="F6" s="13"/>
      <c r="G6" s="12">
        <v>1</v>
      </c>
      <c r="H6" s="28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s="14" customFormat="1">
      <c r="A7" s="287" t="s">
        <v>471</v>
      </c>
      <c r="B7" s="11"/>
      <c r="C7" s="12">
        <v>1</v>
      </c>
      <c r="D7" s="11"/>
      <c r="E7" s="11"/>
      <c r="F7" s="13"/>
      <c r="G7" s="12">
        <v>1</v>
      </c>
      <c r="H7" s="28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s="14" customFormat="1">
      <c r="A8" s="287" t="s">
        <v>472</v>
      </c>
      <c r="B8" s="11"/>
      <c r="C8" s="12">
        <v>1</v>
      </c>
      <c r="D8" s="11"/>
      <c r="E8" s="11"/>
      <c r="F8" s="13"/>
      <c r="G8" s="12">
        <v>1</v>
      </c>
      <c r="H8" s="2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s="14" customFormat="1">
      <c r="A9" s="288" t="s">
        <v>473</v>
      </c>
      <c r="B9" s="11"/>
      <c r="C9" s="12">
        <v>1</v>
      </c>
      <c r="D9" s="11"/>
      <c r="E9" s="11"/>
      <c r="F9" s="13"/>
      <c r="G9" s="12">
        <v>1</v>
      </c>
      <c r="H9" s="28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14" customFormat="1">
      <c r="A10" s="289" t="s">
        <v>474</v>
      </c>
      <c r="B10" s="11"/>
      <c r="C10" s="12">
        <v>1</v>
      </c>
      <c r="D10" s="11"/>
      <c r="E10" s="11"/>
      <c r="F10" s="13"/>
      <c r="G10" s="12">
        <v>1</v>
      </c>
      <c r="H10" s="28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14" customFormat="1">
      <c r="A11" s="30"/>
      <c r="B11" s="11"/>
      <c r="C11" s="12"/>
      <c r="D11" s="11"/>
      <c r="E11" s="11"/>
      <c r="F11" s="13"/>
      <c r="G11" s="12"/>
      <c r="H11" s="28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14" customFormat="1">
      <c r="A12" s="30"/>
      <c r="B12" s="11"/>
      <c r="C12" s="12"/>
      <c r="D12" s="11"/>
      <c r="E12" s="11"/>
      <c r="F12" s="13"/>
      <c r="G12" s="12"/>
      <c r="H12" s="28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>
      <c r="A13" s="29"/>
      <c r="B13" s="11"/>
      <c r="C13" s="12"/>
      <c r="D13" s="11"/>
      <c r="E13" s="11"/>
      <c r="F13" s="13"/>
      <c r="G13" s="12"/>
      <c r="H13" s="28"/>
    </row>
    <row r="14" spans="1:32">
      <c r="A14" s="10"/>
      <c r="B14" s="11"/>
      <c r="C14" s="12"/>
      <c r="D14" s="11"/>
      <c r="E14" s="11"/>
      <c r="F14" s="13"/>
      <c r="G14" s="12"/>
      <c r="H14" s="28"/>
    </row>
    <row r="15" spans="1:32">
      <c r="A15" s="15" t="s">
        <v>130</v>
      </c>
      <c r="B15" s="16">
        <f>SUM(B2:B14)</f>
        <v>0</v>
      </c>
      <c r="C15" s="17"/>
      <c r="D15" s="16">
        <f>SUM(D2:D14)</f>
        <v>0</v>
      </c>
      <c r="E15" s="16">
        <f>SUM(E2:E14)</f>
        <v>0</v>
      </c>
      <c r="F15" s="16">
        <f>SUM(F2:F14)</f>
        <v>0</v>
      </c>
      <c r="G15" s="16"/>
      <c r="H15" s="28"/>
    </row>
    <row r="16" spans="1:32">
      <c r="A16" s="15"/>
      <c r="B16" s="16"/>
      <c r="C16" s="17"/>
      <c r="D16" s="16"/>
      <c r="E16" s="16"/>
      <c r="F16" s="16"/>
      <c r="G16" s="3"/>
      <c r="H16" s="3"/>
    </row>
    <row r="17" spans="1:8">
      <c r="A17" s="17"/>
      <c r="B17" s="16"/>
      <c r="C17" s="17"/>
      <c r="D17" s="17"/>
      <c r="E17" s="16"/>
      <c r="F17" s="595">
        <f>F15*1.3</f>
        <v>0</v>
      </c>
      <c r="G17" s="3"/>
      <c r="H17" s="3"/>
    </row>
    <row r="18" spans="1:8">
      <c r="A18" s="17"/>
      <c r="B18" s="16"/>
      <c r="C18" s="17"/>
      <c r="D18" s="17"/>
      <c r="E18" s="16"/>
      <c r="F18" s="17"/>
      <c r="G18" s="3"/>
      <c r="H18" s="3"/>
    </row>
    <row r="19" spans="1:8">
      <c r="A19" s="21" t="s">
        <v>131</v>
      </c>
      <c r="B19" s="3"/>
      <c r="C19" s="3"/>
      <c r="D19" s="3"/>
      <c r="E19" s="19">
        <f>ROUND(E15*1.05,0)</f>
        <v>0</v>
      </c>
      <c r="F19" s="21"/>
      <c r="G19" s="3"/>
      <c r="H19" s="3"/>
    </row>
    <row r="20" spans="1:8">
      <c r="A20" s="21" t="s">
        <v>132</v>
      </c>
      <c r="B20" s="3"/>
      <c r="C20" s="3"/>
      <c r="D20" s="3"/>
      <c r="E20" s="19">
        <v>3000000</v>
      </c>
      <c r="F20" s="21"/>
      <c r="G20" s="3"/>
      <c r="H20" s="3"/>
    </row>
    <row r="21" spans="1:8">
      <c r="A21" s="31" t="s">
        <v>133</v>
      </c>
      <c r="B21" s="3"/>
      <c r="C21" s="3"/>
      <c r="D21" s="3"/>
      <c r="E21" s="19">
        <f>$E$19*G21</f>
        <v>0</v>
      </c>
      <c r="F21" s="21"/>
      <c r="G21" s="20">
        <f>0.2%+0.23%</f>
        <v>4.3E-3</v>
      </c>
      <c r="H21" s="3"/>
    </row>
    <row r="22" spans="1:8">
      <c r="A22" s="31"/>
      <c r="B22" s="3"/>
      <c r="C22" s="3"/>
      <c r="D22" s="3"/>
      <c r="E22" s="19"/>
      <c r="F22" s="21"/>
      <c r="G22" s="20">
        <v>1.6E-2</v>
      </c>
      <c r="H22" s="3"/>
    </row>
    <row r="23" spans="1:8">
      <c r="A23" s="31" t="s">
        <v>135</v>
      </c>
      <c r="B23" s="3"/>
      <c r="C23" s="3"/>
      <c r="D23" s="3"/>
      <c r="E23" s="19"/>
      <c r="F23" s="21"/>
      <c r="G23" s="20">
        <v>1.0500000000000001E-2</v>
      </c>
      <c r="H23" s="3"/>
    </row>
    <row r="24" spans="1:8">
      <c r="A24" s="31" t="s">
        <v>134</v>
      </c>
      <c r="B24" s="3"/>
      <c r="C24" s="3"/>
      <c r="D24" s="3"/>
      <c r="E24" s="19"/>
      <c r="F24" s="21"/>
      <c r="G24" s="20">
        <v>1.2500000000000001E-2</v>
      </c>
      <c r="H24" s="3"/>
    </row>
    <row r="25" spans="1:8">
      <c r="A25" s="21" t="s">
        <v>136</v>
      </c>
      <c r="B25" s="3"/>
      <c r="C25" s="3"/>
      <c r="D25" s="3"/>
      <c r="E25" s="19">
        <f>$E$19*G25</f>
        <v>0</v>
      </c>
      <c r="F25" s="21" t="s">
        <v>137</v>
      </c>
      <c r="G25" s="20">
        <v>1.2E-2</v>
      </c>
      <c r="H25" s="3"/>
    </row>
    <row r="26" spans="1:8">
      <c r="A26" s="21" t="s">
        <v>138</v>
      </c>
      <c r="B26" s="3"/>
      <c r="C26" s="3"/>
      <c r="D26" s="3"/>
      <c r="E26" s="19">
        <f>$E$19*G26</f>
        <v>0</v>
      </c>
      <c r="F26" s="21" t="s">
        <v>139</v>
      </c>
      <c r="G26" s="20">
        <v>0.12</v>
      </c>
      <c r="H26" s="3"/>
    </row>
    <row r="27" spans="1:8">
      <c r="A27" s="21" t="s">
        <v>121</v>
      </c>
      <c r="B27" s="3"/>
      <c r="C27" s="3"/>
      <c r="D27" s="22"/>
      <c r="E27" s="19">
        <f>6*100000*30</f>
        <v>18000000</v>
      </c>
      <c r="F27" s="23"/>
      <c r="G27" s="20"/>
      <c r="H27" s="3"/>
    </row>
    <row r="28" spans="1:8">
      <c r="A28" s="21" t="s">
        <v>141</v>
      </c>
      <c r="B28" s="3"/>
      <c r="C28" s="3"/>
      <c r="D28" s="3"/>
      <c r="E28" s="19">
        <f>SUM(E19:E27)</f>
        <v>21000000</v>
      </c>
      <c r="F28" s="23"/>
      <c r="G28" s="3"/>
      <c r="H28" s="3"/>
    </row>
    <row r="29" spans="1:8">
      <c r="A29" s="21" t="s">
        <v>142</v>
      </c>
      <c r="B29" s="3"/>
      <c r="C29" s="3"/>
      <c r="D29" s="3"/>
      <c r="E29" s="19">
        <f>(E31-E15)*5%</f>
        <v>14500000</v>
      </c>
      <c r="F29" s="21"/>
      <c r="G29" s="3"/>
      <c r="H29" s="3"/>
    </row>
    <row r="30" spans="1:8">
      <c r="A30" s="21"/>
      <c r="B30" s="3"/>
      <c r="C30" s="3"/>
      <c r="D30" s="3"/>
      <c r="E30" s="19"/>
      <c r="F30" s="21"/>
      <c r="G30" s="3"/>
      <c r="H30" s="3"/>
    </row>
    <row r="31" spans="1:8">
      <c r="A31" s="21" t="s">
        <v>143</v>
      </c>
      <c r="B31" s="3"/>
      <c r="C31" s="3"/>
      <c r="D31" s="3"/>
      <c r="E31" s="24">
        <v>290000000</v>
      </c>
      <c r="F31" s="21" t="s">
        <v>144</v>
      </c>
      <c r="G31" s="3"/>
      <c r="H31" s="3"/>
    </row>
    <row r="32" spans="1:8">
      <c r="A32" s="21" t="s">
        <v>145</v>
      </c>
      <c r="B32" s="3"/>
      <c r="C32" s="3"/>
      <c r="D32" s="3"/>
      <c r="E32" s="24">
        <f>E31*1.05</f>
        <v>304500000</v>
      </c>
      <c r="F32" s="21"/>
      <c r="G32" s="3"/>
      <c r="H32" s="3"/>
    </row>
    <row r="33" spans="1:8">
      <c r="A33" s="21"/>
      <c r="B33" s="3"/>
      <c r="C33" s="3"/>
      <c r="D33" s="3"/>
      <c r="E33" s="19"/>
      <c r="F33" s="21"/>
      <c r="G33" s="3"/>
      <c r="H33" s="3"/>
    </row>
    <row r="34" spans="1:8">
      <c r="A34" s="21" t="s">
        <v>146</v>
      </c>
      <c r="B34" s="3"/>
      <c r="C34" s="3"/>
      <c r="D34" s="3"/>
      <c r="E34" s="19">
        <f>E32-E28-E29</f>
        <v>269000000</v>
      </c>
      <c r="F34" s="21"/>
      <c r="G34" s="3"/>
      <c r="H34" s="3"/>
    </row>
    <row r="35" spans="1:8">
      <c r="A35" s="21" t="s">
        <v>147</v>
      </c>
      <c r="B35" s="3"/>
      <c r="C35" s="3"/>
      <c r="D35" s="3"/>
      <c r="E35" s="19">
        <f>IF(E34&lt;0,0,ROUND(E34*17%,0))</f>
        <v>45730000</v>
      </c>
      <c r="F35" s="21" t="s">
        <v>148</v>
      </c>
      <c r="G35" s="3"/>
      <c r="H35" s="3"/>
    </row>
    <row r="36" spans="1:8">
      <c r="A36" s="21" t="s">
        <v>149</v>
      </c>
      <c r="B36" s="3"/>
      <c r="C36" s="3"/>
      <c r="D36" s="3"/>
      <c r="E36" s="19">
        <f>E34-E35</f>
        <v>223270000</v>
      </c>
      <c r="F36" s="32">
        <f>E36/E32</f>
        <v>0.73323481116584566</v>
      </c>
      <c r="G36" s="3"/>
      <c r="H36" s="3"/>
    </row>
    <row r="37" spans="1:8" customFormat="1"/>
    <row r="38" spans="1:8" customFormat="1"/>
    <row r="39" spans="1:8" customFormat="1"/>
  </sheetData>
  <phoneticPr fontId="3" type="noConversion"/>
  <conditionalFormatting sqref="H2:H14">
    <cfRule type="cellIs" dxfId="0" priority="1" operator="greaterThanOrEqual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64" workbookViewId="0">
      <selection sqref="A1:L1"/>
    </sheetView>
  </sheetViews>
  <sheetFormatPr defaultColWidth="7.88671875" defaultRowHeight="13.8"/>
  <cols>
    <col min="1" max="1" width="4.44140625" style="174" customWidth="1"/>
    <col min="2" max="2" width="28.6640625" style="151" customWidth="1"/>
    <col min="3" max="3" width="3.21875" style="151" customWidth="1"/>
    <col min="4" max="4" width="4.33203125" style="151" customWidth="1"/>
    <col min="5" max="6" width="4.109375" style="151" customWidth="1"/>
    <col min="7" max="7" width="7.21875" style="37" customWidth="1"/>
    <col min="8" max="8" width="11.88671875" style="37" customWidth="1"/>
    <col min="9" max="9" width="7.6640625" style="151" customWidth="1"/>
    <col min="10" max="10" width="11.33203125" style="37" customWidth="1"/>
    <col min="11" max="11" width="1.88671875" style="37" customWidth="1"/>
    <col min="12" max="12" width="4.77734375" style="175" customWidth="1"/>
    <col min="13" max="14" width="8.44140625" style="37" customWidth="1"/>
    <col min="15" max="256" width="7.88671875" style="37"/>
    <col min="257" max="257" width="4.44140625" style="37" customWidth="1"/>
    <col min="258" max="258" width="28.6640625" style="37" customWidth="1"/>
    <col min="259" max="259" width="3.21875" style="37" customWidth="1"/>
    <col min="260" max="260" width="4.33203125" style="37" customWidth="1"/>
    <col min="261" max="262" width="4.109375" style="37" customWidth="1"/>
    <col min="263" max="263" width="7.21875" style="37" customWidth="1"/>
    <col min="264" max="264" width="8.44140625" style="37" customWidth="1"/>
    <col min="265" max="265" width="7.6640625" style="37" customWidth="1"/>
    <col min="266" max="266" width="11.33203125" style="37" customWidth="1"/>
    <col min="267" max="267" width="1.88671875" style="37" customWidth="1"/>
    <col min="268" max="268" width="4.77734375" style="37" customWidth="1"/>
    <col min="269" max="270" width="8.44140625" style="37" customWidth="1"/>
    <col min="271" max="512" width="7.88671875" style="37"/>
    <col min="513" max="513" width="4.44140625" style="37" customWidth="1"/>
    <col min="514" max="514" width="28.6640625" style="37" customWidth="1"/>
    <col min="515" max="515" width="3.21875" style="37" customWidth="1"/>
    <col min="516" max="516" width="4.33203125" style="37" customWidth="1"/>
    <col min="517" max="518" width="4.109375" style="37" customWidth="1"/>
    <col min="519" max="519" width="7.21875" style="37" customWidth="1"/>
    <col min="520" max="520" width="8.44140625" style="37" customWidth="1"/>
    <col min="521" max="521" width="7.6640625" style="37" customWidth="1"/>
    <col min="522" max="522" width="11.33203125" style="37" customWidth="1"/>
    <col min="523" max="523" width="1.88671875" style="37" customWidth="1"/>
    <col min="524" max="524" width="4.77734375" style="37" customWidth="1"/>
    <col min="525" max="526" width="8.44140625" style="37" customWidth="1"/>
    <col min="527" max="768" width="7.88671875" style="37"/>
    <col min="769" max="769" width="4.44140625" style="37" customWidth="1"/>
    <col min="770" max="770" width="28.6640625" style="37" customWidth="1"/>
    <col min="771" max="771" width="3.21875" style="37" customWidth="1"/>
    <col min="772" max="772" width="4.33203125" style="37" customWidth="1"/>
    <col min="773" max="774" width="4.109375" style="37" customWidth="1"/>
    <col min="775" max="775" width="7.21875" style="37" customWidth="1"/>
    <col min="776" max="776" width="8.44140625" style="37" customWidth="1"/>
    <col min="777" max="777" width="7.6640625" style="37" customWidth="1"/>
    <col min="778" max="778" width="11.33203125" style="37" customWidth="1"/>
    <col min="779" max="779" width="1.88671875" style="37" customWidth="1"/>
    <col min="780" max="780" width="4.77734375" style="37" customWidth="1"/>
    <col min="781" max="782" width="8.44140625" style="37" customWidth="1"/>
    <col min="783" max="1024" width="7.88671875" style="37"/>
    <col min="1025" max="1025" width="4.44140625" style="37" customWidth="1"/>
    <col min="1026" max="1026" width="28.6640625" style="37" customWidth="1"/>
    <col min="1027" max="1027" width="3.21875" style="37" customWidth="1"/>
    <col min="1028" max="1028" width="4.33203125" style="37" customWidth="1"/>
    <col min="1029" max="1030" width="4.109375" style="37" customWidth="1"/>
    <col min="1031" max="1031" width="7.21875" style="37" customWidth="1"/>
    <col min="1032" max="1032" width="8.44140625" style="37" customWidth="1"/>
    <col min="1033" max="1033" width="7.6640625" style="37" customWidth="1"/>
    <col min="1034" max="1034" width="11.33203125" style="37" customWidth="1"/>
    <col min="1035" max="1035" width="1.88671875" style="37" customWidth="1"/>
    <col min="1036" max="1036" width="4.77734375" style="37" customWidth="1"/>
    <col min="1037" max="1038" width="8.44140625" style="37" customWidth="1"/>
    <col min="1039" max="1280" width="7.88671875" style="37"/>
    <col min="1281" max="1281" width="4.44140625" style="37" customWidth="1"/>
    <col min="1282" max="1282" width="28.6640625" style="37" customWidth="1"/>
    <col min="1283" max="1283" width="3.21875" style="37" customWidth="1"/>
    <col min="1284" max="1284" width="4.33203125" style="37" customWidth="1"/>
    <col min="1285" max="1286" width="4.109375" style="37" customWidth="1"/>
    <col min="1287" max="1287" width="7.21875" style="37" customWidth="1"/>
    <col min="1288" max="1288" width="8.44140625" style="37" customWidth="1"/>
    <col min="1289" max="1289" width="7.6640625" style="37" customWidth="1"/>
    <col min="1290" max="1290" width="11.33203125" style="37" customWidth="1"/>
    <col min="1291" max="1291" width="1.88671875" style="37" customWidth="1"/>
    <col min="1292" max="1292" width="4.77734375" style="37" customWidth="1"/>
    <col min="1293" max="1294" width="8.44140625" style="37" customWidth="1"/>
    <col min="1295" max="1536" width="7.88671875" style="37"/>
    <col min="1537" max="1537" width="4.44140625" style="37" customWidth="1"/>
    <col min="1538" max="1538" width="28.6640625" style="37" customWidth="1"/>
    <col min="1539" max="1539" width="3.21875" style="37" customWidth="1"/>
    <col min="1540" max="1540" width="4.33203125" style="37" customWidth="1"/>
    <col min="1541" max="1542" width="4.109375" style="37" customWidth="1"/>
    <col min="1543" max="1543" width="7.21875" style="37" customWidth="1"/>
    <col min="1544" max="1544" width="8.44140625" style="37" customWidth="1"/>
    <col min="1545" max="1545" width="7.6640625" style="37" customWidth="1"/>
    <col min="1546" max="1546" width="11.33203125" style="37" customWidth="1"/>
    <col min="1547" max="1547" width="1.88671875" style="37" customWidth="1"/>
    <col min="1548" max="1548" width="4.77734375" style="37" customWidth="1"/>
    <col min="1549" max="1550" width="8.44140625" style="37" customWidth="1"/>
    <col min="1551" max="1792" width="7.88671875" style="37"/>
    <col min="1793" max="1793" width="4.44140625" style="37" customWidth="1"/>
    <col min="1794" max="1794" width="28.6640625" style="37" customWidth="1"/>
    <col min="1795" max="1795" width="3.21875" style="37" customWidth="1"/>
    <col min="1796" max="1796" width="4.33203125" style="37" customWidth="1"/>
    <col min="1797" max="1798" width="4.109375" style="37" customWidth="1"/>
    <col min="1799" max="1799" width="7.21875" style="37" customWidth="1"/>
    <col min="1800" max="1800" width="8.44140625" style="37" customWidth="1"/>
    <col min="1801" max="1801" width="7.6640625" style="37" customWidth="1"/>
    <col min="1802" max="1802" width="11.33203125" style="37" customWidth="1"/>
    <col min="1803" max="1803" width="1.88671875" style="37" customWidth="1"/>
    <col min="1804" max="1804" width="4.77734375" style="37" customWidth="1"/>
    <col min="1805" max="1806" width="8.44140625" style="37" customWidth="1"/>
    <col min="1807" max="2048" width="7.88671875" style="37"/>
    <col min="2049" max="2049" width="4.44140625" style="37" customWidth="1"/>
    <col min="2050" max="2050" width="28.6640625" style="37" customWidth="1"/>
    <col min="2051" max="2051" width="3.21875" style="37" customWidth="1"/>
    <col min="2052" max="2052" width="4.33203125" style="37" customWidth="1"/>
    <col min="2053" max="2054" width="4.109375" style="37" customWidth="1"/>
    <col min="2055" max="2055" width="7.21875" style="37" customWidth="1"/>
    <col min="2056" max="2056" width="8.44140625" style="37" customWidth="1"/>
    <col min="2057" max="2057" width="7.6640625" style="37" customWidth="1"/>
    <col min="2058" max="2058" width="11.33203125" style="37" customWidth="1"/>
    <col min="2059" max="2059" width="1.88671875" style="37" customWidth="1"/>
    <col min="2060" max="2060" width="4.77734375" style="37" customWidth="1"/>
    <col min="2061" max="2062" width="8.44140625" style="37" customWidth="1"/>
    <col min="2063" max="2304" width="7.88671875" style="37"/>
    <col min="2305" max="2305" width="4.44140625" style="37" customWidth="1"/>
    <col min="2306" max="2306" width="28.6640625" style="37" customWidth="1"/>
    <col min="2307" max="2307" width="3.21875" style="37" customWidth="1"/>
    <col min="2308" max="2308" width="4.33203125" style="37" customWidth="1"/>
    <col min="2309" max="2310" width="4.109375" style="37" customWidth="1"/>
    <col min="2311" max="2311" width="7.21875" style="37" customWidth="1"/>
    <col min="2312" max="2312" width="8.44140625" style="37" customWidth="1"/>
    <col min="2313" max="2313" width="7.6640625" style="37" customWidth="1"/>
    <col min="2314" max="2314" width="11.33203125" style="37" customWidth="1"/>
    <col min="2315" max="2315" width="1.88671875" style="37" customWidth="1"/>
    <col min="2316" max="2316" width="4.77734375" style="37" customWidth="1"/>
    <col min="2317" max="2318" width="8.44140625" style="37" customWidth="1"/>
    <col min="2319" max="2560" width="7.88671875" style="37"/>
    <col min="2561" max="2561" width="4.44140625" style="37" customWidth="1"/>
    <col min="2562" max="2562" width="28.6640625" style="37" customWidth="1"/>
    <col min="2563" max="2563" width="3.21875" style="37" customWidth="1"/>
    <col min="2564" max="2564" width="4.33203125" style="37" customWidth="1"/>
    <col min="2565" max="2566" width="4.109375" style="37" customWidth="1"/>
    <col min="2567" max="2567" width="7.21875" style="37" customWidth="1"/>
    <col min="2568" max="2568" width="8.44140625" style="37" customWidth="1"/>
    <col min="2569" max="2569" width="7.6640625" style="37" customWidth="1"/>
    <col min="2570" max="2570" width="11.33203125" style="37" customWidth="1"/>
    <col min="2571" max="2571" width="1.88671875" style="37" customWidth="1"/>
    <col min="2572" max="2572" width="4.77734375" style="37" customWidth="1"/>
    <col min="2573" max="2574" width="8.44140625" style="37" customWidth="1"/>
    <col min="2575" max="2816" width="7.88671875" style="37"/>
    <col min="2817" max="2817" width="4.44140625" style="37" customWidth="1"/>
    <col min="2818" max="2818" width="28.6640625" style="37" customWidth="1"/>
    <col min="2819" max="2819" width="3.21875" style="37" customWidth="1"/>
    <col min="2820" max="2820" width="4.33203125" style="37" customWidth="1"/>
    <col min="2821" max="2822" width="4.109375" style="37" customWidth="1"/>
    <col min="2823" max="2823" width="7.21875" style="37" customWidth="1"/>
    <col min="2824" max="2824" width="8.44140625" style="37" customWidth="1"/>
    <col min="2825" max="2825" width="7.6640625" style="37" customWidth="1"/>
    <col min="2826" max="2826" width="11.33203125" style="37" customWidth="1"/>
    <col min="2827" max="2827" width="1.88671875" style="37" customWidth="1"/>
    <col min="2828" max="2828" width="4.77734375" style="37" customWidth="1"/>
    <col min="2829" max="2830" width="8.44140625" style="37" customWidth="1"/>
    <col min="2831" max="3072" width="7.88671875" style="37"/>
    <col min="3073" max="3073" width="4.44140625" style="37" customWidth="1"/>
    <col min="3074" max="3074" width="28.6640625" style="37" customWidth="1"/>
    <col min="3075" max="3075" width="3.21875" style="37" customWidth="1"/>
    <col min="3076" max="3076" width="4.33203125" style="37" customWidth="1"/>
    <col min="3077" max="3078" width="4.109375" style="37" customWidth="1"/>
    <col min="3079" max="3079" width="7.21875" style="37" customWidth="1"/>
    <col min="3080" max="3080" width="8.44140625" style="37" customWidth="1"/>
    <col min="3081" max="3081" width="7.6640625" style="37" customWidth="1"/>
    <col min="3082" max="3082" width="11.33203125" style="37" customWidth="1"/>
    <col min="3083" max="3083" width="1.88671875" style="37" customWidth="1"/>
    <col min="3084" max="3084" width="4.77734375" style="37" customWidth="1"/>
    <col min="3085" max="3086" width="8.44140625" style="37" customWidth="1"/>
    <col min="3087" max="3328" width="7.88671875" style="37"/>
    <col min="3329" max="3329" width="4.44140625" style="37" customWidth="1"/>
    <col min="3330" max="3330" width="28.6640625" style="37" customWidth="1"/>
    <col min="3331" max="3331" width="3.21875" style="37" customWidth="1"/>
    <col min="3332" max="3332" width="4.33203125" style="37" customWidth="1"/>
    <col min="3333" max="3334" width="4.109375" style="37" customWidth="1"/>
    <col min="3335" max="3335" width="7.21875" style="37" customWidth="1"/>
    <col min="3336" max="3336" width="8.44140625" style="37" customWidth="1"/>
    <col min="3337" max="3337" width="7.6640625" style="37" customWidth="1"/>
    <col min="3338" max="3338" width="11.33203125" style="37" customWidth="1"/>
    <col min="3339" max="3339" width="1.88671875" style="37" customWidth="1"/>
    <col min="3340" max="3340" width="4.77734375" style="37" customWidth="1"/>
    <col min="3341" max="3342" width="8.44140625" style="37" customWidth="1"/>
    <col min="3343" max="3584" width="7.88671875" style="37"/>
    <col min="3585" max="3585" width="4.44140625" style="37" customWidth="1"/>
    <col min="3586" max="3586" width="28.6640625" style="37" customWidth="1"/>
    <col min="3587" max="3587" width="3.21875" style="37" customWidth="1"/>
    <col min="3588" max="3588" width="4.33203125" style="37" customWidth="1"/>
    <col min="3589" max="3590" width="4.109375" style="37" customWidth="1"/>
    <col min="3591" max="3591" width="7.21875" style="37" customWidth="1"/>
    <col min="3592" max="3592" width="8.44140625" style="37" customWidth="1"/>
    <col min="3593" max="3593" width="7.6640625" style="37" customWidth="1"/>
    <col min="3594" max="3594" width="11.33203125" style="37" customWidth="1"/>
    <col min="3595" max="3595" width="1.88671875" style="37" customWidth="1"/>
    <col min="3596" max="3596" width="4.77734375" style="37" customWidth="1"/>
    <col min="3597" max="3598" width="8.44140625" style="37" customWidth="1"/>
    <col min="3599" max="3840" width="7.88671875" style="37"/>
    <col min="3841" max="3841" width="4.44140625" style="37" customWidth="1"/>
    <col min="3842" max="3842" width="28.6640625" style="37" customWidth="1"/>
    <col min="3843" max="3843" width="3.21875" style="37" customWidth="1"/>
    <col min="3844" max="3844" width="4.33203125" style="37" customWidth="1"/>
    <col min="3845" max="3846" width="4.109375" style="37" customWidth="1"/>
    <col min="3847" max="3847" width="7.21875" style="37" customWidth="1"/>
    <col min="3848" max="3848" width="8.44140625" style="37" customWidth="1"/>
    <col min="3849" max="3849" width="7.6640625" style="37" customWidth="1"/>
    <col min="3850" max="3850" width="11.33203125" style="37" customWidth="1"/>
    <col min="3851" max="3851" width="1.88671875" style="37" customWidth="1"/>
    <col min="3852" max="3852" width="4.77734375" style="37" customWidth="1"/>
    <col min="3853" max="3854" width="8.44140625" style="37" customWidth="1"/>
    <col min="3855" max="4096" width="7.88671875" style="37"/>
    <col min="4097" max="4097" width="4.44140625" style="37" customWidth="1"/>
    <col min="4098" max="4098" width="28.6640625" style="37" customWidth="1"/>
    <col min="4099" max="4099" width="3.21875" style="37" customWidth="1"/>
    <col min="4100" max="4100" width="4.33203125" style="37" customWidth="1"/>
    <col min="4101" max="4102" width="4.109375" style="37" customWidth="1"/>
    <col min="4103" max="4103" width="7.21875" style="37" customWidth="1"/>
    <col min="4104" max="4104" width="8.44140625" style="37" customWidth="1"/>
    <col min="4105" max="4105" width="7.6640625" style="37" customWidth="1"/>
    <col min="4106" max="4106" width="11.33203125" style="37" customWidth="1"/>
    <col min="4107" max="4107" width="1.88671875" style="37" customWidth="1"/>
    <col min="4108" max="4108" width="4.77734375" style="37" customWidth="1"/>
    <col min="4109" max="4110" width="8.44140625" style="37" customWidth="1"/>
    <col min="4111" max="4352" width="7.88671875" style="37"/>
    <col min="4353" max="4353" width="4.44140625" style="37" customWidth="1"/>
    <col min="4354" max="4354" width="28.6640625" style="37" customWidth="1"/>
    <col min="4355" max="4355" width="3.21875" style="37" customWidth="1"/>
    <col min="4356" max="4356" width="4.33203125" style="37" customWidth="1"/>
    <col min="4357" max="4358" width="4.109375" style="37" customWidth="1"/>
    <col min="4359" max="4359" width="7.21875" style="37" customWidth="1"/>
    <col min="4360" max="4360" width="8.44140625" style="37" customWidth="1"/>
    <col min="4361" max="4361" width="7.6640625" style="37" customWidth="1"/>
    <col min="4362" max="4362" width="11.33203125" style="37" customWidth="1"/>
    <col min="4363" max="4363" width="1.88671875" style="37" customWidth="1"/>
    <col min="4364" max="4364" width="4.77734375" style="37" customWidth="1"/>
    <col min="4365" max="4366" width="8.44140625" style="37" customWidth="1"/>
    <col min="4367" max="4608" width="7.88671875" style="37"/>
    <col min="4609" max="4609" width="4.44140625" style="37" customWidth="1"/>
    <col min="4610" max="4610" width="28.6640625" style="37" customWidth="1"/>
    <col min="4611" max="4611" width="3.21875" style="37" customWidth="1"/>
    <col min="4612" max="4612" width="4.33203125" style="37" customWidth="1"/>
    <col min="4613" max="4614" width="4.109375" style="37" customWidth="1"/>
    <col min="4615" max="4615" width="7.21875" style="37" customWidth="1"/>
    <col min="4616" max="4616" width="8.44140625" style="37" customWidth="1"/>
    <col min="4617" max="4617" width="7.6640625" style="37" customWidth="1"/>
    <col min="4618" max="4618" width="11.33203125" style="37" customWidth="1"/>
    <col min="4619" max="4619" width="1.88671875" style="37" customWidth="1"/>
    <col min="4620" max="4620" width="4.77734375" style="37" customWidth="1"/>
    <col min="4621" max="4622" width="8.44140625" style="37" customWidth="1"/>
    <col min="4623" max="4864" width="7.88671875" style="37"/>
    <col min="4865" max="4865" width="4.44140625" style="37" customWidth="1"/>
    <col min="4866" max="4866" width="28.6640625" style="37" customWidth="1"/>
    <col min="4867" max="4867" width="3.21875" style="37" customWidth="1"/>
    <col min="4868" max="4868" width="4.33203125" style="37" customWidth="1"/>
    <col min="4869" max="4870" width="4.109375" style="37" customWidth="1"/>
    <col min="4871" max="4871" width="7.21875" style="37" customWidth="1"/>
    <col min="4872" max="4872" width="8.44140625" style="37" customWidth="1"/>
    <col min="4873" max="4873" width="7.6640625" style="37" customWidth="1"/>
    <col min="4874" max="4874" width="11.33203125" style="37" customWidth="1"/>
    <col min="4875" max="4875" width="1.88671875" style="37" customWidth="1"/>
    <col min="4876" max="4876" width="4.77734375" style="37" customWidth="1"/>
    <col min="4877" max="4878" width="8.44140625" style="37" customWidth="1"/>
    <col min="4879" max="5120" width="7.88671875" style="37"/>
    <col min="5121" max="5121" width="4.44140625" style="37" customWidth="1"/>
    <col min="5122" max="5122" width="28.6640625" style="37" customWidth="1"/>
    <col min="5123" max="5123" width="3.21875" style="37" customWidth="1"/>
    <col min="5124" max="5124" width="4.33203125" style="37" customWidth="1"/>
    <col min="5125" max="5126" width="4.109375" style="37" customWidth="1"/>
    <col min="5127" max="5127" width="7.21875" style="37" customWidth="1"/>
    <col min="5128" max="5128" width="8.44140625" style="37" customWidth="1"/>
    <col min="5129" max="5129" width="7.6640625" style="37" customWidth="1"/>
    <col min="5130" max="5130" width="11.33203125" style="37" customWidth="1"/>
    <col min="5131" max="5131" width="1.88671875" style="37" customWidth="1"/>
    <col min="5132" max="5132" width="4.77734375" style="37" customWidth="1"/>
    <col min="5133" max="5134" width="8.44140625" style="37" customWidth="1"/>
    <col min="5135" max="5376" width="7.88671875" style="37"/>
    <col min="5377" max="5377" width="4.44140625" style="37" customWidth="1"/>
    <col min="5378" max="5378" width="28.6640625" style="37" customWidth="1"/>
    <col min="5379" max="5379" width="3.21875" style="37" customWidth="1"/>
    <col min="5380" max="5380" width="4.33203125" style="37" customWidth="1"/>
    <col min="5381" max="5382" width="4.109375" style="37" customWidth="1"/>
    <col min="5383" max="5383" width="7.21875" style="37" customWidth="1"/>
    <col min="5384" max="5384" width="8.44140625" style="37" customWidth="1"/>
    <col min="5385" max="5385" width="7.6640625" style="37" customWidth="1"/>
    <col min="5386" max="5386" width="11.33203125" style="37" customWidth="1"/>
    <col min="5387" max="5387" width="1.88671875" style="37" customWidth="1"/>
    <col min="5388" max="5388" width="4.77734375" style="37" customWidth="1"/>
    <col min="5389" max="5390" width="8.44140625" style="37" customWidth="1"/>
    <col min="5391" max="5632" width="7.88671875" style="37"/>
    <col min="5633" max="5633" width="4.44140625" style="37" customWidth="1"/>
    <col min="5634" max="5634" width="28.6640625" style="37" customWidth="1"/>
    <col min="5635" max="5635" width="3.21875" style="37" customWidth="1"/>
    <col min="5636" max="5636" width="4.33203125" style="37" customWidth="1"/>
    <col min="5637" max="5638" width="4.109375" style="37" customWidth="1"/>
    <col min="5639" max="5639" width="7.21875" style="37" customWidth="1"/>
    <col min="5640" max="5640" width="8.44140625" style="37" customWidth="1"/>
    <col min="5641" max="5641" width="7.6640625" style="37" customWidth="1"/>
    <col min="5642" max="5642" width="11.33203125" style="37" customWidth="1"/>
    <col min="5643" max="5643" width="1.88671875" style="37" customWidth="1"/>
    <col min="5644" max="5644" width="4.77734375" style="37" customWidth="1"/>
    <col min="5645" max="5646" width="8.44140625" style="37" customWidth="1"/>
    <col min="5647" max="5888" width="7.88671875" style="37"/>
    <col min="5889" max="5889" width="4.44140625" style="37" customWidth="1"/>
    <col min="5890" max="5890" width="28.6640625" style="37" customWidth="1"/>
    <col min="5891" max="5891" width="3.21875" style="37" customWidth="1"/>
    <col min="5892" max="5892" width="4.33203125" style="37" customWidth="1"/>
    <col min="5893" max="5894" width="4.109375" style="37" customWidth="1"/>
    <col min="5895" max="5895" width="7.21875" style="37" customWidth="1"/>
    <col min="5896" max="5896" width="8.44140625" style="37" customWidth="1"/>
    <col min="5897" max="5897" width="7.6640625" style="37" customWidth="1"/>
    <col min="5898" max="5898" width="11.33203125" style="37" customWidth="1"/>
    <col min="5899" max="5899" width="1.88671875" style="37" customWidth="1"/>
    <col min="5900" max="5900" width="4.77734375" style="37" customWidth="1"/>
    <col min="5901" max="5902" width="8.44140625" style="37" customWidth="1"/>
    <col min="5903" max="6144" width="7.88671875" style="37"/>
    <col min="6145" max="6145" width="4.44140625" style="37" customWidth="1"/>
    <col min="6146" max="6146" width="28.6640625" style="37" customWidth="1"/>
    <col min="6147" max="6147" width="3.21875" style="37" customWidth="1"/>
    <col min="6148" max="6148" width="4.33203125" style="37" customWidth="1"/>
    <col min="6149" max="6150" width="4.109375" style="37" customWidth="1"/>
    <col min="6151" max="6151" width="7.21875" style="37" customWidth="1"/>
    <col min="6152" max="6152" width="8.44140625" style="37" customWidth="1"/>
    <col min="6153" max="6153" width="7.6640625" style="37" customWidth="1"/>
    <col min="6154" max="6154" width="11.33203125" style="37" customWidth="1"/>
    <col min="6155" max="6155" width="1.88671875" style="37" customWidth="1"/>
    <col min="6156" max="6156" width="4.77734375" style="37" customWidth="1"/>
    <col min="6157" max="6158" width="8.44140625" style="37" customWidth="1"/>
    <col min="6159" max="6400" width="7.88671875" style="37"/>
    <col min="6401" max="6401" width="4.44140625" style="37" customWidth="1"/>
    <col min="6402" max="6402" width="28.6640625" style="37" customWidth="1"/>
    <col min="6403" max="6403" width="3.21875" style="37" customWidth="1"/>
    <col min="6404" max="6404" width="4.33203125" style="37" customWidth="1"/>
    <col min="6405" max="6406" width="4.109375" style="37" customWidth="1"/>
    <col min="6407" max="6407" width="7.21875" style="37" customWidth="1"/>
    <col min="6408" max="6408" width="8.44140625" style="37" customWidth="1"/>
    <col min="6409" max="6409" width="7.6640625" style="37" customWidth="1"/>
    <col min="6410" max="6410" width="11.33203125" style="37" customWidth="1"/>
    <col min="6411" max="6411" width="1.88671875" style="37" customWidth="1"/>
    <col min="6412" max="6412" width="4.77734375" style="37" customWidth="1"/>
    <col min="6413" max="6414" width="8.44140625" style="37" customWidth="1"/>
    <col min="6415" max="6656" width="7.88671875" style="37"/>
    <col min="6657" max="6657" width="4.44140625" style="37" customWidth="1"/>
    <col min="6658" max="6658" width="28.6640625" style="37" customWidth="1"/>
    <col min="6659" max="6659" width="3.21875" style="37" customWidth="1"/>
    <col min="6660" max="6660" width="4.33203125" style="37" customWidth="1"/>
    <col min="6661" max="6662" width="4.109375" style="37" customWidth="1"/>
    <col min="6663" max="6663" width="7.21875" style="37" customWidth="1"/>
    <col min="6664" max="6664" width="8.44140625" style="37" customWidth="1"/>
    <col min="6665" max="6665" width="7.6640625" style="37" customWidth="1"/>
    <col min="6666" max="6666" width="11.33203125" style="37" customWidth="1"/>
    <col min="6667" max="6667" width="1.88671875" style="37" customWidth="1"/>
    <col min="6668" max="6668" width="4.77734375" style="37" customWidth="1"/>
    <col min="6669" max="6670" width="8.44140625" style="37" customWidth="1"/>
    <col min="6671" max="6912" width="7.88671875" style="37"/>
    <col min="6913" max="6913" width="4.44140625" style="37" customWidth="1"/>
    <col min="6914" max="6914" width="28.6640625" style="37" customWidth="1"/>
    <col min="6915" max="6915" width="3.21875" style="37" customWidth="1"/>
    <col min="6916" max="6916" width="4.33203125" style="37" customWidth="1"/>
    <col min="6917" max="6918" width="4.109375" style="37" customWidth="1"/>
    <col min="6919" max="6919" width="7.21875" style="37" customWidth="1"/>
    <col min="6920" max="6920" width="8.44140625" style="37" customWidth="1"/>
    <col min="6921" max="6921" width="7.6640625" style="37" customWidth="1"/>
    <col min="6922" max="6922" width="11.33203125" style="37" customWidth="1"/>
    <col min="6923" max="6923" width="1.88671875" style="37" customWidth="1"/>
    <col min="6924" max="6924" width="4.77734375" style="37" customWidth="1"/>
    <col min="6925" max="6926" width="8.44140625" style="37" customWidth="1"/>
    <col min="6927" max="7168" width="7.88671875" style="37"/>
    <col min="7169" max="7169" width="4.44140625" style="37" customWidth="1"/>
    <col min="7170" max="7170" width="28.6640625" style="37" customWidth="1"/>
    <col min="7171" max="7171" width="3.21875" style="37" customWidth="1"/>
    <col min="7172" max="7172" width="4.33203125" style="37" customWidth="1"/>
    <col min="7173" max="7174" width="4.109375" style="37" customWidth="1"/>
    <col min="7175" max="7175" width="7.21875" style="37" customWidth="1"/>
    <col min="7176" max="7176" width="8.44140625" style="37" customWidth="1"/>
    <col min="7177" max="7177" width="7.6640625" style="37" customWidth="1"/>
    <col min="7178" max="7178" width="11.33203125" style="37" customWidth="1"/>
    <col min="7179" max="7179" width="1.88671875" style="37" customWidth="1"/>
    <col min="7180" max="7180" width="4.77734375" style="37" customWidth="1"/>
    <col min="7181" max="7182" width="8.44140625" style="37" customWidth="1"/>
    <col min="7183" max="7424" width="7.88671875" style="37"/>
    <col min="7425" max="7425" width="4.44140625" style="37" customWidth="1"/>
    <col min="7426" max="7426" width="28.6640625" style="37" customWidth="1"/>
    <col min="7427" max="7427" width="3.21875" style="37" customWidth="1"/>
    <col min="7428" max="7428" width="4.33203125" style="37" customWidth="1"/>
    <col min="7429" max="7430" width="4.109375" style="37" customWidth="1"/>
    <col min="7431" max="7431" width="7.21875" style="37" customWidth="1"/>
    <col min="7432" max="7432" width="8.44140625" style="37" customWidth="1"/>
    <col min="7433" max="7433" width="7.6640625" style="37" customWidth="1"/>
    <col min="7434" max="7434" width="11.33203125" style="37" customWidth="1"/>
    <col min="7435" max="7435" width="1.88671875" style="37" customWidth="1"/>
    <col min="7436" max="7436" width="4.77734375" style="37" customWidth="1"/>
    <col min="7437" max="7438" width="8.44140625" style="37" customWidth="1"/>
    <col min="7439" max="7680" width="7.88671875" style="37"/>
    <col min="7681" max="7681" width="4.44140625" style="37" customWidth="1"/>
    <col min="7682" max="7682" width="28.6640625" style="37" customWidth="1"/>
    <col min="7683" max="7683" width="3.21875" style="37" customWidth="1"/>
    <col min="7684" max="7684" width="4.33203125" style="37" customWidth="1"/>
    <col min="7685" max="7686" width="4.109375" style="37" customWidth="1"/>
    <col min="7687" max="7687" width="7.21875" style="37" customWidth="1"/>
    <col min="7688" max="7688" width="8.44140625" style="37" customWidth="1"/>
    <col min="7689" max="7689" width="7.6640625" style="37" customWidth="1"/>
    <col min="7690" max="7690" width="11.33203125" style="37" customWidth="1"/>
    <col min="7691" max="7691" width="1.88671875" style="37" customWidth="1"/>
    <col min="7692" max="7692" width="4.77734375" style="37" customWidth="1"/>
    <col min="7693" max="7694" width="8.44140625" style="37" customWidth="1"/>
    <col min="7695" max="7936" width="7.88671875" style="37"/>
    <col min="7937" max="7937" width="4.44140625" style="37" customWidth="1"/>
    <col min="7938" max="7938" width="28.6640625" style="37" customWidth="1"/>
    <col min="7939" max="7939" width="3.21875" style="37" customWidth="1"/>
    <col min="7940" max="7940" width="4.33203125" style="37" customWidth="1"/>
    <col min="7941" max="7942" width="4.109375" style="37" customWidth="1"/>
    <col min="7943" max="7943" width="7.21875" style="37" customWidth="1"/>
    <col min="7944" max="7944" width="8.44140625" style="37" customWidth="1"/>
    <col min="7945" max="7945" width="7.6640625" style="37" customWidth="1"/>
    <col min="7946" max="7946" width="11.33203125" style="37" customWidth="1"/>
    <col min="7947" max="7947" width="1.88671875" style="37" customWidth="1"/>
    <col min="7948" max="7948" width="4.77734375" style="37" customWidth="1"/>
    <col min="7949" max="7950" width="8.44140625" style="37" customWidth="1"/>
    <col min="7951" max="8192" width="7.88671875" style="37"/>
    <col min="8193" max="8193" width="4.44140625" style="37" customWidth="1"/>
    <col min="8194" max="8194" width="28.6640625" style="37" customWidth="1"/>
    <col min="8195" max="8195" width="3.21875" style="37" customWidth="1"/>
    <col min="8196" max="8196" width="4.33203125" style="37" customWidth="1"/>
    <col min="8197" max="8198" width="4.109375" style="37" customWidth="1"/>
    <col min="8199" max="8199" width="7.21875" style="37" customWidth="1"/>
    <col min="8200" max="8200" width="8.44140625" style="37" customWidth="1"/>
    <col min="8201" max="8201" width="7.6640625" style="37" customWidth="1"/>
    <col min="8202" max="8202" width="11.33203125" style="37" customWidth="1"/>
    <col min="8203" max="8203" width="1.88671875" style="37" customWidth="1"/>
    <col min="8204" max="8204" width="4.77734375" style="37" customWidth="1"/>
    <col min="8205" max="8206" width="8.44140625" style="37" customWidth="1"/>
    <col min="8207" max="8448" width="7.88671875" style="37"/>
    <col min="8449" max="8449" width="4.44140625" style="37" customWidth="1"/>
    <col min="8450" max="8450" width="28.6640625" style="37" customWidth="1"/>
    <col min="8451" max="8451" width="3.21875" style="37" customWidth="1"/>
    <col min="8452" max="8452" width="4.33203125" style="37" customWidth="1"/>
    <col min="8453" max="8454" width="4.109375" style="37" customWidth="1"/>
    <col min="8455" max="8455" width="7.21875" style="37" customWidth="1"/>
    <col min="8456" max="8456" width="8.44140625" style="37" customWidth="1"/>
    <col min="8457" max="8457" width="7.6640625" style="37" customWidth="1"/>
    <col min="8458" max="8458" width="11.33203125" style="37" customWidth="1"/>
    <col min="8459" max="8459" width="1.88671875" style="37" customWidth="1"/>
    <col min="8460" max="8460" width="4.77734375" style="37" customWidth="1"/>
    <col min="8461" max="8462" width="8.44140625" style="37" customWidth="1"/>
    <col min="8463" max="8704" width="7.88671875" style="37"/>
    <col min="8705" max="8705" width="4.44140625" style="37" customWidth="1"/>
    <col min="8706" max="8706" width="28.6640625" style="37" customWidth="1"/>
    <col min="8707" max="8707" width="3.21875" style="37" customWidth="1"/>
    <col min="8708" max="8708" width="4.33203125" style="37" customWidth="1"/>
    <col min="8709" max="8710" width="4.109375" style="37" customWidth="1"/>
    <col min="8711" max="8711" width="7.21875" style="37" customWidth="1"/>
    <col min="8712" max="8712" width="8.44140625" style="37" customWidth="1"/>
    <col min="8713" max="8713" width="7.6640625" style="37" customWidth="1"/>
    <col min="8714" max="8714" width="11.33203125" style="37" customWidth="1"/>
    <col min="8715" max="8715" width="1.88671875" style="37" customWidth="1"/>
    <col min="8716" max="8716" width="4.77734375" style="37" customWidth="1"/>
    <col min="8717" max="8718" width="8.44140625" style="37" customWidth="1"/>
    <col min="8719" max="8960" width="7.88671875" style="37"/>
    <col min="8961" max="8961" width="4.44140625" style="37" customWidth="1"/>
    <col min="8962" max="8962" width="28.6640625" style="37" customWidth="1"/>
    <col min="8963" max="8963" width="3.21875" style="37" customWidth="1"/>
    <col min="8964" max="8964" width="4.33203125" style="37" customWidth="1"/>
    <col min="8965" max="8966" width="4.109375" style="37" customWidth="1"/>
    <col min="8967" max="8967" width="7.21875" style="37" customWidth="1"/>
    <col min="8968" max="8968" width="8.44140625" style="37" customWidth="1"/>
    <col min="8969" max="8969" width="7.6640625" style="37" customWidth="1"/>
    <col min="8970" max="8970" width="11.33203125" style="37" customWidth="1"/>
    <col min="8971" max="8971" width="1.88671875" style="37" customWidth="1"/>
    <col min="8972" max="8972" width="4.77734375" style="37" customWidth="1"/>
    <col min="8973" max="8974" width="8.44140625" style="37" customWidth="1"/>
    <col min="8975" max="9216" width="7.88671875" style="37"/>
    <col min="9217" max="9217" width="4.44140625" style="37" customWidth="1"/>
    <col min="9218" max="9218" width="28.6640625" style="37" customWidth="1"/>
    <col min="9219" max="9219" width="3.21875" style="37" customWidth="1"/>
    <col min="9220" max="9220" width="4.33203125" style="37" customWidth="1"/>
    <col min="9221" max="9222" width="4.109375" style="37" customWidth="1"/>
    <col min="9223" max="9223" width="7.21875" style="37" customWidth="1"/>
    <col min="9224" max="9224" width="8.44140625" style="37" customWidth="1"/>
    <col min="9225" max="9225" width="7.6640625" style="37" customWidth="1"/>
    <col min="9226" max="9226" width="11.33203125" style="37" customWidth="1"/>
    <col min="9227" max="9227" width="1.88671875" style="37" customWidth="1"/>
    <col min="9228" max="9228" width="4.77734375" style="37" customWidth="1"/>
    <col min="9229" max="9230" width="8.44140625" style="37" customWidth="1"/>
    <col min="9231" max="9472" width="7.88671875" style="37"/>
    <col min="9473" max="9473" width="4.44140625" style="37" customWidth="1"/>
    <col min="9474" max="9474" width="28.6640625" style="37" customWidth="1"/>
    <col min="9475" max="9475" width="3.21875" style="37" customWidth="1"/>
    <col min="9476" max="9476" width="4.33203125" style="37" customWidth="1"/>
    <col min="9477" max="9478" width="4.109375" style="37" customWidth="1"/>
    <col min="9479" max="9479" width="7.21875" style="37" customWidth="1"/>
    <col min="9480" max="9480" width="8.44140625" style="37" customWidth="1"/>
    <col min="9481" max="9481" width="7.6640625" style="37" customWidth="1"/>
    <col min="9482" max="9482" width="11.33203125" style="37" customWidth="1"/>
    <col min="9483" max="9483" width="1.88671875" style="37" customWidth="1"/>
    <col min="9484" max="9484" width="4.77734375" style="37" customWidth="1"/>
    <col min="9485" max="9486" width="8.44140625" style="37" customWidth="1"/>
    <col min="9487" max="9728" width="7.88671875" style="37"/>
    <col min="9729" max="9729" width="4.44140625" style="37" customWidth="1"/>
    <col min="9730" max="9730" width="28.6640625" style="37" customWidth="1"/>
    <col min="9731" max="9731" width="3.21875" style="37" customWidth="1"/>
    <col min="9732" max="9732" width="4.33203125" style="37" customWidth="1"/>
    <col min="9733" max="9734" width="4.109375" style="37" customWidth="1"/>
    <col min="9735" max="9735" width="7.21875" style="37" customWidth="1"/>
    <col min="9736" max="9736" width="8.44140625" style="37" customWidth="1"/>
    <col min="9737" max="9737" width="7.6640625" style="37" customWidth="1"/>
    <col min="9738" max="9738" width="11.33203125" style="37" customWidth="1"/>
    <col min="9739" max="9739" width="1.88671875" style="37" customWidth="1"/>
    <col min="9740" max="9740" width="4.77734375" style="37" customWidth="1"/>
    <col min="9741" max="9742" width="8.44140625" style="37" customWidth="1"/>
    <col min="9743" max="9984" width="7.88671875" style="37"/>
    <col min="9985" max="9985" width="4.44140625" style="37" customWidth="1"/>
    <col min="9986" max="9986" width="28.6640625" style="37" customWidth="1"/>
    <col min="9987" max="9987" width="3.21875" style="37" customWidth="1"/>
    <col min="9988" max="9988" width="4.33203125" style="37" customWidth="1"/>
    <col min="9989" max="9990" width="4.109375" style="37" customWidth="1"/>
    <col min="9991" max="9991" width="7.21875" style="37" customWidth="1"/>
    <col min="9992" max="9992" width="8.44140625" style="37" customWidth="1"/>
    <col min="9993" max="9993" width="7.6640625" style="37" customWidth="1"/>
    <col min="9994" max="9994" width="11.33203125" style="37" customWidth="1"/>
    <col min="9995" max="9995" width="1.88671875" style="37" customWidth="1"/>
    <col min="9996" max="9996" width="4.77734375" style="37" customWidth="1"/>
    <col min="9997" max="9998" width="8.44140625" style="37" customWidth="1"/>
    <col min="9999" max="10240" width="7.88671875" style="37"/>
    <col min="10241" max="10241" width="4.44140625" style="37" customWidth="1"/>
    <col min="10242" max="10242" width="28.6640625" style="37" customWidth="1"/>
    <col min="10243" max="10243" width="3.21875" style="37" customWidth="1"/>
    <col min="10244" max="10244" width="4.33203125" style="37" customWidth="1"/>
    <col min="10245" max="10246" width="4.109375" style="37" customWidth="1"/>
    <col min="10247" max="10247" width="7.21875" style="37" customWidth="1"/>
    <col min="10248" max="10248" width="8.44140625" style="37" customWidth="1"/>
    <col min="10249" max="10249" width="7.6640625" style="37" customWidth="1"/>
    <col min="10250" max="10250" width="11.33203125" style="37" customWidth="1"/>
    <col min="10251" max="10251" width="1.88671875" style="37" customWidth="1"/>
    <col min="10252" max="10252" width="4.77734375" style="37" customWidth="1"/>
    <col min="10253" max="10254" width="8.44140625" style="37" customWidth="1"/>
    <col min="10255" max="10496" width="7.88671875" style="37"/>
    <col min="10497" max="10497" width="4.44140625" style="37" customWidth="1"/>
    <col min="10498" max="10498" width="28.6640625" style="37" customWidth="1"/>
    <col min="10499" max="10499" width="3.21875" style="37" customWidth="1"/>
    <col min="10500" max="10500" width="4.33203125" style="37" customWidth="1"/>
    <col min="10501" max="10502" width="4.109375" style="37" customWidth="1"/>
    <col min="10503" max="10503" width="7.21875" style="37" customWidth="1"/>
    <col min="10504" max="10504" width="8.44140625" style="37" customWidth="1"/>
    <col min="10505" max="10505" width="7.6640625" style="37" customWidth="1"/>
    <col min="10506" max="10506" width="11.33203125" style="37" customWidth="1"/>
    <col min="10507" max="10507" width="1.88671875" style="37" customWidth="1"/>
    <col min="10508" max="10508" width="4.77734375" style="37" customWidth="1"/>
    <col min="10509" max="10510" width="8.44140625" style="37" customWidth="1"/>
    <col min="10511" max="10752" width="7.88671875" style="37"/>
    <col min="10753" max="10753" width="4.44140625" style="37" customWidth="1"/>
    <col min="10754" max="10754" width="28.6640625" style="37" customWidth="1"/>
    <col min="10755" max="10755" width="3.21875" style="37" customWidth="1"/>
    <col min="10756" max="10756" width="4.33203125" style="37" customWidth="1"/>
    <col min="10757" max="10758" width="4.109375" style="37" customWidth="1"/>
    <col min="10759" max="10759" width="7.21875" style="37" customWidth="1"/>
    <col min="10760" max="10760" width="8.44140625" style="37" customWidth="1"/>
    <col min="10761" max="10761" width="7.6640625" style="37" customWidth="1"/>
    <col min="10762" max="10762" width="11.33203125" style="37" customWidth="1"/>
    <col min="10763" max="10763" width="1.88671875" style="37" customWidth="1"/>
    <col min="10764" max="10764" width="4.77734375" style="37" customWidth="1"/>
    <col min="10765" max="10766" width="8.44140625" style="37" customWidth="1"/>
    <col min="10767" max="11008" width="7.88671875" style="37"/>
    <col min="11009" max="11009" width="4.44140625" style="37" customWidth="1"/>
    <col min="11010" max="11010" width="28.6640625" style="37" customWidth="1"/>
    <col min="11011" max="11011" width="3.21875" style="37" customWidth="1"/>
    <col min="11012" max="11012" width="4.33203125" style="37" customWidth="1"/>
    <col min="11013" max="11014" width="4.109375" style="37" customWidth="1"/>
    <col min="11015" max="11015" width="7.21875" style="37" customWidth="1"/>
    <col min="11016" max="11016" width="8.44140625" style="37" customWidth="1"/>
    <col min="11017" max="11017" width="7.6640625" style="37" customWidth="1"/>
    <col min="11018" max="11018" width="11.33203125" style="37" customWidth="1"/>
    <col min="11019" max="11019" width="1.88671875" style="37" customWidth="1"/>
    <col min="11020" max="11020" width="4.77734375" style="37" customWidth="1"/>
    <col min="11021" max="11022" width="8.44140625" style="37" customWidth="1"/>
    <col min="11023" max="11264" width="7.88671875" style="37"/>
    <col min="11265" max="11265" width="4.44140625" style="37" customWidth="1"/>
    <col min="11266" max="11266" width="28.6640625" style="37" customWidth="1"/>
    <col min="11267" max="11267" width="3.21875" style="37" customWidth="1"/>
    <col min="11268" max="11268" width="4.33203125" style="37" customWidth="1"/>
    <col min="11269" max="11270" width="4.109375" style="37" customWidth="1"/>
    <col min="11271" max="11271" width="7.21875" style="37" customWidth="1"/>
    <col min="11272" max="11272" width="8.44140625" style="37" customWidth="1"/>
    <col min="11273" max="11273" width="7.6640625" style="37" customWidth="1"/>
    <col min="11274" max="11274" width="11.33203125" style="37" customWidth="1"/>
    <col min="11275" max="11275" width="1.88671875" style="37" customWidth="1"/>
    <col min="11276" max="11276" width="4.77734375" style="37" customWidth="1"/>
    <col min="11277" max="11278" width="8.44140625" style="37" customWidth="1"/>
    <col min="11279" max="11520" width="7.88671875" style="37"/>
    <col min="11521" max="11521" width="4.44140625" style="37" customWidth="1"/>
    <col min="11522" max="11522" width="28.6640625" style="37" customWidth="1"/>
    <col min="11523" max="11523" width="3.21875" style="37" customWidth="1"/>
    <col min="11524" max="11524" width="4.33203125" style="37" customWidth="1"/>
    <col min="11525" max="11526" width="4.109375" style="37" customWidth="1"/>
    <col min="11527" max="11527" width="7.21875" style="37" customWidth="1"/>
    <col min="11528" max="11528" width="8.44140625" style="37" customWidth="1"/>
    <col min="11529" max="11529" width="7.6640625" style="37" customWidth="1"/>
    <col min="11530" max="11530" width="11.33203125" style="37" customWidth="1"/>
    <col min="11531" max="11531" width="1.88671875" style="37" customWidth="1"/>
    <col min="11532" max="11532" width="4.77734375" style="37" customWidth="1"/>
    <col min="11533" max="11534" width="8.44140625" style="37" customWidth="1"/>
    <col min="11535" max="11776" width="7.88671875" style="37"/>
    <col min="11777" max="11777" width="4.44140625" style="37" customWidth="1"/>
    <col min="11778" max="11778" width="28.6640625" style="37" customWidth="1"/>
    <col min="11779" max="11779" width="3.21875" style="37" customWidth="1"/>
    <col min="11780" max="11780" width="4.33203125" style="37" customWidth="1"/>
    <col min="11781" max="11782" width="4.109375" style="37" customWidth="1"/>
    <col min="11783" max="11783" width="7.21875" style="37" customWidth="1"/>
    <col min="11784" max="11784" width="8.44140625" style="37" customWidth="1"/>
    <col min="11785" max="11785" width="7.6640625" style="37" customWidth="1"/>
    <col min="11786" max="11786" width="11.33203125" style="37" customWidth="1"/>
    <col min="11787" max="11787" width="1.88671875" style="37" customWidth="1"/>
    <col min="11788" max="11788" width="4.77734375" style="37" customWidth="1"/>
    <col min="11789" max="11790" width="8.44140625" style="37" customWidth="1"/>
    <col min="11791" max="12032" width="7.88671875" style="37"/>
    <col min="12033" max="12033" width="4.44140625" style="37" customWidth="1"/>
    <col min="12034" max="12034" width="28.6640625" style="37" customWidth="1"/>
    <col min="12035" max="12035" width="3.21875" style="37" customWidth="1"/>
    <col min="12036" max="12036" width="4.33203125" style="37" customWidth="1"/>
    <col min="12037" max="12038" width="4.109375" style="37" customWidth="1"/>
    <col min="12039" max="12039" width="7.21875" style="37" customWidth="1"/>
    <col min="12040" max="12040" width="8.44140625" style="37" customWidth="1"/>
    <col min="12041" max="12041" width="7.6640625" style="37" customWidth="1"/>
    <col min="12042" max="12042" width="11.33203125" style="37" customWidth="1"/>
    <col min="12043" max="12043" width="1.88671875" style="37" customWidth="1"/>
    <col min="12044" max="12044" width="4.77734375" style="37" customWidth="1"/>
    <col min="12045" max="12046" width="8.44140625" style="37" customWidth="1"/>
    <col min="12047" max="12288" width="7.88671875" style="37"/>
    <col min="12289" max="12289" width="4.44140625" style="37" customWidth="1"/>
    <col min="12290" max="12290" width="28.6640625" style="37" customWidth="1"/>
    <col min="12291" max="12291" width="3.21875" style="37" customWidth="1"/>
    <col min="12292" max="12292" width="4.33203125" style="37" customWidth="1"/>
    <col min="12293" max="12294" width="4.109375" style="37" customWidth="1"/>
    <col min="12295" max="12295" width="7.21875" style="37" customWidth="1"/>
    <col min="12296" max="12296" width="8.44140625" style="37" customWidth="1"/>
    <col min="12297" max="12297" width="7.6640625" style="37" customWidth="1"/>
    <col min="12298" max="12298" width="11.33203125" style="37" customWidth="1"/>
    <col min="12299" max="12299" width="1.88671875" style="37" customWidth="1"/>
    <col min="12300" max="12300" width="4.77734375" style="37" customWidth="1"/>
    <col min="12301" max="12302" width="8.44140625" style="37" customWidth="1"/>
    <col min="12303" max="12544" width="7.88671875" style="37"/>
    <col min="12545" max="12545" width="4.44140625" style="37" customWidth="1"/>
    <col min="12546" max="12546" width="28.6640625" style="37" customWidth="1"/>
    <col min="12547" max="12547" width="3.21875" style="37" customWidth="1"/>
    <col min="12548" max="12548" width="4.33203125" style="37" customWidth="1"/>
    <col min="12549" max="12550" width="4.109375" style="37" customWidth="1"/>
    <col min="12551" max="12551" width="7.21875" style="37" customWidth="1"/>
    <col min="12552" max="12552" width="8.44140625" style="37" customWidth="1"/>
    <col min="12553" max="12553" width="7.6640625" style="37" customWidth="1"/>
    <col min="12554" max="12554" width="11.33203125" style="37" customWidth="1"/>
    <col min="12555" max="12555" width="1.88671875" style="37" customWidth="1"/>
    <col min="12556" max="12556" width="4.77734375" style="37" customWidth="1"/>
    <col min="12557" max="12558" width="8.44140625" style="37" customWidth="1"/>
    <col min="12559" max="12800" width="7.88671875" style="37"/>
    <col min="12801" max="12801" width="4.44140625" style="37" customWidth="1"/>
    <col min="12802" max="12802" width="28.6640625" style="37" customWidth="1"/>
    <col min="12803" max="12803" width="3.21875" style="37" customWidth="1"/>
    <col min="12804" max="12804" width="4.33203125" style="37" customWidth="1"/>
    <col min="12805" max="12806" width="4.109375" style="37" customWidth="1"/>
    <col min="12807" max="12807" width="7.21875" style="37" customWidth="1"/>
    <col min="12808" max="12808" width="8.44140625" style="37" customWidth="1"/>
    <col min="12809" max="12809" width="7.6640625" style="37" customWidth="1"/>
    <col min="12810" max="12810" width="11.33203125" style="37" customWidth="1"/>
    <col min="12811" max="12811" width="1.88671875" style="37" customWidth="1"/>
    <col min="12812" max="12812" width="4.77734375" style="37" customWidth="1"/>
    <col min="12813" max="12814" width="8.44140625" style="37" customWidth="1"/>
    <col min="12815" max="13056" width="7.88671875" style="37"/>
    <col min="13057" max="13057" width="4.44140625" style="37" customWidth="1"/>
    <col min="13058" max="13058" width="28.6640625" style="37" customWidth="1"/>
    <col min="13059" max="13059" width="3.21875" style="37" customWidth="1"/>
    <col min="13060" max="13060" width="4.33203125" style="37" customWidth="1"/>
    <col min="13061" max="13062" width="4.109375" style="37" customWidth="1"/>
    <col min="13063" max="13063" width="7.21875" style="37" customWidth="1"/>
    <col min="13064" max="13064" width="8.44140625" style="37" customWidth="1"/>
    <col min="13065" max="13065" width="7.6640625" style="37" customWidth="1"/>
    <col min="13066" max="13066" width="11.33203125" style="37" customWidth="1"/>
    <col min="13067" max="13067" width="1.88671875" style="37" customWidth="1"/>
    <col min="13068" max="13068" width="4.77734375" style="37" customWidth="1"/>
    <col min="13069" max="13070" width="8.44140625" style="37" customWidth="1"/>
    <col min="13071" max="13312" width="7.88671875" style="37"/>
    <col min="13313" max="13313" width="4.44140625" style="37" customWidth="1"/>
    <col min="13314" max="13314" width="28.6640625" style="37" customWidth="1"/>
    <col min="13315" max="13315" width="3.21875" style="37" customWidth="1"/>
    <col min="13316" max="13316" width="4.33203125" style="37" customWidth="1"/>
    <col min="13317" max="13318" width="4.109375" style="37" customWidth="1"/>
    <col min="13319" max="13319" width="7.21875" style="37" customWidth="1"/>
    <col min="13320" max="13320" width="8.44140625" style="37" customWidth="1"/>
    <col min="13321" max="13321" width="7.6640625" style="37" customWidth="1"/>
    <col min="13322" max="13322" width="11.33203125" style="37" customWidth="1"/>
    <col min="13323" max="13323" width="1.88671875" style="37" customWidth="1"/>
    <col min="13324" max="13324" width="4.77734375" style="37" customWidth="1"/>
    <col min="13325" max="13326" width="8.44140625" style="37" customWidth="1"/>
    <col min="13327" max="13568" width="7.88671875" style="37"/>
    <col min="13569" max="13569" width="4.44140625" style="37" customWidth="1"/>
    <col min="13570" max="13570" width="28.6640625" style="37" customWidth="1"/>
    <col min="13571" max="13571" width="3.21875" style="37" customWidth="1"/>
    <col min="13572" max="13572" width="4.33203125" style="37" customWidth="1"/>
    <col min="13573" max="13574" width="4.109375" style="37" customWidth="1"/>
    <col min="13575" max="13575" width="7.21875" style="37" customWidth="1"/>
    <col min="13576" max="13576" width="8.44140625" style="37" customWidth="1"/>
    <col min="13577" max="13577" width="7.6640625" style="37" customWidth="1"/>
    <col min="13578" max="13578" width="11.33203125" style="37" customWidth="1"/>
    <col min="13579" max="13579" width="1.88671875" style="37" customWidth="1"/>
    <col min="13580" max="13580" width="4.77734375" style="37" customWidth="1"/>
    <col min="13581" max="13582" width="8.44140625" style="37" customWidth="1"/>
    <col min="13583" max="13824" width="7.88671875" style="37"/>
    <col min="13825" max="13825" width="4.44140625" style="37" customWidth="1"/>
    <col min="13826" max="13826" width="28.6640625" style="37" customWidth="1"/>
    <col min="13827" max="13827" width="3.21875" style="37" customWidth="1"/>
    <col min="13828" max="13828" width="4.33203125" style="37" customWidth="1"/>
    <col min="13829" max="13830" width="4.109375" style="37" customWidth="1"/>
    <col min="13831" max="13831" width="7.21875" style="37" customWidth="1"/>
    <col min="13832" max="13832" width="8.44140625" style="37" customWidth="1"/>
    <col min="13833" max="13833" width="7.6640625" style="37" customWidth="1"/>
    <col min="13834" max="13834" width="11.33203125" style="37" customWidth="1"/>
    <col min="13835" max="13835" width="1.88671875" style="37" customWidth="1"/>
    <col min="13836" max="13836" width="4.77734375" style="37" customWidth="1"/>
    <col min="13837" max="13838" width="8.44140625" style="37" customWidth="1"/>
    <col min="13839" max="14080" width="7.88671875" style="37"/>
    <col min="14081" max="14081" width="4.44140625" style="37" customWidth="1"/>
    <col min="14082" max="14082" width="28.6640625" style="37" customWidth="1"/>
    <col min="14083" max="14083" width="3.21875" style="37" customWidth="1"/>
    <col min="14084" max="14084" width="4.33203125" style="37" customWidth="1"/>
    <col min="14085" max="14086" width="4.109375" style="37" customWidth="1"/>
    <col min="14087" max="14087" width="7.21875" style="37" customWidth="1"/>
    <col min="14088" max="14088" width="8.44140625" style="37" customWidth="1"/>
    <col min="14089" max="14089" width="7.6640625" style="37" customWidth="1"/>
    <col min="14090" max="14090" width="11.33203125" style="37" customWidth="1"/>
    <col min="14091" max="14091" width="1.88671875" style="37" customWidth="1"/>
    <col min="14092" max="14092" width="4.77734375" style="37" customWidth="1"/>
    <col min="14093" max="14094" width="8.44140625" style="37" customWidth="1"/>
    <col min="14095" max="14336" width="7.88671875" style="37"/>
    <col min="14337" max="14337" width="4.44140625" style="37" customWidth="1"/>
    <col min="14338" max="14338" width="28.6640625" style="37" customWidth="1"/>
    <col min="14339" max="14339" width="3.21875" style="37" customWidth="1"/>
    <col min="14340" max="14340" width="4.33203125" style="37" customWidth="1"/>
    <col min="14341" max="14342" width="4.109375" style="37" customWidth="1"/>
    <col min="14343" max="14343" width="7.21875" style="37" customWidth="1"/>
    <col min="14344" max="14344" width="8.44140625" style="37" customWidth="1"/>
    <col min="14345" max="14345" width="7.6640625" style="37" customWidth="1"/>
    <col min="14346" max="14346" width="11.33203125" style="37" customWidth="1"/>
    <col min="14347" max="14347" width="1.88671875" style="37" customWidth="1"/>
    <col min="14348" max="14348" width="4.77734375" style="37" customWidth="1"/>
    <col min="14349" max="14350" width="8.44140625" style="37" customWidth="1"/>
    <col min="14351" max="14592" width="7.88671875" style="37"/>
    <col min="14593" max="14593" width="4.44140625" style="37" customWidth="1"/>
    <col min="14594" max="14594" width="28.6640625" style="37" customWidth="1"/>
    <col min="14595" max="14595" width="3.21875" style="37" customWidth="1"/>
    <col min="14596" max="14596" width="4.33203125" style="37" customWidth="1"/>
    <col min="14597" max="14598" width="4.109375" style="37" customWidth="1"/>
    <col min="14599" max="14599" width="7.21875" style="37" customWidth="1"/>
    <col min="14600" max="14600" width="8.44140625" style="37" customWidth="1"/>
    <col min="14601" max="14601" width="7.6640625" style="37" customWidth="1"/>
    <col min="14602" max="14602" width="11.33203125" style="37" customWidth="1"/>
    <col min="14603" max="14603" width="1.88671875" style="37" customWidth="1"/>
    <col min="14604" max="14604" width="4.77734375" style="37" customWidth="1"/>
    <col min="14605" max="14606" width="8.44140625" style="37" customWidth="1"/>
    <col min="14607" max="14848" width="7.88671875" style="37"/>
    <col min="14849" max="14849" width="4.44140625" style="37" customWidth="1"/>
    <col min="14850" max="14850" width="28.6640625" style="37" customWidth="1"/>
    <col min="14851" max="14851" width="3.21875" style="37" customWidth="1"/>
    <col min="14852" max="14852" width="4.33203125" style="37" customWidth="1"/>
    <col min="14853" max="14854" width="4.109375" style="37" customWidth="1"/>
    <col min="14855" max="14855" width="7.21875" style="37" customWidth="1"/>
    <col min="14856" max="14856" width="8.44140625" style="37" customWidth="1"/>
    <col min="14857" max="14857" width="7.6640625" style="37" customWidth="1"/>
    <col min="14858" max="14858" width="11.33203125" style="37" customWidth="1"/>
    <col min="14859" max="14859" width="1.88671875" style="37" customWidth="1"/>
    <col min="14860" max="14860" width="4.77734375" style="37" customWidth="1"/>
    <col min="14861" max="14862" width="8.44140625" style="37" customWidth="1"/>
    <col min="14863" max="15104" width="7.88671875" style="37"/>
    <col min="15105" max="15105" width="4.44140625" style="37" customWidth="1"/>
    <col min="15106" max="15106" width="28.6640625" style="37" customWidth="1"/>
    <col min="15107" max="15107" width="3.21875" style="37" customWidth="1"/>
    <col min="15108" max="15108" width="4.33203125" style="37" customWidth="1"/>
    <col min="15109" max="15110" width="4.109375" style="37" customWidth="1"/>
    <col min="15111" max="15111" width="7.21875" style="37" customWidth="1"/>
    <col min="15112" max="15112" width="8.44140625" style="37" customWidth="1"/>
    <col min="15113" max="15113" width="7.6640625" style="37" customWidth="1"/>
    <col min="15114" max="15114" width="11.33203125" style="37" customWidth="1"/>
    <col min="15115" max="15115" width="1.88671875" style="37" customWidth="1"/>
    <col min="15116" max="15116" width="4.77734375" style="37" customWidth="1"/>
    <col min="15117" max="15118" width="8.44140625" style="37" customWidth="1"/>
    <col min="15119" max="15360" width="7.88671875" style="37"/>
    <col min="15361" max="15361" width="4.44140625" style="37" customWidth="1"/>
    <col min="15362" max="15362" width="28.6640625" style="37" customWidth="1"/>
    <col min="15363" max="15363" width="3.21875" style="37" customWidth="1"/>
    <col min="15364" max="15364" width="4.33203125" style="37" customWidth="1"/>
    <col min="15365" max="15366" width="4.109375" style="37" customWidth="1"/>
    <col min="15367" max="15367" width="7.21875" style="37" customWidth="1"/>
    <col min="15368" max="15368" width="8.44140625" style="37" customWidth="1"/>
    <col min="15369" max="15369" width="7.6640625" style="37" customWidth="1"/>
    <col min="15370" max="15370" width="11.33203125" style="37" customWidth="1"/>
    <col min="15371" max="15371" width="1.88671875" style="37" customWidth="1"/>
    <col min="15372" max="15372" width="4.77734375" style="37" customWidth="1"/>
    <col min="15373" max="15374" width="8.44140625" style="37" customWidth="1"/>
    <col min="15375" max="15616" width="7.88671875" style="37"/>
    <col min="15617" max="15617" width="4.44140625" style="37" customWidth="1"/>
    <col min="15618" max="15618" width="28.6640625" style="37" customWidth="1"/>
    <col min="15619" max="15619" width="3.21875" style="37" customWidth="1"/>
    <col min="15620" max="15620" width="4.33203125" style="37" customWidth="1"/>
    <col min="15621" max="15622" width="4.109375" style="37" customWidth="1"/>
    <col min="15623" max="15623" width="7.21875" style="37" customWidth="1"/>
    <col min="15624" max="15624" width="8.44140625" style="37" customWidth="1"/>
    <col min="15625" max="15625" width="7.6640625" style="37" customWidth="1"/>
    <col min="15626" max="15626" width="11.33203125" style="37" customWidth="1"/>
    <col min="15627" max="15627" width="1.88671875" style="37" customWidth="1"/>
    <col min="15628" max="15628" width="4.77734375" style="37" customWidth="1"/>
    <col min="15629" max="15630" width="8.44140625" style="37" customWidth="1"/>
    <col min="15631" max="15872" width="7.88671875" style="37"/>
    <col min="15873" max="15873" width="4.44140625" style="37" customWidth="1"/>
    <col min="15874" max="15874" width="28.6640625" style="37" customWidth="1"/>
    <col min="15875" max="15875" width="3.21875" style="37" customWidth="1"/>
    <col min="15876" max="15876" width="4.33203125" style="37" customWidth="1"/>
    <col min="15877" max="15878" width="4.109375" style="37" customWidth="1"/>
    <col min="15879" max="15879" width="7.21875" style="37" customWidth="1"/>
    <col min="15880" max="15880" width="8.44140625" style="37" customWidth="1"/>
    <col min="15881" max="15881" width="7.6640625" style="37" customWidth="1"/>
    <col min="15882" max="15882" width="11.33203125" style="37" customWidth="1"/>
    <col min="15883" max="15883" width="1.88671875" style="37" customWidth="1"/>
    <col min="15884" max="15884" width="4.77734375" style="37" customWidth="1"/>
    <col min="15885" max="15886" width="8.44140625" style="37" customWidth="1"/>
    <col min="15887" max="16128" width="7.88671875" style="37"/>
    <col min="16129" max="16129" width="4.44140625" style="37" customWidth="1"/>
    <col min="16130" max="16130" width="28.6640625" style="37" customWidth="1"/>
    <col min="16131" max="16131" width="3.21875" style="37" customWidth="1"/>
    <col min="16132" max="16132" width="4.33203125" style="37" customWidth="1"/>
    <col min="16133" max="16134" width="4.109375" style="37" customWidth="1"/>
    <col min="16135" max="16135" width="7.21875" style="37" customWidth="1"/>
    <col min="16136" max="16136" width="8.44140625" style="37" customWidth="1"/>
    <col min="16137" max="16137" width="7.6640625" style="37" customWidth="1"/>
    <col min="16138" max="16138" width="11.33203125" style="37" customWidth="1"/>
    <col min="16139" max="16139" width="1.88671875" style="37" customWidth="1"/>
    <col min="16140" max="16140" width="4.77734375" style="37" customWidth="1"/>
    <col min="16141" max="16142" width="8.44140625" style="37" customWidth="1"/>
    <col min="16143" max="16384" width="7.88671875" style="37"/>
  </cols>
  <sheetData>
    <row r="1" spans="1:14" ht="24.6">
      <c r="A1" s="600" t="s">
        <v>162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176" t="s">
        <v>298</v>
      </c>
      <c r="N1" s="36"/>
    </row>
    <row r="3" spans="1:14">
      <c r="A3" s="38" t="s">
        <v>163</v>
      </c>
      <c r="B3" s="39" t="s">
        <v>164</v>
      </c>
      <c r="C3" s="39"/>
      <c r="D3" s="40"/>
      <c r="E3" s="41" t="s">
        <v>165</v>
      </c>
      <c r="F3" s="41" t="s">
        <v>166</v>
      </c>
      <c r="G3" s="42" t="s">
        <v>167</v>
      </c>
      <c r="H3" s="43" t="s">
        <v>168</v>
      </c>
      <c r="I3" s="40" t="s">
        <v>169</v>
      </c>
      <c r="J3" s="42" t="s">
        <v>170</v>
      </c>
      <c r="K3" s="39"/>
      <c r="L3" s="44"/>
      <c r="M3" s="45"/>
      <c r="N3" s="45"/>
    </row>
    <row r="4" spans="1:14">
      <c r="A4" s="46"/>
      <c r="B4" s="47"/>
      <c r="C4" s="47"/>
      <c r="D4" s="48"/>
      <c r="E4" s="49"/>
      <c r="F4" s="49"/>
      <c r="G4" s="50" t="s">
        <v>171</v>
      </c>
      <c r="H4" s="51" t="s">
        <v>171</v>
      </c>
      <c r="I4" s="48" t="s">
        <v>171</v>
      </c>
      <c r="J4" s="50"/>
      <c r="K4" s="47"/>
      <c r="L4" s="52"/>
      <c r="M4" s="45"/>
      <c r="N4" s="45"/>
    </row>
    <row r="5" spans="1:14">
      <c r="A5" s="53"/>
      <c r="B5" s="54"/>
      <c r="C5" s="55"/>
      <c r="D5" s="55"/>
      <c r="E5" s="56"/>
      <c r="F5" s="56"/>
      <c r="G5" s="57"/>
      <c r="H5" s="58"/>
      <c r="I5" s="54"/>
      <c r="J5" s="59"/>
      <c r="K5" s="55"/>
      <c r="L5" s="60"/>
      <c r="M5" s="45"/>
      <c r="N5" s="45"/>
    </row>
    <row r="6" spans="1:14">
      <c r="A6" s="61"/>
      <c r="B6" s="62" t="s">
        <v>172</v>
      </c>
      <c r="C6" s="63"/>
      <c r="D6" s="63"/>
      <c r="E6" s="64"/>
      <c r="F6" s="64"/>
      <c r="G6" s="63"/>
      <c r="H6" s="65">
        <f>H8+H10</f>
        <v>3666475</v>
      </c>
      <c r="I6" s="62"/>
      <c r="J6" s="66"/>
      <c r="K6" s="63"/>
      <c r="L6" s="67"/>
      <c r="M6" s="45"/>
      <c r="N6" s="45"/>
    </row>
    <row r="7" spans="1:14">
      <c r="A7" s="61"/>
      <c r="B7" s="62"/>
      <c r="C7" s="63"/>
      <c r="D7" s="63"/>
      <c r="E7" s="64"/>
      <c r="F7" s="64"/>
      <c r="G7" s="68"/>
      <c r="H7" s="69"/>
      <c r="I7" s="62"/>
      <c r="J7" s="70"/>
      <c r="K7" s="63"/>
      <c r="L7" s="67"/>
      <c r="M7" s="45"/>
      <c r="N7" s="214"/>
    </row>
    <row r="8" spans="1:14">
      <c r="A8" s="71" t="s">
        <v>173</v>
      </c>
      <c r="B8" s="72" t="s">
        <v>174</v>
      </c>
      <c r="C8" s="73"/>
      <c r="D8" s="73"/>
      <c r="E8" s="74"/>
      <c r="F8" s="74"/>
      <c r="G8" s="75"/>
      <c r="H8" s="76">
        <f>成本分析!D3*1.14</f>
        <v>0</v>
      </c>
      <c r="I8" s="77"/>
      <c r="J8" s="70"/>
      <c r="K8" s="73"/>
      <c r="L8" s="78"/>
      <c r="M8" s="45"/>
      <c r="N8" s="214"/>
    </row>
    <row r="9" spans="1:14">
      <c r="A9" s="71"/>
      <c r="B9" s="77"/>
      <c r="C9" s="73"/>
      <c r="D9" s="73"/>
      <c r="E9" s="74"/>
      <c r="F9" s="74"/>
      <c r="G9" s="75"/>
      <c r="H9" s="65"/>
      <c r="I9" s="77"/>
      <c r="J9" s="79">
        <f>$H$8</f>
        <v>0</v>
      </c>
      <c r="K9" s="73"/>
      <c r="L9" s="78"/>
      <c r="M9" s="45"/>
      <c r="N9" s="214"/>
    </row>
    <row r="10" spans="1:14">
      <c r="A10" s="71" t="s">
        <v>175</v>
      </c>
      <c r="B10" s="72" t="s">
        <v>176</v>
      </c>
      <c r="C10" s="63"/>
      <c r="D10" s="63"/>
      <c r="E10" s="64"/>
      <c r="F10" s="64"/>
      <c r="G10" s="63"/>
      <c r="H10" s="69">
        <f>SUM(I12:I124)</f>
        <v>3666475</v>
      </c>
      <c r="I10" s="63"/>
      <c r="J10" s="80"/>
      <c r="K10" s="63"/>
      <c r="L10" s="67"/>
      <c r="M10" s="45">
        <f>100000*2*15</f>
        <v>3000000</v>
      </c>
      <c r="N10" s="214"/>
    </row>
    <row r="11" spans="1:14">
      <c r="A11" s="61"/>
      <c r="B11" s="81"/>
      <c r="C11" s="63"/>
      <c r="D11" s="63"/>
      <c r="E11" s="64"/>
      <c r="F11" s="64"/>
      <c r="G11" s="63"/>
      <c r="H11" s="69"/>
      <c r="I11" s="63"/>
      <c r="J11" s="70"/>
      <c r="K11" s="63"/>
      <c r="L11" s="67"/>
      <c r="M11" s="45"/>
      <c r="N11" s="45"/>
    </row>
    <row r="12" spans="1:14">
      <c r="A12" s="82" t="s">
        <v>177</v>
      </c>
      <c r="B12" s="83" t="s">
        <v>178</v>
      </c>
      <c r="C12" s="601" t="s">
        <v>179</v>
      </c>
      <c r="D12" s="602"/>
      <c r="E12" s="84">
        <v>2</v>
      </c>
      <c r="F12" s="84" t="s">
        <v>180</v>
      </c>
      <c r="G12" s="85"/>
      <c r="H12" s="86"/>
      <c r="I12" s="87">
        <f>SUM(H14:H33)</f>
        <v>2595000</v>
      </c>
      <c r="J12" s="85"/>
      <c r="K12" s="88"/>
      <c r="L12" s="89"/>
      <c r="M12" s="90"/>
      <c r="N12" s="90"/>
    </row>
    <row r="13" spans="1:14">
      <c r="A13" s="91"/>
      <c r="B13" s="92" t="s">
        <v>181</v>
      </c>
      <c r="C13" s="93">
        <v>15</v>
      </c>
      <c r="D13" s="94" t="s">
        <v>182</v>
      </c>
      <c r="E13" s="84"/>
      <c r="F13" s="84"/>
      <c r="G13" s="85"/>
      <c r="H13" s="86"/>
      <c r="I13" s="87"/>
      <c r="J13" s="85"/>
      <c r="K13" s="88"/>
      <c r="L13" s="89"/>
      <c r="M13" s="90"/>
      <c r="N13" s="90"/>
    </row>
    <row r="14" spans="1:14">
      <c r="A14" s="95"/>
      <c r="B14" s="96" t="s">
        <v>183</v>
      </c>
      <c r="C14" s="97"/>
      <c r="D14" s="98" t="s">
        <v>184</v>
      </c>
      <c r="E14" s="99" t="s">
        <v>185</v>
      </c>
      <c r="F14" s="99">
        <v>17</v>
      </c>
      <c r="G14" s="100">
        <v>130000</v>
      </c>
      <c r="H14" s="101">
        <f t="shared" ref="H14:H21" si="0">C14*F14*G14</f>
        <v>0</v>
      </c>
      <c r="I14" s="98"/>
      <c r="J14" s="100">
        <f>G14/1.35</f>
        <v>96296.296296296292</v>
      </c>
      <c r="K14" s="102"/>
      <c r="L14" s="103"/>
      <c r="M14" s="90"/>
      <c r="N14" s="90"/>
    </row>
    <row r="15" spans="1:14">
      <c r="A15" s="95"/>
      <c r="B15" s="104" t="s">
        <v>186</v>
      </c>
      <c r="C15" s="105">
        <v>1</v>
      </c>
      <c r="D15" s="98" t="s">
        <v>184</v>
      </c>
      <c r="E15" s="99" t="s">
        <v>185</v>
      </c>
      <c r="F15" s="99">
        <v>17</v>
      </c>
      <c r="G15" s="100">
        <v>90000</v>
      </c>
      <c r="H15" s="101">
        <f t="shared" si="0"/>
        <v>1530000</v>
      </c>
      <c r="I15" s="98"/>
      <c r="J15" s="100">
        <f t="shared" ref="J15:J26" si="1">G15/1.35</f>
        <v>66666.666666666657</v>
      </c>
      <c r="K15" s="102"/>
      <c r="L15" s="103"/>
      <c r="M15" s="90"/>
      <c r="N15" s="90"/>
    </row>
    <row r="16" spans="1:14">
      <c r="A16" s="95"/>
      <c r="B16" s="104" t="s">
        <v>187</v>
      </c>
      <c r="C16" s="105">
        <v>0</v>
      </c>
      <c r="D16" s="98" t="s">
        <v>184</v>
      </c>
      <c r="E16" s="99" t="s">
        <v>185</v>
      </c>
      <c r="F16" s="99">
        <v>17</v>
      </c>
      <c r="G16" s="100">
        <v>70000</v>
      </c>
      <c r="H16" s="101">
        <f t="shared" si="0"/>
        <v>0</v>
      </c>
      <c r="I16" s="98"/>
      <c r="J16" s="100">
        <f t="shared" si="1"/>
        <v>51851.851851851847</v>
      </c>
      <c r="K16" s="102"/>
      <c r="L16" s="103"/>
      <c r="M16" s="90"/>
      <c r="N16" s="90"/>
    </row>
    <row r="17" spans="1:18">
      <c r="A17" s="95"/>
      <c r="B17" s="104" t="s">
        <v>188</v>
      </c>
      <c r="C17" s="105">
        <v>0</v>
      </c>
      <c r="D17" s="98" t="s">
        <v>184</v>
      </c>
      <c r="E17" s="99" t="s">
        <v>185</v>
      </c>
      <c r="F17" s="99">
        <v>17</v>
      </c>
      <c r="G17" s="100">
        <v>60000</v>
      </c>
      <c r="H17" s="101">
        <f t="shared" si="0"/>
        <v>0</v>
      </c>
      <c r="I17" s="98"/>
      <c r="J17" s="100">
        <f t="shared" si="1"/>
        <v>44444.444444444438</v>
      </c>
      <c r="K17" s="102"/>
      <c r="L17" s="103"/>
      <c r="M17" s="90"/>
      <c r="N17" s="90"/>
    </row>
    <row r="18" spans="1:18">
      <c r="A18" s="95"/>
      <c r="B18" s="104" t="s">
        <v>189</v>
      </c>
      <c r="C18" s="105">
        <v>1</v>
      </c>
      <c r="D18" s="98" t="s">
        <v>184</v>
      </c>
      <c r="E18" s="99" t="s">
        <v>185</v>
      </c>
      <c r="F18" s="99">
        <v>17</v>
      </c>
      <c r="G18" s="100">
        <v>45000</v>
      </c>
      <c r="H18" s="101">
        <f t="shared" si="0"/>
        <v>765000</v>
      </c>
      <c r="I18" s="98"/>
      <c r="J18" s="100">
        <f t="shared" si="1"/>
        <v>33333.333333333328</v>
      </c>
      <c r="K18" s="102"/>
      <c r="L18" s="103"/>
      <c r="M18" s="90"/>
      <c r="N18" s="90"/>
    </row>
    <row r="19" spans="1:18">
      <c r="A19" s="95"/>
      <c r="B19" s="104" t="s">
        <v>190</v>
      </c>
      <c r="C19" s="105">
        <v>0</v>
      </c>
      <c r="D19" s="98" t="s">
        <v>184</v>
      </c>
      <c r="E19" s="99" t="s">
        <v>185</v>
      </c>
      <c r="F19" s="99">
        <v>17</v>
      </c>
      <c r="G19" s="100">
        <v>65000</v>
      </c>
      <c r="H19" s="101">
        <f t="shared" si="0"/>
        <v>0</v>
      </c>
      <c r="I19" s="98"/>
      <c r="J19" s="100">
        <f t="shared" si="1"/>
        <v>48148.148148148146</v>
      </c>
      <c r="K19" s="102"/>
      <c r="L19" s="103"/>
      <c r="M19" s="90"/>
      <c r="N19" s="90"/>
    </row>
    <row r="20" spans="1:18">
      <c r="A20" s="95"/>
      <c r="B20" s="104" t="s">
        <v>191</v>
      </c>
      <c r="C20" s="105">
        <v>0</v>
      </c>
      <c r="D20" s="98" t="s">
        <v>184</v>
      </c>
      <c r="E20" s="99" t="s">
        <v>185</v>
      </c>
      <c r="F20" s="99">
        <v>17</v>
      </c>
      <c r="G20" s="100">
        <v>50000</v>
      </c>
      <c r="H20" s="101">
        <f t="shared" si="0"/>
        <v>0</v>
      </c>
      <c r="I20" s="98"/>
      <c r="J20" s="100">
        <f t="shared" si="1"/>
        <v>37037.037037037036</v>
      </c>
      <c r="K20" s="102"/>
      <c r="L20" s="103"/>
      <c r="M20" s="90"/>
      <c r="N20" s="90"/>
    </row>
    <row r="21" spans="1:18">
      <c r="A21" s="95"/>
      <c r="B21" s="104" t="s">
        <v>192</v>
      </c>
      <c r="C21" s="105">
        <v>0</v>
      </c>
      <c r="D21" s="98" t="s">
        <v>184</v>
      </c>
      <c r="E21" s="99" t="s">
        <v>185</v>
      </c>
      <c r="F21" s="99">
        <v>17</v>
      </c>
      <c r="G21" s="100">
        <v>35000</v>
      </c>
      <c r="H21" s="101">
        <f t="shared" si="0"/>
        <v>0</v>
      </c>
      <c r="I21" s="98"/>
      <c r="J21" s="100">
        <f t="shared" si="1"/>
        <v>25925.925925925923</v>
      </c>
      <c r="K21" s="102"/>
      <c r="L21" s="103"/>
      <c r="M21" s="90"/>
      <c r="N21" s="90"/>
    </row>
    <row r="22" spans="1:18">
      <c r="A22" s="82"/>
      <c r="B22" s="106" t="s">
        <v>193</v>
      </c>
      <c r="C22" s="107"/>
      <c r="D22" s="87"/>
      <c r="E22" s="84"/>
      <c r="F22" s="84"/>
      <c r="G22" s="108"/>
      <c r="H22" s="109"/>
      <c r="I22" s="87"/>
      <c r="J22" s="100"/>
      <c r="K22" s="107"/>
      <c r="L22" s="110"/>
      <c r="M22" s="90"/>
      <c r="N22" s="90"/>
    </row>
    <row r="23" spans="1:18">
      <c r="A23" s="91"/>
      <c r="B23" s="111" t="s">
        <v>194</v>
      </c>
      <c r="C23" s="112">
        <f>C13</f>
        <v>15</v>
      </c>
      <c r="D23" s="87" t="s">
        <v>185</v>
      </c>
      <c r="E23" s="84"/>
      <c r="F23" s="84"/>
      <c r="G23" s="108"/>
      <c r="H23" s="109"/>
      <c r="I23" s="87"/>
      <c r="J23" s="100"/>
      <c r="K23" s="107"/>
      <c r="L23" s="110"/>
      <c r="M23" s="113"/>
      <c r="N23" s="113"/>
    </row>
    <row r="24" spans="1:18">
      <c r="A24" s="91"/>
      <c r="B24" s="114" t="s">
        <v>195</v>
      </c>
      <c r="C24" s="112">
        <v>1</v>
      </c>
      <c r="D24" s="87" t="s">
        <v>184</v>
      </c>
      <c r="E24" s="99" t="s">
        <v>185</v>
      </c>
      <c r="F24" s="115">
        <v>6</v>
      </c>
      <c r="G24" s="85">
        <v>50000</v>
      </c>
      <c r="H24" s="86">
        <f>C24*F24*G24</f>
        <v>300000</v>
      </c>
      <c r="I24" s="87"/>
      <c r="J24" s="100">
        <f t="shared" si="1"/>
        <v>37037.037037037036</v>
      </c>
      <c r="K24" s="107"/>
      <c r="L24" s="110"/>
      <c r="M24" s="113"/>
      <c r="N24" s="113"/>
    </row>
    <row r="25" spans="1:18">
      <c r="A25" s="91"/>
      <c r="B25" s="111" t="s">
        <v>196</v>
      </c>
      <c r="C25" s="112">
        <v>12</v>
      </c>
      <c r="D25" s="87" t="s">
        <v>185</v>
      </c>
      <c r="E25" s="84"/>
      <c r="F25" s="84"/>
      <c r="G25" s="85"/>
      <c r="H25" s="86"/>
      <c r="I25" s="87"/>
      <c r="J25" s="100"/>
      <c r="K25" s="107"/>
      <c r="L25" s="110"/>
      <c r="M25" s="113"/>
      <c r="N25" s="113"/>
    </row>
    <row r="26" spans="1:18">
      <c r="A26" s="91"/>
      <c r="B26" s="114" t="s">
        <v>195</v>
      </c>
      <c r="C26" s="112">
        <v>0</v>
      </c>
      <c r="D26" s="87" t="s">
        <v>184</v>
      </c>
      <c r="E26" s="99" t="s">
        <v>185</v>
      </c>
      <c r="F26" s="84">
        <f>C25</f>
        <v>12</v>
      </c>
      <c r="G26" s="85">
        <v>50000</v>
      </c>
      <c r="H26" s="86">
        <f>C26*F26*G26</f>
        <v>0</v>
      </c>
      <c r="I26" s="87"/>
      <c r="J26" s="100">
        <f t="shared" si="1"/>
        <v>37037.037037037036</v>
      </c>
      <c r="K26" s="107"/>
      <c r="L26" s="110"/>
      <c r="M26" s="113"/>
      <c r="N26" s="113"/>
    </row>
    <row r="27" spans="1:18">
      <c r="A27" s="91"/>
      <c r="B27" s="88"/>
      <c r="C27" s="107"/>
      <c r="D27" s="87"/>
      <c r="E27" s="84"/>
      <c r="F27" s="84"/>
      <c r="G27" s="85"/>
      <c r="H27" s="86"/>
      <c r="I27" s="87"/>
      <c r="J27" s="108"/>
      <c r="K27" s="107"/>
      <c r="L27" s="110"/>
      <c r="M27" s="113"/>
      <c r="N27" s="113"/>
    </row>
    <row r="28" spans="1:18">
      <c r="A28" s="91"/>
      <c r="B28" s="92" t="s">
        <v>197</v>
      </c>
      <c r="C28" s="93">
        <v>12</v>
      </c>
      <c r="D28" s="94" t="s">
        <v>182</v>
      </c>
      <c r="E28" s="84"/>
      <c r="F28" s="84"/>
      <c r="G28" s="85"/>
      <c r="H28" s="86"/>
      <c r="I28" s="87"/>
      <c r="J28" s="85"/>
      <c r="K28" s="88"/>
      <c r="L28" s="89"/>
      <c r="M28" s="90"/>
      <c r="N28" s="90"/>
      <c r="O28" s="116"/>
      <c r="P28" s="116"/>
      <c r="Q28" s="116"/>
      <c r="R28" s="116"/>
    </row>
    <row r="29" spans="1:18">
      <c r="A29" s="95"/>
      <c r="B29" s="104" t="s">
        <v>187</v>
      </c>
      <c r="C29" s="117">
        <v>0</v>
      </c>
      <c r="D29" s="98" t="s">
        <v>184</v>
      </c>
      <c r="E29" s="99" t="s">
        <v>185</v>
      </c>
      <c r="F29" s="99">
        <f>$C$28</f>
        <v>12</v>
      </c>
      <c r="G29" s="100">
        <v>65000</v>
      </c>
      <c r="H29" s="101">
        <f>C29*F29*G29</f>
        <v>0</v>
      </c>
      <c r="I29" s="98"/>
      <c r="J29" s="100"/>
      <c r="K29" s="102"/>
      <c r="L29" s="103"/>
      <c r="M29" s="118"/>
      <c r="O29" s="116"/>
      <c r="P29" s="116"/>
      <c r="Q29" s="116"/>
      <c r="R29" s="116"/>
    </row>
    <row r="30" spans="1:18">
      <c r="A30" s="95"/>
      <c r="B30" s="104" t="s">
        <v>188</v>
      </c>
      <c r="C30" s="105">
        <v>0</v>
      </c>
      <c r="D30" s="98" t="s">
        <v>184</v>
      </c>
      <c r="E30" s="99" t="s">
        <v>185</v>
      </c>
      <c r="F30" s="99">
        <f>$C$28</f>
        <v>12</v>
      </c>
      <c r="G30" s="100">
        <v>60000</v>
      </c>
      <c r="H30" s="101">
        <f>C30*F30*G30</f>
        <v>0</v>
      </c>
      <c r="I30" s="98"/>
      <c r="J30" s="100"/>
      <c r="K30" s="102"/>
      <c r="L30" s="103"/>
      <c r="M30" s="90"/>
      <c r="N30" s="90"/>
      <c r="O30" s="116"/>
      <c r="P30" s="116"/>
      <c r="Q30" s="116"/>
      <c r="R30" s="116"/>
    </row>
    <row r="31" spans="1:18">
      <c r="A31" s="95"/>
      <c r="B31" s="104" t="s">
        <v>189</v>
      </c>
      <c r="C31" s="105">
        <v>0</v>
      </c>
      <c r="D31" s="98" t="s">
        <v>184</v>
      </c>
      <c r="E31" s="99" t="s">
        <v>185</v>
      </c>
      <c r="F31" s="99">
        <f>$C$28</f>
        <v>12</v>
      </c>
      <c r="G31" s="100">
        <v>50000</v>
      </c>
      <c r="H31" s="101">
        <f>C31*F31*G31</f>
        <v>0</v>
      </c>
      <c r="I31" s="98"/>
      <c r="J31" s="100"/>
      <c r="K31" s="102"/>
      <c r="L31" s="103"/>
      <c r="M31" s="90"/>
      <c r="N31" s="90"/>
    </row>
    <row r="32" spans="1:18">
      <c r="A32" s="91"/>
      <c r="B32" s="88"/>
      <c r="C32" s="107"/>
      <c r="D32" s="87"/>
      <c r="E32" s="99"/>
      <c r="F32" s="84"/>
      <c r="G32" s="85"/>
      <c r="H32" s="86"/>
      <c r="I32" s="87"/>
      <c r="J32" s="108"/>
      <c r="K32" s="107"/>
      <c r="L32" s="110"/>
      <c r="M32" s="113"/>
    </row>
    <row r="33" spans="1:14">
      <c r="A33" s="91"/>
      <c r="B33" s="88" t="s">
        <v>198</v>
      </c>
      <c r="C33" s="107"/>
      <c r="D33" s="87"/>
      <c r="E33" s="99" t="s">
        <v>199</v>
      </c>
      <c r="F33" s="119">
        <v>1</v>
      </c>
      <c r="G33" s="120"/>
      <c r="H33" s="86">
        <f>F33*G33</f>
        <v>0</v>
      </c>
      <c r="I33" s="87"/>
      <c r="J33" s="108"/>
      <c r="K33" s="107"/>
      <c r="L33" s="110"/>
      <c r="M33" s="113"/>
      <c r="N33" s="90"/>
    </row>
    <row r="34" spans="1:14">
      <c r="A34" s="91"/>
      <c r="B34" s="88"/>
      <c r="C34" s="107"/>
      <c r="D34" s="87"/>
      <c r="E34" s="84"/>
      <c r="F34" s="84"/>
      <c r="G34" s="108"/>
      <c r="H34" s="109"/>
      <c r="I34" s="87"/>
      <c r="J34" s="108"/>
      <c r="K34" s="107"/>
      <c r="L34" s="110"/>
      <c r="M34" s="113"/>
      <c r="N34" s="121"/>
    </row>
    <row r="35" spans="1:14">
      <c r="A35" s="91"/>
      <c r="B35" s="122" t="s">
        <v>200</v>
      </c>
      <c r="C35" s="123"/>
      <c r="D35" s="124"/>
      <c r="E35" s="125"/>
      <c r="F35" s="125"/>
      <c r="G35" s="126"/>
      <c r="H35" s="127">
        <f>SUM(H14:H33)</f>
        <v>2595000</v>
      </c>
      <c r="I35" s="94"/>
      <c r="J35" s="70"/>
      <c r="K35" s="63"/>
      <c r="L35" s="110"/>
      <c r="M35" s="113"/>
      <c r="N35" s="121"/>
    </row>
    <row r="36" spans="1:14">
      <c r="A36" s="71"/>
      <c r="B36" s="128"/>
      <c r="C36" s="73"/>
      <c r="D36" s="129"/>
      <c r="E36" s="74"/>
      <c r="F36" s="74"/>
      <c r="G36" s="80"/>
      <c r="H36" s="65"/>
      <c r="I36" s="129"/>
      <c r="J36" s="80"/>
      <c r="K36" s="73"/>
      <c r="L36" s="78"/>
      <c r="M36" s="113"/>
      <c r="N36" s="118"/>
    </row>
    <row r="37" spans="1:14">
      <c r="A37" s="95" t="s">
        <v>201</v>
      </c>
      <c r="B37" s="130" t="s">
        <v>202</v>
      </c>
      <c r="C37" s="131"/>
      <c r="D37" s="98"/>
      <c r="E37" s="99"/>
      <c r="F37" s="99"/>
      <c r="G37" s="100"/>
      <c r="H37" s="101"/>
      <c r="I37" s="98">
        <f>SUM(H38:H62)</f>
        <v>726000</v>
      </c>
      <c r="J37" s="100"/>
      <c r="K37" s="131"/>
      <c r="L37" s="132"/>
      <c r="M37" s="113"/>
      <c r="N37" s="121"/>
    </row>
    <row r="38" spans="1:14">
      <c r="A38" s="133" t="s">
        <v>203</v>
      </c>
      <c r="B38" s="104" t="s">
        <v>204</v>
      </c>
      <c r="C38" s="105">
        <v>1</v>
      </c>
      <c r="D38" s="98" t="s">
        <v>205</v>
      </c>
      <c r="E38" s="99" t="s">
        <v>185</v>
      </c>
      <c r="F38" s="99">
        <f>$C$13</f>
        <v>15</v>
      </c>
      <c r="G38" s="134">
        <v>25000</v>
      </c>
      <c r="H38" s="101">
        <f>C38*F38*G38</f>
        <v>375000</v>
      </c>
      <c r="I38" s="98"/>
      <c r="J38" s="100"/>
      <c r="K38" s="131"/>
      <c r="L38" s="132"/>
      <c r="M38" s="113"/>
      <c r="N38" s="121"/>
    </row>
    <row r="39" spans="1:14">
      <c r="A39" s="95"/>
      <c r="B39" s="104" t="s">
        <v>206</v>
      </c>
      <c r="C39" s="105"/>
      <c r="D39" s="98" t="s">
        <v>205</v>
      </c>
      <c r="E39" s="99" t="s">
        <v>185</v>
      </c>
      <c r="F39" s="99">
        <f>$C$13</f>
        <v>15</v>
      </c>
      <c r="G39" s="134"/>
      <c r="H39" s="101">
        <f>C39*F39*G39</f>
        <v>0</v>
      </c>
      <c r="I39" s="98"/>
      <c r="J39" s="100"/>
      <c r="K39" s="131"/>
      <c r="L39" s="132"/>
      <c r="M39" s="113"/>
      <c r="N39" s="118"/>
    </row>
    <row r="40" spans="1:14">
      <c r="A40" s="95"/>
      <c r="B40" s="104" t="s">
        <v>207</v>
      </c>
      <c r="C40" s="131"/>
      <c r="D40" s="98"/>
      <c r="E40" s="99"/>
      <c r="F40" s="99"/>
      <c r="G40" s="100"/>
      <c r="H40" s="101"/>
      <c r="I40" s="98"/>
      <c r="J40" s="100"/>
      <c r="K40" s="131"/>
      <c r="L40" s="132"/>
      <c r="M40" s="113"/>
      <c r="N40" s="121"/>
    </row>
    <row r="41" spans="1:14">
      <c r="A41" s="95"/>
      <c r="B41" s="135" t="s">
        <v>208</v>
      </c>
      <c r="C41" s="105"/>
      <c r="D41" s="98" t="s">
        <v>205</v>
      </c>
      <c r="E41" s="99" t="s">
        <v>185</v>
      </c>
      <c r="F41" s="99">
        <f>$C$13</f>
        <v>15</v>
      </c>
      <c r="G41" s="134"/>
      <c r="H41" s="101">
        <f>C41*F41*G41</f>
        <v>0</v>
      </c>
      <c r="I41" s="98"/>
      <c r="J41" s="100"/>
      <c r="K41" s="131"/>
      <c r="L41" s="132"/>
      <c r="M41" s="113"/>
      <c r="N41" s="121"/>
    </row>
    <row r="42" spans="1:14">
      <c r="A42" s="95"/>
      <c r="B42" s="135" t="s">
        <v>209</v>
      </c>
      <c r="C42" s="105"/>
      <c r="D42" s="98" t="s">
        <v>205</v>
      </c>
      <c r="E42" s="99" t="s">
        <v>185</v>
      </c>
      <c r="F42" s="99">
        <f>$C$13</f>
        <v>15</v>
      </c>
      <c r="G42" s="134"/>
      <c r="H42" s="101">
        <f>C42*F42*G42</f>
        <v>0</v>
      </c>
      <c r="I42" s="98"/>
      <c r="J42" s="100"/>
      <c r="K42" s="131"/>
      <c r="L42" s="132"/>
      <c r="M42" s="113"/>
      <c r="N42" s="118"/>
    </row>
    <row r="43" spans="1:14">
      <c r="A43" s="95"/>
      <c r="B43" s="104" t="s">
        <v>210</v>
      </c>
      <c r="C43" s="131"/>
      <c r="D43" s="98"/>
      <c r="E43" s="99"/>
      <c r="F43" s="99"/>
      <c r="G43" s="100"/>
      <c r="H43" s="101"/>
      <c r="I43" s="98"/>
      <c r="J43" s="100"/>
      <c r="K43" s="131"/>
      <c r="L43" s="132"/>
      <c r="M43" s="113"/>
      <c r="N43" s="121"/>
    </row>
    <row r="44" spans="1:14">
      <c r="A44" s="95"/>
      <c r="B44" s="135" t="s">
        <v>211</v>
      </c>
      <c r="C44" s="131">
        <v>2</v>
      </c>
      <c r="D44" s="98" t="s">
        <v>212</v>
      </c>
      <c r="E44" s="99"/>
      <c r="F44" s="99"/>
      <c r="G44" s="100">
        <v>3500</v>
      </c>
      <c r="H44" s="101">
        <f>C44*G44</f>
        <v>7000</v>
      </c>
      <c r="I44" s="98"/>
      <c r="J44" s="100"/>
      <c r="K44" s="131"/>
      <c r="L44" s="136" t="s">
        <v>213</v>
      </c>
      <c r="M44" s="113"/>
      <c r="N44" s="118"/>
    </row>
    <row r="45" spans="1:14">
      <c r="A45" s="95"/>
      <c r="B45" s="135" t="s">
        <v>214</v>
      </c>
      <c r="C45" s="131">
        <f>C44</f>
        <v>2</v>
      </c>
      <c r="D45" s="98" t="s">
        <v>215</v>
      </c>
      <c r="E45" s="99"/>
      <c r="F45" s="99"/>
      <c r="G45" s="100">
        <v>3000</v>
      </c>
      <c r="H45" s="101">
        <f>C45*G45</f>
        <v>6000</v>
      </c>
      <c r="I45" s="98"/>
      <c r="J45" s="100"/>
      <c r="K45" s="131"/>
      <c r="L45" s="136" t="s">
        <v>213</v>
      </c>
      <c r="M45" s="113"/>
      <c r="N45" s="121"/>
    </row>
    <row r="46" spans="1:14">
      <c r="A46" s="133" t="s">
        <v>203</v>
      </c>
      <c r="B46" s="135" t="s">
        <v>216</v>
      </c>
      <c r="C46" s="105">
        <v>4</v>
      </c>
      <c r="D46" s="98" t="s">
        <v>217</v>
      </c>
      <c r="E46" s="99"/>
      <c r="F46" s="99"/>
      <c r="G46" s="100">
        <v>3500</v>
      </c>
      <c r="H46" s="101">
        <f>C46*G46</f>
        <v>14000</v>
      </c>
      <c r="I46" s="98"/>
      <c r="J46" s="100"/>
      <c r="K46" s="131"/>
      <c r="L46" s="136" t="s">
        <v>213</v>
      </c>
      <c r="M46" s="113"/>
      <c r="N46" s="113"/>
    </row>
    <row r="47" spans="1:14">
      <c r="A47" s="133" t="s">
        <v>203</v>
      </c>
      <c r="B47" s="135" t="s">
        <v>218</v>
      </c>
      <c r="C47" s="105">
        <v>1</v>
      </c>
      <c r="D47" s="98" t="s">
        <v>215</v>
      </c>
      <c r="E47" s="99"/>
      <c r="F47" s="99"/>
      <c r="G47" s="100">
        <v>2000</v>
      </c>
      <c r="H47" s="101">
        <f>C47*G47</f>
        <v>2000</v>
      </c>
      <c r="I47" s="98"/>
      <c r="J47" s="100"/>
      <c r="K47" s="131"/>
      <c r="L47" s="136" t="s">
        <v>213</v>
      </c>
      <c r="M47" s="113"/>
      <c r="N47" s="121"/>
    </row>
    <row r="48" spans="1:14">
      <c r="A48" s="133" t="s">
        <v>203</v>
      </c>
      <c r="B48" s="135" t="s">
        <v>219</v>
      </c>
      <c r="C48" s="105">
        <v>8</v>
      </c>
      <c r="D48" s="98" t="s">
        <v>215</v>
      </c>
      <c r="E48" s="99"/>
      <c r="F48" s="99"/>
      <c r="G48" s="100">
        <v>400</v>
      </c>
      <c r="H48" s="101">
        <f>C48*G48</f>
        <v>3200</v>
      </c>
      <c r="I48" s="98"/>
      <c r="J48" s="100"/>
      <c r="K48" s="131"/>
      <c r="L48" s="136" t="s">
        <v>213</v>
      </c>
      <c r="M48" s="113"/>
      <c r="N48" s="113"/>
    </row>
    <row r="49" spans="1:14">
      <c r="A49" s="95"/>
      <c r="B49" s="135"/>
      <c r="C49" s="131"/>
      <c r="D49" s="98"/>
      <c r="E49" s="99"/>
      <c r="F49" s="99"/>
      <c r="G49" s="100"/>
      <c r="H49" s="101"/>
      <c r="I49" s="98"/>
      <c r="J49" s="100"/>
      <c r="K49" s="131"/>
      <c r="L49" s="136"/>
      <c r="M49" s="113"/>
      <c r="N49" s="121"/>
    </row>
    <row r="50" spans="1:14">
      <c r="A50" s="95"/>
      <c r="B50" s="135" t="s">
        <v>220</v>
      </c>
      <c r="C50" s="131">
        <v>1</v>
      </c>
      <c r="D50" s="98" t="s">
        <v>215</v>
      </c>
      <c r="E50" s="99"/>
      <c r="F50" s="99"/>
      <c r="G50" s="134">
        <v>1800</v>
      </c>
      <c r="H50" s="101">
        <f>C50*G50</f>
        <v>1800</v>
      </c>
      <c r="I50" s="98"/>
      <c r="J50" s="100"/>
      <c r="K50" s="131"/>
      <c r="L50" s="136"/>
      <c r="M50" s="113"/>
      <c r="N50" s="121"/>
    </row>
    <row r="51" spans="1:14">
      <c r="A51" s="95"/>
      <c r="B51" s="135" t="s">
        <v>221</v>
      </c>
      <c r="C51" s="105">
        <v>1</v>
      </c>
      <c r="D51" s="98" t="s">
        <v>215</v>
      </c>
      <c r="E51" s="99"/>
      <c r="F51" s="99"/>
      <c r="G51" s="134">
        <v>24000</v>
      </c>
      <c r="H51" s="101">
        <f>C51*G51</f>
        <v>24000</v>
      </c>
      <c r="I51" s="98"/>
      <c r="J51" s="100"/>
      <c r="K51" s="131"/>
      <c r="L51" s="136"/>
      <c r="M51" s="113"/>
      <c r="N51" s="121"/>
    </row>
    <row r="52" spans="1:14">
      <c r="A52" s="95"/>
      <c r="B52" s="135" t="s">
        <v>222</v>
      </c>
      <c r="C52" s="105">
        <v>1</v>
      </c>
      <c r="D52" s="98" t="s">
        <v>223</v>
      </c>
      <c r="E52" s="99"/>
      <c r="F52" s="99"/>
      <c r="G52" s="134">
        <v>8000</v>
      </c>
      <c r="H52" s="101">
        <f>C52*G52</f>
        <v>8000</v>
      </c>
      <c r="I52" s="98"/>
      <c r="J52" s="100"/>
      <c r="K52" s="131"/>
      <c r="L52" s="136"/>
      <c r="M52" s="113"/>
      <c r="N52" s="113"/>
    </row>
    <row r="53" spans="1:14">
      <c r="A53" s="95"/>
      <c r="B53" s="135"/>
      <c r="C53" s="131"/>
      <c r="D53" s="98"/>
      <c r="E53" s="99"/>
      <c r="F53" s="99"/>
      <c r="G53" s="100"/>
      <c r="H53" s="101"/>
      <c r="I53" s="98"/>
      <c r="J53" s="100"/>
      <c r="K53" s="131"/>
      <c r="L53" s="136"/>
      <c r="M53" s="113"/>
      <c r="N53" s="137"/>
    </row>
    <row r="54" spans="1:14">
      <c r="A54" s="95"/>
      <c r="B54" s="135" t="s">
        <v>224</v>
      </c>
      <c r="C54" s="131">
        <f>C44</f>
        <v>2</v>
      </c>
      <c r="D54" s="98" t="s">
        <v>225</v>
      </c>
      <c r="E54" s="99"/>
      <c r="F54" s="99"/>
      <c r="G54" s="134">
        <v>35000</v>
      </c>
      <c r="H54" s="101">
        <f t="shared" ref="H54:H59" si="2">C54*G54</f>
        <v>70000</v>
      </c>
      <c r="I54" s="98"/>
      <c r="J54" s="138"/>
      <c r="K54" s="131"/>
      <c r="L54" s="136"/>
      <c r="M54" s="113"/>
      <c r="N54" s="113"/>
    </row>
    <row r="55" spans="1:14">
      <c r="A55" s="95"/>
      <c r="B55" s="135" t="s">
        <v>226</v>
      </c>
      <c r="C55" s="131">
        <v>1</v>
      </c>
      <c r="D55" s="98" t="s">
        <v>225</v>
      </c>
      <c r="E55" s="99"/>
      <c r="F55" s="99"/>
      <c r="G55" s="100">
        <v>10000</v>
      </c>
      <c r="H55" s="101">
        <f t="shared" si="2"/>
        <v>10000</v>
      </c>
      <c r="I55" s="98"/>
      <c r="J55" s="138"/>
      <c r="K55" s="131"/>
      <c r="L55" s="136" t="s">
        <v>213</v>
      </c>
      <c r="M55" s="113"/>
      <c r="N55" s="137"/>
    </row>
    <row r="56" spans="1:14">
      <c r="A56" s="133" t="s">
        <v>203</v>
      </c>
      <c r="B56" s="135" t="s">
        <v>227</v>
      </c>
      <c r="C56" s="105">
        <v>1</v>
      </c>
      <c r="D56" s="98" t="s">
        <v>225</v>
      </c>
      <c r="E56" s="99"/>
      <c r="F56" s="99"/>
      <c r="G56" s="134">
        <v>25000</v>
      </c>
      <c r="H56" s="101">
        <f t="shared" si="2"/>
        <v>25000</v>
      </c>
      <c r="I56" s="98"/>
      <c r="J56" s="138"/>
      <c r="K56" s="131"/>
      <c r="L56" s="136"/>
      <c r="M56" s="113"/>
      <c r="N56" s="113"/>
    </row>
    <row r="57" spans="1:14">
      <c r="A57" s="95"/>
      <c r="B57" s="135" t="s">
        <v>228</v>
      </c>
      <c r="C57" s="131">
        <v>2</v>
      </c>
      <c r="D57" s="98" t="s">
        <v>225</v>
      </c>
      <c r="E57" s="99"/>
      <c r="F57" s="99"/>
      <c r="G57" s="100">
        <v>3500</v>
      </c>
      <c r="H57" s="101">
        <f t="shared" si="2"/>
        <v>7000</v>
      </c>
      <c r="I57" s="98"/>
      <c r="J57" s="138"/>
      <c r="K57" s="131"/>
      <c r="L57" s="136" t="s">
        <v>213</v>
      </c>
      <c r="M57" s="113"/>
      <c r="N57" s="113"/>
    </row>
    <row r="58" spans="1:14">
      <c r="A58" s="95"/>
      <c r="B58" s="135" t="s">
        <v>229</v>
      </c>
      <c r="C58" s="131">
        <f>ROUND(C54/4,0)</f>
        <v>1</v>
      </c>
      <c r="D58" s="98" t="s">
        <v>225</v>
      </c>
      <c r="E58" s="99"/>
      <c r="F58" s="99"/>
      <c r="G58" s="100">
        <v>500</v>
      </c>
      <c r="H58" s="101">
        <f t="shared" si="2"/>
        <v>500</v>
      </c>
      <c r="I58" s="98"/>
      <c r="J58" s="138"/>
      <c r="K58" s="131"/>
      <c r="L58" s="136" t="s">
        <v>213</v>
      </c>
      <c r="M58" s="113"/>
      <c r="N58" s="113"/>
    </row>
    <row r="59" spans="1:14">
      <c r="A59" s="133"/>
      <c r="B59" s="135" t="s">
        <v>230</v>
      </c>
      <c r="C59" s="105"/>
      <c r="D59" s="98" t="s">
        <v>231</v>
      </c>
      <c r="E59" s="99"/>
      <c r="F59" s="99"/>
      <c r="G59" s="134"/>
      <c r="H59" s="101">
        <f t="shared" si="2"/>
        <v>0</v>
      </c>
      <c r="I59" s="98"/>
      <c r="J59" s="100"/>
      <c r="K59" s="131"/>
      <c r="L59" s="132"/>
      <c r="M59" s="113"/>
      <c r="N59" s="113"/>
    </row>
    <row r="60" spans="1:14">
      <c r="A60" s="95"/>
      <c r="B60" s="104" t="s">
        <v>232</v>
      </c>
      <c r="C60" s="131"/>
      <c r="D60" s="98"/>
      <c r="E60" s="99"/>
      <c r="F60" s="99"/>
      <c r="G60" s="100"/>
      <c r="H60" s="101"/>
      <c r="I60" s="98"/>
      <c r="J60" s="138"/>
      <c r="K60" s="131"/>
      <c r="L60" s="132"/>
      <c r="M60" s="113"/>
      <c r="N60" s="113"/>
    </row>
    <row r="61" spans="1:14">
      <c r="A61" s="95"/>
      <c r="B61" s="135" t="s">
        <v>233</v>
      </c>
      <c r="C61" s="131">
        <v>1</v>
      </c>
      <c r="D61" s="98" t="s">
        <v>225</v>
      </c>
      <c r="E61" s="99" t="s">
        <v>185</v>
      </c>
      <c r="F61" s="99">
        <f>$C$13</f>
        <v>15</v>
      </c>
      <c r="G61" s="134">
        <v>7000</v>
      </c>
      <c r="H61" s="101">
        <f>C61*F61*G61</f>
        <v>105000</v>
      </c>
      <c r="I61" s="98"/>
      <c r="J61" s="138"/>
      <c r="K61" s="131"/>
      <c r="L61" s="132"/>
      <c r="M61" s="113"/>
      <c r="N61" s="113"/>
    </row>
    <row r="62" spans="1:14">
      <c r="A62" s="133" t="s">
        <v>203</v>
      </c>
      <c r="B62" s="135" t="s">
        <v>234</v>
      </c>
      <c r="C62" s="105">
        <v>1</v>
      </c>
      <c r="D62" s="98" t="s">
        <v>225</v>
      </c>
      <c r="E62" s="99" t="s">
        <v>185</v>
      </c>
      <c r="F62" s="99">
        <f>$C$13</f>
        <v>15</v>
      </c>
      <c r="G62" s="134">
        <v>4500</v>
      </c>
      <c r="H62" s="101">
        <f>C62*F62*G62</f>
        <v>67500</v>
      </c>
      <c r="I62" s="98"/>
      <c r="J62" s="100" t="s">
        <v>235</v>
      </c>
      <c r="K62" s="131"/>
      <c r="L62" s="132"/>
      <c r="M62" s="113"/>
      <c r="N62" s="113"/>
    </row>
    <row r="63" spans="1:14">
      <c r="A63" s="133"/>
      <c r="B63" s="135"/>
      <c r="C63" s="131"/>
      <c r="D63" s="98"/>
      <c r="E63" s="99"/>
      <c r="F63" s="99"/>
      <c r="G63" s="100"/>
      <c r="H63" s="101"/>
      <c r="I63" s="98"/>
      <c r="J63" s="100"/>
      <c r="K63" s="131"/>
      <c r="L63" s="132"/>
      <c r="M63" s="113"/>
      <c r="N63" s="113"/>
    </row>
    <row r="64" spans="1:14">
      <c r="A64" s="91"/>
      <c r="B64" s="122" t="s">
        <v>236</v>
      </c>
      <c r="C64" s="123"/>
      <c r="D64" s="124"/>
      <c r="E64" s="125"/>
      <c r="F64" s="125"/>
      <c r="G64" s="126"/>
      <c r="H64" s="127">
        <f>SUM(H38:H62)</f>
        <v>726000</v>
      </c>
      <c r="I64" s="94"/>
      <c r="J64" s="70"/>
      <c r="K64" s="63"/>
      <c r="L64" s="110"/>
      <c r="M64" s="113"/>
      <c r="N64" s="113"/>
    </row>
    <row r="65" spans="1:14">
      <c r="A65" s="133"/>
      <c r="B65" s="135"/>
      <c r="C65" s="131"/>
      <c r="D65" s="98"/>
      <c r="E65" s="99"/>
      <c r="F65" s="99"/>
      <c r="G65" s="100"/>
      <c r="H65" s="101"/>
      <c r="I65" s="98"/>
      <c r="J65" s="100"/>
      <c r="K65" s="131"/>
      <c r="L65" s="132"/>
      <c r="M65" s="113"/>
      <c r="N65" s="113"/>
    </row>
    <row r="66" spans="1:14">
      <c r="A66" s="95" t="s">
        <v>237</v>
      </c>
      <c r="B66" s="130" t="s">
        <v>238</v>
      </c>
      <c r="C66" s="131"/>
      <c r="D66" s="98"/>
      <c r="E66" s="99"/>
      <c r="F66" s="99"/>
      <c r="G66" s="100"/>
      <c r="H66" s="101"/>
      <c r="I66" s="98">
        <f>SUM(H68:H87)</f>
        <v>275875</v>
      </c>
      <c r="J66" s="100"/>
      <c r="K66" s="131"/>
      <c r="L66" s="132"/>
      <c r="M66" s="113"/>
      <c r="N66" s="113"/>
    </row>
    <row r="67" spans="1:14">
      <c r="A67" s="95"/>
      <c r="B67" s="104" t="s">
        <v>239</v>
      </c>
      <c r="C67" s="131"/>
      <c r="D67" s="98"/>
      <c r="E67" s="99"/>
      <c r="F67" s="99"/>
      <c r="G67" s="100"/>
      <c r="H67" s="101"/>
      <c r="I67" s="98"/>
      <c r="J67" s="100"/>
      <c r="K67" s="131"/>
      <c r="L67" s="132"/>
      <c r="M67" s="113"/>
      <c r="N67" s="113"/>
    </row>
    <row r="68" spans="1:14">
      <c r="A68" s="133" t="s">
        <v>203</v>
      </c>
      <c r="B68" s="135" t="s">
        <v>240</v>
      </c>
      <c r="C68" s="131">
        <v>1</v>
      </c>
      <c r="D68" s="98" t="s">
        <v>225</v>
      </c>
      <c r="E68" s="99" t="s">
        <v>185</v>
      </c>
      <c r="F68" s="99">
        <f t="shared" ref="F68:F77" si="3">$C$13</f>
        <v>15</v>
      </c>
      <c r="G68" s="100">
        <v>600</v>
      </c>
      <c r="H68" s="101">
        <f t="shared" ref="H68:H77" si="4">C68*F68*G68</f>
        <v>9000</v>
      </c>
      <c r="I68" s="98"/>
      <c r="J68" s="138"/>
      <c r="K68" s="131"/>
      <c r="L68" s="132"/>
      <c r="M68" s="113"/>
      <c r="N68" s="113"/>
    </row>
    <row r="69" spans="1:14">
      <c r="A69" s="95"/>
      <c r="B69" s="135" t="s">
        <v>241</v>
      </c>
      <c r="C69" s="131">
        <f>C44</f>
        <v>2</v>
      </c>
      <c r="D69" s="98" t="s">
        <v>184</v>
      </c>
      <c r="E69" s="99" t="s">
        <v>185</v>
      </c>
      <c r="F69" s="99">
        <f t="shared" si="3"/>
        <v>15</v>
      </c>
      <c r="G69" s="100">
        <v>1500</v>
      </c>
      <c r="H69" s="101">
        <f>C69*F69*G69</f>
        <v>45000</v>
      </c>
      <c r="I69" s="98"/>
      <c r="J69" s="138"/>
      <c r="K69" s="131"/>
      <c r="L69" s="132"/>
      <c r="M69" s="113"/>
      <c r="N69" s="113"/>
    </row>
    <row r="70" spans="1:14">
      <c r="A70" s="95"/>
      <c r="B70" s="135" t="s">
        <v>242</v>
      </c>
      <c r="C70" s="131">
        <f>C44</f>
        <v>2</v>
      </c>
      <c r="D70" s="98" t="s">
        <v>184</v>
      </c>
      <c r="E70" s="99" t="s">
        <v>185</v>
      </c>
      <c r="F70" s="99">
        <f t="shared" si="3"/>
        <v>15</v>
      </c>
      <c r="G70" s="100">
        <v>150</v>
      </c>
      <c r="H70" s="101">
        <f t="shared" si="4"/>
        <v>4500</v>
      </c>
      <c r="I70" s="98"/>
      <c r="J70" s="138"/>
      <c r="K70" s="131"/>
      <c r="L70" s="132"/>
      <c r="M70" s="113"/>
      <c r="N70" s="113"/>
    </row>
    <row r="71" spans="1:14">
      <c r="A71" s="95"/>
      <c r="B71" s="135" t="s">
        <v>243</v>
      </c>
      <c r="C71" s="105">
        <v>1</v>
      </c>
      <c r="D71" s="139" t="s">
        <v>244</v>
      </c>
      <c r="E71" s="99" t="s">
        <v>185</v>
      </c>
      <c r="F71" s="99">
        <f t="shared" si="3"/>
        <v>15</v>
      </c>
      <c r="G71" s="100">
        <v>2500</v>
      </c>
      <c r="H71" s="101">
        <f t="shared" si="4"/>
        <v>37500</v>
      </c>
      <c r="I71" s="98"/>
      <c r="J71" s="138"/>
      <c r="K71" s="131"/>
      <c r="L71" s="132"/>
      <c r="M71" s="113"/>
      <c r="N71" s="113"/>
    </row>
    <row r="72" spans="1:14">
      <c r="A72" s="95"/>
      <c r="B72" s="135" t="s">
        <v>245</v>
      </c>
      <c r="C72" s="131">
        <v>1</v>
      </c>
      <c r="D72" s="98" t="s">
        <v>246</v>
      </c>
      <c r="E72" s="99" t="s">
        <v>185</v>
      </c>
      <c r="F72" s="99">
        <f t="shared" si="3"/>
        <v>15</v>
      </c>
      <c r="G72" s="100">
        <v>1000</v>
      </c>
      <c r="H72" s="101">
        <f t="shared" si="4"/>
        <v>15000</v>
      </c>
      <c r="I72" s="98"/>
      <c r="J72" s="138"/>
      <c r="K72" s="131"/>
      <c r="L72" s="132"/>
      <c r="M72" s="113"/>
      <c r="N72" s="113"/>
    </row>
    <row r="73" spans="1:14">
      <c r="A73" s="95"/>
      <c r="B73" s="135" t="s">
        <v>247</v>
      </c>
      <c r="C73" s="131">
        <f>C44</f>
        <v>2</v>
      </c>
      <c r="D73" s="98" t="s">
        <v>184</v>
      </c>
      <c r="E73" s="99" t="s">
        <v>185</v>
      </c>
      <c r="F73" s="99">
        <f t="shared" si="3"/>
        <v>15</v>
      </c>
      <c r="G73" s="100">
        <v>150</v>
      </c>
      <c r="H73" s="101">
        <f t="shared" si="4"/>
        <v>4500</v>
      </c>
      <c r="I73" s="98"/>
      <c r="J73" s="100"/>
      <c r="K73" s="131"/>
      <c r="L73" s="132"/>
      <c r="M73" s="113"/>
      <c r="N73" s="113"/>
    </row>
    <row r="74" spans="1:14">
      <c r="A74" s="133" t="s">
        <v>203</v>
      </c>
      <c r="B74" s="135" t="s">
        <v>248</v>
      </c>
      <c r="C74" s="131">
        <v>1</v>
      </c>
      <c r="D74" s="98" t="s">
        <v>223</v>
      </c>
      <c r="E74" s="99" t="s">
        <v>185</v>
      </c>
      <c r="F74" s="99">
        <f t="shared" si="3"/>
        <v>15</v>
      </c>
      <c r="G74" s="100">
        <v>1500</v>
      </c>
      <c r="H74" s="101">
        <f t="shared" si="4"/>
        <v>22500</v>
      </c>
      <c r="I74" s="98"/>
      <c r="J74" s="100"/>
      <c r="K74" s="131"/>
      <c r="L74" s="132"/>
      <c r="M74" s="113"/>
      <c r="N74" s="113"/>
    </row>
    <row r="75" spans="1:14">
      <c r="A75" s="95"/>
      <c r="B75" s="135" t="s">
        <v>249</v>
      </c>
      <c r="C75" s="105">
        <v>1</v>
      </c>
      <c r="D75" s="98" t="s">
        <v>231</v>
      </c>
      <c r="E75" s="99" t="s">
        <v>185</v>
      </c>
      <c r="F75" s="99">
        <f t="shared" si="3"/>
        <v>15</v>
      </c>
      <c r="G75" s="100">
        <v>150</v>
      </c>
      <c r="H75" s="101">
        <f t="shared" si="4"/>
        <v>2250</v>
      </c>
      <c r="I75" s="98"/>
      <c r="J75" s="138"/>
      <c r="K75" s="131"/>
      <c r="L75" s="132"/>
      <c r="M75" s="113"/>
      <c r="N75" s="113"/>
    </row>
    <row r="76" spans="1:14">
      <c r="A76" s="95"/>
      <c r="B76" s="135" t="s">
        <v>250</v>
      </c>
      <c r="C76" s="105">
        <v>0.5</v>
      </c>
      <c r="D76" s="98" t="s">
        <v>251</v>
      </c>
      <c r="E76" s="99" t="s">
        <v>185</v>
      </c>
      <c r="F76" s="99">
        <f t="shared" si="3"/>
        <v>15</v>
      </c>
      <c r="G76" s="100">
        <v>350</v>
      </c>
      <c r="H76" s="101">
        <f t="shared" si="4"/>
        <v>2625</v>
      </c>
      <c r="I76" s="98"/>
      <c r="J76" s="138" t="s">
        <v>252</v>
      </c>
      <c r="K76" s="131"/>
      <c r="L76" s="132"/>
      <c r="M76" s="113"/>
      <c r="N76" s="113"/>
    </row>
    <row r="77" spans="1:14">
      <c r="A77" s="95"/>
      <c r="B77" s="135" t="s">
        <v>253</v>
      </c>
      <c r="C77" s="105">
        <v>0.5</v>
      </c>
      <c r="D77" s="98" t="s">
        <v>251</v>
      </c>
      <c r="E77" s="99" t="s">
        <v>185</v>
      </c>
      <c r="F77" s="99">
        <f t="shared" si="3"/>
        <v>15</v>
      </c>
      <c r="G77" s="100">
        <v>700</v>
      </c>
      <c r="H77" s="101">
        <f t="shared" si="4"/>
        <v>5250</v>
      </c>
      <c r="I77" s="98"/>
      <c r="J77" s="138" t="s">
        <v>252</v>
      </c>
      <c r="K77" s="131"/>
      <c r="L77" s="132"/>
      <c r="M77" s="113"/>
      <c r="N77" s="113"/>
    </row>
    <row r="78" spans="1:14">
      <c r="A78" s="95"/>
      <c r="B78" s="135" t="s">
        <v>254</v>
      </c>
      <c r="C78" s="105">
        <v>5</v>
      </c>
      <c r="D78" s="98" t="s">
        <v>255</v>
      </c>
      <c r="E78" s="99"/>
      <c r="F78" s="99"/>
      <c r="G78" s="100">
        <v>550</v>
      </c>
      <c r="H78" s="101">
        <f>C78*G78</f>
        <v>2750</v>
      </c>
      <c r="I78" s="98"/>
      <c r="J78" s="138" t="s">
        <v>256</v>
      </c>
      <c r="K78" s="131"/>
      <c r="L78" s="132"/>
      <c r="M78" s="113"/>
      <c r="N78" s="113"/>
    </row>
    <row r="79" spans="1:14">
      <c r="A79" s="95"/>
      <c r="B79" s="135" t="s">
        <v>257</v>
      </c>
      <c r="C79" s="105">
        <v>2</v>
      </c>
      <c r="D79" s="98" t="s">
        <v>215</v>
      </c>
      <c r="E79" s="99"/>
      <c r="F79" s="99"/>
      <c r="G79" s="100">
        <v>2000</v>
      </c>
      <c r="H79" s="101">
        <f>C79*G79</f>
        <v>4000</v>
      </c>
      <c r="I79" s="98"/>
      <c r="J79" s="138"/>
      <c r="K79" s="131"/>
      <c r="L79" s="132"/>
      <c r="M79" s="113"/>
      <c r="N79" s="113"/>
    </row>
    <row r="80" spans="1:14">
      <c r="A80" s="95"/>
      <c r="B80" s="135" t="s">
        <v>258</v>
      </c>
      <c r="C80" s="131">
        <f>C54</f>
        <v>2</v>
      </c>
      <c r="D80" s="98" t="s">
        <v>231</v>
      </c>
      <c r="E80" s="99"/>
      <c r="F80" s="99"/>
      <c r="G80" s="100">
        <v>2500</v>
      </c>
      <c r="H80" s="101">
        <f>C80*G80</f>
        <v>5000</v>
      </c>
      <c r="I80" s="98"/>
      <c r="J80" s="138"/>
      <c r="K80" s="131"/>
      <c r="L80" s="132"/>
      <c r="M80" s="113"/>
      <c r="N80" s="113"/>
    </row>
    <row r="81" spans="1:14">
      <c r="A81" s="95"/>
      <c r="B81" s="135" t="s">
        <v>259</v>
      </c>
      <c r="C81" s="131">
        <f>ROUND(F81/12*2,0)+F81</f>
        <v>18</v>
      </c>
      <c r="D81" s="98" t="s">
        <v>231</v>
      </c>
      <c r="E81" s="99" t="s">
        <v>185</v>
      </c>
      <c r="F81" s="99">
        <f>$C$13</f>
        <v>15</v>
      </c>
      <c r="G81" s="100">
        <v>2000</v>
      </c>
      <c r="H81" s="101">
        <f>C81*G81</f>
        <v>36000</v>
      </c>
      <c r="I81" s="98"/>
      <c r="J81" s="138"/>
      <c r="K81" s="131"/>
      <c r="L81" s="132"/>
      <c r="M81" s="113"/>
      <c r="N81" s="113"/>
    </row>
    <row r="82" spans="1:14">
      <c r="A82" s="95"/>
      <c r="B82" s="135" t="s">
        <v>260</v>
      </c>
      <c r="C82" s="131"/>
      <c r="D82" s="98"/>
      <c r="E82" s="99" t="s">
        <v>185</v>
      </c>
      <c r="F82" s="99">
        <f>$C$13</f>
        <v>15</v>
      </c>
      <c r="G82" s="100">
        <v>2000</v>
      </c>
      <c r="H82" s="101">
        <f>F82*G82</f>
        <v>30000</v>
      </c>
      <c r="I82" s="98"/>
      <c r="J82" s="138"/>
      <c r="K82" s="131"/>
      <c r="L82" s="132"/>
      <c r="M82" s="113"/>
      <c r="N82" s="113"/>
    </row>
    <row r="83" spans="1:14">
      <c r="A83" s="95"/>
      <c r="B83" s="205" t="s">
        <v>306</v>
      </c>
      <c r="C83" s="206"/>
      <c r="D83" s="207"/>
      <c r="E83" s="208"/>
      <c r="F83" s="208"/>
      <c r="G83" s="209"/>
      <c r="H83" s="210"/>
      <c r="I83" s="207"/>
      <c r="J83" s="100"/>
      <c r="K83" s="102"/>
      <c r="L83" s="140"/>
      <c r="M83" s="90"/>
      <c r="N83" s="113"/>
    </row>
    <row r="84" spans="1:14">
      <c r="A84" s="95"/>
      <c r="B84" s="211" t="s">
        <v>307</v>
      </c>
      <c r="C84" s="212">
        <v>1</v>
      </c>
      <c r="D84" s="207" t="s">
        <v>308</v>
      </c>
      <c r="E84" s="208" t="s">
        <v>309</v>
      </c>
      <c r="F84" s="208">
        <v>1</v>
      </c>
      <c r="G84" s="213">
        <v>20000</v>
      </c>
      <c r="H84" s="210">
        <f>C84*F84*G84</f>
        <v>20000</v>
      </c>
      <c r="I84" s="207"/>
      <c r="J84" s="141"/>
      <c r="K84" s="142"/>
      <c r="L84" s="143"/>
      <c r="M84" s="113"/>
      <c r="N84" s="113"/>
    </row>
    <row r="85" spans="1:14">
      <c r="A85" s="95"/>
      <c r="B85" s="211" t="s">
        <v>310</v>
      </c>
      <c r="C85" s="212">
        <v>1</v>
      </c>
      <c r="D85" s="207" t="s">
        <v>308</v>
      </c>
      <c r="E85" s="208" t="s">
        <v>309</v>
      </c>
      <c r="F85" s="208">
        <v>1</v>
      </c>
      <c r="G85" s="213">
        <v>30000</v>
      </c>
      <c r="H85" s="210">
        <f>C85*F85*G85</f>
        <v>30000</v>
      </c>
      <c r="I85" s="207"/>
      <c r="J85" s="144"/>
      <c r="K85" s="142"/>
      <c r="L85" s="143"/>
      <c r="M85" s="113"/>
      <c r="N85" s="113"/>
    </row>
    <row r="86" spans="1:14">
      <c r="A86" s="95"/>
      <c r="B86" s="211" t="s">
        <v>307</v>
      </c>
      <c r="C86" s="206"/>
      <c r="D86" s="207"/>
      <c r="E86" s="208" t="s">
        <v>309</v>
      </c>
      <c r="F86" s="208">
        <v>1</v>
      </c>
      <c r="G86" s="213"/>
      <c r="H86" s="210">
        <f>F86*G86</f>
        <v>0</v>
      </c>
      <c r="I86" s="207"/>
      <c r="J86" s="138"/>
      <c r="K86" s="131"/>
      <c r="L86" s="132"/>
      <c r="M86" s="113"/>
      <c r="N86" s="90"/>
    </row>
    <row r="87" spans="1:14">
      <c r="A87" s="95"/>
      <c r="B87" s="211" t="s">
        <v>310</v>
      </c>
      <c r="C87" s="206"/>
      <c r="D87" s="207"/>
      <c r="E87" s="208" t="s">
        <v>309</v>
      </c>
      <c r="F87" s="208">
        <v>1</v>
      </c>
      <c r="G87" s="213"/>
      <c r="H87" s="210">
        <f>F87*G87</f>
        <v>0</v>
      </c>
      <c r="I87" s="207"/>
      <c r="J87" s="138"/>
      <c r="K87" s="131"/>
      <c r="L87" s="132"/>
      <c r="M87" s="113"/>
      <c r="N87" s="113"/>
    </row>
    <row r="88" spans="1:14">
      <c r="A88" s="95"/>
      <c r="B88" s="135"/>
      <c r="C88" s="131"/>
      <c r="D88" s="98"/>
      <c r="E88" s="99"/>
      <c r="F88" s="99"/>
      <c r="G88" s="100"/>
      <c r="H88" s="101"/>
      <c r="I88" s="98"/>
      <c r="J88" s="138"/>
      <c r="K88" s="131"/>
      <c r="L88" s="132"/>
      <c r="M88" s="113"/>
      <c r="N88" s="113"/>
    </row>
    <row r="89" spans="1:14">
      <c r="A89" s="95"/>
      <c r="B89" s="122" t="s">
        <v>261</v>
      </c>
      <c r="C89" s="145"/>
      <c r="D89" s="146"/>
      <c r="E89" s="147"/>
      <c r="F89" s="147"/>
      <c r="G89" s="148"/>
      <c r="H89" s="149">
        <f>SUM(H68:H87)</f>
        <v>275875</v>
      </c>
      <c r="I89" s="129"/>
      <c r="J89" s="80"/>
      <c r="K89" s="73"/>
      <c r="L89" s="132"/>
      <c r="M89" s="113"/>
      <c r="N89" s="113"/>
    </row>
    <row r="90" spans="1:14">
      <c r="A90" s="95"/>
      <c r="B90" s="102"/>
      <c r="C90" s="131"/>
      <c r="D90" s="98"/>
      <c r="E90" s="99"/>
      <c r="F90" s="99"/>
      <c r="G90" s="138"/>
      <c r="H90" s="150"/>
      <c r="I90" s="98"/>
      <c r="J90" s="138"/>
      <c r="K90" s="131"/>
      <c r="L90" s="132"/>
      <c r="M90" s="113"/>
      <c r="N90" s="113"/>
    </row>
    <row r="91" spans="1:14">
      <c r="A91" s="95" t="s">
        <v>262</v>
      </c>
      <c r="B91" s="130" t="s">
        <v>263</v>
      </c>
      <c r="D91" s="98"/>
      <c r="E91" s="99"/>
      <c r="F91" s="99"/>
      <c r="G91" s="138"/>
      <c r="H91" s="150"/>
      <c r="I91" s="98">
        <f>SUM(H92:H94)</f>
        <v>60000</v>
      </c>
      <c r="J91" s="138"/>
      <c r="K91" s="131"/>
      <c r="L91" s="132"/>
      <c r="M91" s="113"/>
      <c r="N91" s="113"/>
    </row>
    <row r="92" spans="1:14">
      <c r="A92" s="95"/>
      <c r="B92" s="135" t="s">
        <v>264</v>
      </c>
      <c r="C92" s="105">
        <v>5</v>
      </c>
      <c r="D92" s="98" t="s">
        <v>184</v>
      </c>
      <c r="E92" s="99" t="s">
        <v>185</v>
      </c>
      <c r="F92" s="99">
        <v>0</v>
      </c>
      <c r="G92" s="134">
        <v>1000</v>
      </c>
      <c r="H92" s="101">
        <f>C92*F92*G92</f>
        <v>0</v>
      </c>
      <c r="I92" s="98"/>
      <c r="J92" s="138"/>
      <c r="K92" s="131"/>
      <c r="L92" s="132"/>
      <c r="M92" s="113"/>
      <c r="N92" s="113"/>
    </row>
    <row r="93" spans="1:14">
      <c r="A93" s="95"/>
      <c r="B93" s="135" t="s">
        <v>265</v>
      </c>
      <c r="C93" s="105">
        <v>2</v>
      </c>
      <c r="D93" s="98" t="s">
        <v>184</v>
      </c>
      <c r="E93" s="99" t="s">
        <v>266</v>
      </c>
      <c r="F93" s="99">
        <v>0</v>
      </c>
      <c r="G93" s="134">
        <v>2000</v>
      </c>
      <c r="H93" s="101">
        <f>C93*F93*G93</f>
        <v>0</v>
      </c>
      <c r="I93" s="98"/>
      <c r="J93" s="100"/>
      <c r="K93" s="102"/>
      <c r="L93" s="152"/>
      <c r="M93" s="153"/>
      <c r="N93" s="113"/>
    </row>
    <row r="94" spans="1:14">
      <c r="A94" s="95"/>
      <c r="B94" s="135" t="s">
        <v>267</v>
      </c>
      <c r="C94" s="105">
        <v>3</v>
      </c>
      <c r="D94" s="98" t="s">
        <v>184</v>
      </c>
      <c r="E94" s="99" t="s">
        <v>266</v>
      </c>
      <c r="F94" s="119">
        <v>2</v>
      </c>
      <c r="G94" s="134">
        <v>10000</v>
      </c>
      <c r="H94" s="101">
        <f>C94*F94*G94</f>
        <v>60000</v>
      </c>
      <c r="I94" s="98"/>
      <c r="J94" s="100"/>
      <c r="K94" s="102"/>
      <c r="L94" s="152"/>
      <c r="M94" s="153"/>
      <c r="N94" s="113"/>
    </row>
    <row r="95" spans="1:14">
      <c r="A95" s="95"/>
      <c r="B95" s="102"/>
      <c r="C95" s="131"/>
      <c r="D95" s="98"/>
      <c r="E95" s="99"/>
      <c r="F95" s="99"/>
      <c r="G95" s="138"/>
      <c r="H95" s="150"/>
      <c r="I95" s="98"/>
      <c r="J95" s="138"/>
      <c r="K95" s="131"/>
      <c r="L95" s="132"/>
      <c r="M95" s="113"/>
      <c r="N95" s="113"/>
    </row>
    <row r="96" spans="1:14">
      <c r="A96" s="95"/>
      <c r="B96" s="154" t="s">
        <v>268</v>
      </c>
      <c r="C96" s="145"/>
      <c r="D96" s="146"/>
      <c r="E96" s="147"/>
      <c r="F96" s="147"/>
      <c r="G96" s="148"/>
      <c r="H96" s="149">
        <f>SUM(H92:H94)</f>
        <v>60000</v>
      </c>
      <c r="I96" s="129"/>
      <c r="J96" s="80"/>
      <c r="K96" s="73"/>
      <c r="L96" s="132"/>
      <c r="M96" s="113"/>
      <c r="N96" s="153"/>
    </row>
    <row r="97" spans="1:14">
      <c r="A97" s="95"/>
      <c r="B97" s="102"/>
      <c r="C97" s="131"/>
      <c r="D97" s="98"/>
      <c r="E97" s="99"/>
      <c r="F97" s="99"/>
      <c r="G97" s="138"/>
      <c r="H97" s="150"/>
      <c r="I97" s="98"/>
      <c r="J97" s="138"/>
      <c r="K97" s="131"/>
      <c r="L97" s="132"/>
      <c r="M97" s="113"/>
      <c r="N97" s="153"/>
    </row>
    <row r="98" spans="1:14">
      <c r="A98" s="95" t="s">
        <v>269</v>
      </c>
      <c r="B98" s="155" t="s">
        <v>270</v>
      </c>
      <c r="C98" s="131">
        <f>ROUNDDOWN(F98/3+(F98/12),0)</f>
        <v>6</v>
      </c>
      <c r="D98" s="98" t="s">
        <v>231</v>
      </c>
      <c r="E98" s="99" t="s">
        <v>185</v>
      </c>
      <c r="F98" s="99">
        <f>$C$13</f>
        <v>15</v>
      </c>
      <c r="G98" s="100">
        <f>$E$12*800</f>
        <v>1600</v>
      </c>
      <c r="H98" s="101">
        <f>C98*G98</f>
        <v>9600</v>
      </c>
      <c r="I98" s="98">
        <f>SUM(H98)</f>
        <v>9600</v>
      </c>
      <c r="J98" s="138" t="s">
        <v>271</v>
      </c>
      <c r="K98" s="102"/>
      <c r="L98" s="156"/>
      <c r="M98" s="113"/>
      <c r="N98" s="113"/>
    </row>
    <row r="99" spans="1:14">
      <c r="A99" s="95"/>
      <c r="B99" s="102"/>
      <c r="C99" s="131"/>
      <c r="D99" s="98"/>
      <c r="E99" s="99"/>
      <c r="F99" s="99"/>
      <c r="G99" s="138"/>
      <c r="H99" s="150"/>
      <c r="I99" s="98"/>
      <c r="J99" s="138"/>
      <c r="K99" s="102"/>
      <c r="L99" s="132"/>
      <c r="M99" s="113"/>
      <c r="N99" s="113"/>
    </row>
    <row r="100" spans="1:14">
      <c r="A100" s="95"/>
      <c r="B100" s="154" t="s">
        <v>272</v>
      </c>
      <c r="C100" s="145"/>
      <c r="D100" s="146"/>
      <c r="E100" s="147"/>
      <c r="F100" s="147"/>
      <c r="G100" s="148"/>
      <c r="H100" s="149">
        <f>H98</f>
        <v>9600</v>
      </c>
      <c r="I100" s="98"/>
      <c r="J100" s="138"/>
      <c r="K100" s="102"/>
      <c r="L100" s="132"/>
      <c r="M100" s="113"/>
      <c r="N100" s="113"/>
    </row>
    <row r="101" spans="1:14">
      <c r="A101" s="157"/>
      <c r="B101" s="158"/>
      <c r="C101" s="131"/>
      <c r="D101" s="98"/>
      <c r="E101" s="99"/>
      <c r="F101" s="99"/>
      <c r="G101" s="100"/>
      <c r="H101" s="101"/>
      <c r="I101" s="98"/>
      <c r="J101" s="100"/>
      <c r="K101" s="102"/>
      <c r="L101" s="152"/>
      <c r="M101" s="113"/>
      <c r="N101" s="113"/>
    </row>
    <row r="102" spans="1:14">
      <c r="A102" s="95" t="s">
        <v>273</v>
      </c>
      <c r="B102" s="130" t="s">
        <v>274</v>
      </c>
      <c r="C102" s="131"/>
      <c r="D102" s="98"/>
      <c r="E102" s="99" t="s">
        <v>199</v>
      </c>
      <c r="F102" s="99">
        <v>1</v>
      </c>
      <c r="G102" s="100">
        <f>J102*L102</f>
        <v>0</v>
      </c>
      <c r="H102" s="101">
        <f>F102*G102</f>
        <v>0</v>
      </c>
      <c r="I102" s="98">
        <f>SUM(H102)</f>
        <v>0</v>
      </c>
      <c r="J102" s="159">
        <f>$J$9</f>
        <v>0</v>
      </c>
      <c r="K102" s="160" t="s">
        <v>275</v>
      </c>
      <c r="L102" s="156">
        <v>1E-3</v>
      </c>
      <c r="M102" s="153"/>
      <c r="N102" s="113"/>
    </row>
    <row r="103" spans="1:14">
      <c r="A103" s="95"/>
      <c r="B103" s="130"/>
      <c r="C103" s="131"/>
      <c r="D103" s="98"/>
      <c r="E103" s="99"/>
      <c r="F103" s="99"/>
      <c r="G103" s="100"/>
      <c r="H103" s="101"/>
      <c r="I103" s="98"/>
      <c r="J103" s="100"/>
      <c r="K103" s="160"/>
      <c r="L103" s="152"/>
      <c r="M103" s="153"/>
      <c r="N103" s="113"/>
    </row>
    <row r="104" spans="1:14">
      <c r="A104" s="95"/>
      <c r="B104" s="154" t="s">
        <v>276</v>
      </c>
      <c r="C104" s="145"/>
      <c r="D104" s="146"/>
      <c r="E104" s="147"/>
      <c r="F104" s="147"/>
      <c r="G104" s="148"/>
      <c r="H104" s="149">
        <f>H102</f>
        <v>0</v>
      </c>
      <c r="I104" s="98"/>
      <c r="J104" s="100"/>
      <c r="K104" s="160"/>
      <c r="L104" s="152"/>
      <c r="M104" s="153"/>
      <c r="N104" s="113"/>
    </row>
    <row r="105" spans="1:14">
      <c r="A105" s="95"/>
      <c r="B105" s="130"/>
      <c r="C105" s="131"/>
      <c r="D105" s="98"/>
      <c r="E105" s="99"/>
      <c r="F105" s="99"/>
      <c r="G105" s="100"/>
      <c r="H105" s="101"/>
      <c r="I105" s="98"/>
      <c r="J105" s="100"/>
      <c r="K105" s="160"/>
      <c r="L105" s="152"/>
      <c r="M105" s="153"/>
      <c r="N105" s="153"/>
    </row>
    <row r="106" spans="1:14">
      <c r="A106" s="95" t="s">
        <v>277</v>
      </c>
      <c r="B106" s="130" t="s">
        <v>278</v>
      </c>
      <c r="C106" s="131"/>
      <c r="D106" s="98"/>
      <c r="E106" s="99" t="s">
        <v>199</v>
      </c>
      <c r="F106" s="99">
        <v>1</v>
      </c>
      <c r="G106" s="100">
        <f>J106*L106</f>
        <v>0</v>
      </c>
      <c r="H106" s="101">
        <f>F106*G106</f>
        <v>0</v>
      </c>
      <c r="I106" s="98">
        <f>SUM(H106)</f>
        <v>0</v>
      </c>
      <c r="J106" s="159">
        <f>$J$9</f>
        <v>0</v>
      </c>
      <c r="K106" s="160" t="s">
        <v>275</v>
      </c>
      <c r="L106" s="156">
        <v>1E-3</v>
      </c>
      <c r="M106" s="153"/>
      <c r="N106" s="153"/>
    </row>
    <row r="107" spans="1:14">
      <c r="A107" s="95"/>
      <c r="B107" s="130"/>
      <c r="C107" s="131"/>
      <c r="D107" s="98"/>
      <c r="E107" s="99"/>
      <c r="F107" s="99"/>
      <c r="G107" s="100"/>
      <c r="H107" s="101"/>
      <c r="I107" s="98"/>
      <c r="J107" s="100"/>
      <c r="K107" s="160"/>
      <c r="L107" s="152"/>
      <c r="M107" s="153"/>
      <c r="N107" s="153"/>
    </row>
    <row r="108" spans="1:14">
      <c r="A108" s="95"/>
      <c r="B108" s="154" t="s">
        <v>279</v>
      </c>
      <c r="C108" s="145"/>
      <c r="D108" s="146"/>
      <c r="E108" s="147"/>
      <c r="F108" s="147"/>
      <c r="G108" s="148"/>
      <c r="H108" s="149">
        <f>H106</f>
        <v>0</v>
      </c>
      <c r="I108" s="98"/>
      <c r="J108" s="100"/>
      <c r="K108" s="160"/>
      <c r="L108" s="152"/>
      <c r="M108" s="153"/>
      <c r="N108" s="153"/>
    </row>
    <row r="109" spans="1:14">
      <c r="A109" s="95"/>
      <c r="B109" s="130"/>
      <c r="C109" s="131"/>
      <c r="D109" s="98"/>
      <c r="E109" s="99"/>
      <c r="F109" s="99"/>
      <c r="G109" s="100"/>
      <c r="H109" s="101"/>
      <c r="I109" s="98"/>
      <c r="J109" s="100"/>
      <c r="K109" s="160"/>
      <c r="L109" s="152"/>
      <c r="M109" s="153"/>
      <c r="N109" s="153"/>
    </row>
    <row r="110" spans="1:14">
      <c r="A110" s="95" t="s">
        <v>280</v>
      </c>
      <c r="B110" s="130" t="s">
        <v>281</v>
      </c>
      <c r="C110" s="131"/>
      <c r="D110" s="98"/>
      <c r="E110" s="99" t="s">
        <v>199</v>
      </c>
      <c r="F110" s="99">
        <v>1</v>
      </c>
      <c r="G110" s="100">
        <f>J110*L110</f>
        <v>0</v>
      </c>
      <c r="H110" s="101">
        <f>F110*G110</f>
        <v>0</v>
      </c>
      <c r="I110" s="98">
        <f>SUM(H110)</f>
        <v>0</v>
      </c>
      <c r="J110" s="159">
        <f>$J$9</f>
        <v>0</v>
      </c>
      <c r="K110" s="160" t="s">
        <v>275</v>
      </c>
      <c r="L110" s="156">
        <v>1.6000000000000001E-3</v>
      </c>
      <c r="M110" s="153"/>
      <c r="N110" s="153"/>
    </row>
    <row r="111" spans="1:14">
      <c r="A111" s="95"/>
      <c r="B111" s="130"/>
      <c r="C111" s="131"/>
      <c r="D111" s="98"/>
      <c r="E111" s="99"/>
      <c r="F111" s="99"/>
      <c r="G111" s="100"/>
      <c r="H111" s="101"/>
      <c r="I111" s="98"/>
      <c r="J111" s="100"/>
      <c r="K111" s="160"/>
      <c r="L111" s="152"/>
      <c r="M111" s="153"/>
      <c r="N111" s="153"/>
    </row>
    <row r="112" spans="1:14">
      <c r="A112" s="95"/>
      <c r="B112" s="154" t="s">
        <v>282</v>
      </c>
      <c r="C112" s="145"/>
      <c r="D112" s="146"/>
      <c r="E112" s="147"/>
      <c r="F112" s="147"/>
      <c r="G112" s="148"/>
      <c r="H112" s="149">
        <f>H110</f>
        <v>0</v>
      </c>
      <c r="I112" s="98"/>
      <c r="J112" s="100"/>
      <c r="K112" s="160"/>
      <c r="L112" s="152"/>
      <c r="M112" s="153"/>
      <c r="N112" s="153"/>
    </row>
    <row r="113" spans="1:14">
      <c r="A113" s="95"/>
      <c r="B113" s="130"/>
      <c r="C113" s="131"/>
      <c r="D113" s="98"/>
      <c r="E113" s="99"/>
      <c r="F113" s="99"/>
      <c r="G113" s="100"/>
      <c r="H113" s="101"/>
      <c r="I113" s="98"/>
      <c r="J113" s="100"/>
      <c r="K113" s="160"/>
      <c r="L113" s="152"/>
      <c r="M113" s="153"/>
      <c r="N113" s="153"/>
    </row>
    <row r="114" spans="1:14">
      <c r="A114" s="95" t="s">
        <v>283</v>
      </c>
      <c r="B114" s="130" t="s">
        <v>284</v>
      </c>
      <c r="C114" s="161" t="s">
        <v>285</v>
      </c>
      <c r="D114" s="98" t="s">
        <v>286</v>
      </c>
      <c r="E114" s="99"/>
      <c r="F114" s="99"/>
      <c r="G114" s="100"/>
      <c r="H114" s="101"/>
      <c r="I114" s="98">
        <f>SUM(H115:H120)</f>
        <v>0</v>
      </c>
      <c r="J114" s="100"/>
      <c r="K114" s="160"/>
      <c r="L114" s="156"/>
      <c r="M114" s="153"/>
      <c r="N114" s="153"/>
    </row>
    <row r="115" spans="1:14">
      <c r="A115" s="95"/>
      <c r="B115" s="135" t="s">
        <v>284</v>
      </c>
      <c r="C115" s="162">
        <v>0.04</v>
      </c>
      <c r="D115" s="163">
        <v>0.1</v>
      </c>
      <c r="E115" s="99" t="s">
        <v>199</v>
      </c>
      <c r="F115" s="99">
        <v>1</v>
      </c>
      <c r="G115" s="100">
        <f>$J$115*C115*D115</f>
        <v>0</v>
      </c>
      <c r="H115" s="101">
        <f>F115*G115</f>
        <v>0</v>
      </c>
      <c r="I115" s="98"/>
      <c r="J115" s="159">
        <f>$J$9</f>
        <v>0</v>
      </c>
      <c r="K115" s="160"/>
      <c r="L115" s="164"/>
      <c r="M115" s="153"/>
      <c r="N115" s="153"/>
    </row>
    <row r="116" spans="1:14">
      <c r="A116" s="95"/>
      <c r="B116" s="130"/>
      <c r="C116" s="161"/>
      <c r="D116" s="98"/>
      <c r="E116" s="99"/>
      <c r="F116" s="99"/>
      <c r="G116" s="100"/>
      <c r="H116" s="101"/>
      <c r="I116" s="98"/>
      <c r="J116" s="100"/>
      <c r="K116" s="160"/>
      <c r="L116" s="156"/>
      <c r="M116" s="153"/>
      <c r="N116" s="153"/>
    </row>
    <row r="117" spans="1:14">
      <c r="A117" s="95"/>
      <c r="B117" s="135" t="s">
        <v>287</v>
      </c>
      <c r="C117" s="162">
        <v>0.04</v>
      </c>
      <c r="D117" s="163">
        <v>0.1</v>
      </c>
      <c r="E117" s="99" t="s">
        <v>185</v>
      </c>
      <c r="F117" s="165"/>
      <c r="G117" s="100">
        <f>$J$117*C117*D117/12</f>
        <v>0</v>
      </c>
      <c r="H117" s="101">
        <f>F117*G117</f>
        <v>0</v>
      </c>
      <c r="I117" s="98"/>
      <c r="J117" s="159">
        <f>$J$9</f>
        <v>0</v>
      </c>
      <c r="K117" s="160"/>
      <c r="L117" s="164"/>
      <c r="M117" s="153"/>
      <c r="N117" s="153"/>
    </row>
    <row r="118" spans="1:14">
      <c r="A118" s="95"/>
      <c r="B118" s="135" t="s">
        <v>288</v>
      </c>
      <c r="C118" s="162">
        <v>0.01</v>
      </c>
      <c r="D118" s="163">
        <v>0.1</v>
      </c>
      <c r="E118" s="99" t="s">
        <v>185</v>
      </c>
      <c r="F118" s="99">
        <f>$C$13</f>
        <v>15</v>
      </c>
      <c r="G118" s="100">
        <f>$J$118*C118*D118/12</f>
        <v>0</v>
      </c>
      <c r="H118" s="101">
        <f>F118*G118</f>
        <v>0</v>
      </c>
      <c r="I118" s="98"/>
      <c r="J118" s="159">
        <f>$J$9</f>
        <v>0</v>
      </c>
      <c r="K118" s="160"/>
      <c r="L118" s="164"/>
      <c r="M118" s="153"/>
      <c r="N118" s="153"/>
    </row>
    <row r="119" spans="1:14">
      <c r="A119" s="95"/>
      <c r="B119" s="135" t="s">
        <v>289</v>
      </c>
      <c r="C119" s="162">
        <v>0.04</v>
      </c>
      <c r="D119" s="163">
        <v>0.1</v>
      </c>
      <c r="E119" s="99" t="s">
        <v>185</v>
      </c>
      <c r="F119" s="99">
        <f>ROUND($C$13/3,0)</f>
        <v>5</v>
      </c>
      <c r="G119" s="100">
        <f>$J$119*C119*D119/12</f>
        <v>0</v>
      </c>
      <c r="H119" s="101">
        <f>F119*G119</f>
        <v>0</v>
      </c>
      <c r="I119" s="98"/>
      <c r="J119" s="159">
        <f>$J$9</f>
        <v>0</v>
      </c>
      <c r="K119" s="160"/>
      <c r="L119" s="164"/>
      <c r="M119" s="153"/>
      <c r="N119" s="153"/>
    </row>
    <row r="120" spans="1:14">
      <c r="A120" s="95"/>
      <c r="B120" s="135" t="s">
        <v>290</v>
      </c>
      <c r="C120" s="162">
        <v>0.01</v>
      </c>
      <c r="D120" s="166">
        <v>0.01</v>
      </c>
      <c r="E120" s="99" t="s">
        <v>291</v>
      </c>
      <c r="F120" s="165">
        <v>3</v>
      </c>
      <c r="G120" s="100">
        <f>$J$120*C120*D120</f>
        <v>0</v>
      </c>
      <c r="H120" s="101">
        <f>F120*G120</f>
        <v>0</v>
      </c>
      <c r="I120" s="98"/>
      <c r="J120" s="159">
        <f>$J$9</f>
        <v>0</v>
      </c>
      <c r="K120" s="160"/>
      <c r="L120" s="164"/>
      <c r="M120" s="153"/>
      <c r="N120" s="153"/>
    </row>
    <row r="121" spans="1:14">
      <c r="A121" s="95"/>
      <c r="B121" s="130"/>
      <c r="C121" s="131"/>
      <c r="D121" s="98"/>
      <c r="E121" s="99"/>
      <c r="F121" s="99"/>
      <c r="G121" s="100"/>
      <c r="H121" s="101"/>
      <c r="I121" s="98"/>
      <c r="J121" s="100"/>
      <c r="K121" s="160"/>
      <c r="L121" s="152"/>
      <c r="M121" s="153"/>
      <c r="N121" s="153"/>
    </row>
    <row r="122" spans="1:14">
      <c r="A122" s="95"/>
      <c r="B122" s="154" t="s">
        <v>292</v>
      </c>
      <c r="C122" s="145"/>
      <c r="D122" s="146"/>
      <c r="E122" s="147"/>
      <c r="F122" s="147"/>
      <c r="G122" s="148"/>
      <c r="H122" s="149">
        <f>SUM(H115:H121)</f>
        <v>0</v>
      </c>
      <c r="I122" s="98"/>
      <c r="J122" s="100"/>
      <c r="K122" s="160"/>
      <c r="L122" s="152"/>
      <c r="M122" s="153"/>
      <c r="N122" s="153"/>
    </row>
    <row r="123" spans="1:14">
      <c r="A123" s="95"/>
      <c r="B123" s="130"/>
      <c r="C123" s="131"/>
      <c r="D123" s="98"/>
      <c r="E123" s="99"/>
      <c r="F123" s="99"/>
      <c r="G123" s="100"/>
      <c r="H123" s="101"/>
      <c r="I123" s="98"/>
      <c r="J123" s="100"/>
      <c r="K123" s="160"/>
      <c r="L123" s="152"/>
      <c r="M123" s="153"/>
      <c r="N123" s="153"/>
    </row>
    <row r="124" spans="1:14">
      <c r="A124" s="95" t="s">
        <v>293</v>
      </c>
      <c r="B124" s="130" t="s">
        <v>294</v>
      </c>
      <c r="C124" s="131"/>
      <c r="D124" s="98"/>
      <c r="E124" s="99" t="s">
        <v>199</v>
      </c>
      <c r="F124" s="99">
        <v>1</v>
      </c>
      <c r="G124" s="100">
        <f>ROUND(J124*L124,-3)</f>
        <v>0</v>
      </c>
      <c r="H124" s="101">
        <f>F124*G124</f>
        <v>0</v>
      </c>
      <c r="I124" s="98">
        <f>SUM(H124)</f>
        <v>0</v>
      </c>
      <c r="J124" s="159">
        <f>$J$9</f>
        <v>0</v>
      </c>
      <c r="K124" s="160" t="s">
        <v>275</v>
      </c>
      <c r="L124" s="167">
        <v>8.0000000000000002E-3</v>
      </c>
      <c r="M124" s="153"/>
      <c r="N124" s="153"/>
    </row>
    <row r="125" spans="1:14">
      <c r="A125" s="95"/>
      <c r="B125" s="130"/>
      <c r="C125" s="131"/>
      <c r="D125" s="98"/>
      <c r="E125" s="99"/>
      <c r="F125" s="99"/>
      <c r="G125" s="100"/>
      <c r="H125" s="101"/>
      <c r="I125" s="98"/>
      <c r="J125" s="100"/>
      <c r="K125" s="160"/>
      <c r="L125" s="152"/>
      <c r="M125" s="153"/>
      <c r="N125" s="153"/>
    </row>
    <row r="126" spans="1:14">
      <c r="A126" s="95"/>
      <c r="B126" s="154" t="s">
        <v>295</v>
      </c>
      <c r="C126" s="145"/>
      <c r="D126" s="146"/>
      <c r="E126" s="147"/>
      <c r="F126" s="147"/>
      <c r="G126" s="148"/>
      <c r="H126" s="149">
        <f>SUM(H124:H125)</f>
        <v>0</v>
      </c>
      <c r="I126" s="98"/>
      <c r="J126" s="100"/>
      <c r="K126" s="160"/>
      <c r="L126" s="152"/>
      <c r="M126" s="153"/>
      <c r="N126" s="153"/>
    </row>
    <row r="127" spans="1:14">
      <c r="A127" s="95"/>
      <c r="B127" s="102"/>
      <c r="C127" s="131"/>
      <c r="D127" s="98"/>
      <c r="E127" s="99"/>
      <c r="F127" s="99"/>
      <c r="G127" s="100"/>
      <c r="H127" s="101"/>
      <c r="I127" s="98"/>
      <c r="J127" s="100"/>
      <c r="K127" s="102"/>
      <c r="L127" s="152"/>
      <c r="M127" s="153"/>
      <c r="N127" s="153"/>
    </row>
    <row r="128" spans="1:14">
      <c r="A128" s="95"/>
      <c r="B128" s="100"/>
      <c r="C128" s="131"/>
      <c r="D128" s="98"/>
      <c r="E128" s="99"/>
      <c r="F128" s="99"/>
      <c r="G128" s="100"/>
      <c r="H128" s="101"/>
      <c r="I128" s="98"/>
      <c r="J128" s="100"/>
      <c r="K128" s="102"/>
      <c r="L128" s="140"/>
      <c r="M128" s="90"/>
      <c r="N128" s="153"/>
    </row>
    <row r="129" spans="1:14">
      <c r="A129" s="95"/>
      <c r="B129" s="168" t="s">
        <v>296</v>
      </c>
      <c r="C129" s="169"/>
      <c r="D129" s="170"/>
      <c r="E129" s="171"/>
      <c r="F129" s="171"/>
      <c r="G129" s="172"/>
      <c r="H129" s="173">
        <f>H35+H64+H89+H96+H100+H104+H108+H112+H126+H122</f>
        <v>3666475</v>
      </c>
      <c r="I129" s="98"/>
      <c r="J129" s="100"/>
      <c r="K129" s="102"/>
      <c r="L129" s="140"/>
      <c r="M129" s="90"/>
      <c r="N129" s="153"/>
    </row>
    <row r="130" spans="1:14">
      <c r="M130" s="90"/>
      <c r="N130" s="153"/>
    </row>
    <row r="131" spans="1:14">
      <c r="N131" s="90"/>
    </row>
    <row r="132" spans="1:14">
      <c r="N132" s="90"/>
    </row>
    <row r="133" spans="1:14">
      <c r="N133" s="90"/>
    </row>
    <row r="144" spans="1:14">
      <c r="B144" s="37" t="s">
        <v>297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6"/>
  <sheetViews>
    <sheetView workbookViewId="0">
      <selection activeCell="G22" sqref="G22"/>
    </sheetView>
  </sheetViews>
  <sheetFormatPr defaultRowHeight="16.2"/>
  <cols>
    <col min="1" max="1" width="8.88671875" style="284"/>
    <col min="2" max="2" width="9.33203125" style="284" customWidth="1"/>
    <col min="3" max="3" width="34.77734375" style="284" customWidth="1"/>
    <col min="4" max="4" width="5.88671875" style="284" customWidth="1"/>
    <col min="5" max="5" width="9.33203125" style="284" customWidth="1"/>
    <col min="6" max="6" width="12.109375" style="309" customWidth="1"/>
    <col min="7" max="7" width="12.21875" style="309" customWidth="1"/>
    <col min="8" max="8" width="18.109375" style="284" customWidth="1"/>
    <col min="9" max="9" width="6.33203125" style="279" customWidth="1"/>
    <col min="10" max="10" width="8" style="279" customWidth="1"/>
    <col min="11" max="12" width="6.33203125" style="279" customWidth="1"/>
    <col min="13" max="167" width="8.88671875" style="284"/>
    <col min="168" max="168" width="9.33203125" style="284" customWidth="1"/>
    <col min="169" max="169" width="34.77734375" style="284" customWidth="1"/>
    <col min="170" max="170" width="5.88671875" style="284" customWidth="1"/>
    <col min="171" max="171" width="9.33203125" style="284" customWidth="1"/>
    <col min="172" max="172" width="9" style="284" customWidth="1"/>
    <col min="173" max="173" width="11.109375" style="284" customWidth="1"/>
    <col min="174" max="174" width="18.109375" style="284" customWidth="1"/>
    <col min="175" max="175" width="6.33203125" style="284" customWidth="1"/>
    <col min="176" max="176" width="8" style="284" customWidth="1"/>
    <col min="177" max="178" width="6.33203125" style="284" customWidth="1"/>
    <col min="179" max="180" width="8" style="284" customWidth="1"/>
    <col min="181" max="182" width="4.77734375" style="284" customWidth="1"/>
    <col min="183" max="186" width="7.77734375" style="284" customWidth="1"/>
    <col min="187" max="187" width="7.88671875" style="284" customWidth="1"/>
    <col min="188" max="188" width="7.6640625" style="284" customWidth="1"/>
    <col min="189" max="189" width="7.109375" style="284" customWidth="1"/>
    <col min="190" max="190" width="7.21875" style="284" customWidth="1"/>
    <col min="191" max="191" width="7.33203125" style="284" customWidth="1"/>
    <col min="192" max="192" width="5.6640625" style="284" customWidth="1"/>
    <col min="193" max="193" width="6" style="284" customWidth="1"/>
    <col min="194" max="194" width="8" style="284" customWidth="1"/>
    <col min="195" max="204" width="7.77734375" style="284" customWidth="1"/>
    <col min="205" max="205" width="5.44140625" style="284" customWidth="1"/>
    <col min="206" max="206" width="5.77734375" style="284" customWidth="1"/>
    <col min="207" max="423" width="8.88671875" style="284"/>
    <col min="424" max="424" width="9.33203125" style="284" customWidth="1"/>
    <col min="425" max="425" width="34.77734375" style="284" customWidth="1"/>
    <col min="426" max="426" width="5.88671875" style="284" customWidth="1"/>
    <col min="427" max="427" width="9.33203125" style="284" customWidth="1"/>
    <col min="428" max="428" width="9" style="284" customWidth="1"/>
    <col min="429" max="429" width="11.109375" style="284" customWidth="1"/>
    <col min="430" max="430" width="18.109375" style="284" customWidth="1"/>
    <col min="431" max="431" width="6.33203125" style="284" customWidth="1"/>
    <col min="432" max="432" width="8" style="284" customWidth="1"/>
    <col min="433" max="434" width="6.33203125" style="284" customWidth="1"/>
    <col min="435" max="436" width="8" style="284" customWidth="1"/>
    <col min="437" max="438" width="4.77734375" style="284" customWidth="1"/>
    <col min="439" max="442" width="7.77734375" style="284" customWidth="1"/>
    <col min="443" max="443" width="7.88671875" style="284" customWidth="1"/>
    <col min="444" max="444" width="7.6640625" style="284" customWidth="1"/>
    <col min="445" max="445" width="7.109375" style="284" customWidth="1"/>
    <col min="446" max="446" width="7.21875" style="284" customWidth="1"/>
    <col min="447" max="447" width="7.33203125" style="284" customWidth="1"/>
    <col min="448" max="448" width="5.6640625" style="284" customWidth="1"/>
    <col min="449" max="449" width="6" style="284" customWidth="1"/>
    <col min="450" max="450" width="8" style="284" customWidth="1"/>
    <col min="451" max="460" width="7.77734375" style="284" customWidth="1"/>
    <col min="461" max="461" width="5.44140625" style="284" customWidth="1"/>
    <col min="462" max="462" width="5.77734375" style="284" customWidth="1"/>
    <col min="463" max="679" width="8.88671875" style="284"/>
    <col min="680" max="680" width="9.33203125" style="284" customWidth="1"/>
    <col min="681" max="681" width="34.77734375" style="284" customWidth="1"/>
    <col min="682" max="682" width="5.88671875" style="284" customWidth="1"/>
    <col min="683" max="683" width="9.33203125" style="284" customWidth="1"/>
    <col min="684" max="684" width="9" style="284" customWidth="1"/>
    <col min="685" max="685" width="11.109375" style="284" customWidth="1"/>
    <col min="686" max="686" width="18.109375" style="284" customWidth="1"/>
    <col min="687" max="687" width="6.33203125" style="284" customWidth="1"/>
    <col min="688" max="688" width="8" style="284" customWidth="1"/>
    <col min="689" max="690" width="6.33203125" style="284" customWidth="1"/>
    <col min="691" max="692" width="8" style="284" customWidth="1"/>
    <col min="693" max="694" width="4.77734375" style="284" customWidth="1"/>
    <col min="695" max="698" width="7.77734375" style="284" customWidth="1"/>
    <col min="699" max="699" width="7.88671875" style="284" customWidth="1"/>
    <col min="700" max="700" width="7.6640625" style="284" customWidth="1"/>
    <col min="701" max="701" width="7.109375" style="284" customWidth="1"/>
    <col min="702" max="702" width="7.21875" style="284" customWidth="1"/>
    <col min="703" max="703" width="7.33203125" style="284" customWidth="1"/>
    <col min="704" max="704" width="5.6640625" style="284" customWidth="1"/>
    <col min="705" max="705" width="6" style="284" customWidth="1"/>
    <col min="706" max="706" width="8" style="284" customWidth="1"/>
    <col min="707" max="716" width="7.77734375" style="284" customWidth="1"/>
    <col min="717" max="717" width="5.44140625" style="284" customWidth="1"/>
    <col min="718" max="718" width="5.77734375" style="284" customWidth="1"/>
    <col min="719" max="935" width="8.88671875" style="284"/>
    <col min="936" max="936" width="9.33203125" style="284" customWidth="1"/>
    <col min="937" max="937" width="34.77734375" style="284" customWidth="1"/>
    <col min="938" max="938" width="5.88671875" style="284" customWidth="1"/>
    <col min="939" max="939" width="9.33203125" style="284" customWidth="1"/>
    <col min="940" max="940" width="9" style="284" customWidth="1"/>
    <col min="941" max="941" width="11.109375" style="284" customWidth="1"/>
    <col min="942" max="942" width="18.109375" style="284" customWidth="1"/>
    <col min="943" max="943" width="6.33203125" style="284" customWidth="1"/>
    <col min="944" max="944" width="8" style="284" customWidth="1"/>
    <col min="945" max="946" width="6.33203125" style="284" customWidth="1"/>
    <col min="947" max="948" width="8" style="284" customWidth="1"/>
    <col min="949" max="950" width="4.77734375" style="284" customWidth="1"/>
    <col min="951" max="954" width="7.77734375" style="284" customWidth="1"/>
    <col min="955" max="955" width="7.88671875" style="284" customWidth="1"/>
    <col min="956" max="956" width="7.6640625" style="284" customWidth="1"/>
    <col min="957" max="957" width="7.109375" style="284" customWidth="1"/>
    <col min="958" max="958" width="7.21875" style="284" customWidth="1"/>
    <col min="959" max="959" width="7.33203125" style="284" customWidth="1"/>
    <col min="960" max="960" width="5.6640625" style="284" customWidth="1"/>
    <col min="961" max="961" width="6" style="284" customWidth="1"/>
    <col min="962" max="962" width="8" style="284" customWidth="1"/>
    <col min="963" max="972" width="7.77734375" style="284" customWidth="1"/>
    <col min="973" max="973" width="5.44140625" style="284" customWidth="1"/>
    <col min="974" max="974" width="5.77734375" style="284" customWidth="1"/>
    <col min="975" max="1191" width="8.88671875" style="284"/>
    <col min="1192" max="1192" width="9.33203125" style="284" customWidth="1"/>
    <col min="1193" max="1193" width="34.77734375" style="284" customWidth="1"/>
    <col min="1194" max="1194" width="5.88671875" style="284" customWidth="1"/>
    <col min="1195" max="1195" width="9.33203125" style="284" customWidth="1"/>
    <col min="1196" max="1196" width="9" style="284" customWidth="1"/>
    <col min="1197" max="1197" width="11.109375" style="284" customWidth="1"/>
    <col min="1198" max="1198" width="18.109375" style="284" customWidth="1"/>
    <col min="1199" max="1199" width="6.33203125" style="284" customWidth="1"/>
    <col min="1200" max="1200" width="8" style="284" customWidth="1"/>
    <col min="1201" max="1202" width="6.33203125" style="284" customWidth="1"/>
    <col min="1203" max="1204" width="8" style="284" customWidth="1"/>
    <col min="1205" max="1206" width="4.77734375" style="284" customWidth="1"/>
    <col min="1207" max="1210" width="7.77734375" style="284" customWidth="1"/>
    <col min="1211" max="1211" width="7.88671875" style="284" customWidth="1"/>
    <col min="1212" max="1212" width="7.6640625" style="284" customWidth="1"/>
    <col min="1213" max="1213" width="7.109375" style="284" customWidth="1"/>
    <col min="1214" max="1214" width="7.21875" style="284" customWidth="1"/>
    <col min="1215" max="1215" width="7.33203125" style="284" customWidth="1"/>
    <col min="1216" max="1216" width="5.6640625" style="284" customWidth="1"/>
    <col min="1217" max="1217" width="6" style="284" customWidth="1"/>
    <col min="1218" max="1218" width="8" style="284" customWidth="1"/>
    <col min="1219" max="1228" width="7.77734375" style="284" customWidth="1"/>
    <col min="1229" max="1229" width="5.44140625" style="284" customWidth="1"/>
    <col min="1230" max="1230" width="5.77734375" style="284" customWidth="1"/>
    <col min="1231" max="1447" width="8.88671875" style="284"/>
    <col min="1448" max="1448" width="9.33203125" style="284" customWidth="1"/>
    <col min="1449" max="1449" width="34.77734375" style="284" customWidth="1"/>
    <col min="1450" max="1450" width="5.88671875" style="284" customWidth="1"/>
    <col min="1451" max="1451" width="9.33203125" style="284" customWidth="1"/>
    <col min="1452" max="1452" width="9" style="284" customWidth="1"/>
    <col min="1453" max="1453" width="11.109375" style="284" customWidth="1"/>
    <col min="1454" max="1454" width="18.109375" style="284" customWidth="1"/>
    <col min="1455" max="1455" width="6.33203125" style="284" customWidth="1"/>
    <col min="1456" max="1456" width="8" style="284" customWidth="1"/>
    <col min="1457" max="1458" width="6.33203125" style="284" customWidth="1"/>
    <col min="1459" max="1460" width="8" style="284" customWidth="1"/>
    <col min="1461" max="1462" width="4.77734375" style="284" customWidth="1"/>
    <col min="1463" max="1466" width="7.77734375" style="284" customWidth="1"/>
    <col min="1467" max="1467" width="7.88671875" style="284" customWidth="1"/>
    <col min="1468" max="1468" width="7.6640625" style="284" customWidth="1"/>
    <col min="1469" max="1469" width="7.109375" style="284" customWidth="1"/>
    <col min="1470" max="1470" width="7.21875" style="284" customWidth="1"/>
    <col min="1471" max="1471" width="7.33203125" style="284" customWidth="1"/>
    <col min="1472" max="1472" width="5.6640625" style="284" customWidth="1"/>
    <col min="1473" max="1473" width="6" style="284" customWidth="1"/>
    <col min="1474" max="1474" width="8" style="284" customWidth="1"/>
    <col min="1475" max="1484" width="7.77734375" style="284" customWidth="1"/>
    <col min="1485" max="1485" width="5.44140625" style="284" customWidth="1"/>
    <col min="1486" max="1486" width="5.77734375" style="284" customWidth="1"/>
    <col min="1487" max="1703" width="8.88671875" style="284"/>
    <col min="1704" max="1704" width="9.33203125" style="284" customWidth="1"/>
    <col min="1705" max="1705" width="34.77734375" style="284" customWidth="1"/>
    <col min="1706" max="1706" width="5.88671875" style="284" customWidth="1"/>
    <col min="1707" max="1707" width="9.33203125" style="284" customWidth="1"/>
    <col min="1708" max="1708" width="9" style="284" customWidth="1"/>
    <col min="1709" max="1709" width="11.109375" style="284" customWidth="1"/>
    <col min="1710" max="1710" width="18.109375" style="284" customWidth="1"/>
    <col min="1711" max="1711" width="6.33203125" style="284" customWidth="1"/>
    <col min="1712" max="1712" width="8" style="284" customWidth="1"/>
    <col min="1713" max="1714" width="6.33203125" style="284" customWidth="1"/>
    <col min="1715" max="1716" width="8" style="284" customWidth="1"/>
    <col min="1717" max="1718" width="4.77734375" style="284" customWidth="1"/>
    <col min="1719" max="1722" width="7.77734375" style="284" customWidth="1"/>
    <col min="1723" max="1723" width="7.88671875" style="284" customWidth="1"/>
    <col min="1724" max="1724" width="7.6640625" style="284" customWidth="1"/>
    <col min="1725" max="1725" width="7.109375" style="284" customWidth="1"/>
    <col min="1726" max="1726" width="7.21875" style="284" customWidth="1"/>
    <col min="1727" max="1727" width="7.33203125" style="284" customWidth="1"/>
    <col min="1728" max="1728" width="5.6640625" style="284" customWidth="1"/>
    <col min="1729" max="1729" width="6" style="284" customWidth="1"/>
    <col min="1730" max="1730" width="8" style="284" customWidth="1"/>
    <col min="1731" max="1740" width="7.77734375" style="284" customWidth="1"/>
    <col min="1741" max="1741" width="5.44140625" style="284" customWidth="1"/>
    <col min="1742" max="1742" width="5.77734375" style="284" customWidth="1"/>
    <col min="1743" max="1959" width="8.88671875" style="284"/>
    <col min="1960" max="1960" width="9.33203125" style="284" customWidth="1"/>
    <col min="1961" max="1961" width="34.77734375" style="284" customWidth="1"/>
    <col min="1962" max="1962" width="5.88671875" style="284" customWidth="1"/>
    <col min="1963" max="1963" width="9.33203125" style="284" customWidth="1"/>
    <col min="1964" max="1964" width="9" style="284" customWidth="1"/>
    <col min="1965" max="1965" width="11.109375" style="284" customWidth="1"/>
    <col min="1966" max="1966" width="18.109375" style="284" customWidth="1"/>
    <col min="1967" max="1967" width="6.33203125" style="284" customWidth="1"/>
    <col min="1968" max="1968" width="8" style="284" customWidth="1"/>
    <col min="1969" max="1970" width="6.33203125" style="284" customWidth="1"/>
    <col min="1971" max="1972" width="8" style="284" customWidth="1"/>
    <col min="1973" max="1974" width="4.77734375" style="284" customWidth="1"/>
    <col min="1975" max="1978" width="7.77734375" style="284" customWidth="1"/>
    <col min="1979" max="1979" width="7.88671875" style="284" customWidth="1"/>
    <col min="1980" max="1980" width="7.6640625" style="284" customWidth="1"/>
    <col min="1981" max="1981" width="7.109375" style="284" customWidth="1"/>
    <col min="1982" max="1982" width="7.21875" style="284" customWidth="1"/>
    <col min="1983" max="1983" width="7.33203125" style="284" customWidth="1"/>
    <col min="1984" max="1984" width="5.6640625" style="284" customWidth="1"/>
    <col min="1985" max="1985" width="6" style="284" customWidth="1"/>
    <col min="1986" max="1986" width="8" style="284" customWidth="1"/>
    <col min="1987" max="1996" width="7.77734375" style="284" customWidth="1"/>
    <col min="1997" max="1997" width="5.44140625" style="284" customWidth="1"/>
    <col min="1998" max="1998" width="5.77734375" style="284" customWidth="1"/>
    <col min="1999" max="2215" width="8.88671875" style="284"/>
    <col min="2216" max="2216" width="9.33203125" style="284" customWidth="1"/>
    <col min="2217" max="2217" width="34.77734375" style="284" customWidth="1"/>
    <col min="2218" max="2218" width="5.88671875" style="284" customWidth="1"/>
    <col min="2219" max="2219" width="9.33203125" style="284" customWidth="1"/>
    <col min="2220" max="2220" width="9" style="284" customWidth="1"/>
    <col min="2221" max="2221" width="11.109375" style="284" customWidth="1"/>
    <col min="2222" max="2222" width="18.109375" style="284" customWidth="1"/>
    <col min="2223" max="2223" width="6.33203125" style="284" customWidth="1"/>
    <col min="2224" max="2224" width="8" style="284" customWidth="1"/>
    <col min="2225" max="2226" width="6.33203125" style="284" customWidth="1"/>
    <col min="2227" max="2228" width="8" style="284" customWidth="1"/>
    <col min="2229" max="2230" width="4.77734375" style="284" customWidth="1"/>
    <col min="2231" max="2234" width="7.77734375" style="284" customWidth="1"/>
    <col min="2235" max="2235" width="7.88671875" style="284" customWidth="1"/>
    <col min="2236" max="2236" width="7.6640625" style="284" customWidth="1"/>
    <col min="2237" max="2237" width="7.109375" style="284" customWidth="1"/>
    <col min="2238" max="2238" width="7.21875" style="284" customWidth="1"/>
    <col min="2239" max="2239" width="7.33203125" style="284" customWidth="1"/>
    <col min="2240" max="2240" width="5.6640625" style="284" customWidth="1"/>
    <col min="2241" max="2241" width="6" style="284" customWidth="1"/>
    <col min="2242" max="2242" width="8" style="284" customWidth="1"/>
    <col min="2243" max="2252" width="7.77734375" style="284" customWidth="1"/>
    <col min="2253" max="2253" width="5.44140625" style="284" customWidth="1"/>
    <col min="2254" max="2254" width="5.77734375" style="284" customWidth="1"/>
    <col min="2255" max="2471" width="8.88671875" style="284"/>
    <col min="2472" max="2472" width="9.33203125" style="284" customWidth="1"/>
    <col min="2473" max="2473" width="34.77734375" style="284" customWidth="1"/>
    <col min="2474" max="2474" width="5.88671875" style="284" customWidth="1"/>
    <col min="2475" max="2475" width="9.33203125" style="284" customWidth="1"/>
    <col min="2476" max="2476" width="9" style="284" customWidth="1"/>
    <col min="2477" max="2477" width="11.109375" style="284" customWidth="1"/>
    <col min="2478" max="2478" width="18.109375" style="284" customWidth="1"/>
    <col min="2479" max="2479" width="6.33203125" style="284" customWidth="1"/>
    <col min="2480" max="2480" width="8" style="284" customWidth="1"/>
    <col min="2481" max="2482" width="6.33203125" style="284" customWidth="1"/>
    <col min="2483" max="2484" width="8" style="284" customWidth="1"/>
    <col min="2485" max="2486" width="4.77734375" style="284" customWidth="1"/>
    <col min="2487" max="2490" width="7.77734375" style="284" customWidth="1"/>
    <col min="2491" max="2491" width="7.88671875" style="284" customWidth="1"/>
    <col min="2492" max="2492" width="7.6640625" style="284" customWidth="1"/>
    <col min="2493" max="2493" width="7.109375" style="284" customWidth="1"/>
    <col min="2494" max="2494" width="7.21875" style="284" customWidth="1"/>
    <col min="2495" max="2495" width="7.33203125" style="284" customWidth="1"/>
    <col min="2496" max="2496" width="5.6640625" style="284" customWidth="1"/>
    <col min="2497" max="2497" width="6" style="284" customWidth="1"/>
    <col min="2498" max="2498" width="8" style="284" customWidth="1"/>
    <col min="2499" max="2508" width="7.77734375" style="284" customWidth="1"/>
    <col min="2509" max="2509" width="5.44140625" style="284" customWidth="1"/>
    <col min="2510" max="2510" width="5.77734375" style="284" customWidth="1"/>
    <col min="2511" max="2727" width="8.88671875" style="284"/>
    <col min="2728" max="2728" width="9.33203125" style="284" customWidth="1"/>
    <col min="2729" max="2729" width="34.77734375" style="284" customWidth="1"/>
    <col min="2730" max="2730" width="5.88671875" style="284" customWidth="1"/>
    <col min="2731" max="2731" width="9.33203125" style="284" customWidth="1"/>
    <col min="2732" max="2732" width="9" style="284" customWidth="1"/>
    <col min="2733" max="2733" width="11.109375" style="284" customWidth="1"/>
    <col min="2734" max="2734" width="18.109375" style="284" customWidth="1"/>
    <col min="2735" max="2735" width="6.33203125" style="284" customWidth="1"/>
    <col min="2736" max="2736" width="8" style="284" customWidth="1"/>
    <col min="2737" max="2738" width="6.33203125" style="284" customWidth="1"/>
    <col min="2739" max="2740" width="8" style="284" customWidth="1"/>
    <col min="2741" max="2742" width="4.77734375" style="284" customWidth="1"/>
    <col min="2743" max="2746" width="7.77734375" style="284" customWidth="1"/>
    <col min="2747" max="2747" width="7.88671875" style="284" customWidth="1"/>
    <col min="2748" max="2748" width="7.6640625" style="284" customWidth="1"/>
    <col min="2749" max="2749" width="7.109375" style="284" customWidth="1"/>
    <col min="2750" max="2750" width="7.21875" style="284" customWidth="1"/>
    <col min="2751" max="2751" width="7.33203125" style="284" customWidth="1"/>
    <col min="2752" max="2752" width="5.6640625" style="284" customWidth="1"/>
    <col min="2753" max="2753" width="6" style="284" customWidth="1"/>
    <col min="2754" max="2754" width="8" style="284" customWidth="1"/>
    <col min="2755" max="2764" width="7.77734375" style="284" customWidth="1"/>
    <col min="2765" max="2765" width="5.44140625" style="284" customWidth="1"/>
    <col min="2766" max="2766" width="5.77734375" style="284" customWidth="1"/>
    <col min="2767" max="2983" width="8.88671875" style="284"/>
    <col min="2984" max="2984" width="9.33203125" style="284" customWidth="1"/>
    <col min="2985" max="2985" width="34.77734375" style="284" customWidth="1"/>
    <col min="2986" max="2986" width="5.88671875" style="284" customWidth="1"/>
    <col min="2987" max="2987" width="9.33203125" style="284" customWidth="1"/>
    <col min="2988" max="2988" width="9" style="284" customWidth="1"/>
    <col min="2989" max="2989" width="11.109375" style="284" customWidth="1"/>
    <col min="2990" max="2990" width="18.109375" style="284" customWidth="1"/>
    <col min="2991" max="2991" width="6.33203125" style="284" customWidth="1"/>
    <col min="2992" max="2992" width="8" style="284" customWidth="1"/>
    <col min="2993" max="2994" width="6.33203125" style="284" customWidth="1"/>
    <col min="2995" max="2996" width="8" style="284" customWidth="1"/>
    <col min="2997" max="2998" width="4.77734375" style="284" customWidth="1"/>
    <col min="2999" max="3002" width="7.77734375" style="284" customWidth="1"/>
    <col min="3003" max="3003" width="7.88671875" style="284" customWidth="1"/>
    <col min="3004" max="3004" width="7.6640625" style="284" customWidth="1"/>
    <col min="3005" max="3005" width="7.109375" style="284" customWidth="1"/>
    <col min="3006" max="3006" width="7.21875" style="284" customWidth="1"/>
    <col min="3007" max="3007" width="7.33203125" style="284" customWidth="1"/>
    <col min="3008" max="3008" width="5.6640625" style="284" customWidth="1"/>
    <col min="3009" max="3009" width="6" style="284" customWidth="1"/>
    <col min="3010" max="3010" width="8" style="284" customWidth="1"/>
    <col min="3011" max="3020" width="7.77734375" style="284" customWidth="1"/>
    <col min="3021" max="3021" width="5.44140625" style="284" customWidth="1"/>
    <col min="3022" max="3022" width="5.77734375" style="284" customWidth="1"/>
    <col min="3023" max="3239" width="8.88671875" style="284"/>
    <col min="3240" max="3240" width="9.33203125" style="284" customWidth="1"/>
    <col min="3241" max="3241" width="34.77734375" style="284" customWidth="1"/>
    <col min="3242" max="3242" width="5.88671875" style="284" customWidth="1"/>
    <col min="3243" max="3243" width="9.33203125" style="284" customWidth="1"/>
    <col min="3244" max="3244" width="9" style="284" customWidth="1"/>
    <col min="3245" max="3245" width="11.109375" style="284" customWidth="1"/>
    <col min="3246" max="3246" width="18.109375" style="284" customWidth="1"/>
    <col min="3247" max="3247" width="6.33203125" style="284" customWidth="1"/>
    <col min="3248" max="3248" width="8" style="284" customWidth="1"/>
    <col min="3249" max="3250" width="6.33203125" style="284" customWidth="1"/>
    <col min="3251" max="3252" width="8" style="284" customWidth="1"/>
    <col min="3253" max="3254" width="4.77734375" style="284" customWidth="1"/>
    <col min="3255" max="3258" width="7.77734375" style="284" customWidth="1"/>
    <col min="3259" max="3259" width="7.88671875" style="284" customWidth="1"/>
    <col min="3260" max="3260" width="7.6640625" style="284" customWidth="1"/>
    <col min="3261" max="3261" width="7.109375" style="284" customWidth="1"/>
    <col min="3262" max="3262" width="7.21875" style="284" customWidth="1"/>
    <col min="3263" max="3263" width="7.33203125" style="284" customWidth="1"/>
    <col min="3264" max="3264" width="5.6640625" style="284" customWidth="1"/>
    <col min="3265" max="3265" width="6" style="284" customWidth="1"/>
    <col min="3266" max="3266" width="8" style="284" customWidth="1"/>
    <col min="3267" max="3276" width="7.77734375" style="284" customWidth="1"/>
    <col min="3277" max="3277" width="5.44140625" style="284" customWidth="1"/>
    <col min="3278" max="3278" width="5.77734375" style="284" customWidth="1"/>
    <col min="3279" max="3495" width="8.88671875" style="284"/>
    <col min="3496" max="3496" width="9.33203125" style="284" customWidth="1"/>
    <col min="3497" max="3497" width="34.77734375" style="284" customWidth="1"/>
    <col min="3498" max="3498" width="5.88671875" style="284" customWidth="1"/>
    <col min="3499" max="3499" width="9.33203125" style="284" customWidth="1"/>
    <col min="3500" max="3500" width="9" style="284" customWidth="1"/>
    <col min="3501" max="3501" width="11.109375" style="284" customWidth="1"/>
    <col min="3502" max="3502" width="18.109375" style="284" customWidth="1"/>
    <col min="3503" max="3503" width="6.33203125" style="284" customWidth="1"/>
    <col min="3504" max="3504" width="8" style="284" customWidth="1"/>
    <col min="3505" max="3506" width="6.33203125" style="284" customWidth="1"/>
    <col min="3507" max="3508" width="8" style="284" customWidth="1"/>
    <col min="3509" max="3510" width="4.77734375" style="284" customWidth="1"/>
    <col min="3511" max="3514" width="7.77734375" style="284" customWidth="1"/>
    <col min="3515" max="3515" width="7.88671875" style="284" customWidth="1"/>
    <col min="3516" max="3516" width="7.6640625" style="284" customWidth="1"/>
    <col min="3517" max="3517" width="7.109375" style="284" customWidth="1"/>
    <col min="3518" max="3518" width="7.21875" style="284" customWidth="1"/>
    <col min="3519" max="3519" width="7.33203125" style="284" customWidth="1"/>
    <col min="3520" max="3520" width="5.6640625" style="284" customWidth="1"/>
    <col min="3521" max="3521" width="6" style="284" customWidth="1"/>
    <col min="3522" max="3522" width="8" style="284" customWidth="1"/>
    <col min="3523" max="3532" width="7.77734375" style="284" customWidth="1"/>
    <col min="3533" max="3533" width="5.44140625" style="284" customWidth="1"/>
    <col min="3534" max="3534" width="5.77734375" style="284" customWidth="1"/>
    <col min="3535" max="3751" width="8.88671875" style="284"/>
    <col min="3752" max="3752" width="9.33203125" style="284" customWidth="1"/>
    <col min="3753" max="3753" width="34.77734375" style="284" customWidth="1"/>
    <col min="3754" max="3754" width="5.88671875" style="284" customWidth="1"/>
    <col min="3755" max="3755" width="9.33203125" style="284" customWidth="1"/>
    <col min="3756" max="3756" width="9" style="284" customWidth="1"/>
    <col min="3757" max="3757" width="11.109375" style="284" customWidth="1"/>
    <col min="3758" max="3758" width="18.109375" style="284" customWidth="1"/>
    <col min="3759" max="3759" width="6.33203125" style="284" customWidth="1"/>
    <col min="3760" max="3760" width="8" style="284" customWidth="1"/>
    <col min="3761" max="3762" width="6.33203125" style="284" customWidth="1"/>
    <col min="3763" max="3764" width="8" style="284" customWidth="1"/>
    <col min="3765" max="3766" width="4.77734375" style="284" customWidth="1"/>
    <col min="3767" max="3770" width="7.77734375" style="284" customWidth="1"/>
    <col min="3771" max="3771" width="7.88671875" style="284" customWidth="1"/>
    <col min="3772" max="3772" width="7.6640625" style="284" customWidth="1"/>
    <col min="3773" max="3773" width="7.109375" style="284" customWidth="1"/>
    <col min="3774" max="3774" width="7.21875" style="284" customWidth="1"/>
    <col min="3775" max="3775" width="7.33203125" style="284" customWidth="1"/>
    <col min="3776" max="3776" width="5.6640625" style="284" customWidth="1"/>
    <col min="3777" max="3777" width="6" style="284" customWidth="1"/>
    <col min="3778" max="3778" width="8" style="284" customWidth="1"/>
    <col min="3779" max="3788" width="7.77734375" style="284" customWidth="1"/>
    <col min="3789" max="3789" width="5.44140625" style="284" customWidth="1"/>
    <col min="3790" max="3790" width="5.77734375" style="284" customWidth="1"/>
    <col min="3791" max="4007" width="8.88671875" style="284"/>
    <col min="4008" max="4008" width="9.33203125" style="284" customWidth="1"/>
    <col min="4009" max="4009" width="34.77734375" style="284" customWidth="1"/>
    <col min="4010" max="4010" width="5.88671875" style="284" customWidth="1"/>
    <col min="4011" max="4011" width="9.33203125" style="284" customWidth="1"/>
    <col min="4012" max="4012" width="9" style="284" customWidth="1"/>
    <col min="4013" max="4013" width="11.109375" style="284" customWidth="1"/>
    <col min="4014" max="4014" width="18.109375" style="284" customWidth="1"/>
    <col min="4015" max="4015" width="6.33203125" style="284" customWidth="1"/>
    <col min="4016" max="4016" width="8" style="284" customWidth="1"/>
    <col min="4017" max="4018" width="6.33203125" style="284" customWidth="1"/>
    <col min="4019" max="4020" width="8" style="284" customWidth="1"/>
    <col min="4021" max="4022" width="4.77734375" style="284" customWidth="1"/>
    <col min="4023" max="4026" width="7.77734375" style="284" customWidth="1"/>
    <col min="4027" max="4027" width="7.88671875" style="284" customWidth="1"/>
    <col min="4028" max="4028" width="7.6640625" style="284" customWidth="1"/>
    <col min="4029" max="4029" width="7.109375" style="284" customWidth="1"/>
    <col min="4030" max="4030" width="7.21875" style="284" customWidth="1"/>
    <col min="4031" max="4031" width="7.33203125" style="284" customWidth="1"/>
    <col min="4032" max="4032" width="5.6640625" style="284" customWidth="1"/>
    <col min="4033" max="4033" width="6" style="284" customWidth="1"/>
    <col min="4034" max="4034" width="8" style="284" customWidth="1"/>
    <col min="4035" max="4044" width="7.77734375" style="284" customWidth="1"/>
    <col min="4045" max="4045" width="5.44140625" style="284" customWidth="1"/>
    <col min="4046" max="4046" width="5.77734375" style="284" customWidth="1"/>
    <col min="4047" max="4263" width="8.88671875" style="284"/>
    <col min="4264" max="4264" width="9.33203125" style="284" customWidth="1"/>
    <col min="4265" max="4265" width="34.77734375" style="284" customWidth="1"/>
    <col min="4266" max="4266" width="5.88671875" style="284" customWidth="1"/>
    <col min="4267" max="4267" width="9.33203125" style="284" customWidth="1"/>
    <col min="4268" max="4268" width="9" style="284" customWidth="1"/>
    <col min="4269" max="4269" width="11.109375" style="284" customWidth="1"/>
    <col min="4270" max="4270" width="18.109375" style="284" customWidth="1"/>
    <col min="4271" max="4271" width="6.33203125" style="284" customWidth="1"/>
    <col min="4272" max="4272" width="8" style="284" customWidth="1"/>
    <col min="4273" max="4274" width="6.33203125" style="284" customWidth="1"/>
    <col min="4275" max="4276" width="8" style="284" customWidth="1"/>
    <col min="4277" max="4278" width="4.77734375" style="284" customWidth="1"/>
    <col min="4279" max="4282" width="7.77734375" style="284" customWidth="1"/>
    <col min="4283" max="4283" width="7.88671875" style="284" customWidth="1"/>
    <col min="4284" max="4284" width="7.6640625" style="284" customWidth="1"/>
    <col min="4285" max="4285" width="7.109375" style="284" customWidth="1"/>
    <col min="4286" max="4286" width="7.21875" style="284" customWidth="1"/>
    <col min="4287" max="4287" width="7.33203125" style="284" customWidth="1"/>
    <col min="4288" max="4288" width="5.6640625" style="284" customWidth="1"/>
    <col min="4289" max="4289" width="6" style="284" customWidth="1"/>
    <col min="4290" max="4290" width="8" style="284" customWidth="1"/>
    <col min="4291" max="4300" width="7.77734375" style="284" customWidth="1"/>
    <col min="4301" max="4301" width="5.44140625" style="284" customWidth="1"/>
    <col min="4302" max="4302" width="5.77734375" style="284" customWidth="1"/>
    <col min="4303" max="4519" width="8.88671875" style="284"/>
    <col min="4520" max="4520" width="9.33203125" style="284" customWidth="1"/>
    <col min="4521" max="4521" width="34.77734375" style="284" customWidth="1"/>
    <col min="4522" max="4522" width="5.88671875" style="284" customWidth="1"/>
    <col min="4523" max="4523" width="9.33203125" style="284" customWidth="1"/>
    <col min="4524" max="4524" width="9" style="284" customWidth="1"/>
    <col min="4525" max="4525" width="11.109375" style="284" customWidth="1"/>
    <col min="4526" max="4526" width="18.109375" style="284" customWidth="1"/>
    <col min="4527" max="4527" width="6.33203125" style="284" customWidth="1"/>
    <col min="4528" max="4528" width="8" style="284" customWidth="1"/>
    <col min="4529" max="4530" width="6.33203125" style="284" customWidth="1"/>
    <col min="4531" max="4532" width="8" style="284" customWidth="1"/>
    <col min="4533" max="4534" width="4.77734375" style="284" customWidth="1"/>
    <col min="4535" max="4538" width="7.77734375" style="284" customWidth="1"/>
    <col min="4539" max="4539" width="7.88671875" style="284" customWidth="1"/>
    <col min="4540" max="4540" width="7.6640625" style="284" customWidth="1"/>
    <col min="4541" max="4541" width="7.109375" style="284" customWidth="1"/>
    <col min="4542" max="4542" width="7.21875" style="284" customWidth="1"/>
    <col min="4543" max="4543" width="7.33203125" style="284" customWidth="1"/>
    <col min="4544" max="4544" width="5.6640625" style="284" customWidth="1"/>
    <col min="4545" max="4545" width="6" style="284" customWidth="1"/>
    <col min="4546" max="4546" width="8" style="284" customWidth="1"/>
    <col min="4547" max="4556" width="7.77734375" style="284" customWidth="1"/>
    <col min="4557" max="4557" width="5.44140625" style="284" customWidth="1"/>
    <col min="4558" max="4558" width="5.77734375" style="284" customWidth="1"/>
    <col min="4559" max="4775" width="8.88671875" style="284"/>
    <col min="4776" max="4776" width="9.33203125" style="284" customWidth="1"/>
    <col min="4777" max="4777" width="34.77734375" style="284" customWidth="1"/>
    <col min="4778" max="4778" width="5.88671875" style="284" customWidth="1"/>
    <col min="4779" max="4779" width="9.33203125" style="284" customWidth="1"/>
    <col min="4780" max="4780" width="9" style="284" customWidth="1"/>
    <col min="4781" max="4781" width="11.109375" style="284" customWidth="1"/>
    <col min="4782" max="4782" width="18.109375" style="284" customWidth="1"/>
    <col min="4783" max="4783" width="6.33203125" style="284" customWidth="1"/>
    <col min="4784" max="4784" width="8" style="284" customWidth="1"/>
    <col min="4785" max="4786" width="6.33203125" style="284" customWidth="1"/>
    <col min="4787" max="4788" width="8" style="284" customWidth="1"/>
    <col min="4789" max="4790" width="4.77734375" style="284" customWidth="1"/>
    <col min="4791" max="4794" width="7.77734375" style="284" customWidth="1"/>
    <col min="4795" max="4795" width="7.88671875" style="284" customWidth="1"/>
    <col min="4796" max="4796" width="7.6640625" style="284" customWidth="1"/>
    <col min="4797" max="4797" width="7.109375" style="284" customWidth="1"/>
    <col min="4798" max="4798" width="7.21875" style="284" customWidth="1"/>
    <col min="4799" max="4799" width="7.33203125" style="284" customWidth="1"/>
    <col min="4800" max="4800" width="5.6640625" style="284" customWidth="1"/>
    <col min="4801" max="4801" width="6" style="284" customWidth="1"/>
    <col min="4802" max="4802" width="8" style="284" customWidth="1"/>
    <col min="4803" max="4812" width="7.77734375" style="284" customWidth="1"/>
    <col min="4813" max="4813" width="5.44140625" style="284" customWidth="1"/>
    <col min="4814" max="4814" width="5.77734375" style="284" customWidth="1"/>
    <col min="4815" max="5031" width="8.88671875" style="284"/>
    <col min="5032" max="5032" width="9.33203125" style="284" customWidth="1"/>
    <col min="5033" max="5033" width="34.77734375" style="284" customWidth="1"/>
    <col min="5034" max="5034" width="5.88671875" style="284" customWidth="1"/>
    <col min="5035" max="5035" width="9.33203125" style="284" customWidth="1"/>
    <col min="5036" max="5036" width="9" style="284" customWidth="1"/>
    <col min="5037" max="5037" width="11.109375" style="284" customWidth="1"/>
    <col min="5038" max="5038" width="18.109375" style="284" customWidth="1"/>
    <col min="5039" max="5039" width="6.33203125" style="284" customWidth="1"/>
    <col min="5040" max="5040" width="8" style="284" customWidth="1"/>
    <col min="5041" max="5042" width="6.33203125" style="284" customWidth="1"/>
    <col min="5043" max="5044" width="8" style="284" customWidth="1"/>
    <col min="5045" max="5046" width="4.77734375" style="284" customWidth="1"/>
    <col min="5047" max="5050" width="7.77734375" style="284" customWidth="1"/>
    <col min="5051" max="5051" width="7.88671875" style="284" customWidth="1"/>
    <col min="5052" max="5052" width="7.6640625" style="284" customWidth="1"/>
    <col min="5053" max="5053" width="7.109375" style="284" customWidth="1"/>
    <col min="5054" max="5054" width="7.21875" style="284" customWidth="1"/>
    <col min="5055" max="5055" width="7.33203125" style="284" customWidth="1"/>
    <col min="5056" max="5056" width="5.6640625" style="284" customWidth="1"/>
    <col min="5057" max="5057" width="6" style="284" customWidth="1"/>
    <col min="5058" max="5058" width="8" style="284" customWidth="1"/>
    <col min="5059" max="5068" width="7.77734375" style="284" customWidth="1"/>
    <col min="5069" max="5069" width="5.44140625" style="284" customWidth="1"/>
    <col min="5070" max="5070" width="5.77734375" style="284" customWidth="1"/>
    <col min="5071" max="5287" width="8.88671875" style="284"/>
    <col min="5288" max="5288" width="9.33203125" style="284" customWidth="1"/>
    <col min="5289" max="5289" width="34.77734375" style="284" customWidth="1"/>
    <col min="5290" max="5290" width="5.88671875" style="284" customWidth="1"/>
    <col min="5291" max="5291" width="9.33203125" style="284" customWidth="1"/>
    <col min="5292" max="5292" width="9" style="284" customWidth="1"/>
    <col min="5293" max="5293" width="11.109375" style="284" customWidth="1"/>
    <col min="5294" max="5294" width="18.109375" style="284" customWidth="1"/>
    <col min="5295" max="5295" width="6.33203125" style="284" customWidth="1"/>
    <col min="5296" max="5296" width="8" style="284" customWidth="1"/>
    <col min="5297" max="5298" width="6.33203125" style="284" customWidth="1"/>
    <col min="5299" max="5300" width="8" style="284" customWidth="1"/>
    <col min="5301" max="5302" width="4.77734375" style="284" customWidth="1"/>
    <col min="5303" max="5306" width="7.77734375" style="284" customWidth="1"/>
    <col min="5307" max="5307" width="7.88671875" style="284" customWidth="1"/>
    <col min="5308" max="5308" width="7.6640625" style="284" customWidth="1"/>
    <col min="5309" max="5309" width="7.109375" style="284" customWidth="1"/>
    <col min="5310" max="5310" width="7.21875" style="284" customWidth="1"/>
    <col min="5311" max="5311" width="7.33203125" style="284" customWidth="1"/>
    <col min="5312" max="5312" width="5.6640625" style="284" customWidth="1"/>
    <col min="5313" max="5313" width="6" style="284" customWidth="1"/>
    <col min="5314" max="5314" width="8" style="284" customWidth="1"/>
    <col min="5315" max="5324" width="7.77734375" style="284" customWidth="1"/>
    <col min="5325" max="5325" width="5.44140625" style="284" customWidth="1"/>
    <col min="5326" max="5326" width="5.77734375" style="284" customWidth="1"/>
    <col min="5327" max="5543" width="8.88671875" style="284"/>
    <col min="5544" max="5544" width="9.33203125" style="284" customWidth="1"/>
    <col min="5545" max="5545" width="34.77734375" style="284" customWidth="1"/>
    <col min="5546" max="5546" width="5.88671875" style="284" customWidth="1"/>
    <col min="5547" max="5547" width="9.33203125" style="284" customWidth="1"/>
    <col min="5548" max="5548" width="9" style="284" customWidth="1"/>
    <col min="5549" max="5549" width="11.109375" style="284" customWidth="1"/>
    <col min="5550" max="5550" width="18.109375" style="284" customWidth="1"/>
    <col min="5551" max="5551" width="6.33203125" style="284" customWidth="1"/>
    <col min="5552" max="5552" width="8" style="284" customWidth="1"/>
    <col min="5553" max="5554" width="6.33203125" style="284" customWidth="1"/>
    <col min="5555" max="5556" width="8" style="284" customWidth="1"/>
    <col min="5557" max="5558" width="4.77734375" style="284" customWidth="1"/>
    <col min="5559" max="5562" width="7.77734375" style="284" customWidth="1"/>
    <col min="5563" max="5563" width="7.88671875" style="284" customWidth="1"/>
    <col min="5564" max="5564" width="7.6640625" style="284" customWidth="1"/>
    <col min="5565" max="5565" width="7.109375" style="284" customWidth="1"/>
    <col min="5566" max="5566" width="7.21875" style="284" customWidth="1"/>
    <col min="5567" max="5567" width="7.33203125" style="284" customWidth="1"/>
    <col min="5568" max="5568" width="5.6640625" style="284" customWidth="1"/>
    <col min="5569" max="5569" width="6" style="284" customWidth="1"/>
    <col min="5570" max="5570" width="8" style="284" customWidth="1"/>
    <col min="5571" max="5580" width="7.77734375" style="284" customWidth="1"/>
    <col min="5581" max="5581" width="5.44140625" style="284" customWidth="1"/>
    <col min="5582" max="5582" width="5.77734375" style="284" customWidth="1"/>
    <col min="5583" max="5799" width="8.88671875" style="284"/>
    <col min="5800" max="5800" width="9.33203125" style="284" customWidth="1"/>
    <col min="5801" max="5801" width="34.77734375" style="284" customWidth="1"/>
    <col min="5802" max="5802" width="5.88671875" style="284" customWidth="1"/>
    <col min="5803" max="5803" width="9.33203125" style="284" customWidth="1"/>
    <col min="5804" max="5804" width="9" style="284" customWidth="1"/>
    <col min="5805" max="5805" width="11.109375" style="284" customWidth="1"/>
    <col min="5806" max="5806" width="18.109375" style="284" customWidth="1"/>
    <col min="5807" max="5807" width="6.33203125" style="284" customWidth="1"/>
    <col min="5808" max="5808" width="8" style="284" customWidth="1"/>
    <col min="5809" max="5810" width="6.33203125" style="284" customWidth="1"/>
    <col min="5811" max="5812" width="8" style="284" customWidth="1"/>
    <col min="5813" max="5814" width="4.77734375" style="284" customWidth="1"/>
    <col min="5815" max="5818" width="7.77734375" style="284" customWidth="1"/>
    <col min="5819" max="5819" width="7.88671875" style="284" customWidth="1"/>
    <col min="5820" max="5820" width="7.6640625" style="284" customWidth="1"/>
    <col min="5821" max="5821" width="7.109375" style="284" customWidth="1"/>
    <col min="5822" max="5822" width="7.21875" style="284" customWidth="1"/>
    <col min="5823" max="5823" width="7.33203125" style="284" customWidth="1"/>
    <col min="5824" max="5824" width="5.6640625" style="284" customWidth="1"/>
    <col min="5825" max="5825" width="6" style="284" customWidth="1"/>
    <col min="5826" max="5826" width="8" style="284" customWidth="1"/>
    <col min="5827" max="5836" width="7.77734375" style="284" customWidth="1"/>
    <col min="5837" max="5837" width="5.44140625" style="284" customWidth="1"/>
    <col min="5838" max="5838" width="5.77734375" style="284" customWidth="1"/>
    <col min="5839" max="6055" width="8.88671875" style="284"/>
    <col min="6056" max="6056" width="9.33203125" style="284" customWidth="1"/>
    <col min="6057" max="6057" width="34.77734375" style="284" customWidth="1"/>
    <col min="6058" max="6058" width="5.88671875" style="284" customWidth="1"/>
    <col min="6059" max="6059" width="9.33203125" style="284" customWidth="1"/>
    <col min="6060" max="6060" width="9" style="284" customWidth="1"/>
    <col min="6061" max="6061" width="11.109375" style="284" customWidth="1"/>
    <col min="6062" max="6062" width="18.109375" style="284" customWidth="1"/>
    <col min="6063" max="6063" width="6.33203125" style="284" customWidth="1"/>
    <col min="6064" max="6064" width="8" style="284" customWidth="1"/>
    <col min="6065" max="6066" width="6.33203125" style="284" customWidth="1"/>
    <col min="6067" max="6068" width="8" style="284" customWidth="1"/>
    <col min="6069" max="6070" width="4.77734375" style="284" customWidth="1"/>
    <col min="6071" max="6074" width="7.77734375" style="284" customWidth="1"/>
    <col min="6075" max="6075" width="7.88671875" style="284" customWidth="1"/>
    <col min="6076" max="6076" width="7.6640625" style="284" customWidth="1"/>
    <col min="6077" max="6077" width="7.109375" style="284" customWidth="1"/>
    <col min="6078" max="6078" width="7.21875" style="284" customWidth="1"/>
    <col min="6079" max="6079" width="7.33203125" style="284" customWidth="1"/>
    <col min="6080" max="6080" width="5.6640625" style="284" customWidth="1"/>
    <col min="6081" max="6081" width="6" style="284" customWidth="1"/>
    <col min="6082" max="6082" width="8" style="284" customWidth="1"/>
    <col min="6083" max="6092" width="7.77734375" style="284" customWidth="1"/>
    <col min="6093" max="6093" width="5.44140625" style="284" customWidth="1"/>
    <col min="6094" max="6094" width="5.77734375" style="284" customWidth="1"/>
    <col min="6095" max="6311" width="8.88671875" style="284"/>
    <col min="6312" max="6312" width="9.33203125" style="284" customWidth="1"/>
    <col min="6313" max="6313" width="34.77734375" style="284" customWidth="1"/>
    <col min="6314" max="6314" width="5.88671875" style="284" customWidth="1"/>
    <col min="6315" max="6315" width="9.33203125" style="284" customWidth="1"/>
    <col min="6316" max="6316" width="9" style="284" customWidth="1"/>
    <col min="6317" max="6317" width="11.109375" style="284" customWidth="1"/>
    <col min="6318" max="6318" width="18.109375" style="284" customWidth="1"/>
    <col min="6319" max="6319" width="6.33203125" style="284" customWidth="1"/>
    <col min="6320" max="6320" width="8" style="284" customWidth="1"/>
    <col min="6321" max="6322" width="6.33203125" style="284" customWidth="1"/>
    <col min="6323" max="6324" width="8" style="284" customWidth="1"/>
    <col min="6325" max="6326" width="4.77734375" style="284" customWidth="1"/>
    <col min="6327" max="6330" width="7.77734375" style="284" customWidth="1"/>
    <col min="6331" max="6331" width="7.88671875" style="284" customWidth="1"/>
    <col min="6332" max="6332" width="7.6640625" style="284" customWidth="1"/>
    <col min="6333" max="6333" width="7.109375" style="284" customWidth="1"/>
    <col min="6334" max="6334" width="7.21875" style="284" customWidth="1"/>
    <col min="6335" max="6335" width="7.33203125" style="284" customWidth="1"/>
    <col min="6336" max="6336" width="5.6640625" style="284" customWidth="1"/>
    <col min="6337" max="6337" width="6" style="284" customWidth="1"/>
    <col min="6338" max="6338" width="8" style="284" customWidth="1"/>
    <col min="6339" max="6348" width="7.77734375" style="284" customWidth="1"/>
    <col min="6349" max="6349" width="5.44140625" style="284" customWidth="1"/>
    <col min="6350" max="6350" width="5.77734375" style="284" customWidth="1"/>
    <col min="6351" max="6567" width="8.88671875" style="284"/>
    <col min="6568" max="6568" width="9.33203125" style="284" customWidth="1"/>
    <col min="6569" max="6569" width="34.77734375" style="284" customWidth="1"/>
    <col min="6570" max="6570" width="5.88671875" style="284" customWidth="1"/>
    <col min="6571" max="6571" width="9.33203125" style="284" customWidth="1"/>
    <col min="6572" max="6572" width="9" style="284" customWidth="1"/>
    <col min="6573" max="6573" width="11.109375" style="284" customWidth="1"/>
    <col min="6574" max="6574" width="18.109375" style="284" customWidth="1"/>
    <col min="6575" max="6575" width="6.33203125" style="284" customWidth="1"/>
    <col min="6576" max="6576" width="8" style="284" customWidth="1"/>
    <col min="6577" max="6578" width="6.33203125" style="284" customWidth="1"/>
    <col min="6579" max="6580" width="8" style="284" customWidth="1"/>
    <col min="6581" max="6582" width="4.77734375" style="284" customWidth="1"/>
    <col min="6583" max="6586" width="7.77734375" style="284" customWidth="1"/>
    <col min="6587" max="6587" width="7.88671875" style="284" customWidth="1"/>
    <col min="6588" max="6588" width="7.6640625" style="284" customWidth="1"/>
    <col min="6589" max="6589" width="7.109375" style="284" customWidth="1"/>
    <col min="6590" max="6590" width="7.21875" style="284" customWidth="1"/>
    <col min="6591" max="6591" width="7.33203125" style="284" customWidth="1"/>
    <col min="6592" max="6592" width="5.6640625" style="284" customWidth="1"/>
    <col min="6593" max="6593" width="6" style="284" customWidth="1"/>
    <col min="6594" max="6594" width="8" style="284" customWidth="1"/>
    <col min="6595" max="6604" width="7.77734375" style="284" customWidth="1"/>
    <col min="6605" max="6605" width="5.44140625" style="284" customWidth="1"/>
    <col min="6606" max="6606" width="5.77734375" style="284" customWidth="1"/>
    <col min="6607" max="6823" width="8.88671875" style="284"/>
    <col min="6824" max="6824" width="9.33203125" style="284" customWidth="1"/>
    <col min="6825" max="6825" width="34.77734375" style="284" customWidth="1"/>
    <col min="6826" max="6826" width="5.88671875" style="284" customWidth="1"/>
    <col min="6827" max="6827" width="9.33203125" style="284" customWidth="1"/>
    <col min="6828" max="6828" width="9" style="284" customWidth="1"/>
    <col min="6829" max="6829" width="11.109375" style="284" customWidth="1"/>
    <col min="6830" max="6830" width="18.109375" style="284" customWidth="1"/>
    <col min="6831" max="6831" width="6.33203125" style="284" customWidth="1"/>
    <col min="6832" max="6832" width="8" style="284" customWidth="1"/>
    <col min="6833" max="6834" width="6.33203125" style="284" customWidth="1"/>
    <col min="6835" max="6836" width="8" style="284" customWidth="1"/>
    <col min="6837" max="6838" width="4.77734375" style="284" customWidth="1"/>
    <col min="6839" max="6842" width="7.77734375" style="284" customWidth="1"/>
    <col min="6843" max="6843" width="7.88671875" style="284" customWidth="1"/>
    <col min="6844" max="6844" width="7.6640625" style="284" customWidth="1"/>
    <col min="6845" max="6845" width="7.109375" style="284" customWidth="1"/>
    <col min="6846" max="6846" width="7.21875" style="284" customWidth="1"/>
    <col min="6847" max="6847" width="7.33203125" style="284" customWidth="1"/>
    <col min="6848" max="6848" width="5.6640625" style="284" customWidth="1"/>
    <col min="6849" max="6849" width="6" style="284" customWidth="1"/>
    <col min="6850" max="6850" width="8" style="284" customWidth="1"/>
    <col min="6851" max="6860" width="7.77734375" style="284" customWidth="1"/>
    <col min="6861" max="6861" width="5.44140625" style="284" customWidth="1"/>
    <col min="6862" max="6862" width="5.77734375" style="284" customWidth="1"/>
    <col min="6863" max="7079" width="8.88671875" style="284"/>
    <col min="7080" max="7080" width="9.33203125" style="284" customWidth="1"/>
    <col min="7081" max="7081" width="34.77734375" style="284" customWidth="1"/>
    <col min="7082" max="7082" width="5.88671875" style="284" customWidth="1"/>
    <col min="7083" max="7083" width="9.33203125" style="284" customWidth="1"/>
    <col min="7084" max="7084" width="9" style="284" customWidth="1"/>
    <col min="7085" max="7085" width="11.109375" style="284" customWidth="1"/>
    <col min="7086" max="7086" width="18.109375" style="284" customWidth="1"/>
    <col min="7087" max="7087" width="6.33203125" style="284" customWidth="1"/>
    <col min="7088" max="7088" width="8" style="284" customWidth="1"/>
    <col min="7089" max="7090" width="6.33203125" style="284" customWidth="1"/>
    <col min="7091" max="7092" width="8" style="284" customWidth="1"/>
    <col min="7093" max="7094" width="4.77734375" style="284" customWidth="1"/>
    <col min="7095" max="7098" width="7.77734375" style="284" customWidth="1"/>
    <col min="7099" max="7099" width="7.88671875" style="284" customWidth="1"/>
    <col min="7100" max="7100" width="7.6640625" style="284" customWidth="1"/>
    <col min="7101" max="7101" width="7.109375" style="284" customWidth="1"/>
    <col min="7102" max="7102" width="7.21875" style="284" customWidth="1"/>
    <col min="7103" max="7103" width="7.33203125" style="284" customWidth="1"/>
    <col min="7104" max="7104" width="5.6640625" style="284" customWidth="1"/>
    <col min="7105" max="7105" width="6" style="284" customWidth="1"/>
    <col min="7106" max="7106" width="8" style="284" customWidth="1"/>
    <col min="7107" max="7116" width="7.77734375" style="284" customWidth="1"/>
    <col min="7117" max="7117" width="5.44140625" style="284" customWidth="1"/>
    <col min="7118" max="7118" width="5.77734375" style="284" customWidth="1"/>
    <col min="7119" max="7335" width="8.88671875" style="284"/>
    <col min="7336" max="7336" width="9.33203125" style="284" customWidth="1"/>
    <col min="7337" max="7337" width="34.77734375" style="284" customWidth="1"/>
    <col min="7338" max="7338" width="5.88671875" style="284" customWidth="1"/>
    <col min="7339" max="7339" width="9.33203125" style="284" customWidth="1"/>
    <col min="7340" max="7340" width="9" style="284" customWidth="1"/>
    <col min="7341" max="7341" width="11.109375" style="284" customWidth="1"/>
    <col min="7342" max="7342" width="18.109375" style="284" customWidth="1"/>
    <col min="7343" max="7343" width="6.33203125" style="284" customWidth="1"/>
    <col min="7344" max="7344" width="8" style="284" customWidth="1"/>
    <col min="7345" max="7346" width="6.33203125" style="284" customWidth="1"/>
    <col min="7347" max="7348" width="8" style="284" customWidth="1"/>
    <col min="7349" max="7350" width="4.77734375" style="284" customWidth="1"/>
    <col min="7351" max="7354" width="7.77734375" style="284" customWidth="1"/>
    <col min="7355" max="7355" width="7.88671875" style="284" customWidth="1"/>
    <col min="7356" max="7356" width="7.6640625" style="284" customWidth="1"/>
    <col min="7357" max="7357" width="7.109375" style="284" customWidth="1"/>
    <col min="7358" max="7358" width="7.21875" style="284" customWidth="1"/>
    <col min="7359" max="7359" width="7.33203125" style="284" customWidth="1"/>
    <col min="7360" max="7360" width="5.6640625" style="284" customWidth="1"/>
    <col min="7361" max="7361" width="6" style="284" customWidth="1"/>
    <col min="7362" max="7362" width="8" style="284" customWidth="1"/>
    <col min="7363" max="7372" width="7.77734375" style="284" customWidth="1"/>
    <col min="7373" max="7373" width="5.44140625" style="284" customWidth="1"/>
    <col min="7374" max="7374" width="5.77734375" style="284" customWidth="1"/>
    <col min="7375" max="7591" width="8.88671875" style="284"/>
    <col min="7592" max="7592" width="9.33203125" style="284" customWidth="1"/>
    <col min="7593" max="7593" width="34.77734375" style="284" customWidth="1"/>
    <col min="7594" max="7594" width="5.88671875" style="284" customWidth="1"/>
    <col min="7595" max="7595" width="9.33203125" style="284" customWidth="1"/>
    <col min="7596" max="7596" width="9" style="284" customWidth="1"/>
    <col min="7597" max="7597" width="11.109375" style="284" customWidth="1"/>
    <col min="7598" max="7598" width="18.109375" style="284" customWidth="1"/>
    <col min="7599" max="7599" width="6.33203125" style="284" customWidth="1"/>
    <col min="7600" max="7600" width="8" style="284" customWidth="1"/>
    <col min="7601" max="7602" width="6.33203125" style="284" customWidth="1"/>
    <col min="7603" max="7604" width="8" style="284" customWidth="1"/>
    <col min="7605" max="7606" width="4.77734375" style="284" customWidth="1"/>
    <col min="7607" max="7610" width="7.77734375" style="284" customWidth="1"/>
    <col min="7611" max="7611" width="7.88671875" style="284" customWidth="1"/>
    <col min="7612" max="7612" width="7.6640625" style="284" customWidth="1"/>
    <col min="7613" max="7613" width="7.109375" style="284" customWidth="1"/>
    <col min="7614" max="7614" width="7.21875" style="284" customWidth="1"/>
    <col min="7615" max="7615" width="7.33203125" style="284" customWidth="1"/>
    <col min="7616" max="7616" width="5.6640625" style="284" customWidth="1"/>
    <col min="7617" max="7617" width="6" style="284" customWidth="1"/>
    <col min="7618" max="7618" width="8" style="284" customWidth="1"/>
    <col min="7619" max="7628" width="7.77734375" style="284" customWidth="1"/>
    <col min="7629" max="7629" width="5.44140625" style="284" customWidth="1"/>
    <col min="7630" max="7630" width="5.77734375" style="284" customWidth="1"/>
    <col min="7631" max="7847" width="8.88671875" style="284"/>
    <col min="7848" max="7848" width="9.33203125" style="284" customWidth="1"/>
    <col min="7849" max="7849" width="34.77734375" style="284" customWidth="1"/>
    <col min="7850" max="7850" width="5.88671875" style="284" customWidth="1"/>
    <col min="7851" max="7851" width="9.33203125" style="284" customWidth="1"/>
    <col min="7852" max="7852" width="9" style="284" customWidth="1"/>
    <col min="7853" max="7853" width="11.109375" style="284" customWidth="1"/>
    <col min="7854" max="7854" width="18.109375" style="284" customWidth="1"/>
    <col min="7855" max="7855" width="6.33203125" style="284" customWidth="1"/>
    <col min="7856" max="7856" width="8" style="284" customWidth="1"/>
    <col min="7857" max="7858" width="6.33203125" style="284" customWidth="1"/>
    <col min="7859" max="7860" width="8" style="284" customWidth="1"/>
    <col min="7861" max="7862" width="4.77734375" style="284" customWidth="1"/>
    <col min="7863" max="7866" width="7.77734375" style="284" customWidth="1"/>
    <col min="7867" max="7867" width="7.88671875" style="284" customWidth="1"/>
    <col min="7868" max="7868" width="7.6640625" style="284" customWidth="1"/>
    <col min="7869" max="7869" width="7.109375" style="284" customWidth="1"/>
    <col min="7870" max="7870" width="7.21875" style="284" customWidth="1"/>
    <col min="7871" max="7871" width="7.33203125" style="284" customWidth="1"/>
    <col min="7872" max="7872" width="5.6640625" style="284" customWidth="1"/>
    <col min="7873" max="7873" width="6" style="284" customWidth="1"/>
    <col min="7874" max="7874" width="8" style="284" customWidth="1"/>
    <col min="7875" max="7884" width="7.77734375" style="284" customWidth="1"/>
    <col min="7885" max="7885" width="5.44140625" style="284" customWidth="1"/>
    <col min="7886" max="7886" width="5.77734375" style="284" customWidth="1"/>
    <col min="7887" max="8103" width="8.88671875" style="284"/>
    <col min="8104" max="8104" width="9.33203125" style="284" customWidth="1"/>
    <col min="8105" max="8105" width="34.77734375" style="284" customWidth="1"/>
    <col min="8106" max="8106" width="5.88671875" style="284" customWidth="1"/>
    <col min="8107" max="8107" width="9.33203125" style="284" customWidth="1"/>
    <col min="8108" max="8108" width="9" style="284" customWidth="1"/>
    <col min="8109" max="8109" width="11.109375" style="284" customWidth="1"/>
    <col min="8110" max="8110" width="18.109375" style="284" customWidth="1"/>
    <col min="8111" max="8111" width="6.33203125" style="284" customWidth="1"/>
    <col min="8112" max="8112" width="8" style="284" customWidth="1"/>
    <col min="8113" max="8114" width="6.33203125" style="284" customWidth="1"/>
    <col min="8115" max="8116" width="8" style="284" customWidth="1"/>
    <col min="8117" max="8118" width="4.77734375" style="284" customWidth="1"/>
    <col min="8119" max="8122" width="7.77734375" style="284" customWidth="1"/>
    <col min="8123" max="8123" width="7.88671875" style="284" customWidth="1"/>
    <col min="8124" max="8124" width="7.6640625" style="284" customWidth="1"/>
    <col min="8125" max="8125" width="7.109375" style="284" customWidth="1"/>
    <col min="8126" max="8126" width="7.21875" style="284" customWidth="1"/>
    <col min="8127" max="8127" width="7.33203125" style="284" customWidth="1"/>
    <col min="8128" max="8128" width="5.6640625" style="284" customWidth="1"/>
    <col min="8129" max="8129" width="6" style="284" customWidth="1"/>
    <col min="8130" max="8130" width="8" style="284" customWidth="1"/>
    <col min="8131" max="8140" width="7.77734375" style="284" customWidth="1"/>
    <col min="8141" max="8141" width="5.44140625" style="284" customWidth="1"/>
    <col min="8142" max="8142" width="5.77734375" style="284" customWidth="1"/>
    <col min="8143" max="8359" width="8.88671875" style="284"/>
    <col min="8360" max="8360" width="9.33203125" style="284" customWidth="1"/>
    <col min="8361" max="8361" width="34.77734375" style="284" customWidth="1"/>
    <col min="8362" max="8362" width="5.88671875" style="284" customWidth="1"/>
    <col min="8363" max="8363" width="9.33203125" style="284" customWidth="1"/>
    <col min="8364" max="8364" width="9" style="284" customWidth="1"/>
    <col min="8365" max="8365" width="11.109375" style="284" customWidth="1"/>
    <col min="8366" max="8366" width="18.109375" style="284" customWidth="1"/>
    <col min="8367" max="8367" width="6.33203125" style="284" customWidth="1"/>
    <col min="8368" max="8368" width="8" style="284" customWidth="1"/>
    <col min="8369" max="8370" width="6.33203125" style="284" customWidth="1"/>
    <col min="8371" max="8372" width="8" style="284" customWidth="1"/>
    <col min="8373" max="8374" width="4.77734375" style="284" customWidth="1"/>
    <col min="8375" max="8378" width="7.77734375" style="284" customWidth="1"/>
    <col min="8379" max="8379" width="7.88671875" style="284" customWidth="1"/>
    <col min="8380" max="8380" width="7.6640625" style="284" customWidth="1"/>
    <col min="8381" max="8381" width="7.109375" style="284" customWidth="1"/>
    <col min="8382" max="8382" width="7.21875" style="284" customWidth="1"/>
    <col min="8383" max="8383" width="7.33203125" style="284" customWidth="1"/>
    <col min="8384" max="8384" width="5.6640625" style="284" customWidth="1"/>
    <col min="8385" max="8385" width="6" style="284" customWidth="1"/>
    <col min="8386" max="8386" width="8" style="284" customWidth="1"/>
    <col min="8387" max="8396" width="7.77734375" style="284" customWidth="1"/>
    <col min="8397" max="8397" width="5.44140625" style="284" customWidth="1"/>
    <col min="8398" max="8398" width="5.77734375" style="284" customWidth="1"/>
    <col min="8399" max="8615" width="8.88671875" style="284"/>
    <col min="8616" max="8616" width="9.33203125" style="284" customWidth="1"/>
    <col min="8617" max="8617" width="34.77734375" style="284" customWidth="1"/>
    <col min="8618" max="8618" width="5.88671875" style="284" customWidth="1"/>
    <col min="8619" max="8619" width="9.33203125" style="284" customWidth="1"/>
    <col min="8620" max="8620" width="9" style="284" customWidth="1"/>
    <col min="8621" max="8621" width="11.109375" style="284" customWidth="1"/>
    <col min="8622" max="8622" width="18.109375" style="284" customWidth="1"/>
    <col min="8623" max="8623" width="6.33203125" style="284" customWidth="1"/>
    <col min="8624" max="8624" width="8" style="284" customWidth="1"/>
    <col min="8625" max="8626" width="6.33203125" style="284" customWidth="1"/>
    <col min="8627" max="8628" width="8" style="284" customWidth="1"/>
    <col min="8629" max="8630" width="4.77734375" style="284" customWidth="1"/>
    <col min="8631" max="8634" width="7.77734375" style="284" customWidth="1"/>
    <col min="8635" max="8635" width="7.88671875" style="284" customWidth="1"/>
    <col min="8636" max="8636" width="7.6640625" style="284" customWidth="1"/>
    <col min="8637" max="8637" width="7.109375" style="284" customWidth="1"/>
    <col min="8638" max="8638" width="7.21875" style="284" customWidth="1"/>
    <col min="8639" max="8639" width="7.33203125" style="284" customWidth="1"/>
    <col min="8640" max="8640" width="5.6640625" style="284" customWidth="1"/>
    <col min="8641" max="8641" width="6" style="284" customWidth="1"/>
    <col min="8642" max="8642" width="8" style="284" customWidth="1"/>
    <col min="8643" max="8652" width="7.77734375" style="284" customWidth="1"/>
    <col min="8653" max="8653" width="5.44140625" style="284" customWidth="1"/>
    <col min="8654" max="8654" width="5.77734375" style="284" customWidth="1"/>
    <col min="8655" max="8871" width="8.88671875" style="284"/>
    <col min="8872" max="8872" width="9.33203125" style="284" customWidth="1"/>
    <col min="8873" max="8873" width="34.77734375" style="284" customWidth="1"/>
    <col min="8874" max="8874" width="5.88671875" style="284" customWidth="1"/>
    <col min="8875" max="8875" width="9.33203125" style="284" customWidth="1"/>
    <col min="8876" max="8876" width="9" style="284" customWidth="1"/>
    <col min="8877" max="8877" width="11.109375" style="284" customWidth="1"/>
    <col min="8878" max="8878" width="18.109375" style="284" customWidth="1"/>
    <col min="8879" max="8879" width="6.33203125" style="284" customWidth="1"/>
    <col min="8880" max="8880" width="8" style="284" customWidth="1"/>
    <col min="8881" max="8882" width="6.33203125" style="284" customWidth="1"/>
    <col min="8883" max="8884" width="8" style="284" customWidth="1"/>
    <col min="8885" max="8886" width="4.77734375" style="284" customWidth="1"/>
    <col min="8887" max="8890" width="7.77734375" style="284" customWidth="1"/>
    <col min="8891" max="8891" width="7.88671875" style="284" customWidth="1"/>
    <col min="8892" max="8892" width="7.6640625" style="284" customWidth="1"/>
    <col min="8893" max="8893" width="7.109375" style="284" customWidth="1"/>
    <col min="8894" max="8894" width="7.21875" style="284" customWidth="1"/>
    <col min="8895" max="8895" width="7.33203125" style="284" customWidth="1"/>
    <col min="8896" max="8896" width="5.6640625" style="284" customWidth="1"/>
    <col min="8897" max="8897" width="6" style="284" customWidth="1"/>
    <col min="8898" max="8898" width="8" style="284" customWidth="1"/>
    <col min="8899" max="8908" width="7.77734375" style="284" customWidth="1"/>
    <col min="8909" max="8909" width="5.44140625" style="284" customWidth="1"/>
    <col min="8910" max="8910" width="5.77734375" style="284" customWidth="1"/>
    <col min="8911" max="9127" width="8.88671875" style="284"/>
    <col min="9128" max="9128" width="9.33203125" style="284" customWidth="1"/>
    <col min="9129" max="9129" width="34.77734375" style="284" customWidth="1"/>
    <col min="9130" max="9130" width="5.88671875" style="284" customWidth="1"/>
    <col min="9131" max="9131" width="9.33203125" style="284" customWidth="1"/>
    <col min="9132" max="9132" width="9" style="284" customWidth="1"/>
    <col min="9133" max="9133" width="11.109375" style="284" customWidth="1"/>
    <col min="9134" max="9134" width="18.109375" style="284" customWidth="1"/>
    <col min="9135" max="9135" width="6.33203125" style="284" customWidth="1"/>
    <col min="9136" max="9136" width="8" style="284" customWidth="1"/>
    <col min="9137" max="9138" width="6.33203125" style="284" customWidth="1"/>
    <col min="9139" max="9140" width="8" style="284" customWidth="1"/>
    <col min="9141" max="9142" width="4.77734375" style="284" customWidth="1"/>
    <col min="9143" max="9146" width="7.77734375" style="284" customWidth="1"/>
    <col min="9147" max="9147" width="7.88671875" style="284" customWidth="1"/>
    <col min="9148" max="9148" width="7.6640625" style="284" customWidth="1"/>
    <col min="9149" max="9149" width="7.109375" style="284" customWidth="1"/>
    <col min="9150" max="9150" width="7.21875" style="284" customWidth="1"/>
    <col min="9151" max="9151" width="7.33203125" style="284" customWidth="1"/>
    <col min="9152" max="9152" width="5.6640625" style="284" customWidth="1"/>
    <col min="9153" max="9153" width="6" style="284" customWidth="1"/>
    <col min="9154" max="9154" width="8" style="284" customWidth="1"/>
    <col min="9155" max="9164" width="7.77734375" style="284" customWidth="1"/>
    <col min="9165" max="9165" width="5.44140625" style="284" customWidth="1"/>
    <col min="9166" max="9166" width="5.77734375" style="284" customWidth="1"/>
    <col min="9167" max="9383" width="8.88671875" style="284"/>
    <col min="9384" max="9384" width="9.33203125" style="284" customWidth="1"/>
    <col min="9385" max="9385" width="34.77734375" style="284" customWidth="1"/>
    <col min="9386" max="9386" width="5.88671875" style="284" customWidth="1"/>
    <col min="9387" max="9387" width="9.33203125" style="284" customWidth="1"/>
    <col min="9388" max="9388" width="9" style="284" customWidth="1"/>
    <col min="9389" max="9389" width="11.109375" style="284" customWidth="1"/>
    <col min="9390" max="9390" width="18.109375" style="284" customWidth="1"/>
    <col min="9391" max="9391" width="6.33203125" style="284" customWidth="1"/>
    <col min="9392" max="9392" width="8" style="284" customWidth="1"/>
    <col min="9393" max="9394" width="6.33203125" style="284" customWidth="1"/>
    <col min="9395" max="9396" width="8" style="284" customWidth="1"/>
    <col min="9397" max="9398" width="4.77734375" style="284" customWidth="1"/>
    <col min="9399" max="9402" width="7.77734375" style="284" customWidth="1"/>
    <col min="9403" max="9403" width="7.88671875" style="284" customWidth="1"/>
    <col min="9404" max="9404" width="7.6640625" style="284" customWidth="1"/>
    <col min="9405" max="9405" width="7.109375" style="284" customWidth="1"/>
    <col min="9406" max="9406" width="7.21875" style="284" customWidth="1"/>
    <col min="9407" max="9407" width="7.33203125" style="284" customWidth="1"/>
    <col min="9408" max="9408" width="5.6640625" style="284" customWidth="1"/>
    <col min="9409" max="9409" width="6" style="284" customWidth="1"/>
    <col min="9410" max="9410" width="8" style="284" customWidth="1"/>
    <col min="9411" max="9420" width="7.77734375" style="284" customWidth="1"/>
    <col min="9421" max="9421" width="5.44140625" style="284" customWidth="1"/>
    <col min="9422" max="9422" width="5.77734375" style="284" customWidth="1"/>
    <col min="9423" max="9639" width="8.88671875" style="284"/>
    <col min="9640" max="9640" width="9.33203125" style="284" customWidth="1"/>
    <col min="9641" max="9641" width="34.77734375" style="284" customWidth="1"/>
    <col min="9642" max="9642" width="5.88671875" style="284" customWidth="1"/>
    <col min="9643" max="9643" width="9.33203125" style="284" customWidth="1"/>
    <col min="9644" max="9644" width="9" style="284" customWidth="1"/>
    <col min="9645" max="9645" width="11.109375" style="284" customWidth="1"/>
    <col min="9646" max="9646" width="18.109375" style="284" customWidth="1"/>
    <col min="9647" max="9647" width="6.33203125" style="284" customWidth="1"/>
    <col min="9648" max="9648" width="8" style="284" customWidth="1"/>
    <col min="9649" max="9650" width="6.33203125" style="284" customWidth="1"/>
    <col min="9651" max="9652" width="8" style="284" customWidth="1"/>
    <col min="9653" max="9654" width="4.77734375" style="284" customWidth="1"/>
    <col min="9655" max="9658" width="7.77734375" style="284" customWidth="1"/>
    <col min="9659" max="9659" width="7.88671875" style="284" customWidth="1"/>
    <col min="9660" max="9660" width="7.6640625" style="284" customWidth="1"/>
    <col min="9661" max="9661" width="7.109375" style="284" customWidth="1"/>
    <col min="9662" max="9662" width="7.21875" style="284" customWidth="1"/>
    <col min="9663" max="9663" width="7.33203125" style="284" customWidth="1"/>
    <col min="9664" max="9664" width="5.6640625" style="284" customWidth="1"/>
    <col min="9665" max="9665" width="6" style="284" customWidth="1"/>
    <col min="9666" max="9666" width="8" style="284" customWidth="1"/>
    <col min="9667" max="9676" width="7.77734375" style="284" customWidth="1"/>
    <col min="9677" max="9677" width="5.44140625" style="284" customWidth="1"/>
    <col min="9678" max="9678" width="5.77734375" style="284" customWidth="1"/>
    <col min="9679" max="9895" width="8.88671875" style="284"/>
    <col min="9896" max="9896" width="9.33203125" style="284" customWidth="1"/>
    <col min="9897" max="9897" width="34.77734375" style="284" customWidth="1"/>
    <col min="9898" max="9898" width="5.88671875" style="284" customWidth="1"/>
    <col min="9899" max="9899" width="9.33203125" style="284" customWidth="1"/>
    <col min="9900" max="9900" width="9" style="284" customWidth="1"/>
    <col min="9901" max="9901" width="11.109375" style="284" customWidth="1"/>
    <col min="9902" max="9902" width="18.109375" style="284" customWidth="1"/>
    <col min="9903" max="9903" width="6.33203125" style="284" customWidth="1"/>
    <col min="9904" max="9904" width="8" style="284" customWidth="1"/>
    <col min="9905" max="9906" width="6.33203125" style="284" customWidth="1"/>
    <col min="9907" max="9908" width="8" style="284" customWidth="1"/>
    <col min="9909" max="9910" width="4.77734375" style="284" customWidth="1"/>
    <col min="9911" max="9914" width="7.77734375" style="284" customWidth="1"/>
    <col min="9915" max="9915" width="7.88671875" style="284" customWidth="1"/>
    <col min="9916" max="9916" width="7.6640625" style="284" customWidth="1"/>
    <col min="9917" max="9917" width="7.109375" style="284" customWidth="1"/>
    <col min="9918" max="9918" width="7.21875" style="284" customWidth="1"/>
    <col min="9919" max="9919" width="7.33203125" style="284" customWidth="1"/>
    <col min="9920" max="9920" width="5.6640625" style="284" customWidth="1"/>
    <col min="9921" max="9921" width="6" style="284" customWidth="1"/>
    <col min="9922" max="9922" width="8" style="284" customWidth="1"/>
    <col min="9923" max="9932" width="7.77734375" style="284" customWidth="1"/>
    <col min="9933" max="9933" width="5.44140625" style="284" customWidth="1"/>
    <col min="9934" max="9934" width="5.77734375" style="284" customWidth="1"/>
    <col min="9935" max="10151" width="8.88671875" style="284"/>
    <col min="10152" max="10152" width="9.33203125" style="284" customWidth="1"/>
    <col min="10153" max="10153" width="34.77734375" style="284" customWidth="1"/>
    <col min="10154" max="10154" width="5.88671875" style="284" customWidth="1"/>
    <col min="10155" max="10155" width="9.33203125" style="284" customWidth="1"/>
    <col min="10156" max="10156" width="9" style="284" customWidth="1"/>
    <col min="10157" max="10157" width="11.109375" style="284" customWidth="1"/>
    <col min="10158" max="10158" width="18.109375" style="284" customWidth="1"/>
    <col min="10159" max="10159" width="6.33203125" style="284" customWidth="1"/>
    <col min="10160" max="10160" width="8" style="284" customWidth="1"/>
    <col min="10161" max="10162" width="6.33203125" style="284" customWidth="1"/>
    <col min="10163" max="10164" width="8" style="284" customWidth="1"/>
    <col min="10165" max="10166" width="4.77734375" style="284" customWidth="1"/>
    <col min="10167" max="10170" width="7.77734375" style="284" customWidth="1"/>
    <col min="10171" max="10171" width="7.88671875" style="284" customWidth="1"/>
    <col min="10172" max="10172" width="7.6640625" style="284" customWidth="1"/>
    <col min="10173" max="10173" width="7.109375" style="284" customWidth="1"/>
    <col min="10174" max="10174" width="7.21875" style="284" customWidth="1"/>
    <col min="10175" max="10175" width="7.33203125" style="284" customWidth="1"/>
    <col min="10176" max="10176" width="5.6640625" style="284" customWidth="1"/>
    <col min="10177" max="10177" width="6" style="284" customWidth="1"/>
    <col min="10178" max="10178" width="8" style="284" customWidth="1"/>
    <col min="10179" max="10188" width="7.77734375" style="284" customWidth="1"/>
    <col min="10189" max="10189" width="5.44140625" style="284" customWidth="1"/>
    <col min="10190" max="10190" width="5.77734375" style="284" customWidth="1"/>
    <col min="10191" max="10407" width="8.88671875" style="284"/>
    <col min="10408" max="10408" width="9.33203125" style="284" customWidth="1"/>
    <col min="10409" max="10409" width="34.77734375" style="284" customWidth="1"/>
    <col min="10410" max="10410" width="5.88671875" style="284" customWidth="1"/>
    <col min="10411" max="10411" width="9.33203125" style="284" customWidth="1"/>
    <col min="10412" max="10412" width="9" style="284" customWidth="1"/>
    <col min="10413" max="10413" width="11.109375" style="284" customWidth="1"/>
    <col min="10414" max="10414" width="18.109375" style="284" customWidth="1"/>
    <col min="10415" max="10415" width="6.33203125" style="284" customWidth="1"/>
    <col min="10416" max="10416" width="8" style="284" customWidth="1"/>
    <col min="10417" max="10418" width="6.33203125" style="284" customWidth="1"/>
    <col min="10419" max="10420" width="8" style="284" customWidth="1"/>
    <col min="10421" max="10422" width="4.77734375" style="284" customWidth="1"/>
    <col min="10423" max="10426" width="7.77734375" style="284" customWidth="1"/>
    <col min="10427" max="10427" width="7.88671875" style="284" customWidth="1"/>
    <col min="10428" max="10428" width="7.6640625" style="284" customWidth="1"/>
    <col min="10429" max="10429" width="7.109375" style="284" customWidth="1"/>
    <col min="10430" max="10430" width="7.21875" style="284" customWidth="1"/>
    <col min="10431" max="10431" width="7.33203125" style="284" customWidth="1"/>
    <col min="10432" max="10432" width="5.6640625" style="284" customWidth="1"/>
    <col min="10433" max="10433" width="6" style="284" customWidth="1"/>
    <col min="10434" max="10434" width="8" style="284" customWidth="1"/>
    <col min="10435" max="10444" width="7.77734375" style="284" customWidth="1"/>
    <col min="10445" max="10445" width="5.44140625" style="284" customWidth="1"/>
    <col min="10446" max="10446" width="5.77734375" style="284" customWidth="1"/>
    <col min="10447" max="10663" width="8.88671875" style="284"/>
    <col min="10664" max="10664" width="9.33203125" style="284" customWidth="1"/>
    <col min="10665" max="10665" width="34.77734375" style="284" customWidth="1"/>
    <col min="10666" max="10666" width="5.88671875" style="284" customWidth="1"/>
    <col min="10667" max="10667" width="9.33203125" style="284" customWidth="1"/>
    <col min="10668" max="10668" width="9" style="284" customWidth="1"/>
    <col min="10669" max="10669" width="11.109375" style="284" customWidth="1"/>
    <col min="10670" max="10670" width="18.109375" style="284" customWidth="1"/>
    <col min="10671" max="10671" width="6.33203125" style="284" customWidth="1"/>
    <col min="10672" max="10672" width="8" style="284" customWidth="1"/>
    <col min="10673" max="10674" width="6.33203125" style="284" customWidth="1"/>
    <col min="10675" max="10676" width="8" style="284" customWidth="1"/>
    <col min="10677" max="10678" width="4.77734375" style="284" customWidth="1"/>
    <col min="10679" max="10682" width="7.77734375" style="284" customWidth="1"/>
    <col min="10683" max="10683" width="7.88671875" style="284" customWidth="1"/>
    <col min="10684" max="10684" width="7.6640625" style="284" customWidth="1"/>
    <col min="10685" max="10685" width="7.109375" style="284" customWidth="1"/>
    <col min="10686" max="10686" width="7.21875" style="284" customWidth="1"/>
    <col min="10687" max="10687" width="7.33203125" style="284" customWidth="1"/>
    <col min="10688" max="10688" width="5.6640625" style="284" customWidth="1"/>
    <col min="10689" max="10689" width="6" style="284" customWidth="1"/>
    <col min="10690" max="10690" width="8" style="284" customWidth="1"/>
    <col min="10691" max="10700" width="7.77734375" style="284" customWidth="1"/>
    <col min="10701" max="10701" width="5.44140625" style="284" customWidth="1"/>
    <col min="10702" max="10702" width="5.77734375" style="284" customWidth="1"/>
    <col min="10703" max="10919" width="8.88671875" style="284"/>
    <col min="10920" max="10920" width="9.33203125" style="284" customWidth="1"/>
    <col min="10921" max="10921" width="34.77734375" style="284" customWidth="1"/>
    <col min="10922" max="10922" width="5.88671875" style="284" customWidth="1"/>
    <col min="10923" max="10923" width="9.33203125" style="284" customWidth="1"/>
    <col min="10924" max="10924" width="9" style="284" customWidth="1"/>
    <col min="10925" max="10925" width="11.109375" style="284" customWidth="1"/>
    <col min="10926" max="10926" width="18.109375" style="284" customWidth="1"/>
    <col min="10927" max="10927" width="6.33203125" style="284" customWidth="1"/>
    <col min="10928" max="10928" width="8" style="284" customWidth="1"/>
    <col min="10929" max="10930" width="6.33203125" style="284" customWidth="1"/>
    <col min="10931" max="10932" width="8" style="284" customWidth="1"/>
    <col min="10933" max="10934" width="4.77734375" style="284" customWidth="1"/>
    <col min="10935" max="10938" width="7.77734375" style="284" customWidth="1"/>
    <col min="10939" max="10939" width="7.88671875" style="284" customWidth="1"/>
    <col min="10940" max="10940" width="7.6640625" style="284" customWidth="1"/>
    <col min="10941" max="10941" width="7.109375" style="284" customWidth="1"/>
    <col min="10942" max="10942" width="7.21875" style="284" customWidth="1"/>
    <col min="10943" max="10943" width="7.33203125" style="284" customWidth="1"/>
    <col min="10944" max="10944" width="5.6640625" style="284" customWidth="1"/>
    <col min="10945" max="10945" width="6" style="284" customWidth="1"/>
    <col min="10946" max="10946" width="8" style="284" customWidth="1"/>
    <col min="10947" max="10956" width="7.77734375" style="284" customWidth="1"/>
    <col min="10957" max="10957" width="5.44140625" style="284" customWidth="1"/>
    <col min="10958" max="10958" width="5.77734375" style="284" customWidth="1"/>
    <col min="10959" max="11175" width="8.88671875" style="284"/>
    <col min="11176" max="11176" width="9.33203125" style="284" customWidth="1"/>
    <col min="11177" max="11177" width="34.77734375" style="284" customWidth="1"/>
    <col min="11178" max="11178" width="5.88671875" style="284" customWidth="1"/>
    <col min="11179" max="11179" width="9.33203125" style="284" customWidth="1"/>
    <col min="11180" max="11180" width="9" style="284" customWidth="1"/>
    <col min="11181" max="11181" width="11.109375" style="284" customWidth="1"/>
    <col min="11182" max="11182" width="18.109375" style="284" customWidth="1"/>
    <col min="11183" max="11183" width="6.33203125" style="284" customWidth="1"/>
    <col min="11184" max="11184" width="8" style="284" customWidth="1"/>
    <col min="11185" max="11186" width="6.33203125" style="284" customWidth="1"/>
    <col min="11187" max="11188" width="8" style="284" customWidth="1"/>
    <col min="11189" max="11190" width="4.77734375" style="284" customWidth="1"/>
    <col min="11191" max="11194" width="7.77734375" style="284" customWidth="1"/>
    <col min="11195" max="11195" width="7.88671875" style="284" customWidth="1"/>
    <col min="11196" max="11196" width="7.6640625" style="284" customWidth="1"/>
    <col min="11197" max="11197" width="7.109375" style="284" customWidth="1"/>
    <col min="11198" max="11198" width="7.21875" style="284" customWidth="1"/>
    <col min="11199" max="11199" width="7.33203125" style="284" customWidth="1"/>
    <col min="11200" max="11200" width="5.6640625" style="284" customWidth="1"/>
    <col min="11201" max="11201" width="6" style="284" customWidth="1"/>
    <col min="11202" max="11202" width="8" style="284" customWidth="1"/>
    <col min="11203" max="11212" width="7.77734375" style="284" customWidth="1"/>
    <col min="11213" max="11213" width="5.44140625" style="284" customWidth="1"/>
    <col min="11214" max="11214" width="5.77734375" style="284" customWidth="1"/>
    <col min="11215" max="11431" width="8.88671875" style="284"/>
    <col min="11432" max="11432" width="9.33203125" style="284" customWidth="1"/>
    <col min="11433" max="11433" width="34.77734375" style="284" customWidth="1"/>
    <col min="11434" max="11434" width="5.88671875" style="284" customWidth="1"/>
    <col min="11435" max="11435" width="9.33203125" style="284" customWidth="1"/>
    <col min="11436" max="11436" width="9" style="284" customWidth="1"/>
    <col min="11437" max="11437" width="11.109375" style="284" customWidth="1"/>
    <col min="11438" max="11438" width="18.109375" style="284" customWidth="1"/>
    <col min="11439" max="11439" width="6.33203125" style="284" customWidth="1"/>
    <col min="11440" max="11440" width="8" style="284" customWidth="1"/>
    <col min="11441" max="11442" width="6.33203125" style="284" customWidth="1"/>
    <col min="11443" max="11444" width="8" style="284" customWidth="1"/>
    <col min="11445" max="11446" width="4.77734375" style="284" customWidth="1"/>
    <col min="11447" max="11450" width="7.77734375" style="284" customWidth="1"/>
    <col min="11451" max="11451" width="7.88671875" style="284" customWidth="1"/>
    <col min="11452" max="11452" width="7.6640625" style="284" customWidth="1"/>
    <col min="11453" max="11453" width="7.109375" style="284" customWidth="1"/>
    <col min="11454" max="11454" width="7.21875" style="284" customWidth="1"/>
    <col min="11455" max="11455" width="7.33203125" style="284" customWidth="1"/>
    <col min="11456" max="11456" width="5.6640625" style="284" customWidth="1"/>
    <col min="11457" max="11457" width="6" style="284" customWidth="1"/>
    <col min="11458" max="11458" width="8" style="284" customWidth="1"/>
    <col min="11459" max="11468" width="7.77734375" style="284" customWidth="1"/>
    <col min="11469" max="11469" width="5.44140625" style="284" customWidth="1"/>
    <col min="11470" max="11470" width="5.77734375" style="284" customWidth="1"/>
    <col min="11471" max="11687" width="8.88671875" style="284"/>
    <col min="11688" max="11688" width="9.33203125" style="284" customWidth="1"/>
    <col min="11689" max="11689" width="34.77734375" style="284" customWidth="1"/>
    <col min="11690" max="11690" width="5.88671875" style="284" customWidth="1"/>
    <col min="11691" max="11691" width="9.33203125" style="284" customWidth="1"/>
    <col min="11692" max="11692" width="9" style="284" customWidth="1"/>
    <col min="11693" max="11693" width="11.109375" style="284" customWidth="1"/>
    <col min="11694" max="11694" width="18.109375" style="284" customWidth="1"/>
    <col min="11695" max="11695" width="6.33203125" style="284" customWidth="1"/>
    <col min="11696" max="11696" width="8" style="284" customWidth="1"/>
    <col min="11697" max="11698" width="6.33203125" style="284" customWidth="1"/>
    <col min="11699" max="11700" width="8" style="284" customWidth="1"/>
    <col min="11701" max="11702" width="4.77734375" style="284" customWidth="1"/>
    <col min="11703" max="11706" width="7.77734375" style="284" customWidth="1"/>
    <col min="11707" max="11707" width="7.88671875" style="284" customWidth="1"/>
    <col min="11708" max="11708" width="7.6640625" style="284" customWidth="1"/>
    <col min="11709" max="11709" width="7.109375" style="284" customWidth="1"/>
    <col min="11710" max="11710" width="7.21875" style="284" customWidth="1"/>
    <col min="11711" max="11711" width="7.33203125" style="284" customWidth="1"/>
    <col min="11712" max="11712" width="5.6640625" style="284" customWidth="1"/>
    <col min="11713" max="11713" width="6" style="284" customWidth="1"/>
    <col min="11714" max="11714" width="8" style="284" customWidth="1"/>
    <col min="11715" max="11724" width="7.77734375" style="284" customWidth="1"/>
    <col min="11725" max="11725" width="5.44140625" style="284" customWidth="1"/>
    <col min="11726" max="11726" width="5.77734375" style="284" customWidth="1"/>
    <col min="11727" max="11943" width="8.88671875" style="284"/>
    <col min="11944" max="11944" width="9.33203125" style="284" customWidth="1"/>
    <col min="11945" max="11945" width="34.77734375" style="284" customWidth="1"/>
    <col min="11946" max="11946" width="5.88671875" style="284" customWidth="1"/>
    <col min="11947" max="11947" width="9.33203125" style="284" customWidth="1"/>
    <col min="11948" max="11948" width="9" style="284" customWidth="1"/>
    <col min="11949" max="11949" width="11.109375" style="284" customWidth="1"/>
    <col min="11950" max="11950" width="18.109375" style="284" customWidth="1"/>
    <col min="11951" max="11951" width="6.33203125" style="284" customWidth="1"/>
    <col min="11952" max="11952" width="8" style="284" customWidth="1"/>
    <col min="11953" max="11954" width="6.33203125" style="284" customWidth="1"/>
    <col min="11955" max="11956" width="8" style="284" customWidth="1"/>
    <col min="11957" max="11958" width="4.77734375" style="284" customWidth="1"/>
    <col min="11959" max="11962" width="7.77734375" style="284" customWidth="1"/>
    <col min="11963" max="11963" width="7.88671875" style="284" customWidth="1"/>
    <col min="11964" max="11964" width="7.6640625" style="284" customWidth="1"/>
    <col min="11965" max="11965" width="7.109375" style="284" customWidth="1"/>
    <col min="11966" max="11966" width="7.21875" style="284" customWidth="1"/>
    <col min="11967" max="11967" width="7.33203125" style="284" customWidth="1"/>
    <col min="11968" max="11968" width="5.6640625" style="284" customWidth="1"/>
    <col min="11969" max="11969" width="6" style="284" customWidth="1"/>
    <col min="11970" max="11970" width="8" style="284" customWidth="1"/>
    <col min="11971" max="11980" width="7.77734375" style="284" customWidth="1"/>
    <col min="11981" max="11981" width="5.44140625" style="284" customWidth="1"/>
    <col min="11982" max="11982" width="5.77734375" style="284" customWidth="1"/>
    <col min="11983" max="12199" width="8.88671875" style="284"/>
    <col min="12200" max="12200" width="9.33203125" style="284" customWidth="1"/>
    <col min="12201" max="12201" width="34.77734375" style="284" customWidth="1"/>
    <col min="12202" max="12202" width="5.88671875" style="284" customWidth="1"/>
    <col min="12203" max="12203" width="9.33203125" style="284" customWidth="1"/>
    <col min="12204" max="12204" width="9" style="284" customWidth="1"/>
    <col min="12205" max="12205" width="11.109375" style="284" customWidth="1"/>
    <col min="12206" max="12206" width="18.109375" style="284" customWidth="1"/>
    <col min="12207" max="12207" width="6.33203125" style="284" customWidth="1"/>
    <col min="12208" max="12208" width="8" style="284" customWidth="1"/>
    <col min="12209" max="12210" width="6.33203125" style="284" customWidth="1"/>
    <col min="12211" max="12212" width="8" style="284" customWidth="1"/>
    <col min="12213" max="12214" width="4.77734375" style="284" customWidth="1"/>
    <col min="12215" max="12218" width="7.77734375" style="284" customWidth="1"/>
    <col min="12219" max="12219" width="7.88671875" style="284" customWidth="1"/>
    <col min="12220" max="12220" width="7.6640625" style="284" customWidth="1"/>
    <col min="12221" max="12221" width="7.109375" style="284" customWidth="1"/>
    <col min="12222" max="12222" width="7.21875" style="284" customWidth="1"/>
    <col min="12223" max="12223" width="7.33203125" style="284" customWidth="1"/>
    <col min="12224" max="12224" width="5.6640625" style="284" customWidth="1"/>
    <col min="12225" max="12225" width="6" style="284" customWidth="1"/>
    <col min="12226" max="12226" width="8" style="284" customWidth="1"/>
    <col min="12227" max="12236" width="7.77734375" style="284" customWidth="1"/>
    <col min="12237" max="12237" width="5.44140625" style="284" customWidth="1"/>
    <col min="12238" max="12238" width="5.77734375" style="284" customWidth="1"/>
    <col min="12239" max="12455" width="8.88671875" style="284"/>
    <col min="12456" max="12456" width="9.33203125" style="284" customWidth="1"/>
    <col min="12457" max="12457" width="34.77734375" style="284" customWidth="1"/>
    <col min="12458" max="12458" width="5.88671875" style="284" customWidth="1"/>
    <col min="12459" max="12459" width="9.33203125" style="284" customWidth="1"/>
    <col min="12460" max="12460" width="9" style="284" customWidth="1"/>
    <col min="12461" max="12461" width="11.109375" style="284" customWidth="1"/>
    <col min="12462" max="12462" width="18.109375" style="284" customWidth="1"/>
    <col min="12463" max="12463" width="6.33203125" style="284" customWidth="1"/>
    <col min="12464" max="12464" width="8" style="284" customWidth="1"/>
    <col min="12465" max="12466" width="6.33203125" style="284" customWidth="1"/>
    <col min="12467" max="12468" width="8" style="284" customWidth="1"/>
    <col min="12469" max="12470" width="4.77734375" style="284" customWidth="1"/>
    <col min="12471" max="12474" width="7.77734375" style="284" customWidth="1"/>
    <col min="12475" max="12475" width="7.88671875" style="284" customWidth="1"/>
    <col min="12476" max="12476" width="7.6640625" style="284" customWidth="1"/>
    <col min="12477" max="12477" width="7.109375" style="284" customWidth="1"/>
    <col min="12478" max="12478" width="7.21875" style="284" customWidth="1"/>
    <col min="12479" max="12479" width="7.33203125" style="284" customWidth="1"/>
    <col min="12480" max="12480" width="5.6640625" style="284" customWidth="1"/>
    <col min="12481" max="12481" width="6" style="284" customWidth="1"/>
    <col min="12482" max="12482" width="8" style="284" customWidth="1"/>
    <col min="12483" max="12492" width="7.77734375" style="284" customWidth="1"/>
    <col min="12493" max="12493" width="5.44140625" style="284" customWidth="1"/>
    <col min="12494" max="12494" width="5.77734375" style="284" customWidth="1"/>
    <col min="12495" max="12711" width="8.88671875" style="284"/>
    <col min="12712" max="12712" width="9.33203125" style="284" customWidth="1"/>
    <col min="12713" max="12713" width="34.77734375" style="284" customWidth="1"/>
    <col min="12714" max="12714" width="5.88671875" style="284" customWidth="1"/>
    <col min="12715" max="12715" width="9.33203125" style="284" customWidth="1"/>
    <col min="12716" max="12716" width="9" style="284" customWidth="1"/>
    <col min="12717" max="12717" width="11.109375" style="284" customWidth="1"/>
    <col min="12718" max="12718" width="18.109375" style="284" customWidth="1"/>
    <col min="12719" max="12719" width="6.33203125" style="284" customWidth="1"/>
    <col min="12720" max="12720" width="8" style="284" customWidth="1"/>
    <col min="12721" max="12722" width="6.33203125" style="284" customWidth="1"/>
    <col min="12723" max="12724" width="8" style="284" customWidth="1"/>
    <col min="12725" max="12726" width="4.77734375" style="284" customWidth="1"/>
    <col min="12727" max="12730" width="7.77734375" style="284" customWidth="1"/>
    <col min="12731" max="12731" width="7.88671875" style="284" customWidth="1"/>
    <col min="12732" max="12732" width="7.6640625" style="284" customWidth="1"/>
    <col min="12733" max="12733" width="7.109375" style="284" customWidth="1"/>
    <col min="12734" max="12734" width="7.21875" style="284" customWidth="1"/>
    <col min="12735" max="12735" width="7.33203125" style="284" customWidth="1"/>
    <col min="12736" max="12736" width="5.6640625" style="284" customWidth="1"/>
    <col min="12737" max="12737" width="6" style="284" customWidth="1"/>
    <col min="12738" max="12738" width="8" style="284" customWidth="1"/>
    <col min="12739" max="12748" width="7.77734375" style="284" customWidth="1"/>
    <col min="12749" max="12749" width="5.44140625" style="284" customWidth="1"/>
    <col min="12750" max="12750" width="5.77734375" style="284" customWidth="1"/>
    <col min="12751" max="12967" width="8.88671875" style="284"/>
    <col min="12968" max="12968" width="9.33203125" style="284" customWidth="1"/>
    <col min="12969" max="12969" width="34.77734375" style="284" customWidth="1"/>
    <col min="12970" max="12970" width="5.88671875" style="284" customWidth="1"/>
    <col min="12971" max="12971" width="9.33203125" style="284" customWidth="1"/>
    <col min="12972" max="12972" width="9" style="284" customWidth="1"/>
    <col min="12973" max="12973" width="11.109375" style="284" customWidth="1"/>
    <col min="12974" max="12974" width="18.109375" style="284" customWidth="1"/>
    <col min="12975" max="12975" width="6.33203125" style="284" customWidth="1"/>
    <col min="12976" max="12976" width="8" style="284" customWidth="1"/>
    <col min="12977" max="12978" width="6.33203125" style="284" customWidth="1"/>
    <col min="12979" max="12980" width="8" style="284" customWidth="1"/>
    <col min="12981" max="12982" width="4.77734375" style="284" customWidth="1"/>
    <col min="12983" max="12986" width="7.77734375" style="284" customWidth="1"/>
    <col min="12987" max="12987" width="7.88671875" style="284" customWidth="1"/>
    <col min="12988" max="12988" width="7.6640625" style="284" customWidth="1"/>
    <col min="12989" max="12989" width="7.109375" style="284" customWidth="1"/>
    <col min="12990" max="12990" width="7.21875" style="284" customWidth="1"/>
    <col min="12991" max="12991" width="7.33203125" style="284" customWidth="1"/>
    <col min="12992" max="12992" width="5.6640625" style="284" customWidth="1"/>
    <col min="12993" max="12993" width="6" style="284" customWidth="1"/>
    <col min="12994" max="12994" width="8" style="284" customWidth="1"/>
    <col min="12995" max="13004" width="7.77734375" style="284" customWidth="1"/>
    <col min="13005" max="13005" width="5.44140625" style="284" customWidth="1"/>
    <col min="13006" max="13006" width="5.77734375" style="284" customWidth="1"/>
    <col min="13007" max="13223" width="8.88671875" style="284"/>
    <col min="13224" max="13224" width="9.33203125" style="284" customWidth="1"/>
    <col min="13225" max="13225" width="34.77734375" style="284" customWidth="1"/>
    <col min="13226" max="13226" width="5.88671875" style="284" customWidth="1"/>
    <col min="13227" max="13227" width="9.33203125" style="284" customWidth="1"/>
    <col min="13228" max="13228" width="9" style="284" customWidth="1"/>
    <col min="13229" max="13229" width="11.109375" style="284" customWidth="1"/>
    <col min="13230" max="13230" width="18.109375" style="284" customWidth="1"/>
    <col min="13231" max="13231" width="6.33203125" style="284" customWidth="1"/>
    <col min="13232" max="13232" width="8" style="284" customWidth="1"/>
    <col min="13233" max="13234" width="6.33203125" style="284" customWidth="1"/>
    <col min="13235" max="13236" width="8" style="284" customWidth="1"/>
    <col min="13237" max="13238" width="4.77734375" style="284" customWidth="1"/>
    <col min="13239" max="13242" width="7.77734375" style="284" customWidth="1"/>
    <col min="13243" max="13243" width="7.88671875" style="284" customWidth="1"/>
    <col min="13244" max="13244" width="7.6640625" style="284" customWidth="1"/>
    <col min="13245" max="13245" width="7.109375" style="284" customWidth="1"/>
    <col min="13246" max="13246" width="7.21875" style="284" customWidth="1"/>
    <col min="13247" max="13247" width="7.33203125" style="284" customWidth="1"/>
    <col min="13248" max="13248" width="5.6640625" style="284" customWidth="1"/>
    <col min="13249" max="13249" width="6" style="284" customWidth="1"/>
    <col min="13250" max="13250" width="8" style="284" customWidth="1"/>
    <col min="13251" max="13260" width="7.77734375" style="284" customWidth="1"/>
    <col min="13261" max="13261" width="5.44140625" style="284" customWidth="1"/>
    <col min="13262" max="13262" width="5.77734375" style="284" customWidth="1"/>
    <col min="13263" max="13479" width="8.88671875" style="284"/>
    <col min="13480" max="13480" width="9.33203125" style="284" customWidth="1"/>
    <col min="13481" max="13481" width="34.77734375" style="284" customWidth="1"/>
    <col min="13482" max="13482" width="5.88671875" style="284" customWidth="1"/>
    <col min="13483" max="13483" width="9.33203125" style="284" customWidth="1"/>
    <col min="13484" max="13484" width="9" style="284" customWidth="1"/>
    <col min="13485" max="13485" width="11.109375" style="284" customWidth="1"/>
    <col min="13486" max="13486" width="18.109375" style="284" customWidth="1"/>
    <col min="13487" max="13487" width="6.33203125" style="284" customWidth="1"/>
    <col min="13488" max="13488" width="8" style="284" customWidth="1"/>
    <col min="13489" max="13490" width="6.33203125" style="284" customWidth="1"/>
    <col min="13491" max="13492" width="8" style="284" customWidth="1"/>
    <col min="13493" max="13494" width="4.77734375" style="284" customWidth="1"/>
    <col min="13495" max="13498" width="7.77734375" style="284" customWidth="1"/>
    <col min="13499" max="13499" width="7.88671875" style="284" customWidth="1"/>
    <col min="13500" max="13500" width="7.6640625" style="284" customWidth="1"/>
    <col min="13501" max="13501" width="7.109375" style="284" customWidth="1"/>
    <col min="13502" max="13502" width="7.21875" style="284" customWidth="1"/>
    <col min="13503" max="13503" width="7.33203125" style="284" customWidth="1"/>
    <col min="13504" max="13504" width="5.6640625" style="284" customWidth="1"/>
    <col min="13505" max="13505" width="6" style="284" customWidth="1"/>
    <col min="13506" max="13506" width="8" style="284" customWidth="1"/>
    <col min="13507" max="13516" width="7.77734375" style="284" customWidth="1"/>
    <col min="13517" max="13517" width="5.44140625" style="284" customWidth="1"/>
    <col min="13518" max="13518" width="5.77734375" style="284" customWidth="1"/>
    <col min="13519" max="13735" width="8.88671875" style="284"/>
    <col min="13736" max="13736" width="9.33203125" style="284" customWidth="1"/>
    <col min="13737" max="13737" width="34.77734375" style="284" customWidth="1"/>
    <col min="13738" max="13738" width="5.88671875" style="284" customWidth="1"/>
    <col min="13739" max="13739" width="9.33203125" style="284" customWidth="1"/>
    <col min="13740" max="13740" width="9" style="284" customWidth="1"/>
    <col min="13741" max="13741" width="11.109375" style="284" customWidth="1"/>
    <col min="13742" max="13742" width="18.109375" style="284" customWidth="1"/>
    <col min="13743" max="13743" width="6.33203125" style="284" customWidth="1"/>
    <col min="13744" max="13744" width="8" style="284" customWidth="1"/>
    <col min="13745" max="13746" width="6.33203125" style="284" customWidth="1"/>
    <col min="13747" max="13748" width="8" style="284" customWidth="1"/>
    <col min="13749" max="13750" width="4.77734375" style="284" customWidth="1"/>
    <col min="13751" max="13754" width="7.77734375" style="284" customWidth="1"/>
    <col min="13755" max="13755" width="7.88671875" style="284" customWidth="1"/>
    <col min="13756" max="13756" width="7.6640625" style="284" customWidth="1"/>
    <col min="13757" max="13757" width="7.109375" style="284" customWidth="1"/>
    <col min="13758" max="13758" width="7.21875" style="284" customWidth="1"/>
    <col min="13759" max="13759" width="7.33203125" style="284" customWidth="1"/>
    <col min="13760" max="13760" width="5.6640625" style="284" customWidth="1"/>
    <col min="13761" max="13761" width="6" style="284" customWidth="1"/>
    <col min="13762" max="13762" width="8" style="284" customWidth="1"/>
    <col min="13763" max="13772" width="7.77734375" style="284" customWidth="1"/>
    <col min="13773" max="13773" width="5.44140625" style="284" customWidth="1"/>
    <col min="13774" max="13774" width="5.77734375" style="284" customWidth="1"/>
    <col min="13775" max="13991" width="8.88671875" style="284"/>
    <col min="13992" max="13992" width="9.33203125" style="284" customWidth="1"/>
    <col min="13993" max="13993" width="34.77734375" style="284" customWidth="1"/>
    <col min="13994" max="13994" width="5.88671875" style="284" customWidth="1"/>
    <col min="13995" max="13995" width="9.33203125" style="284" customWidth="1"/>
    <col min="13996" max="13996" width="9" style="284" customWidth="1"/>
    <col min="13997" max="13997" width="11.109375" style="284" customWidth="1"/>
    <col min="13998" max="13998" width="18.109375" style="284" customWidth="1"/>
    <col min="13999" max="13999" width="6.33203125" style="284" customWidth="1"/>
    <col min="14000" max="14000" width="8" style="284" customWidth="1"/>
    <col min="14001" max="14002" width="6.33203125" style="284" customWidth="1"/>
    <col min="14003" max="14004" width="8" style="284" customWidth="1"/>
    <col min="14005" max="14006" width="4.77734375" style="284" customWidth="1"/>
    <col min="14007" max="14010" width="7.77734375" style="284" customWidth="1"/>
    <col min="14011" max="14011" width="7.88671875" style="284" customWidth="1"/>
    <col min="14012" max="14012" width="7.6640625" style="284" customWidth="1"/>
    <col min="14013" max="14013" width="7.109375" style="284" customWidth="1"/>
    <col min="14014" max="14014" width="7.21875" style="284" customWidth="1"/>
    <col min="14015" max="14015" width="7.33203125" style="284" customWidth="1"/>
    <col min="14016" max="14016" width="5.6640625" style="284" customWidth="1"/>
    <col min="14017" max="14017" width="6" style="284" customWidth="1"/>
    <col min="14018" max="14018" width="8" style="284" customWidth="1"/>
    <col min="14019" max="14028" width="7.77734375" style="284" customWidth="1"/>
    <col min="14029" max="14029" width="5.44140625" style="284" customWidth="1"/>
    <col min="14030" max="14030" width="5.77734375" style="284" customWidth="1"/>
    <col min="14031" max="14247" width="8.88671875" style="284"/>
    <col min="14248" max="14248" width="9.33203125" style="284" customWidth="1"/>
    <col min="14249" max="14249" width="34.77734375" style="284" customWidth="1"/>
    <col min="14250" max="14250" width="5.88671875" style="284" customWidth="1"/>
    <col min="14251" max="14251" width="9.33203125" style="284" customWidth="1"/>
    <col min="14252" max="14252" width="9" style="284" customWidth="1"/>
    <col min="14253" max="14253" width="11.109375" style="284" customWidth="1"/>
    <col min="14254" max="14254" width="18.109375" style="284" customWidth="1"/>
    <col min="14255" max="14255" width="6.33203125" style="284" customWidth="1"/>
    <col min="14256" max="14256" width="8" style="284" customWidth="1"/>
    <col min="14257" max="14258" width="6.33203125" style="284" customWidth="1"/>
    <col min="14259" max="14260" width="8" style="284" customWidth="1"/>
    <col min="14261" max="14262" width="4.77734375" style="284" customWidth="1"/>
    <col min="14263" max="14266" width="7.77734375" style="284" customWidth="1"/>
    <col min="14267" max="14267" width="7.88671875" style="284" customWidth="1"/>
    <col min="14268" max="14268" width="7.6640625" style="284" customWidth="1"/>
    <col min="14269" max="14269" width="7.109375" style="284" customWidth="1"/>
    <col min="14270" max="14270" width="7.21875" style="284" customWidth="1"/>
    <col min="14271" max="14271" width="7.33203125" style="284" customWidth="1"/>
    <col min="14272" max="14272" width="5.6640625" style="284" customWidth="1"/>
    <col min="14273" max="14273" width="6" style="284" customWidth="1"/>
    <col min="14274" max="14274" width="8" style="284" customWidth="1"/>
    <col min="14275" max="14284" width="7.77734375" style="284" customWidth="1"/>
    <col min="14285" max="14285" width="5.44140625" style="284" customWidth="1"/>
    <col min="14286" max="14286" width="5.77734375" style="284" customWidth="1"/>
    <col min="14287" max="14503" width="8.88671875" style="284"/>
    <col min="14504" max="14504" width="9.33203125" style="284" customWidth="1"/>
    <col min="14505" max="14505" width="34.77734375" style="284" customWidth="1"/>
    <col min="14506" max="14506" width="5.88671875" style="284" customWidth="1"/>
    <col min="14507" max="14507" width="9.33203125" style="284" customWidth="1"/>
    <col min="14508" max="14508" width="9" style="284" customWidth="1"/>
    <col min="14509" max="14509" width="11.109375" style="284" customWidth="1"/>
    <col min="14510" max="14510" width="18.109375" style="284" customWidth="1"/>
    <col min="14511" max="14511" width="6.33203125" style="284" customWidth="1"/>
    <col min="14512" max="14512" width="8" style="284" customWidth="1"/>
    <col min="14513" max="14514" width="6.33203125" style="284" customWidth="1"/>
    <col min="14515" max="14516" width="8" style="284" customWidth="1"/>
    <col min="14517" max="14518" width="4.77734375" style="284" customWidth="1"/>
    <col min="14519" max="14522" width="7.77734375" style="284" customWidth="1"/>
    <col min="14523" max="14523" width="7.88671875" style="284" customWidth="1"/>
    <col min="14524" max="14524" width="7.6640625" style="284" customWidth="1"/>
    <col min="14525" max="14525" width="7.109375" style="284" customWidth="1"/>
    <col min="14526" max="14526" width="7.21875" style="284" customWidth="1"/>
    <col min="14527" max="14527" width="7.33203125" style="284" customWidth="1"/>
    <col min="14528" max="14528" width="5.6640625" style="284" customWidth="1"/>
    <col min="14529" max="14529" width="6" style="284" customWidth="1"/>
    <col min="14530" max="14530" width="8" style="284" customWidth="1"/>
    <col min="14531" max="14540" width="7.77734375" style="284" customWidth="1"/>
    <col min="14541" max="14541" width="5.44140625" style="284" customWidth="1"/>
    <col min="14542" max="14542" width="5.77734375" style="284" customWidth="1"/>
    <col min="14543" max="14759" width="8.88671875" style="284"/>
    <col min="14760" max="14760" width="9.33203125" style="284" customWidth="1"/>
    <col min="14761" max="14761" width="34.77734375" style="284" customWidth="1"/>
    <col min="14762" max="14762" width="5.88671875" style="284" customWidth="1"/>
    <col min="14763" max="14763" width="9.33203125" style="284" customWidth="1"/>
    <col min="14764" max="14764" width="9" style="284" customWidth="1"/>
    <col min="14765" max="14765" width="11.109375" style="284" customWidth="1"/>
    <col min="14766" max="14766" width="18.109375" style="284" customWidth="1"/>
    <col min="14767" max="14767" width="6.33203125" style="284" customWidth="1"/>
    <col min="14768" max="14768" width="8" style="284" customWidth="1"/>
    <col min="14769" max="14770" width="6.33203125" style="284" customWidth="1"/>
    <col min="14771" max="14772" width="8" style="284" customWidth="1"/>
    <col min="14773" max="14774" width="4.77734375" style="284" customWidth="1"/>
    <col min="14775" max="14778" width="7.77734375" style="284" customWidth="1"/>
    <col min="14779" max="14779" width="7.88671875" style="284" customWidth="1"/>
    <col min="14780" max="14780" width="7.6640625" style="284" customWidth="1"/>
    <col min="14781" max="14781" width="7.109375" style="284" customWidth="1"/>
    <col min="14782" max="14782" width="7.21875" style="284" customWidth="1"/>
    <col min="14783" max="14783" width="7.33203125" style="284" customWidth="1"/>
    <col min="14784" max="14784" width="5.6640625" style="284" customWidth="1"/>
    <col min="14785" max="14785" width="6" style="284" customWidth="1"/>
    <col min="14786" max="14786" width="8" style="284" customWidth="1"/>
    <col min="14787" max="14796" width="7.77734375" style="284" customWidth="1"/>
    <col min="14797" max="14797" width="5.44140625" style="284" customWidth="1"/>
    <col min="14798" max="14798" width="5.77734375" style="284" customWidth="1"/>
    <col min="14799" max="15015" width="8.88671875" style="284"/>
    <col min="15016" max="15016" width="9.33203125" style="284" customWidth="1"/>
    <col min="15017" max="15017" width="34.77734375" style="284" customWidth="1"/>
    <col min="15018" max="15018" width="5.88671875" style="284" customWidth="1"/>
    <col min="15019" max="15019" width="9.33203125" style="284" customWidth="1"/>
    <col min="15020" max="15020" width="9" style="284" customWidth="1"/>
    <col min="15021" max="15021" width="11.109375" style="284" customWidth="1"/>
    <col min="15022" max="15022" width="18.109375" style="284" customWidth="1"/>
    <col min="15023" max="15023" width="6.33203125" style="284" customWidth="1"/>
    <col min="15024" max="15024" width="8" style="284" customWidth="1"/>
    <col min="15025" max="15026" width="6.33203125" style="284" customWidth="1"/>
    <col min="15027" max="15028" width="8" style="284" customWidth="1"/>
    <col min="15029" max="15030" width="4.77734375" style="284" customWidth="1"/>
    <col min="15031" max="15034" width="7.77734375" style="284" customWidth="1"/>
    <col min="15035" max="15035" width="7.88671875" style="284" customWidth="1"/>
    <col min="15036" max="15036" width="7.6640625" style="284" customWidth="1"/>
    <col min="15037" max="15037" width="7.109375" style="284" customWidth="1"/>
    <col min="15038" max="15038" width="7.21875" style="284" customWidth="1"/>
    <col min="15039" max="15039" width="7.33203125" style="284" customWidth="1"/>
    <col min="15040" max="15040" width="5.6640625" style="284" customWidth="1"/>
    <col min="15041" max="15041" width="6" style="284" customWidth="1"/>
    <col min="15042" max="15042" width="8" style="284" customWidth="1"/>
    <col min="15043" max="15052" width="7.77734375" style="284" customWidth="1"/>
    <col min="15053" max="15053" width="5.44140625" style="284" customWidth="1"/>
    <col min="15054" max="15054" width="5.77734375" style="284" customWidth="1"/>
    <col min="15055" max="15271" width="8.88671875" style="284"/>
    <col min="15272" max="15272" width="9.33203125" style="284" customWidth="1"/>
    <col min="15273" max="15273" width="34.77734375" style="284" customWidth="1"/>
    <col min="15274" max="15274" width="5.88671875" style="284" customWidth="1"/>
    <col min="15275" max="15275" width="9.33203125" style="284" customWidth="1"/>
    <col min="15276" max="15276" width="9" style="284" customWidth="1"/>
    <col min="15277" max="15277" width="11.109375" style="284" customWidth="1"/>
    <col min="15278" max="15278" width="18.109375" style="284" customWidth="1"/>
    <col min="15279" max="15279" width="6.33203125" style="284" customWidth="1"/>
    <col min="15280" max="15280" width="8" style="284" customWidth="1"/>
    <col min="15281" max="15282" width="6.33203125" style="284" customWidth="1"/>
    <col min="15283" max="15284" width="8" style="284" customWidth="1"/>
    <col min="15285" max="15286" width="4.77734375" style="284" customWidth="1"/>
    <col min="15287" max="15290" width="7.77734375" style="284" customWidth="1"/>
    <col min="15291" max="15291" width="7.88671875" style="284" customWidth="1"/>
    <col min="15292" max="15292" width="7.6640625" style="284" customWidth="1"/>
    <col min="15293" max="15293" width="7.109375" style="284" customWidth="1"/>
    <col min="15294" max="15294" width="7.21875" style="284" customWidth="1"/>
    <col min="15295" max="15295" width="7.33203125" style="284" customWidth="1"/>
    <col min="15296" max="15296" width="5.6640625" style="284" customWidth="1"/>
    <col min="15297" max="15297" width="6" style="284" customWidth="1"/>
    <col min="15298" max="15298" width="8" style="284" customWidth="1"/>
    <col min="15299" max="15308" width="7.77734375" style="284" customWidth="1"/>
    <col min="15309" max="15309" width="5.44140625" style="284" customWidth="1"/>
    <col min="15310" max="15310" width="5.77734375" style="284" customWidth="1"/>
    <col min="15311" max="15527" width="8.88671875" style="284"/>
    <col min="15528" max="15528" width="9.33203125" style="284" customWidth="1"/>
    <col min="15529" max="15529" width="34.77734375" style="284" customWidth="1"/>
    <col min="15530" max="15530" width="5.88671875" style="284" customWidth="1"/>
    <col min="15531" max="15531" width="9.33203125" style="284" customWidth="1"/>
    <col min="15532" max="15532" width="9" style="284" customWidth="1"/>
    <col min="15533" max="15533" width="11.109375" style="284" customWidth="1"/>
    <col min="15534" max="15534" width="18.109375" style="284" customWidth="1"/>
    <col min="15535" max="15535" width="6.33203125" style="284" customWidth="1"/>
    <col min="15536" max="15536" width="8" style="284" customWidth="1"/>
    <col min="15537" max="15538" width="6.33203125" style="284" customWidth="1"/>
    <col min="15539" max="15540" width="8" style="284" customWidth="1"/>
    <col min="15541" max="15542" width="4.77734375" style="284" customWidth="1"/>
    <col min="15543" max="15546" width="7.77734375" style="284" customWidth="1"/>
    <col min="15547" max="15547" width="7.88671875" style="284" customWidth="1"/>
    <col min="15548" max="15548" width="7.6640625" style="284" customWidth="1"/>
    <col min="15549" max="15549" width="7.109375" style="284" customWidth="1"/>
    <col min="15550" max="15550" width="7.21875" style="284" customWidth="1"/>
    <col min="15551" max="15551" width="7.33203125" style="284" customWidth="1"/>
    <col min="15552" max="15552" width="5.6640625" style="284" customWidth="1"/>
    <col min="15553" max="15553" width="6" style="284" customWidth="1"/>
    <col min="15554" max="15554" width="8" style="284" customWidth="1"/>
    <col min="15555" max="15564" width="7.77734375" style="284" customWidth="1"/>
    <col min="15565" max="15565" width="5.44140625" style="284" customWidth="1"/>
    <col min="15566" max="15566" width="5.77734375" style="284" customWidth="1"/>
    <col min="15567" max="15783" width="8.88671875" style="284"/>
    <col min="15784" max="15784" width="9.33203125" style="284" customWidth="1"/>
    <col min="15785" max="15785" width="34.77734375" style="284" customWidth="1"/>
    <col min="15786" max="15786" width="5.88671875" style="284" customWidth="1"/>
    <col min="15787" max="15787" width="9.33203125" style="284" customWidth="1"/>
    <col min="15788" max="15788" width="9" style="284" customWidth="1"/>
    <col min="15789" max="15789" width="11.109375" style="284" customWidth="1"/>
    <col min="15790" max="15790" width="18.109375" style="284" customWidth="1"/>
    <col min="15791" max="15791" width="6.33203125" style="284" customWidth="1"/>
    <col min="15792" max="15792" width="8" style="284" customWidth="1"/>
    <col min="15793" max="15794" width="6.33203125" style="284" customWidth="1"/>
    <col min="15795" max="15796" width="8" style="284" customWidth="1"/>
    <col min="15797" max="15798" width="4.77734375" style="284" customWidth="1"/>
    <col min="15799" max="15802" width="7.77734375" style="284" customWidth="1"/>
    <col min="15803" max="15803" width="7.88671875" style="284" customWidth="1"/>
    <col min="15804" max="15804" width="7.6640625" style="284" customWidth="1"/>
    <col min="15805" max="15805" width="7.109375" style="284" customWidth="1"/>
    <col min="15806" max="15806" width="7.21875" style="284" customWidth="1"/>
    <col min="15807" max="15807" width="7.33203125" style="284" customWidth="1"/>
    <col min="15808" max="15808" width="5.6640625" style="284" customWidth="1"/>
    <col min="15809" max="15809" width="6" style="284" customWidth="1"/>
    <col min="15810" max="15810" width="8" style="284" customWidth="1"/>
    <col min="15811" max="15820" width="7.77734375" style="284" customWidth="1"/>
    <col min="15821" max="15821" width="5.44140625" style="284" customWidth="1"/>
    <col min="15822" max="15822" width="5.77734375" style="284" customWidth="1"/>
    <col min="15823" max="16039" width="8.88671875" style="284"/>
    <col min="16040" max="16040" width="9.33203125" style="284" customWidth="1"/>
    <col min="16041" max="16041" width="34.77734375" style="284" customWidth="1"/>
    <col min="16042" max="16042" width="5.88671875" style="284" customWidth="1"/>
    <col min="16043" max="16043" width="9.33203125" style="284" customWidth="1"/>
    <col min="16044" max="16044" width="9" style="284" customWidth="1"/>
    <col min="16045" max="16045" width="11.109375" style="284" customWidth="1"/>
    <col min="16046" max="16046" width="18.109375" style="284" customWidth="1"/>
    <col min="16047" max="16047" width="6.33203125" style="284" customWidth="1"/>
    <col min="16048" max="16048" width="8" style="284" customWidth="1"/>
    <col min="16049" max="16050" width="6.33203125" style="284" customWidth="1"/>
    <col min="16051" max="16052" width="8" style="284" customWidth="1"/>
    <col min="16053" max="16054" width="4.77734375" style="284" customWidth="1"/>
    <col min="16055" max="16058" width="7.77734375" style="284" customWidth="1"/>
    <col min="16059" max="16059" width="7.88671875" style="284" customWidth="1"/>
    <col min="16060" max="16060" width="7.6640625" style="284" customWidth="1"/>
    <col min="16061" max="16061" width="7.109375" style="284" customWidth="1"/>
    <col min="16062" max="16062" width="7.21875" style="284" customWidth="1"/>
    <col min="16063" max="16063" width="7.33203125" style="284" customWidth="1"/>
    <col min="16064" max="16064" width="5.6640625" style="284" customWidth="1"/>
    <col min="16065" max="16065" width="6" style="284" customWidth="1"/>
    <col min="16066" max="16066" width="8" style="284" customWidth="1"/>
    <col min="16067" max="16076" width="7.77734375" style="284" customWidth="1"/>
    <col min="16077" max="16077" width="5.44140625" style="284" customWidth="1"/>
    <col min="16078" max="16078" width="5.77734375" style="284" customWidth="1"/>
    <col min="16079" max="16311" width="8.88671875" style="284"/>
    <col min="16312" max="16384" width="9" style="284" customWidth="1"/>
  </cols>
  <sheetData>
    <row r="1" spans="1:12" ht="13.8">
      <c r="A1" s="596" t="s">
        <v>458</v>
      </c>
      <c r="B1" s="596"/>
      <c r="C1" s="596"/>
      <c r="D1" s="596"/>
      <c r="E1" s="596"/>
      <c r="F1" s="596"/>
      <c r="G1" s="596"/>
      <c r="H1" s="596"/>
      <c r="I1" s="596"/>
      <c r="J1" s="596"/>
      <c r="K1" s="596"/>
      <c r="L1" s="596"/>
    </row>
    <row r="2" spans="1:12" ht="13.8">
      <c r="B2" s="311"/>
      <c r="C2" s="312"/>
      <c r="D2" s="311"/>
      <c r="E2" s="313"/>
      <c r="F2" s="314"/>
      <c r="G2" s="315"/>
      <c r="H2" s="316"/>
      <c r="I2" s="280"/>
      <c r="J2" s="280"/>
      <c r="K2" s="280"/>
      <c r="L2" s="280"/>
    </row>
    <row r="3" spans="1:12" ht="13.8">
      <c r="A3" s="593" t="s">
        <v>488</v>
      </c>
      <c r="B3" s="284" t="s">
        <v>490</v>
      </c>
      <c r="C3" s="593"/>
      <c r="D3" s="593"/>
      <c r="E3" s="593"/>
      <c r="F3" s="594"/>
      <c r="G3" s="593"/>
      <c r="H3" s="593"/>
      <c r="I3" s="280"/>
      <c r="J3" s="280"/>
      <c r="K3" s="280"/>
      <c r="L3" s="280"/>
    </row>
    <row r="4" spans="1:12" ht="13.8">
      <c r="A4" s="593" t="s">
        <v>489</v>
      </c>
      <c r="B4" s="284" t="s">
        <v>491</v>
      </c>
      <c r="C4" s="593"/>
      <c r="D4" s="593"/>
      <c r="E4" s="593"/>
      <c r="F4" s="317"/>
      <c r="G4" s="318"/>
      <c r="H4" s="319"/>
      <c r="I4" s="280"/>
      <c r="J4" s="280"/>
      <c r="K4" s="280"/>
      <c r="L4" s="280"/>
    </row>
    <row r="5" spans="1:12" ht="13.8">
      <c r="B5" s="320"/>
      <c r="C5" s="593"/>
      <c r="D5" s="322"/>
      <c r="E5" s="323"/>
      <c r="F5" s="317"/>
      <c r="G5" s="318"/>
      <c r="H5" s="319"/>
      <c r="I5" s="603"/>
      <c r="J5" s="603"/>
      <c r="K5" s="603"/>
      <c r="L5" s="603"/>
    </row>
    <row r="6" spans="1:12" ht="13.8">
      <c r="A6" s="604" t="s">
        <v>487</v>
      </c>
      <c r="B6" s="324" t="s">
        <v>459</v>
      </c>
      <c r="C6" s="324" t="s">
        <v>460</v>
      </c>
      <c r="D6" s="324" t="s">
        <v>461</v>
      </c>
      <c r="E6" s="325" t="s">
        <v>462</v>
      </c>
      <c r="F6" s="326" t="s">
        <v>463</v>
      </c>
      <c r="G6" s="327" t="s">
        <v>464</v>
      </c>
      <c r="H6" s="328" t="s">
        <v>465</v>
      </c>
      <c r="I6" s="329" t="s">
        <v>482</v>
      </c>
      <c r="J6" s="329" t="s">
        <v>483</v>
      </c>
      <c r="K6" s="330" t="s">
        <v>484</v>
      </c>
      <c r="L6" s="330" t="s">
        <v>485</v>
      </c>
    </row>
    <row r="7" spans="1:12" ht="13.8">
      <c r="A7" s="604"/>
      <c r="B7" s="331"/>
      <c r="C7" s="332"/>
      <c r="D7" s="333"/>
      <c r="E7" s="334"/>
      <c r="F7" s="335"/>
      <c r="G7" s="335"/>
      <c r="H7" s="336"/>
      <c r="I7" s="337"/>
      <c r="J7" s="338"/>
      <c r="K7" s="339"/>
      <c r="L7" s="339"/>
    </row>
    <row r="8" spans="1:12" ht="13.8">
      <c r="A8" s="604"/>
      <c r="B8" s="340"/>
      <c r="C8" s="341"/>
      <c r="D8" s="340"/>
      <c r="E8" s="334"/>
      <c r="F8" s="342"/>
      <c r="G8" s="335"/>
      <c r="H8" s="343"/>
      <c r="I8" s="338"/>
      <c r="J8" s="338"/>
      <c r="K8" s="339"/>
      <c r="L8" s="339"/>
    </row>
    <row r="9" spans="1:12" ht="13.8">
      <c r="A9" s="604"/>
      <c r="B9" s="340"/>
      <c r="C9" s="341"/>
      <c r="D9" s="340"/>
      <c r="E9" s="334"/>
      <c r="F9" s="342"/>
      <c r="G9" s="335"/>
      <c r="H9" s="343"/>
      <c r="I9" s="338"/>
      <c r="J9" s="338"/>
      <c r="K9" s="339"/>
      <c r="L9" s="339"/>
    </row>
    <row r="10" spans="1:12" ht="13.8">
      <c r="A10" s="604"/>
      <c r="B10" s="344"/>
      <c r="C10" s="345"/>
      <c r="D10" s="340"/>
      <c r="E10" s="334"/>
      <c r="F10" s="342"/>
      <c r="G10" s="335"/>
      <c r="H10" s="343"/>
      <c r="I10" s="338"/>
      <c r="J10" s="338"/>
      <c r="K10" s="339"/>
      <c r="L10" s="339"/>
    </row>
    <row r="11" spans="1:12" ht="13.8">
      <c r="A11" s="604"/>
      <c r="B11" s="346"/>
      <c r="C11" s="345"/>
      <c r="D11" s="340"/>
      <c r="E11" s="334"/>
      <c r="F11" s="342"/>
      <c r="G11" s="335"/>
      <c r="H11" s="343"/>
      <c r="I11" s="338"/>
      <c r="J11" s="338"/>
      <c r="K11" s="339"/>
      <c r="L11" s="339"/>
    </row>
    <row r="12" spans="1:12" ht="13.8">
      <c r="A12" s="604"/>
      <c r="B12" s="346"/>
      <c r="C12" s="345"/>
      <c r="D12" s="340"/>
      <c r="E12" s="334"/>
      <c r="F12" s="342"/>
      <c r="G12" s="335"/>
      <c r="H12" s="343"/>
      <c r="I12" s="338"/>
      <c r="J12" s="338"/>
      <c r="K12" s="339"/>
      <c r="L12" s="339"/>
    </row>
    <row r="13" spans="1:12" ht="13.8">
      <c r="A13" s="604"/>
      <c r="B13" s="346"/>
      <c r="C13" s="345"/>
      <c r="D13" s="340"/>
      <c r="E13" s="334"/>
      <c r="F13" s="342"/>
      <c r="G13" s="335"/>
      <c r="H13" s="347"/>
      <c r="I13" s="338"/>
      <c r="J13" s="338"/>
      <c r="K13" s="339"/>
      <c r="L13" s="339"/>
    </row>
    <row r="14" spans="1:12" ht="13.8">
      <c r="A14" s="604"/>
      <c r="B14" s="346"/>
      <c r="C14" s="348"/>
      <c r="D14" s="340"/>
      <c r="E14" s="334"/>
      <c r="F14" s="342"/>
      <c r="G14" s="335"/>
      <c r="H14" s="347"/>
      <c r="I14" s="338"/>
      <c r="J14" s="338"/>
      <c r="K14" s="339"/>
      <c r="L14" s="339"/>
    </row>
    <row r="15" spans="1:12" ht="13.8">
      <c r="A15" s="604"/>
      <c r="B15" s="346"/>
      <c r="C15" s="349"/>
      <c r="D15" s="340"/>
      <c r="E15" s="334"/>
      <c r="F15" s="342"/>
      <c r="G15" s="335"/>
      <c r="H15" s="350"/>
      <c r="I15" s="351"/>
      <c r="J15" s="351"/>
      <c r="K15" s="352"/>
      <c r="L15" s="352"/>
    </row>
    <row r="16" spans="1:12" ht="13.8">
      <c r="A16" s="604"/>
      <c r="B16" s="346"/>
      <c r="C16" s="349"/>
      <c r="D16" s="340"/>
      <c r="E16" s="334"/>
      <c r="F16" s="342"/>
      <c r="G16" s="335"/>
      <c r="H16" s="350"/>
      <c r="I16" s="351"/>
      <c r="J16" s="351"/>
      <c r="K16" s="352"/>
      <c r="L16" s="352"/>
    </row>
    <row r="17" spans="1:12" ht="13.8">
      <c r="A17" s="604"/>
      <c r="B17" s="340"/>
      <c r="C17" s="341"/>
      <c r="D17" s="340"/>
      <c r="E17" s="334"/>
      <c r="F17" s="335"/>
      <c r="G17" s="335"/>
      <c r="H17" s="347"/>
      <c r="I17" s="338"/>
      <c r="J17" s="338"/>
      <c r="K17" s="339"/>
      <c r="L17" s="339"/>
    </row>
    <row r="18" spans="1:12" ht="13.8">
      <c r="A18" s="604"/>
      <c r="B18" s="340"/>
      <c r="C18" s="340"/>
      <c r="D18" s="340"/>
      <c r="E18" s="334"/>
      <c r="F18" s="335"/>
      <c r="G18" s="335"/>
      <c r="H18" s="347"/>
      <c r="I18" s="338"/>
      <c r="J18" s="338"/>
      <c r="K18" s="339"/>
      <c r="L18" s="339"/>
    </row>
    <row r="19" spans="1:12" ht="13.8">
      <c r="A19" s="604"/>
      <c r="B19" s="331"/>
      <c r="C19" s="332"/>
      <c r="D19" s="333"/>
      <c r="E19" s="334"/>
      <c r="F19" s="335"/>
      <c r="G19" s="335"/>
      <c r="H19" s="336"/>
      <c r="I19" s="338"/>
      <c r="J19" s="338"/>
      <c r="K19" s="339"/>
      <c r="L19" s="339"/>
    </row>
    <row r="20" spans="1:12" ht="13.8">
      <c r="A20" s="604"/>
      <c r="B20" s="353"/>
      <c r="C20" s="345"/>
      <c r="D20" s="340"/>
      <c r="E20" s="334"/>
      <c r="F20" s="342"/>
      <c r="G20" s="335"/>
      <c r="H20" s="343"/>
      <c r="I20" s="338"/>
      <c r="J20" s="338"/>
      <c r="K20" s="339"/>
      <c r="L20" s="339"/>
    </row>
    <row r="21" spans="1:12" ht="13.8">
      <c r="A21" s="604"/>
      <c r="B21" s="340"/>
      <c r="C21" s="341"/>
      <c r="D21" s="340"/>
      <c r="E21" s="334"/>
      <c r="F21" s="335"/>
      <c r="G21" s="335"/>
      <c r="H21" s="347"/>
      <c r="I21" s="338"/>
      <c r="J21" s="338"/>
      <c r="K21" s="339"/>
      <c r="L21" s="339"/>
    </row>
    <row r="22" spans="1:12" ht="13.8">
      <c r="A22" s="604"/>
      <c r="B22" s="340"/>
      <c r="C22" s="340"/>
      <c r="D22" s="340"/>
      <c r="E22" s="334"/>
      <c r="F22" s="335"/>
      <c r="G22" s="335"/>
      <c r="H22" s="347"/>
      <c r="I22" s="338"/>
      <c r="J22" s="338"/>
      <c r="K22" s="339"/>
      <c r="L22" s="339"/>
    </row>
    <row r="23" spans="1:12" ht="13.8">
      <c r="A23" s="604"/>
      <c r="B23" s="340"/>
      <c r="C23" s="340"/>
      <c r="D23" s="340"/>
      <c r="E23" s="334"/>
      <c r="F23" s="335"/>
      <c r="G23" s="335"/>
      <c r="H23" s="347"/>
      <c r="I23" s="338"/>
      <c r="J23" s="338"/>
      <c r="K23" s="339"/>
      <c r="L23" s="339"/>
    </row>
    <row r="24" spans="1:12" ht="13.8">
      <c r="A24" s="604"/>
      <c r="B24" s="340"/>
      <c r="C24" s="340"/>
      <c r="D24" s="340"/>
      <c r="E24" s="334"/>
      <c r="F24" s="335"/>
      <c r="G24" s="335"/>
      <c r="H24" s="347"/>
      <c r="I24" s="338"/>
      <c r="J24" s="338"/>
      <c r="K24" s="339"/>
      <c r="L24" s="339"/>
    </row>
    <row r="25" spans="1:12" ht="13.8">
      <c r="A25" s="604"/>
      <c r="B25" s="340"/>
      <c r="C25" s="340"/>
      <c r="D25" s="340"/>
      <c r="E25" s="334"/>
      <c r="F25" s="335"/>
      <c r="G25" s="335"/>
      <c r="H25" s="347"/>
      <c r="I25" s="338"/>
      <c r="J25" s="338"/>
      <c r="K25" s="339"/>
      <c r="L25" s="339"/>
    </row>
    <row r="26" spans="1:12" ht="13.8">
      <c r="B26" s="363"/>
      <c r="C26" s="364"/>
      <c r="D26" s="365"/>
      <c r="E26" s="367"/>
      <c r="F26" s="358"/>
      <c r="G26" s="368"/>
      <c r="H26" s="366"/>
      <c r="I26" s="360"/>
      <c r="J26" s="360"/>
      <c r="K26" s="361"/>
      <c r="L26" s="362"/>
    </row>
    <row r="27" spans="1:12" ht="13.8">
      <c r="B27" s="363"/>
      <c r="C27" s="364"/>
      <c r="D27" s="365"/>
      <c r="E27" s="367"/>
      <c r="F27" s="358"/>
      <c r="G27" s="368"/>
      <c r="H27" s="366"/>
      <c r="I27" s="360"/>
      <c r="J27" s="360"/>
      <c r="K27" s="361"/>
      <c r="L27" s="362"/>
    </row>
    <row r="28" spans="1:12" ht="13.8">
      <c r="B28" s="363"/>
      <c r="C28" s="364"/>
      <c r="D28" s="365"/>
      <c r="E28" s="367"/>
      <c r="F28" s="358"/>
      <c r="G28" s="368"/>
      <c r="H28" s="366"/>
      <c r="I28" s="360"/>
      <c r="J28" s="360"/>
      <c r="K28" s="361"/>
      <c r="L28" s="362"/>
    </row>
    <row r="29" spans="1:12" ht="13.8">
      <c r="B29" s="363"/>
      <c r="C29" s="364"/>
      <c r="D29" s="365"/>
      <c r="E29" s="367"/>
      <c r="F29" s="358"/>
      <c r="G29" s="368"/>
      <c r="H29" s="366"/>
      <c r="I29" s="360"/>
      <c r="J29" s="360"/>
      <c r="K29" s="361"/>
      <c r="L29" s="362"/>
    </row>
    <row r="30" spans="1:12" ht="13.8">
      <c r="B30" s="363"/>
      <c r="C30" s="364"/>
      <c r="D30" s="365"/>
      <c r="E30" s="367"/>
      <c r="F30" s="358"/>
      <c r="G30" s="368"/>
      <c r="H30" s="366"/>
      <c r="I30" s="360"/>
      <c r="J30" s="360"/>
      <c r="K30" s="361"/>
      <c r="L30" s="362"/>
    </row>
    <row r="31" spans="1:12" ht="13.8">
      <c r="B31" s="363"/>
      <c r="C31" s="364"/>
      <c r="D31" s="365"/>
      <c r="E31" s="367"/>
      <c r="F31" s="358"/>
      <c r="G31" s="368"/>
      <c r="H31" s="366"/>
      <c r="I31" s="360"/>
      <c r="J31" s="360"/>
      <c r="K31" s="361"/>
      <c r="L31" s="362"/>
    </row>
    <row r="32" spans="1:12" ht="13.8">
      <c r="B32" s="363"/>
      <c r="C32" s="364"/>
      <c r="D32" s="365"/>
      <c r="E32" s="367"/>
      <c r="F32" s="358"/>
      <c r="G32" s="368"/>
      <c r="H32" s="366"/>
      <c r="I32" s="360"/>
      <c r="J32" s="360"/>
      <c r="K32" s="361"/>
      <c r="L32" s="362"/>
    </row>
    <row r="33" spans="2:12" ht="13.8">
      <c r="B33" s="363"/>
      <c r="C33" s="364"/>
      <c r="D33" s="365"/>
      <c r="E33" s="367"/>
      <c r="F33" s="358"/>
      <c r="G33" s="368"/>
      <c r="H33" s="366"/>
      <c r="I33" s="360"/>
      <c r="J33" s="360"/>
      <c r="K33" s="361"/>
      <c r="L33" s="362"/>
    </row>
    <row r="34" spans="2:12" ht="13.8">
      <c r="B34" s="363"/>
      <c r="C34" s="364"/>
      <c r="D34" s="365"/>
      <c r="E34" s="367"/>
      <c r="F34" s="358"/>
      <c r="G34" s="368"/>
      <c r="H34" s="366"/>
      <c r="I34" s="360"/>
      <c r="J34" s="360"/>
      <c r="K34" s="361"/>
      <c r="L34" s="362"/>
    </row>
    <row r="35" spans="2:12" ht="13.8">
      <c r="B35" s="363"/>
      <c r="C35" s="364"/>
      <c r="D35" s="365"/>
      <c r="E35" s="367"/>
      <c r="F35" s="358"/>
      <c r="G35" s="368"/>
      <c r="H35" s="366"/>
      <c r="I35" s="360"/>
      <c r="J35" s="360"/>
      <c r="K35" s="361"/>
      <c r="L35" s="362"/>
    </row>
    <row r="36" spans="2:12" ht="13.8">
      <c r="B36" s="363"/>
      <c r="C36" s="364"/>
      <c r="D36" s="365"/>
      <c r="E36" s="367"/>
      <c r="F36" s="358"/>
      <c r="G36" s="368"/>
      <c r="H36" s="366"/>
      <c r="I36" s="360"/>
      <c r="J36" s="360"/>
      <c r="K36" s="361"/>
      <c r="L36" s="362"/>
    </row>
    <row r="37" spans="2:12" ht="13.8">
      <c r="B37" s="363"/>
      <c r="C37" s="364"/>
      <c r="D37" s="365"/>
      <c r="E37" s="367"/>
      <c r="F37" s="358"/>
      <c r="G37" s="368"/>
      <c r="H37" s="366"/>
      <c r="I37" s="360"/>
      <c r="J37" s="360"/>
      <c r="K37" s="361"/>
      <c r="L37" s="362"/>
    </row>
    <row r="38" spans="2:12" ht="13.8">
      <c r="B38" s="363"/>
      <c r="C38" s="364"/>
      <c r="D38" s="365"/>
      <c r="E38" s="367"/>
      <c r="F38" s="358"/>
      <c r="G38" s="368"/>
      <c r="H38" s="366"/>
      <c r="I38" s="360"/>
      <c r="J38" s="360"/>
      <c r="K38" s="361"/>
      <c r="L38" s="362"/>
    </row>
    <row r="39" spans="2:12" ht="13.8">
      <c r="B39" s="363"/>
      <c r="C39" s="364"/>
      <c r="D39" s="365"/>
      <c r="E39" s="367"/>
      <c r="F39" s="358"/>
      <c r="G39" s="368"/>
      <c r="H39" s="366"/>
      <c r="I39" s="360"/>
      <c r="J39" s="360"/>
      <c r="K39" s="361"/>
      <c r="L39" s="362"/>
    </row>
    <row r="40" spans="2:12" ht="13.8">
      <c r="B40" s="363"/>
      <c r="C40" s="364"/>
      <c r="D40" s="369"/>
      <c r="E40" s="367"/>
      <c r="F40" s="358"/>
      <c r="G40" s="368"/>
      <c r="H40" s="366"/>
      <c r="I40" s="360"/>
      <c r="J40" s="360"/>
      <c r="K40" s="361"/>
      <c r="L40" s="362"/>
    </row>
    <row r="41" spans="2:12" ht="13.8">
      <c r="B41" s="363"/>
      <c r="C41" s="364"/>
      <c r="D41" s="369"/>
      <c r="E41" s="367"/>
      <c r="F41" s="358"/>
      <c r="G41" s="368"/>
      <c r="H41" s="366"/>
      <c r="I41" s="360"/>
      <c r="J41" s="360"/>
      <c r="K41" s="361"/>
      <c r="L41" s="362"/>
    </row>
    <row r="42" spans="2:12" ht="13.8">
      <c r="B42" s="363"/>
      <c r="C42" s="364"/>
      <c r="D42" s="369"/>
      <c r="E42" s="367"/>
      <c r="F42" s="358"/>
      <c r="G42" s="368"/>
      <c r="H42" s="366"/>
      <c r="I42" s="360"/>
      <c r="J42" s="360"/>
      <c r="K42" s="361"/>
      <c r="L42" s="362"/>
    </row>
    <row r="43" spans="2:12" ht="13.8">
      <c r="B43" s="363"/>
      <c r="C43" s="364"/>
      <c r="D43" s="369"/>
      <c r="E43" s="367"/>
      <c r="F43" s="358"/>
      <c r="G43" s="368"/>
      <c r="H43" s="366"/>
      <c r="I43" s="360"/>
      <c r="J43" s="360"/>
      <c r="K43" s="361"/>
      <c r="L43" s="362"/>
    </row>
    <row r="44" spans="2:12" ht="13.8">
      <c r="B44" s="363"/>
      <c r="C44" s="364"/>
      <c r="D44" s="369"/>
      <c r="E44" s="367"/>
      <c r="F44" s="358"/>
      <c r="G44" s="368"/>
      <c r="H44" s="366"/>
      <c r="I44" s="360"/>
      <c r="J44" s="360"/>
      <c r="K44" s="361"/>
      <c r="L44" s="362"/>
    </row>
    <row r="45" spans="2:12" ht="13.8">
      <c r="B45" s="363"/>
      <c r="C45" s="364"/>
      <c r="D45" s="369"/>
      <c r="E45" s="367"/>
      <c r="F45" s="358"/>
      <c r="G45" s="368"/>
      <c r="H45" s="366"/>
      <c r="I45" s="360"/>
      <c r="J45" s="360"/>
      <c r="K45" s="361"/>
      <c r="L45" s="362"/>
    </row>
    <row r="46" spans="2:12" ht="13.8">
      <c r="B46" s="363"/>
      <c r="C46" s="364"/>
      <c r="D46" s="369"/>
      <c r="E46" s="367"/>
      <c r="F46" s="358"/>
      <c r="G46" s="368"/>
      <c r="H46" s="366"/>
      <c r="I46" s="360"/>
      <c r="J46" s="360"/>
      <c r="K46" s="361"/>
      <c r="L46" s="362"/>
    </row>
    <row r="47" spans="2:12" ht="13.8">
      <c r="B47" s="363"/>
      <c r="C47" s="364"/>
      <c r="D47" s="369"/>
      <c r="E47" s="367"/>
      <c r="F47" s="358"/>
      <c r="G47" s="368"/>
      <c r="H47" s="366"/>
      <c r="I47" s="360"/>
      <c r="J47" s="360"/>
      <c r="K47" s="361"/>
      <c r="L47" s="362"/>
    </row>
    <row r="48" spans="2:12" ht="13.8">
      <c r="B48" s="363"/>
      <c r="C48" s="364"/>
      <c r="D48" s="369"/>
      <c r="E48" s="367"/>
      <c r="F48" s="358"/>
      <c r="G48" s="368"/>
      <c r="H48" s="366"/>
      <c r="I48" s="360"/>
      <c r="J48" s="360"/>
      <c r="K48" s="361"/>
      <c r="L48" s="362"/>
    </row>
    <row r="49" spans="2:12" ht="13.8">
      <c r="B49" s="363"/>
      <c r="C49" s="364"/>
      <c r="D49" s="369"/>
      <c r="E49" s="367"/>
      <c r="F49" s="358"/>
      <c r="G49" s="368"/>
      <c r="H49" s="366"/>
      <c r="I49" s="360"/>
      <c r="J49" s="360"/>
      <c r="K49" s="361"/>
      <c r="L49" s="362"/>
    </row>
    <row r="50" spans="2:12" ht="13.8">
      <c r="B50" s="363"/>
      <c r="C50" s="364"/>
      <c r="D50" s="369"/>
      <c r="E50" s="367"/>
      <c r="F50" s="358"/>
      <c r="G50" s="368"/>
      <c r="H50" s="366"/>
      <c r="I50" s="360"/>
      <c r="J50" s="360"/>
      <c r="K50" s="361"/>
      <c r="L50" s="362"/>
    </row>
    <row r="51" spans="2:12" ht="13.8">
      <c r="B51" s="363"/>
      <c r="C51" s="364"/>
      <c r="D51" s="369"/>
      <c r="E51" s="367"/>
      <c r="F51" s="358"/>
      <c r="G51" s="368"/>
      <c r="H51" s="366"/>
      <c r="I51" s="360"/>
      <c r="J51" s="360"/>
      <c r="K51" s="361"/>
      <c r="L51" s="362"/>
    </row>
    <row r="52" spans="2:12" ht="13.8">
      <c r="B52" s="363"/>
      <c r="C52" s="364"/>
      <c r="D52" s="369"/>
      <c r="E52" s="367"/>
      <c r="F52" s="358"/>
      <c r="G52" s="368"/>
      <c r="H52" s="366"/>
      <c r="I52" s="360"/>
      <c r="J52" s="360"/>
      <c r="K52" s="361"/>
      <c r="L52" s="362"/>
    </row>
    <row r="53" spans="2:12" ht="13.8">
      <c r="B53" s="363"/>
      <c r="C53" s="364"/>
      <c r="D53" s="369"/>
      <c r="E53" s="367"/>
      <c r="F53" s="358"/>
      <c r="G53" s="368"/>
      <c r="H53" s="366"/>
      <c r="I53" s="360"/>
      <c r="J53" s="360"/>
      <c r="K53" s="361"/>
      <c r="L53" s="362"/>
    </row>
    <row r="54" spans="2:12" ht="13.8">
      <c r="B54" s="363"/>
      <c r="C54" s="364"/>
      <c r="D54" s="365"/>
      <c r="E54" s="367"/>
      <c r="F54" s="358"/>
      <c r="G54" s="368"/>
      <c r="H54" s="366"/>
      <c r="I54" s="360"/>
      <c r="J54" s="360"/>
      <c r="K54" s="361"/>
      <c r="L54" s="362"/>
    </row>
    <row r="55" spans="2:12" ht="13.8">
      <c r="B55" s="363"/>
      <c r="C55" s="364"/>
      <c r="D55" s="365"/>
      <c r="E55" s="367"/>
      <c r="F55" s="358"/>
      <c r="G55" s="368"/>
      <c r="H55" s="366"/>
      <c r="I55" s="360"/>
      <c r="J55" s="360"/>
      <c r="K55" s="361"/>
      <c r="L55" s="362"/>
    </row>
    <row r="56" spans="2:12" ht="13.8">
      <c r="B56" s="363"/>
      <c r="C56" s="364"/>
      <c r="D56" s="369"/>
      <c r="E56" s="367"/>
      <c r="F56" s="358"/>
      <c r="G56" s="368"/>
      <c r="H56" s="366"/>
      <c r="I56" s="360"/>
      <c r="J56" s="360"/>
      <c r="K56" s="361"/>
      <c r="L56" s="362"/>
    </row>
    <row r="57" spans="2:12" ht="13.8">
      <c r="B57" s="363"/>
      <c r="C57" s="364"/>
      <c r="D57" s="369"/>
      <c r="E57" s="367"/>
      <c r="F57" s="358"/>
      <c r="G57" s="368"/>
      <c r="H57" s="366"/>
      <c r="I57" s="360"/>
      <c r="J57" s="360"/>
      <c r="K57" s="361"/>
      <c r="L57" s="362"/>
    </row>
    <row r="58" spans="2:12" ht="13.8">
      <c r="B58" s="363"/>
      <c r="C58" s="364"/>
      <c r="D58" s="369"/>
      <c r="E58" s="367"/>
      <c r="F58" s="358"/>
      <c r="G58" s="368"/>
      <c r="H58" s="366"/>
      <c r="I58" s="360"/>
      <c r="J58" s="360"/>
      <c r="K58" s="361"/>
      <c r="L58" s="362"/>
    </row>
    <row r="59" spans="2:12" ht="13.8">
      <c r="B59" s="363"/>
      <c r="C59" s="364"/>
      <c r="D59" s="369"/>
      <c r="E59" s="367"/>
      <c r="F59" s="358"/>
      <c r="G59" s="368"/>
      <c r="H59" s="366"/>
      <c r="I59" s="360"/>
      <c r="J59" s="360"/>
      <c r="K59" s="361"/>
      <c r="L59" s="362"/>
    </row>
    <row r="60" spans="2:12" ht="13.8">
      <c r="B60" s="363"/>
      <c r="C60" s="364"/>
      <c r="D60" s="369"/>
      <c r="E60" s="367"/>
      <c r="F60" s="358"/>
      <c r="G60" s="368"/>
      <c r="H60" s="366"/>
      <c r="I60" s="360"/>
      <c r="J60" s="360"/>
      <c r="K60" s="361"/>
      <c r="L60" s="362"/>
    </row>
    <row r="61" spans="2:12" ht="13.8">
      <c r="B61" s="363"/>
      <c r="C61" s="364"/>
      <c r="D61" s="369"/>
      <c r="E61" s="367"/>
      <c r="F61" s="358"/>
      <c r="G61" s="368"/>
      <c r="H61" s="366"/>
      <c r="I61" s="360"/>
      <c r="J61" s="360"/>
      <c r="K61" s="361"/>
      <c r="L61" s="362"/>
    </row>
    <row r="62" spans="2:12" ht="13.8">
      <c r="B62" s="363"/>
      <c r="C62" s="364"/>
      <c r="D62" s="369"/>
      <c r="E62" s="367"/>
      <c r="F62" s="358"/>
      <c r="G62" s="368"/>
      <c r="H62" s="366"/>
      <c r="I62" s="360"/>
      <c r="J62" s="360"/>
      <c r="K62" s="361"/>
      <c r="L62" s="362"/>
    </row>
    <row r="63" spans="2:12" ht="13.8">
      <c r="B63" s="363"/>
      <c r="C63" s="364"/>
      <c r="D63" s="369"/>
      <c r="E63" s="367"/>
      <c r="F63" s="358"/>
      <c r="G63" s="368"/>
      <c r="H63" s="366"/>
      <c r="I63" s="360"/>
      <c r="J63" s="360"/>
      <c r="K63" s="361"/>
      <c r="L63" s="362"/>
    </row>
    <row r="64" spans="2:12" ht="13.8">
      <c r="B64" s="363"/>
      <c r="C64" s="364"/>
      <c r="D64" s="369"/>
      <c r="E64" s="367"/>
      <c r="F64" s="358"/>
      <c r="G64" s="368"/>
      <c r="H64" s="366"/>
      <c r="I64" s="360"/>
      <c r="J64" s="360"/>
      <c r="K64" s="361"/>
      <c r="L64" s="362"/>
    </row>
    <row r="65" spans="2:12" ht="13.8">
      <c r="B65" s="363"/>
      <c r="C65" s="364"/>
      <c r="D65" s="369"/>
      <c r="E65" s="367"/>
      <c r="F65" s="358"/>
      <c r="G65" s="368"/>
      <c r="H65" s="366"/>
      <c r="I65" s="360"/>
      <c r="J65" s="360"/>
      <c r="K65" s="361"/>
      <c r="L65" s="362"/>
    </row>
    <row r="66" spans="2:12" ht="13.8">
      <c r="B66" s="363"/>
      <c r="C66" s="364"/>
      <c r="D66" s="369"/>
      <c r="E66" s="367"/>
      <c r="F66" s="358"/>
      <c r="G66" s="368"/>
      <c r="H66" s="366"/>
      <c r="I66" s="360"/>
      <c r="J66" s="360"/>
      <c r="K66" s="361"/>
      <c r="L66" s="362"/>
    </row>
    <row r="67" spans="2:12" ht="13.8">
      <c r="B67" s="363"/>
      <c r="C67" s="364"/>
      <c r="D67" s="369"/>
      <c r="E67" s="367"/>
      <c r="F67" s="358"/>
      <c r="G67" s="368"/>
      <c r="H67" s="366"/>
      <c r="I67" s="360"/>
      <c r="J67" s="360"/>
      <c r="K67" s="361"/>
      <c r="L67" s="362"/>
    </row>
    <row r="68" spans="2:12" ht="13.8">
      <c r="B68" s="363"/>
      <c r="C68" s="364"/>
      <c r="D68" s="365"/>
      <c r="E68" s="367"/>
      <c r="F68" s="358"/>
      <c r="G68" s="368"/>
      <c r="H68" s="366"/>
      <c r="I68" s="360"/>
      <c r="J68" s="360"/>
      <c r="K68" s="361"/>
      <c r="L68" s="362"/>
    </row>
    <row r="69" spans="2:12" ht="13.8">
      <c r="B69" s="363"/>
      <c r="C69" s="364"/>
      <c r="D69" s="365"/>
      <c r="E69" s="367"/>
      <c r="F69" s="358"/>
      <c r="G69" s="368"/>
      <c r="H69" s="366"/>
      <c r="I69" s="360"/>
      <c r="J69" s="360"/>
      <c r="K69" s="361"/>
      <c r="L69" s="362"/>
    </row>
    <row r="70" spans="2:12" ht="13.8">
      <c r="B70" s="363"/>
      <c r="C70" s="364"/>
      <c r="D70" s="365"/>
      <c r="E70" s="367"/>
      <c r="F70" s="358"/>
      <c r="G70" s="368"/>
      <c r="H70" s="366"/>
      <c r="I70" s="360"/>
      <c r="J70" s="360"/>
      <c r="K70" s="361"/>
      <c r="L70" s="362"/>
    </row>
    <row r="71" spans="2:12" ht="13.8">
      <c r="B71" s="363"/>
      <c r="C71" s="364"/>
      <c r="D71" s="365"/>
      <c r="E71" s="367"/>
      <c r="F71" s="358"/>
      <c r="G71" s="368"/>
      <c r="H71" s="366"/>
      <c r="I71" s="360"/>
      <c r="J71" s="360"/>
      <c r="K71" s="361"/>
      <c r="L71" s="362"/>
    </row>
    <row r="72" spans="2:12" ht="13.8">
      <c r="B72" s="363"/>
      <c r="C72" s="364"/>
      <c r="D72" s="369"/>
      <c r="E72" s="367"/>
      <c r="F72" s="358"/>
      <c r="G72" s="368"/>
      <c r="H72" s="366"/>
      <c r="I72" s="360"/>
      <c r="J72" s="360"/>
      <c r="K72" s="361"/>
      <c r="L72" s="362"/>
    </row>
    <row r="73" spans="2:12" ht="13.8">
      <c r="B73" s="363"/>
      <c r="C73" s="364"/>
      <c r="D73" s="369"/>
      <c r="E73" s="367"/>
      <c r="F73" s="358"/>
      <c r="G73" s="368"/>
      <c r="H73" s="366"/>
      <c r="I73" s="360"/>
      <c r="J73" s="360"/>
      <c r="K73" s="361"/>
      <c r="L73" s="362"/>
    </row>
    <row r="74" spans="2:12" ht="13.8">
      <c r="B74" s="363"/>
      <c r="C74" s="364"/>
      <c r="D74" s="369"/>
      <c r="E74" s="367"/>
      <c r="F74" s="358"/>
      <c r="G74" s="368"/>
      <c r="H74" s="366"/>
      <c r="I74" s="360"/>
      <c r="J74" s="360"/>
      <c r="K74" s="361"/>
      <c r="L74" s="362"/>
    </row>
    <row r="75" spans="2:12" ht="13.8">
      <c r="B75" s="363"/>
      <c r="C75" s="364"/>
      <c r="D75" s="369"/>
      <c r="E75" s="367"/>
      <c r="F75" s="358"/>
      <c r="G75" s="368"/>
      <c r="H75" s="366"/>
      <c r="I75" s="360"/>
      <c r="J75" s="360"/>
      <c r="K75" s="361"/>
      <c r="L75" s="362"/>
    </row>
    <row r="76" spans="2:12" ht="13.8">
      <c r="B76" s="363"/>
      <c r="C76" s="364"/>
      <c r="D76" s="369"/>
      <c r="E76" s="367"/>
      <c r="F76" s="358"/>
      <c r="G76" s="368"/>
      <c r="H76" s="366"/>
      <c r="I76" s="360"/>
      <c r="J76" s="360"/>
      <c r="K76" s="361"/>
      <c r="L76" s="362"/>
    </row>
    <row r="77" spans="2:12" ht="13.8">
      <c r="B77" s="363"/>
      <c r="C77" s="364"/>
      <c r="D77" s="369"/>
      <c r="E77" s="367"/>
      <c r="F77" s="358"/>
      <c r="G77" s="368"/>
      <c r="H77" s="366"/>
      <c r="I77" s="360"/>
      <c r="J77" s="360"/>
      <c r="K77" s="361"/>
      <c r="L77" s="362"/>
    </row>
    <row r="78" spans="2:12" ht="13.8">
      <c r="B78" s="363"/>
      <c r="C78" s="364"/>
      <c r="D78" s="369"/>
      <c r="E78" s="367"/>
      <c r="F78" s="358"/>
      <c r="G78" s="368"/>
      <c r="H78" s="366"/>
      <c r="I78" s="360"/>
      <c r="J78" s="360"/>
      <c r="K78" s="361"/>
      <c r="L78" s="362"/>
    </row>
    <row r="79" spans="2:12" ht="13.8">
      <c r="B79" s="363"/>
      <c r="C79" s="364"/>
      <c r="D79" s="369"/>
      <c r="E79" s="367"/>
      <c r="F79" s="358"/>
      <c r="G79" s="368"/>
      <c r="H79" s="366"/>
      <c r="I79" s="360"/>
      <c r="J79" s="360"/>
      <c r="K79" s="361"/>
      <c r="L79" s="362"/>
    </row>
    <row r="80" spans="2:12" ht="13.8">
      <c r="B80" s="363"/>
      <c r="C80" s="364"/>
      <c r="D80" s="365"/>
      <c r="E80" s="367"/>
      <c r="F80" s="358"/>
      <c r="G80" s="368"/>
      <c r="H80" s="366"/>
      <c r="I80" s="360"/>
      <c r="J80" s="360"/>
      <c r="K80" s="361"/>
      <c r="L80" s="362"/>
    </row>
    <row r="81" spans="2:12" ht="13.8">
      <c r="B81" s="363"/>
      <c r="C81" s="364"/>
      <c r="D81" s="365"/>
      <c r="E81" s="367"/>
      <c r="F81" s="358"/>
      <c r="G81" s="368"/>
      <c r="H81" s="366"/>
      <c r="I81" s="360"/>
      <c r="J81" s="360"/>
      <c r="K81" s="361"/>
      <c r="L81" s="362"/>
    </row>
    <row r="82" spans="2:12" ht="13.8">
      <c r="B82" s="363"/>
      <c r="C82" s="364"/>
      <c r="D82" s="365"/>
      <c r="E82" s="367"/>
      <c r="F82" s="358"/>
      <c r="G82" s="368"/>
      <c r="H82" s="366"/>
      <c r="I82" s="360"/>
      <c r="J82" s="360"/>
      <c r="K82" s="361"/>
      <c r="L82" s="362"/>
    </row>
    <row r="83" spans="2:12" ht="13.8">
      <c r="B83" s="363"/>
      <c r="C83" s="364"/>
      <c r="D83" s="365"/>
      <c r="E83" s="367"/>
      <c r="F83" s="358"/>
      <c r="G83" s="368"/>
      <c r="H83" s="366"/>
      <c r="I83" s="360"/>
      <c r="J83" s="360"/>
      <c r="K83" s="361"/>
      <c r="L83" s="362"/>
    </row>
    <row r="84" spans="2:12" ht="13.8">
      <c r="B84" s="363"/>
      <c r="C84" s="364"/>
      <c r="D84" s="369"/>
      <c r="E84" s="367"/>
      <c r="F84" s="358"/>
      <c r="G84" s="368"/>
      <c r="H84" s="366"/>
      <c r="I84" s="360"/>
      <c r="J84" s="360"/>
      <c r="K84" s="361"/>
      <c r="L84" s="362"/>
    </row>
    <row r="85" spans="2:12" ht="13.8">
      <c r="B85" s="363"/>
      <c r="C85" s="364"/>
      <c r="D85" s="369"/>
      <c r="E85" s="367"/>
      <c r="F85" s="358"/>
      <c r="G85" s="368"/>
      <c r="H85" s="366"/>
      <c r="I85" s="360"/>
      <c r="J85" s="360"/>
      <c r="K85" s="361"/>
      <c r="L85" s="362"/>
    </row>
    <row r="86" spans="2:12" ht="13.8">
      <c r="B86" s="363"/>
      <c r="C86" s="364"/>
      <c r="D86" s="369"/>
      <c r="E86" s="367"/>
      <c r="F86" s="358"/>
      <c r="G86" s="368"/>
      <c r="H86" s="366"/>
      <c r="I86" s="360"/>
      <c r="J86" s="360"/>
      <c r="K86" s="361"/>
      <c r="L86" s="362"/>
    </row>
    <row r="87" spans="2:12" ht="13.8">
      <c r="B87" s="363"/>
      <c r="C87" s="364"/>
      <c r="D87" s="369"/>
      <c r="E87" s="367"/>
      <c r="F87" s="358"/>
      <c r="G87" s="368"/>
      <c r="H87" s="366"/>
      <c r="I87" s="360"/>
      <c r="J87" s="360"/>
      <c r="K87" s="361"/>
      <c r="L87" s="362"/>
    </row>
    <row r="88" spans="2:12" ht="13.8">
      <c r="B88" s="363"/>
      <c r="C88" s="364"/>
      <c r="D88" s="369"/>
      <c r="E88" s="367"/>
      <c r="F88" s="358"/>
      <c r="G88" s="368"/>
      <c r="H88" s="366"/>
      <c r="I88" s="360"/>
      <c r="J88" s="360"/>
      <c r="K88" s="361"/>
      <c r="L88" s="362"/>
    </row>
    <row r="89" spans="2:12" ht="13.8">
      <c r="B89" s="363"/>
      <c r="C89" s="364"/>
      <c r="D89" s="369"/>
      <c r="E89" s="367"/>
      <c r="F89" s="358"/>
      <c r="G89" s="368"/>
      <c r="H89" s="366"/>
      <c r="I89" s="360"/>
      <c r="J89" s="360"/>
      <c r="K89" s="361"/>
      <c r="L89" s="362"/>
    </row>
    <row r="90" spans="2:12" ht="13.8">
      <c r="B90" s="363"/>
      <c r="C90" s="364"/>
      <c r="D90" s="365"/>
      <c r="E90" s="367"/>
      <c r="F90" s="358"/>
      <c r="G90" s="368"/>
      <c r="H90" s="366"/>
      <c r="I90" s="360"/>
      <c r="J90" s="360"/>
      <c r="K90" s="361"/>
      <c r="L90" s="362"/>
    </row>
    <row r="91" spans="2:12" ht="13.8">
      <c r="B91" s="363"/>
      <c r="C91" s="364"/>
      <c r="D91" s="365"/>
      <c r="E91" s="367"/>
      <c r="F91" s="358"/>
      <c r="G91" s="368"/>
      <c r="H91" s="366"/>
      <c r="I91" s="360"/>
      <c r="J91" s="360"/>
      <c r="K91" s="361"/>
      <c r="L91" s="362"/>
    </row>
    <row r="92" spans="2:12" ht="13.8">
      <c r="B92" s="363"/>
      <c r="C92" s="364"/>
      <c r="D92" s="369"/>
      <c r="E92" s="367"/>
      <c r="F92" s="358"/>
      <c r="G92" s="368"/>
      <c r="H92" s="366"/>
      <c r="I92" s="360"/>
      <c r="J92" s="360"/>
      <c r="K92" s="361"/>
      <c r="L92" s="362"/>
    </row>
    <row r="93" spans="2:12" ht="13.8">
      <c r="B93" s="363"/>
      <c r="C93" s="364"/>
      <c r="D93" s="369"/>
      <c r="E93" s="367"/>
      <c r="F93" s="358"/>
      <c r="G93" s="368"/>
      <c r="H93" s="366"/>
      <c r="I93" s="360"/>
      <c r="J93" s="360"/>
      <c r="K93" s="361"/>
      <c r="L93" s="362"/>
    </row>
    <row r="94" spans="2:12" ht="13.8">
      <c r="B94" s="363"/>
      <c r="C94" s="364"/>
      <c r="D94" s="369"/>
      <c r="E94" s="367"/>
      <c r="F94" s="358"/>
      <c r="G94" s="368"/>
      <c r="H94" s="366"/>
      <c r="I94" s="360"/>
      <c r="J94" s="360"/>
      <c r="K94" s="361"/>
      <c r="L94" s="362"/>
    </row>
    <row r="95" spans="2:12" ht="13.8">
      <c r="B95" s="363"/>
      <c r="C95" s="364"/>
      <c r="D95" s="369"/>
      <c r="E95" s="367"/>
      <c r="F95" s="358"/>
      <c r="G95" s="368"/>
      <c r="H95" s="366"/>
      <c r="I95" s="360"/>
      <c r="J95" s="360"/>
      <c r="K95" s="361"/>
      <c r="L95" s="362"/>
    </row>
    <row r="96" spans="2:12" ht="13.8">
      <c r="B96" s="363"/>
      <c r="C96" s="364"/>
      <c r="D96" s="369"/>
      <c r="E96" s="367"/>
      <c r="F96" s="358"/>
      <c r="G96" s="368"/>
      <c r="H96" s="366"/>
      <c r="I96" s="360"/>
      <c r="J96" s="360"/>
      <c r="K96" s="361"/>
      <c r="L96" s="362"/>
    </row>
    <row r="97" spans="2:12" ht="13.8">
      <c r="B97" s="363"/>
      <c r="C97" s="364"/>
      <c r="D97" s="365"/>
      <c r="E97" s="367"/>
      <c r="F97" s="358"/>
      <c r="G97" s="368"/>
      <c r="H97" s="366"/>
      <c r="I97" s="360"/>
      <c r="J97" s="360"/>
      <c r="K97" s="361"/>
      <c r="L97" s="362"/>
    </row>
    <row r="98" spans="2:12" ht="13.8">
      <c r="B98" s="363"/>
      <c r="C98" s="364"/>
      <c r="D98" s="365"/>
      <c r="E98" s="367"/>
      <c r="F98" s="358"/>
      <c r="G98" s="368"/>
      <c r="H98" s="366"/>
      <c r="I98" s="360"/>
      <c r="J98" s="360"/>
      <c r="K98" s="361"/>
      <c r="L98" s="362"/>
    </row>
    <row r="99" spans="2:12" ht="13.8">
      <c r="B99" s="363"/>
      <c r="C99" s="364"/>
      <c r="D99" s="369"/>
      <c r="E99" s="367"/>
      <c r="F99" s="358"/>
      <c r="G99" s="368"/>
      <c r="H99" s="366"/>
      <c r="I99" s="360"/>
      <c r="J99" s="360"/>
      <c r="K99" s="361"/>
      <c r="L99" s="362"/>
    </row>
    <row r="100" spans="2:12" ht="13.8">
      <c r="B100" s="363"/>
      <c r="C100" s="364"/>
      <c r="D100" s="369"/>
      <c r="E100" s="367"/>
      <c r="F100" s="358"/>
      <c r="G100" s="368"/>
      <c r="H100" s="366"/>
      <c r="I100" s="360"/>
      <c r="J100" s="360"/>
      <c r="K100" s="361"/>
      <c r="L100" s="362"/>
    </row>
    <row r="101" spans="2:12" ht="13.8">
      <c r="B101" s="363"/>
      <c r="C101" s="364"/>
      <c r="D101" s="369"/>
      <c r="E101" s="367"/>
      <c r="F101" s="358"/>
      <c r="G101" s="368"/>
      <c r="H101" s="366"/>
      <c r="I101" s="360"/>
      <c r="J101" s="360"/>
      <c r="K101" s="361"/>
      <c r="L101" s="362"/>
    </row>
    <row r="102" spans="2:12" ht="13.8">
      <c r="B102" s="363"/>
      <c r="C102" s="364"/>
      <c r="D102" s="369"/>
      <c r="E102" s="367"/>
      <c r="F102" s="358"/>
      <c r="G102" s="368"/>
      <c r="H102" s="366"/>
      <c r="I102" s="360"/>
      <c r="J102" s="360"/>
      <c r="K102" s="361"/>
      <c r="L102" s="362"/>
    </row>
    <row r="103" spans="2:12" ht="13.8">
      <c r="B103" s="363"/>
      <c r="C103" s="364"/>
      <c r="D103" s="369"/>
      <c r="E103" s="367"/>
      <c r="F103" s="358"/>
      <c r="G103" s="368"/>
      <c r="H103" s="366"/>
      <c r="I103" s="360"/>
      <c r="J103" s="360"/>
      <c r="K103" s="361"/>
      <c r="L103" s="362"/>
    </row>
    <row r="104" spans="2:12" ht="13.8">
      <c r="B104" s="363"/>
      <c r="C104" s="364"/>
      <c r="D104" s="369"/>
      <c r="E104" s="367"/>
      <c r="F104" s="358"/>
      <c r="G104" s="368"/>
      <c r="H104" s="366"/>
      <c r="I104" s="360"/>
      <c r="J104" s="360"/>
      <c r="K104" s="361"/>
      <c r="L104" s="362"/>
    </row>
    <row r="105" spans="2:12" ht="13.8">
      <c r="B105" s="363"/>
      <c r="C105" s="364"/>
      <c r="D105" s="369"/>
      <c r="E105" s="367"/>
      <c r="F105" s="358"/>
      <c r="G105" s="368"/>
      <c r="H105" s="366"/>
      <c r="I105" s="360"/>
      <c r="J105" s="360"/>
      <c r="K105" s="361"/>
      <c r="L105" s="362"/>
    </row>
    <row r="106" spans="2:12" ht="13.8">
      <c r="B106" s="363"/>
      <c r="C106" s="364"/>
      <c r="D106" s="369"/>
      <c r="E106" s="367"/>
      <c r="F106" s="358"/>
      <c r="G106" s="368"/>
      <c r="H106" s="366"/>
      <c r="I106" s="360"/>
      <c r="J106" s="360"/>
      <c r="K106" s="361"/>
      <c r="L106" s="362"/>
    </row>
    <row r="107" spans="2:12" ht="13.8">
      <c r="B107" s="363"/>
      <c r="C107" s="364"/>
      <c r="D107" s="369"/>
      <c r="E107" s="367"/>
      <c r="F107" s="358"/>
      <c r="G107" s="368"/>
      <c r="H107" s="366"/>
      <c r="I107" s="360"/>
      <c r="J107" s="360"/>
      <c r="K107" s="361"/>
      <c r="L107" s="362"/>
    </row>
    <row r="108" spans="2:12" ht="13.8">
      <c r="B108" s="363"/>
      <c r="C108" s="364"/>
      <c r="D108" s="369"/>
      <c r="E108" s="367"/>
      <c r="F108" s="358"/>
      <c r="G108" s="368"/>
      <c r="H108" s="366"/>
      <c r="I108" s="360"/>
      <c r="J108" s="360"/>
      <c r="K108" s="361"/>
      <c r="L108" s="362"/>
    </row>
    <row r="109" spans="2:12" ht="13.8">
      <c r="B109" s="363"/>
      <c r="C109" s="364"/>
      <c r="D109" s="365"/>
      <c r="E109" s="367"/>
      <c r="F109" s="358"/>
      <c r="G109" s="368"/>
      <c r="H109" s="366"/>
      <c r="I109" s="360"/>
      <c r="J109" s="360"/>
      <c r="K109" s="361"/>
      <c r="L109" s="362"/>
    </row>
    <row r="110" spans="2:12" ht="13.8">
      <c r="B110" s="363"/>
      <c r="C110" s="364"/>
      <c r="D110" s="365"/>
      <c r="E110" s="367"/>
      <c r="F110" s="358"/>
      <c r="G110" s="368"/>
      <c r="H110" s="366"/>
      <c r="I110" s="360"/>
      <c r="J110" s="360"/>
      <c r="K110" s="361"/>
      <c r="L110" s="362"/>
    </row>
    <row r="111" spans="2:12" ht="13.8">
      <c r="B111" s="363"/>
      <c r="C111" s="364"/>
      <c r="D111" s="369"/>
      <c r="E111" s="367"/>
      <c r="F111" s="358"/>
      <c r="G111" s="368"/>
      <c r="H111" s="366"/>
      <c r="I111" s="360"/>
      <c r="J111" s="360"/>
      <c r="K111" s="361"/>
      <c r="L111" s="362"/>
    </row>
    <row r="112" spans="2:12" ht="13.8">
      <c r="B112" s="363"/>
      <c r="C112" s="364"/>
      <c r="D112" s="369"/>
      <c r="E112" s="367"/>
      <c r="F112" s="358"/>
      <c r="G112" s="368"/>
      <c r="H112" s="366"/>
      <c r="I112" s="360"/>
      <c r="J112" s="360"/>
      <c r="K112" s="361"/>
      <c r="L112" s="362"/>
    </row>
    <row r="113" spans="2:12" ht="13.8">
      <c r="B113" s="363"/>
      <c r="C113" s="364"/>
      <c r="D113" s="369"/>
      <c r="E113" s="367"/>
      <c r="F113" s="358"/>
      <c r="G113" s="368"/>
      <c r="H113" s="366"/>
      <c r="I113" s="360"/>
      <c r="J113" s="360"/>
      <c r="K113" s="361"/>
      <c r="L113" s="362"/>
    </row>
    <row r="114" spans="2:12" ht="13.8">
      <c r="B114" s="363"/>
      <c r="C114" s="364"/>
      <c r="D114" s="369"/>
      <c r="E114" s="367"/>
      <c r="F114" s="358"/>
      <c r="G114" s="368"/>
      <c r="H114" s="366"/>
      <c r="I114" s="360"/>
      <c r="J114" s="360"/>
      <c r="K114" s="361"/>
      <c r="L114" s="362"/>
    </row>
    <row r="115" spans="2:12" ht="13.8">
      <c r="B115" s="363"/>
      <c r="C115" s="364"/>
      <c r="D115" s="369"/>
      <c r="E115" s="367"/>
      <c r="F115" s="358"/>
      <c r="G115" s="368"/>
      <c r="H115" s="366"/>
      <c r="I115" s="360"/>
      <c r="J115" s="360"/>
      <c r="K115" s="361"/>
      <c r="L115" s="362"/>
    </row>
    <row r="116" spans="2:12" ht="13.8">
      <c r="B116" s="363"/>
      <c r="C116" s="364"/>
      <c r="D116" s="369"/>
      <c r="E116" s="367"/>
      <c r="F116" s="358"/>
      <c r="G116" s="368"/>
      <c r="H116" s="366"/>
      <c r="I116" s="360"/>
      <c r="J116" s="360"/>
      <c r="K116" s="361"/>
      <c r="L116" s="362"/>
    </row>
    <row r="117" spans="2:12" ht="13.8">
      <c r="B117" s="363"/>
      <c r="C117" s="364"/>
      <c r="D117" s="365"/>
      <c r="E117" s="367"/>
      <c r="F117" s="358"/>
      <c r="G117" s="368"/>
      <c r="H117" s="366"/>
      <c r="I117" s="360"/>
      <c r="J117" s="360"/>
      <c r="K117" s="361"/>
      <c r="L117" s="362"/>
    </row>
    <row r="118" spans="2:12" ht="13.8">
      <c r="B118" s="363"/>
      <c r="C118" s="364"/>
      <c r="D118" s="365"/>
      <c r="E118" s="367"/>
      <c r="F118" s="358"/>
      <c r="G118" s="368"/>
      <c r="H118" s="366"/>
      <c r="I118" s="360"/>
      <c r="J118" s="360"/>
      <c r="K118" s="361"/>
      <c r="L118" s="362"/>
    </row>
    <row r="119" spans="2:12" ht="13.8">
      <c r="B119" s="363"/>
      <c r="C119" s="364"/>
      <c r="D119" s="369"/>
      <c r="E119" s="367"/>
      <c r="F119" s="358"/>
      <c r="G119" s="368"/>
      <c r="H119" s="366"/>
      <c r="I119" s="360"/>
      <c r="J119" s="360"/>
      <c r="K119" s="361"/>
      <c r="L119" s="362"/>
    </row>
    <row r="120" spans="2:12" ht="13.8">
      <c r="B120" s="363"/>
      <c r="C120" s="364"/>
      <c r="D120" s="369"/>
      <c r="E120" s="367"/>
      <c r="F120" s="358"/>
      <c r="G120" s="368"/>
      <c r="H120" s="366"/>
      <c r="I120" s="360"/>
      <c r="J120" s="360"/>
      <c r="K120" s="361"/>
      <c r="L120" s="362"/>
    </row>
    <row r="121" spans="2:12" ht="13.8">
      <c r="B121" s="363"/>
      <c r="C121" s="364"/>
      <c r="D121" s="369"/>
      <c r="E121" s="367"/>
      <c r="F121" s="358"/>
      <c r="G121" s="368"/>
      <c r="H121" s="366"/>
      <c r="I121" s="360"/>
      <c r="J121" s="360"/>
      <c r="K121" s="361"/>
      <c r="L121" s="362"/>
    </row>
    <row r="122" spans="2:12" ht="13.8">
      <c r="B122" s="363"/>
      <c r="C122" s="364"/>
      <c r="D122" s="369"/>
      <c r="E122" s="367"/>
      <c r="F122" s="358"/>
      <c r="G122" s="368"/>
      <c r="H122" s="366"/>
      <c r="I122" s="360"/>
      <c r="J122" s="360"/>
      <c r="K122" s="361"/>
      <c r="L122" s="362"/>
    </row>
    <row r="123" spans="2:12" ht="13.8">
      <c r="B123" s="363"/>
      <c r="C123" s="364"/>
      <c r="D123" s="369"/>
      <c r="E123" s="367"/>
      <c r="F123" s="358"/>
      <c r="G123" s="368"/>
      <c r="H123" s="366"/>
      <c r="I123" s="360"/>
      <c r="J123" s="360"/>
      <c r="K123" s="361"/>
      <c r="L123" s="362"/>
    </row>
    <row r="124" spans="2:12" ht="13.8">
      <c r="B124" s="363"/>
      <c r="C124" s="364"/>
      <c r="D124" s="365"/>
      <c r="E124" s="367"/>
      <c r="F124" s="358"/>
      <c r="G124" s="368"/>
      <c r="H124" s="366"/>
      <c r="I124" s="360"/>
      <c r="J124" s="360"/>
      <c r="K124" s="361"/>
      <c r="L124" s="362"/>
    </row>
    <row r="125" spans="2:12" ht="13.8">
      <c r="B125" s="363"/>
      <c r="C125" s="364"/>
      <c r="D125" s="365"/>
      <c r="E125" s="367"/>
      <c r="F125" s="358"/>
      <c r="G125" s="368"/>
      <c r="H125" s="366"/>
      <c r="I125" s="360"/>
      <c r="J125" s="360"/>
      <c r="K125" s="361"/>
      <c r="L125" s="362"/>
    </row>
    <row r="126" spans="2:12" ht="13.8">
      <c r="B126" s="363"/>
      <c r="C126" s="364"/>
      <c r="D126" s="369"/>
      <c r="E126" s="367"/>
      <c r="F126" s="358"/>
      <c r="G126" s="368"/>
      <c r="H126" s="366"/>
      <c r="I126" s="360"/>
      <c r="J126" s="360"/>
      <c r="K126" s="361"/>
      <c r="L126" s="362"/>
    </row>
    <row r="127" spans="2:12" ht="13.8">
      <c r="B127" s="363"/>
      <c r="C127" s="364"/>
      <c r="D127" s="369"/>
      <c r="E127" s="367"/>
      <c r="F127" s="358"/>
      <c r="G127" s="368"/>
      <c r="H127" s="366"/>
      <c r="I127" s="360"/>
      <c r="J127" s="360"/>
      <c r="K127" s="361"/>
      <c r="L127" s="362"/>
    </row>
    <row r="128" spans="2:12" ht="13.8">
      <c r="B128" s="363"/>
      <c r="C128" s="364"/>
      <c r="D128" s="369"/>
      <c r="E128" s="367"/>
      <c r="F128" s="358"/>
      <c r="G128" s="368"/>
      <c r="H128" s="366"/>
      <c r="I128" s="360"/>
      <c r="J128" s="360"/>
      <c r="K128" s="361"/>
      <c r="L128" s="362"/>
    </row>
    <row r="129" spans="2:12" ht="13.8">
      <c r="B129" s="363"/>
      <c r="C129" s="364"/>
      <c r="D129" s="369"/>
      <c r="E129" s="367"/>
      <c r="F129" s="358"/>
      <c r="G129" s="368"/>
      <c r="H129" s="366"/>
      <c r="I129" s="360"/>
      <c r="J129" s="360"/>
      <c r="K129" s="361"/>
      <c r="L129" s="362"/>
    </row>
    <row r="130" spans="2:12" ht="13.8">
      <c r="B130" s="363"/>
      <c r="C130" s="364"/>
      <c r="D130" s="369"/>
      <c r="E130" s="367"/>
      <c r="F130" s="358"/>
      <c r="G130" s="368"/>
      <c r="H130" s="366"/>
      <c r="I130" s="360"/>
      <c r="J130" s="360"/>
      <c r="K130" s="361"/>
      <c r="L130" s="362"/>
    </row>
    <row r="131" spans="2:12" ht="13.8">
      <c r="B131" s="363"/>
      <c r="C131" s="364"/>
      <c r="D131" s="369"/>
      <c r="E131" s="367"/>
      <c r="F131" s="358"/>
      <c r="G131" s="368"/>
      <c r="H131" s="366"/>
      <c r="I131" s="360"/>
      <c r="J131" s="360"/>
      <c r="K131" s="361"/>
      <c r="L131" s="362"/>
    </row>
    <row r="132" spans="2:12" ht="13.8">
      <c r="B132" s="363"/>
      <c r="C132" s="364"/>
      <c r="D132" s="369"/>
      <c r="E132" s="367"/>
      <c r="F132" s="358"/>
      <c r="G132" s="368"/>
      <c r="H132" s="366"/>
      <c r="I132" s="360"/>
      <c r="J132" s="360"/>
      <c r="K132" s="361"/>
      <c r="L132" s="362"/>
    </row>
    <row r="133" spans="2:12" ht="13.8">
      <c r="B133" s="363"/>
      <c r="C133" s="364"/>
      <c r="D133" s="369"/>
      <c r="E133" s="367"/>
      <c r="F133" s="358"/>
      <c r="G133" s="368"/>
      <c r="H133" s="366"/>
      <c r="I133" s="360"/>
      <c r="J133" s="360"/>
      <c r="K133" s="361"/>
      <c r="L133" s="362"/>
    </row>
    <row r="134" spans="2:12" ht="13.8">
      <c r="B134" s="363"/>
      <c r="C134" s="364"/>
      <c r="D134" s="369"/>
      <c r="E134" s="367"/>
      <c r="F134" s="358"/>
      <c r="G134" s="368"/>
      <c r="H134" s="366"/>
      <c r="I134" s="360"/>
      <c r="J134" s="360"/>
      <c r="K134" s="361"/>
      <c r="L134" s="362"/>
    </row>
    <row r="135" spans="2:12" ht="13.8">
      <c r="B135" s="363"/>
      <c r="C135" s="364"/>
      <c r="D135" s="369"/>
      <c r="E135" s="367"/>
      <c r="F135" s="358"/>
      <c r="G135" s="368"/>
      <c r="H135" s="366"/>
      <c r="I135" s="360"/>
      <c r="J135" s="360"/>
      <c r="K135" s="361"/>
      <c r="L135" s="362"/>
    </row>
    <row r="136" spans="2:12" ht="13.8">
      <c r="B136" s="363"/>
      <c r="C136" s="364"/>
      <c r="D136" s="369"/>
      <c r="E136" s="367"/>
      <c r="F136" s="358"/>
      <c r="G136" s="368"/>
      <c r="H136" s="366"/>
      <c r="I136" s="360"/>
      <c r="J136" s="360"/>
      <c r="K136" s="361"/>
      <c r="L136" s="362"/>
    </row>
    <row r="137" spans="2:12" ht="13.8">
      <c r="B137" s="363"/>
      <c r="C137" s="364"/>
      <c r="D137" s="369"/>
      <c r="E137" s="367"/>
      <c r="F137" s="358"/>
      <c r="G137" s="368"/>
      <c r="H137" s="366"/>
      <c r="I137" s="360"/>
      <c r="J137" s="360"/>
      <c r="K137" s="361"/>
      <c r="L137" s="362"/>
    </row>
    <row r="138" spans="2:12" ht="13.8">
      <c r="B138" s="363"/>
      <c r="C138" s="364"/>
      <c r="D138" s="369"/>
      <c r="E138" s="367"/>
      <c r="F138" s="358"/>
      <c r="G138" s="368"/>
      <c r="H138" s="366"/>
      <c r="I138" s="360"/>
      <c r="J138" s="360"/>
      <c r="K138" s="361"/>
      <c r="L138" s="362"/>
    </row>
    <row r="139" spans="2:12" ht="13.8">
      <c r="B139" s="363"/>
      <c r="C139" s="364"/>
      <c r="D139" s="369"/>
      <c r="E139" s="367"/>
      <c r="F139" s="358"/>
      <c r="G139" s="368"/>
      <c r="H139" s="366"/>
      <c r="I139" s="360"/>
      <c r="J139" s="360"/>
      <c r="K139" s="361"/>
      <c r="L139" s="362"/>
    </row>
    <row r="140" spans="2:12" ht="13.8">
      <c r="B140" s="363"/>
      <c r="C140" s="364"/>
      <c r="D140" s="369"/>
      <c r="E140" s="367"/>
      <c r="F140" s="358"/>
      <c r="G140" s="368"/>
      <c r="H140" s="366"/>
      <c r="I140" s="360"/>
      <c r="J140" s="360"/>
      <c r="K140" s="361"/>
      <c r="L140" s="362"/>
    </row>
    <row r="141" spans="2:12" ht="13.8">
      <c r="B141" s="363"/>
      <c r="C141" s="364"/>
      <c r="D141" s="365"/>
      <c r="E141" s="367"/>
      <c r="F141" s="358"/>
      <c r="G141" s="368"/>
      <c r="H141" s="366"/>
      <c r="I141" s="360"/>
      <c r="J141" s="360"/>
      <c r="K141" s="361"/>
      <c r="L141" s="362"/>
    </row>
    <row r="142" spans="2:12" ht="13.8">
      <c r="B142" s="363"/>
      <c r="C142" s="364"/>
      <c r="D142" s="365"/>
      <c r="E142" s="367"/>
      <c r="F142" s="358"/>
      <c r="G142" s="368"/>
      <c r="H142" s="366"/>
      <c r="I142" s="360"/>
      <c r="J142" s="360"/>
      <c r="K142" s="361"/>
      <c r="L142" s="362"/>
    </row>
    <row r="143" spans="2:12" ht="13.8">
      <c r="B143" s="363"/>
      <c r="C143" s="364"/>
      <c r="D143" s="369"/>
      <c r="E143" s="367"/>
      <c r="F143" s="358"/>
      <c r="G143" s="368"/>
      <c r="H143" s="366"/>
      <c r="I143" s="360"/>
      <c r="J143" s="360"/>
      <c r="K143" s="361"/>
      <c r="L143" s="362"/>
    </row>
    <row r="144" spans="2:12" ht="13.8">
      <c r="B144" s="363"/>
      <c r="C144" s="364"/>
      <c r="D144" s="369"/>
      <c r="E144" s="367"/>
      <c r="F144" s="358"/>
      <c r="G144" s="368"/>
      <c r="H144" s="366"/>
      <c r="I144" s="360"/>
      <c r="J144" s="360"/>
      <c r="K144" s="361"/>
      <c r="L144" s="362"/>
    </row>
    <row r="145" spans="2:12" ht="13.8">
      <c r="B145" s="363"/>
      <c r="C145" s="364"/>
      <c r="D145" s="369"/>
      <c r="E145" s="367"/>
      <c r="F145" s="358"/>
      <c r="G145" s="368"/>
      <c r="H145" s="366"/>
      <c r="I145" s="360"/>
      <c r="J145" s="360"/>
      <c r="K145" s="361"/>
      <c r="L145" s="362"/>
    </row>
    <row r="146" spans="2:12" ht="13.8">
      <c r="B146" s="363"/>
      <c r="C146" s="364"/>
      <c r="D146" s="369"/>
      <c r="E146" s="367"/>
      <c r="F146" s="358"/>
      <c r="G146" s="368"/>
      <c r="H146" s="366"/>
      <c r="I146" s="360"/>
      <c r="J146" s="360"/>
      <c r="K146" s="361"/>
      <c r="L146" s="362"/>
    </row>
    <row r="147" spans="2:12" ht="13.8">
      <c r="B147" s="363"/>
      <c r="C147" s="364"/>
      <c r="D147" s="369"/>
      <c r="E147" s="367"/>
      <c r="F147" s="358"/>
      <c r="G147" s="368"/>
      <c r="H147" s="366"/>
      <c r="I147" s="360"/>
      <c r="J147" s="360"/>
      <c r="K147" s="361"/>
      <c r="L147" s="362"/>
    </row>
    <row r="148" spans="2:12" ht="13.8">
      <c r="B148" s="363"/>
      <c r="C148" s="364"/>
      <c r="D148" s="369"/>
      <c r="E148" s="367"/>
      <c r="F148" s="358"/>
      <c r="G148" s="368"/>
      <c r="H148" s="366"/>
      <c r="I148" s="360"/>
      <c r="J148" s="360"/>
      <c r="K148" s="361"/>
      <c r="L148" s="362"/>
    </row>
    <row r="149" spans="2:12" ht="13.8">
      <c r="B149" s="363"/>
      <c r="C149" s="364"/>
      <c r="D149" s="369"/>
      <c r="E149" s="367"/>
      <c r="F149" s="358"/>
      <c r="G149" s="368"/>
      <c r="H149" s="366"/>
      <c r="I149" s="360"/>
      <c r="J149" s="360"/>
      <c r="K149" s="361"/>
      <c r="L149" s="362"/>
    </row>
    <row r="150" spans="2:12" ht="13.8">
      <c r="B150" s="363"/>
      <c r="C150" s="364"/>
      <c r="D150" s="369"/>
      <c r="E150" s="367"/>
      <c r="F150" s="358"/>
      <c r="G150" s="368"/>
      <c r="H150" s="366"/>
      <c r="I150" s="360"/>
      <c r="J150" s="360"/>
      <c r="K150" s="361"/>
      <c r="L150" s="362"/>
    </row>
    <row r="151" spans="2:12" ht="13.8">
      <c r="B151" s="363"/>
      <c r="C151" s="364"/>
      <c r="D151" s="369"/>
      <c r="E151" s="367"/>
      <c r="F151" s="358"/>
      <c r="G151" s="368"/>
      <c r="H151" s="366"/>
      <c r="I151" s="360"/>
      <c r="J151" s="360"/>
      <c r="K151" s="361"/>
      <c r="L151" s="362"/>
    </row>
    <row r="152" spans="2:12" ht="13.8">
      <c r="B152" s="363"/>
      <c r="C152" s="364"/>
      <c r="D152" s="369"/>
      <c r="E152" s="367"/>
      <c r="F152" s="358"/>
      <c r="G152" s="368"/>
      <c r="H152" s="366"/>
      <c r="I152" s="360"/>
      <c r="J152" s="360"/>
      <c r="K152" s="361"/>
      <c r="L152" s="362"/>
    </row>
    <row r="153" spans="2:12" ht="13.8">
      <c r="B153" s="363"/>
      <c r="C153" s="364"/>
      <c r="D153" s="369"/>
      <c r="E153" s="367"/>
      <c r="F153" s="358"/>
      <c r="G153" s="368"/>
      <c r="H153" s="366"/>
      <c r="I153" s="360"/>
      <c r="J153" s="360"/>
      <c r="K153" s="361"/>
      <c r="L153" s="362"/>
    </row>
    <row r="154" spans="2:12" ht="13.8">
      <c r="B154" s="363"/>
      <c r="C154" s="364"/>
      <c r="D154" s="369"/>
      <c r="E154" s="367"/>
      <c r="F154" s="358"/>
      <c r="G154" s="368"/>
      <c r="H154" s="366"/>
      <c r="I154" s="360"/>
      <c r="J154" s="360"/>
      <c r="K154" s="361"/>
      <c r="L154" s="362"/>
    </row>
    <row r="155" spans="2:12" ht="13.8">
      <c r="B155" s="363"/>
      <c r="C155" s="364"/>
      <c r="D155" s="369"/>
      <c r="E155" s="367"/>
      <c r="F155" s="358"/>
      <c r="G155" s="368"/>
      <c r="H155" s="366"/>
      <c r="I155" s="360"/>
      <c r="J155" s="360"/>
      <c r="K155" s="361"/>
      <c r="L155" s="362"/>
    </row>
    <row r="156" spans="2:12" ht="13.8">
      <c r="B156" s="363"/>
      <c r="C156" s="364"/>
      <c r="D156" s="369"/>
      <c r="E156" s="367"/>
      <c r="F156" s="358"/>
      <c r="G156" s="368"/>
      <c r="H156" s="366"/>
      <c r="I156" s="360"/>
      <c r="J156" s="360"/>
      <c r="K156" s="361"/>
      <c r="L156" s="362"/>
    </row>
    <row r="157" spans="2:12" ht="13.8">
      <c r="B157" s="363"/>
      <c r="C157" s="364"/>
      <c r="D157" s="365"/>
      <c r="E157" s="367"/>
      <c r="F157" s="358"/>
      <c r="G157" s="368"/>
      <c r="H157" s="366"/>
      <c r="I157" s="360"/>
      <c r="J157" s="360"/>
      <c r="K157" s="361"/>
      <c r="L157" s="362"/>
    </row>
    <row r="158" spans="2:12" ht="13.8">
      <c r="B158" s="363"/>
      <c r="C158" s="364"/>
      <c r="D158" s="365"/>
      <c r="E158" s="367"/>
      <c r="F158" s="358"/>
      <c r="G158" s="368"/>
      <c r="H158" s="366"/>
      <c r="I158" s="360"/>
      <c r="J158" s="360"/>
      <c r="K158" s="361"/>
      <c r="L158" s="362"/>
    </row>
    <row r="159" spans="2:12" ht="13.8">
      <c r="B159" s="363"/>
      <c r="C159" s="364"/>
      <c r="D159" s="369"/>
      <c r="E159" s="367"/>
      <c r="F159" s="358"/>
      <c r="G159" s="368"/>
      <c r="H159" s="366"/>
      <c r="I159" s="360"/>
      <c r="J159" s="360"/>
      <c r="K159" s="361"/>
      <c r="L159" s="362"/>
    </row>
    <row r="160" spans="2:12" ht="13.8">
      <c r="B160" s="363"/>
      <c r="C160" s="364"/>
      <c r="D160" s="369"/>
      <c r="E160" s="367"/>
      <c r="F160" s="358"/>
      <c r="G160" s="368"/>
      <c r="H160" s="366"/>
      <c r="I160" s="360"/>
      <c r="J160" s="360"/>
      <c r="K160" s="361"/>
      <c r="L160" s="362"/>
    </row>
    <row r="161" spans="2:12" ht="13.8">
      <c r="B161" s="363"/>
      <c r="C161" s="364"/>
      <c r="D161" s="369"/>
      <c r="E161" s="367"/>
      <c r="F161" s="358"/>
      <c r="G161" s="368"/>
      <c r="H161" s="366"/>
      <c r="I161" s="360"/>
      <c r="J161" s="360"/>
      <c r="K161" s="361"/>
      <c r="L161" s="362"/>
    </row>
    <row r="162" spans="2:12" ht="13.8">
      <c r="B162" s="363"/>
      <c r="C162" s="364"/>
      <c r="D162" s="369"/>
      <c r="E162" s="367"/>
      <c r="F162" s="358"/>
      <c r="G162" s="368"/>
      <c r="H162" s="366"/>
      <c r="I162" s="360"/>
      <c r="J162" s="360"/>
      <c r="K162" s="361"/>
      <c r="L162" s="362"/>
    </row>
    <row r="163" spans="2:12" ht="13.8">
      <c r="B163" s="363"/>
      <c r="C163" s="364"/>
      <c r="D163" s="369"/>
      <c r="E163" s="367"/>
      <c r="F163" s="358"/>
      <c r="G163" s="368"/>
      <c r="H163" s="366"/>
      <c r="I163" s="360"/>
      <c r="J163" s="360"/>
      <c r="K163" s="361"/>
      <c r="L163" s="362"/>
    </row>
    <row r="164" spans="2:12" ht="13.8">
      <c r="B164" s="363"/>
      <c r="C164" s="364"/>
      <c r="D164" s="369"/>
      <c r="E164" s="367"/>
      <c r="F164" s="358"/>
      <c r="G164" s="368"/>
      <c r="H164" s="366"/>
      <c r="I164" s="360"/>
      <c r="J164" s="360"/>
      <c r="K164" s="361"/>
      <c r="L164" s="362"/>
    </row>
    <row r="165" spans="2:12" ht="13.8">
      <c r="B165" s="363"/>
      <c r="C165" s="364"/>
      <c r="D165" s="369"/>
      <c r="E165" s="367"/>
      <c r="F165" s="358"/>
      <c r="G165" s="368"/>
      <c r="H165" s="366"/>
      <c r="I165" s="360"/>
      <c r="J165" s="360"/>
      <c r="K165" s="361"/>
      <c r="L165" s="362"/>
    </row>
    <row r="166" spans="2:12" ht="13.8">
      <c r="B166" s="363"/>
      <c r="C166" s="364"/>
      <c r="D166" s="369"/>
      <c r="E166" s="367"/>
      <c r="F166" s="358"/>
      <c r="G166" s="368"/>
      <c r="H166" s="366"/>
      <c r="I166" s="360"/>
      <c r="J166" s="360"/>
      <c r="K166" s="361"/>
      <c r="L166" s="362"/>
    </row>
    <row r="167" spans="2:12" ht="13.8">
      <c r="B167" s="363"/>
      <c r="C167" s="364"/>
      <c r="D167" s="369"/>
      <c r="E167" s="367"/>
      <c r="F167" s="358"/>
      <c r="G167" s="368"/>
      <c r="H167" s="366"/>
      <c r="I167" s="360"/>
      <c r="J167" s="360"/>
      <c r="K167" s="361"/>
      <c r="L167" s="362"/>
    </row>
    <row r="168" spans="2:12" ht="13.8">
      <c r="B168" s="363"/>
      <c r="C168" s="364"/>
      <c r="D168" s="369"/>
      <c r="E168" s="367"/>
      <c r="F168" s="358"/>
      <c r="G168" s="368"/>
      <c r="H168" s="366"/>
      <c r="I168" s="360"/>
      <c r="J168" s="360"/>
      <c r="K168" s="361"/>
      <c r="L168" s="362"/>
    </row>
    <row r="169" spans="2:12" ht="13.8">
      <c r="B169" s="363"/>
      <c r="C169" s="364"/>
      <c r="D169" s="369"/>
      <c r="E169" s="367"/>
      <c r="F169" s="358"/>
      <c r="G169" s="368"/>
      <c r="H169" s="366"/>
      <c r="I169" s="360"/>
      <c r="J169" s="360"/>
      <c r="K169" s="361"/>
      <c r="L169" s="362"/>
    </row>
    <row r="170" spans="2:12" ht="13.8">
      <c r="B170" s="363"/>
      <c r="C170" s="364"/>
      <c r="D170" s="369"/>
      <c r="E170" s="367"/>
      <c r="F170" s="358"/>
      <c r="G170" s="368"/>
      <c r="H170" s="366"/>
      <c r="I170" s="360"/>
      <c r="J170" s="360"/>
      <c r="K170" s="361"/>
      <c r="L170" s="362"/>
    </row>
    <row r="171" spans="2:12" ht="13.8">
      <c r="B171" s="363"/>
      <c r="C171" s="364"/>
      <c r="D171" s="369"/>
      <c r="E171" s="367"/>
      <c r="F171" s="358"/>
      <c r="G171" s="368"/>
      <c r="H171" s="366"/>
      <c r="I171" s="360"/>
      <c r="J171" s="360"/>
      <c r="K171" s="361"/>
      <c r="L171" s="362"/>
    </row>
    <row r="172" spans="2:12" ht="13.8">
      <c r="B172" s="363"/>
      <c r="C172" s="364"/>
      <c r="D172" s="369"/>
      <c r="E172" s="367"/>
      <c r="F172" s="358"/>
      <c r="G172" s="368"/>
      <c r="H172" s="366"/>
      <c r="I172" s="360"/>
      <c r="J172" s="360"/>
      <c r="K172" s="361"/>
      <c r="L172" s="362"/>
    </row>
    <row r="173" spans="2:12" ht="13.8">
      <c r="B173" s="363"/>
      <c r="C173" s="364"/>
      <c r="D173" s="369"/>
      <c r="E173" s="367"/>
      <c r="F173" s="358"/>
      <c r="G173" s="368"/>
      <c r="H173" s="366"/>
      <c r="I173" s="360"/>
      <c r="J173" s="360"/>
      <c r="K173" s="361"/>
      <c r="L173" s="362"/>
    </row>
    <row r="174" spans="2:12" ht="13.8">
      <c r="B174" s="363"/>
      <c r="C174" s="364"/>
      <c r="D174" s="369"/>
      <c r="E174" s="367"/>
      <c r="F174" s="358"/>
      <c r="G174" s="368"/>
      <c r="H174" s="366"/>
      <c r="I174" s="360"/>
      <c r="J174" s="360"/>
      <c r="K174" s="361"/>
      <c r="L174" s="362"/>
    </row>
    <row r="175" spans="2:12" ht="13.8">
      <c r="B175" s="363"/>
      <c r="C175" s="364"/>
      <c r="D175" s="365"/>
      <c r="E175" s="367"/>
      <c r="F175" s="358"/>
      <c r="G175" s="368"/>
      <c r="H175" s="366"/>
      <c r="I175" s="360"/>
      <c r="J175" s="360"/>
      <c r="K175" s="361"/>
      <c r="L175" s="362"/>
    </row>
    <row r="176" spans="2:12" ht="13.8">
      <c r="B176" s="363"/>
      <c r="C176" s="364"/>
      <c r="D176" s="365"/>
      <c r="E176" s="367"/>
      <c r="F176" s="358"/>
      <c r="G176" s="368"/>
      <c r="H176" s="366"/>
      <c r="I176" s="360"/>
      <c r="J176" s="360"/>
      <c r="K176" s="361"/>
      <c r="L176" s="362"/>
    </row>
    <row r="177" spans="2:12" ht="13.8">
      <c r="B177" s="363"/>
      <c r="C177" s="364"/>
      <c r="D177" s="369"/>
      <c r="E177" s="367"/>
      <c r="F177" s="358"/>
      <c r="G177" s="368"/>
      <c r="H177" s="366"/>
      <c r="I177" s="360"/>
      <c r="J177" s="360"/>
      <c r="K177" s="361"/>
      <c r="L177" s="362"/>
    </row>
    <row r="178" spans="2:12" ht="13.8">
      <c r="B178" s="363"/>
      <c r="C178" s="364"/>
      <c r="D178" s="369"/>
      <c r="E178" s="367"/>
      <c r="F178" s="358"/>
      <c r="G178" s="368"/>
      <c r="H178" s="366"/>
      <c r="I178" s="360"/>
      <c r="J178" s="360"/>
      <c r="K178" s="361"/>
      <c r="L178" s="362"/>
    </row>
    <row r="179" spans="2:12" ht="13.8">
      <c r="B179" s="363"/>
      <c r="C179" s="364"/>
      <c r="D179" s="369"/>
      <c r="E179" s="367"/>
      <c r="F179" s="358"/>
      <c r="G179" s="368"/>
      <c r="H179" s="366"/>
      <c r="I179" s="360"/>
      <c r="J179" s="360"/>
      <c r="K179" s="361"/>
      <c r="L179" s="362"/>
    </row>
    <row r="180" spans="2:12" ht="13.8">
      <c r="B180" s="363"/>
      <c r="C180" s="364"/>
      <c r="D180" s="369"/>
      <c r="E180" s="367"/>
      <c r="F180" s="358"/>
      <c r="G180" s="368"/>
      <c r="H180" s="366"/>
      <c r="I180" s="360"/>
      <c r="J180" s="360"/>
      <c r="K180" s="361"/>
      <c r="L180" s="362"/>
    </row>
    <row r="181" spans="2:12" ht="13.8">
      <c r="B181" s="363"/>
      <c r="C181" s="364"/>
      <c r="D181" s="369"/>
      <c r="E181" s="367"/>
      <c r="F181" s="358"/>
      <c r="G181" s="368"/>
      <c r="H181" s="366"/>
      <c r="I181" s="360"/>
      <c r="J181" s="360"/>
      <c r="K181" s="361"/>
      <c r="L181" s="362"/>
    </row>
    <row r="182" spans="2:12" ht="13.8">
      <c r="B182" s="363"/>
      <c r="C182" s="364"/>
      <c r="D182" s="369"/>
      <c r="E182" s="367"/>
      <c r="F182" s="358"/>
      <c r="G182" s="368"/>
      <c r="H182" s="366"/>
      <c r="I182" s="360"/>
      <c r="J182" s="360"/>
      <c r="K182" s="361"/>
      <c r="L182" s="362"/>
    </row>
    <row r="183" spans="2:12" ht="13.8">
      <c r="B183" s="363"/>
      <c r="C183" s="364"/>
      <c r="D183" s="369"/>
      <c r="E183" s="367"/>
      <c r="F183" s="358"/>
      <c r="G183" s="368"/>
      <c r="H183" s="366"/>
      <c r="I183" s="360"/>
      <c r="J183" s="360"/>
      <c r="K183" s="361"/>
      <c r="L183" s="362"/>
    </row>
    <row r="184" spans="2:12" ht="13.8">
      <c r="B184" s="363"/>
      <c r="C184" s="364"/>
      <c r="D184" s="369"/>
      <c r="E184" s="367"/>
      <c r="F184" s="358"/>
      <c r="G184" s="368"/>
      <c r="H184" s="366"/>
      <c r="I184" s="360"/>
      <c r="J184" s="360"/>
      <c r="K184" s="361"/>
      <c r="L184" s="362"/>
    </row>
    <row r="185" spans="2:12" ht="13.8">
      <c r="B185" s="363"/>
      <c r="C185" s="364"/>
      <c r="D185" s="369"/>
      <c r="E185" s="367"/>
      <c r="F185" s="358"/>
      <c r="G185" s="368"/>
      <c r="H185" s="366"/>
      <c r="I185" s="360"/>
      <c r="J185" s="360"/>
      <c r="K185" s="361"/>
      <c r="L185" s="362"/>
    </row>
    <row r="186" spans="2:12" ht="13.8">
      <c r="B186" s="363"/>
      <c r="C186" s="364"/>
      <c r="D186" s="369"/>
      <c r="E186" s="367"/>
      <c r="F186" s="358"/>
      <c r="G186" s="368"/>
      <c r="H186" s="366"/>
      <c r="I186" s="360"/>
      <c r="J186" s="360"/>
      <c r="K186" s="361"/>
      <c r="L186" s="362"/>
    </row>
    <row r="187" spans="2:12" ht="13.8">
      <c r="B187" s="363"/>
      <c r="C187" s="364"/>
      <c r="D187" s="369"/>
      <c r="E187" s="367"/>
      <c r="F187" s="358"/>
      <c r="G187" s="368"/>
      <c r="H187" s="366"/>
      <c r="I187" s="360"/>
      <c r="J187" s="360"/>
      <c r="K187" s="361"/>
      <c r="L187" s="362"/>
    </row>
    <row r="188" spans="2:12" ht="13.8">
      <c r="B188" s="363"/>
      <c r="C188" s="364"/>
      <c r="D188" s="369"/>
      <c r="E188" s="367"/>
      <c r="F188" s="358"/>
      <c r="G188" s="368"/>
      <c r="H188" s="366"/>
      <c r="I188" s="360"/>
      <c r="J188" s="360"/>
      <c r="K188" s="361"/>
      <c r="L188" s="362"/>
    </row>
    <row r="189" spans="2:12" ht="13.8">
      <c r="B189" s="363"/>
      <c r="C189" s="364"/>
      <c r="D189" s="369"/>
      <c r="E189" s="367"/>
      <c r="F189" s="358"/>
      <c r="G189" s="368"/>
      <c r="H189" s="366"/>
      <c r="I189" s="360"/>
      <c r="J189" s="360"/>
      <c r="K189" s="361"/>
      <c r="L189" s="362"/>
    </row>
    <row r="190" spans="2:12" ht="13.8">
      <c r="B190" s="363"/>
      <c r="C190" s="364"/>
      <c r="D190" s="369"/>
      <c r="E190" s="367"/>
      <c r="F190" s="358"/>
      <c r="G190" s="368"/>
      <c r="H190" s="366"/>
      <c r="I190" s="360"/>
      <c r="J190" s="360"/>
      <c r="K190" s="361"/>
      <c r="L190" s="362"/>
    </row>
    <row r="191" spans="2:12" ht="13.8">
      <c r="B191" s="363"/>
      <c r="C191" s="364"/>
      <c r="D191" s="369"/>
      <c r="E191" s="367"/>
      <c r="F191" s="358"/>
      <c r="G191" s="368"/>
      <c r="H191" s="366"/>
      <c r="I191" s="360"/>
      <c r="J191" s="360"/>
      <c r="K191" s="361"/>
      <c r="L191" s="362"/>
    </row>
    <row r="192" spans="2:12" ht="13.8">
      <c r="B192" s="363"/>
      <c r="C192" s="364"/>
      <c r="D192" s="365"/>
      <c r="E192" s="367"/>
      <c r="F192" s="358"/>
      <c r="G192" s="368"/>
      <c r="H192" s="366"/>
      <c r="I192" s="360"/>
      <c r="J192" s="360"/>
      <c r="K192" s="361"/>
      <c r="L192" s="362"/>
    </row>
    <row r="193" spans="2:12" ht="13.8">
      <c r="B193" s="363"/>
      <c r="C193" s="364"/>
      <c r="D193" s="365"/>
      <c r="E193" s="367"/>
      <c r="F193" s="358"/>
      <c r="G193" s="368"/>
      <c r="H193" s="366"/>
      <c r="I193" s="360"/>
      <c r="J193" s="360"/>
      <c r="K193" s="361"/>
      <c r="L193" s="362"/>
    </row>
    <row r="194" spans="2:12" ht="13.8">
      <c r="B194" s="363"/>
      <c r="C194" s="364"/>
      <c r="D194" s="369"/>
      <c r="E194" s="367"/>
      <c r="F194" s="358"/>
      <c r="G194" s="368"/>
      <c r="H194" s="366"/>
      <c r="I194" s="360"/>
      <c r="J194" s="360"/>
      <c r="K194" s="361"/>
      <c r="L194" s="362"/>
    </row>
    <row r="195" spans="2:12" ht="13.8">
      <c r="B195" s="363"/>
      <c r="C195" s="364"/>
      <c r="D195" s="369"/>
      <c r="E195" s="367"/>
      <c r="F195" s="358"/>
      <c r="G195" s="368"/>
      <c r="H195" s="366"/>
      <c r="I195" s="360"/>
      <c r="J195" s="360"/>
      <c r="K195" s="361"/>
      <c r="L195" s="362"/>
    </row>
    <row r="196" spans="2:12" ht="13.8">
      <c r="B196" s="363"/>
      <c r="C196" s="364"/>
      <c r="D196" s="369"/>
      <c r="E196" s="367"/>
      <c r="F196" s="358"/>
      <c r="G196" s="368"/>
      <c r="H196" s="366"/>
      <c r="I196" s="360"/>
      <c r="J196" s="360"/>
      <c r="K196" s="361"/>
      <c r="L196" s="362"/>
    </row>
    <row r="197" spans="2:12" ht="13.8">
      <c r="B197" s="363"/>
      <c r="C197" s="364"/>
      <c r="D197" s="369"/>
      <c r="E197" s="367"/>
      <c r="F197" s="358"/>
      <c r="G197" s="368"/>
      <c r="H197" s="366"/>
      <c r="I197" s="360"/>
      <c r="J197" s="360"/>
      <c r="K197" s="361"/>
      <c r="L197" s="362"/>
    </row>
    <row r="198" spans="2:12" ht="13.8">
      <c r="B198" s="363"/>
      <c r="C198" s="364"/>
      <c r="D198" s="369"/>
      <c r="E198" s="367"/>
      <c r="F198" s="358"/>
      <c r="G198" s="368"/>
      <c r="H198" s="366"/>
      <c r="I198" s="360"/>
      <c r="J198" s="360"/>
      <c r="K198" s="361"/>
      <c r="L198" s="362"/>
    </row>
    <row r="199" spans="2:12" ht="13.8">
      <c r="B199" s="363"/>
      <c r="C199" s="364"/>
      <c r="D199" s="369"/>
      <c r="E199" s="367"/>
      <c r="F199" s="358"/>
      <c r="G199" s="368"/>
      <c r="H199" s="366"/>
      <c r="I199" s="360"/>
      <c r="J199" s="360"/>
      <c r="K199" s="361"/>
      <c r="L199" s="362"/>
    </row>
    <row r="200" spans="2:12" ht="13.8">
      <c r="B200" s="363"/>
      <c r="C200" s="364"/>
      <c r="D200" s="369"/>
      <c r="E200" s="367"/>
      <c r="F200" s="358"/>
      <c r="G200" s="368"/>
      <c r="H200" s="366"/>
      <c r="I200" s="360"/>
      <c r="J200" s="360"/>
      <c r="K200" s="361"/>
      <c r="L200" s="362"/>
    </row>
    <row r="201" spans="2:12" ht="13.8">
      <c r="B201" s="363"/>
      <c r="C201" s="364"/>
      <c r="D201" s="369"/>
      <c r="E201" s="367"/>
      <c r="F201" s="358"/>
      <c r="G201" s="368"/>
      <c r="H201" s="366"/>
      <c r="I201" s="360"/>
      <c r="J201" s="360"/>
      <c r="K201" s="361"/>
      <c r="L201" s="362"/>
    </row>
    <row r="202" spans="2:12" ht="13.8">
      <c r="B202" s="363"/>
      <c r="C202" s="364"/>
      <c r="D202" s="369"/>
      <c r="E202" s="367"/>
      <c r="F202" s="358"/>
      <c r="G202" s="368"/>
      <c r="H202" s="366"/>
      <c r="I202" s="360"/>
      <c r="J202" s="360"/>
      <c r="K202" s="361"/>
      <c r="L202" s="362"/>
    </row>
    <row r="203" spans="2:12" ht="13.8">
      <c r="B203" s="363"/>
      <c r="C203" s="364"/>
      <c r="D203" s="369"/>
      <c r="E203" s="367"/>
      <c r="F203" s="358"/>
      <c r="G203" s="368"/>
      <c r="H203" s="366"/>
      <c r="I203" s="360"/>
      <c r="J203" s="360"/>
      <c r="K203" s="361"/>
      <c r="L203" s="362"/>
    </row>
    <row r="204" spans="2:12" ht="13.8">
      <c r="B204" s="363"/>
      <c r="C204" s="364"/>
      <c r="D204" s="369"/>
      <c r="E204" s="367"/>
      <c r="F204" s="358"/>
      <c r="G204" s="368"/>
      <c r="H204" s="366"/>
      <c r="I204" s="360"/>
      <c r="J204" s="360"/>
      <c r="K204" s="361"/>
      <c r="L204" s="362"/>
    </row>
    <row r="205" spans="2:12" ht="13.8">
      <c r="B205" s="363"/>
      <c r="C205" s="364"/>
      <c r="D205" s="369"/>
      <c r="E205" s="367"/>
      <c r="F205" s="358"/>
      <c r="G205" s="368"/>
      <c r="H205" s="366"/>
      <c r="I205" s="360"/>
      <c r="J205" s="360"/>
      <c r="K205" s="361"/>
      <c r="L205" s="362"/>
    </row>
    <row r="206" spans="2:12" ht="13.8">
      <c r="B206" s="363"/>
      <c r="C206" s="364"/>
      <c r="D206" s="369"/>
      <c r="E206" s="367"/>
      <c r="F206" s="358"/>
      <c r="G206" s="368"/>
      <c r="H206" s="366"/>
      <c r="I206" s="360"/>
      <c r="J206" s="360"/>
      <c r="K206" s="361"/>
      <c r="L206" s="362"/>
    </row>
    <row r="207" spans="2:12" ht="13.8">
      <c r="B207" s="363"/>
      <c r="C207" s="364"/>
      <c r="D207" s="369"/>
      <c r="E207" s="367"/>
      <c r="F207" s="358"/>
      <c r="G207" s="368"/>
      <c r="H207" s="366"/>
      <c r="I207" s="360"/>
      <c r="J207" s="360"/>
      <c r="K207" s="361"/>
      <c r="L207" s="362"/>
    </row>
    <row r="208" spans="2:12" ht="13.8">
      <c r="B208" s="363"/>
      <c r="C208" s="364"/>
      <c r="D208" s="369"/>
      <c r="E208" s="367"/>
      <c r="F208" s="358"/>
      <c r="G208" s="368"/>
      <c r="H208" s="366"/>
      <c r="I208" s="360"/>
      <c r="J208" s="360"/>
      <c r="K208" s="361"/>
      <c r="L208" s="362"/>
    </row>
    <row r="209" spans="2:12" ht="13.8">
      <c r="B209" s="363"/>
      <c r="C209" s="364"/>
      <c r="D209" s="364"/>
      <c r="E209" s="367"/>
      <c r="F209" s="358"/>
      <c r="G209" s="368"/>
      <c r="H209" s="366"/>
      <c r="I209" s="360"/>
      <c r="J209" s="360"/>
      <c r="K209" s="361"/>
      <c r="L209" s="362"/>
    </row>
    <row r="210" spans="2:12" ht="13.8">
      <c r="B210" s="363"/>
      <c r="C210" s="364"/>
      <c r="D210" s="365"/>
      <c r="E210" s="367"/>
      <c r="F210" s="358"/>
      <c r="G210" s="368"/>
      <c r="H210" s="366"/>
      <c r="I210" s="360"/>
      <c r="J210" s="360"/>
      <c r="K210" s="361"/>
      <c r="L210" s="362"/>
    </row>
    <row r="211" spans="2:12" ht="13.8">
      <c r="B211" s="363"/>
      <c r="C211" s="364"/>
      <c r="D211" s="369"/>
      <c r="E211" s="367"/>
      <c r="F211" s="358"/>
      <c r="G211" s="368"/>
      <c r="H211" s="366"/>
      <c r="I211" s="360"/>
      <c r="J211" s="360"/>
      <c r="K211" s="361"/>
      <c r="L211" s="362"/>
    </row>
    <row r="212" spans="2:12" ht="13.8">
      <c r="B212" s="363"/>
      <c r="C212" s="364"/>
      <c r="D212" s="369"/>
      <c r="E212" s="367"/>
      <c r="F212" s="358"/>
      <c r="G212" s="368"/>
      <c r="H212" s="366"/>
      <c r="I212" s="360"/>
      <c r="J212" s="360"/>
      <c r="K212" s="361"/>
      <c r="L212" s="362"/>
    </row>
    <row r="213" spans="2:12" ht="13.8">
      <c r="B213" s="363"/>
      <c r="C213" s="364"/>
      <c r="D213" s="369"/>
      <c r="E213" s="367"/>
      <c r="F213" s="358"/>
      <c r="G213" s="368"/>
      <c r="H213" s="366"/>
      <c r="I213" s="360"/>
      <c r="J213" s="360"/>
      <c r="K213" s="361"/>
      <c r="L213" s="362"/>
    </row>
    <row r="214" spans="2:12" ht="13.8">
      <c r="B214" s="363"/>
      <c r="C214" s="364"/>
      <c r="D214" s="369"/>
      <c r="E214" s="367"/>
      <c r="F214" s="358"/>
      <c r="G214" s="368"/>
      <c r="H214" s="366"/>
      <c r="I214" s="360"/>
      <c r="J214" s="360"/>
      <c r="K214" s="361"/>
      <c r="L214" s="362"/>
    </row>
    <row r="215" spans="2:12" ht="13.8">
      <c r="B215" s="363"/>
      <c r="C215" s="364"/>
      <c r="D215" s="369"/>
      <c r="E215" s="367"/>
      <c r="F215" s="358"/>
      <c r="G215" s="368"/>
      <c r="H215" s="366"/>
      <c r="I215" s="360"/>
      <c r="J215" s="360"/>
      <c r="K215" s="361"/>
      <c r="L215" s="362"/>
    </row>
    <row r="216" spans="2:12" ht="13.8">
      <c r="B216" s="363"/>
      <c r="C216" s="364"/>
      <c r="D216" s="369"/>
      <c r="E216" s="367"/>
      <c r="F216" s="358"/>
      <c r="G216" s="368"/>
      <c r="H216" s="366"/>
      <c r="I216" s="360"/>
      <c r="J216" s="360"/>
      <c r="K216" s="361"/>
      <c r="L216" s="362"/>
    </row>
    <row r="217" spans="2:12" ht="13.8">
      <c r="B217" s="363"/>
      <c r="C217" s="364"/>
      <c r="D217" s="369"/>
      <c r="E217" s="367"/>
      <c r="F217" s="358"/>
      <c r="G217" s="368"/>
      <c r="H217" s="366"/>
      <c r="I217" s="360"/>
      <c r="J217" s="360"/>
      <c r="K217" s="361"/>
      <c r="L217" s="362"/>
    </row>
    <row r="218" spans="2:12" ht="13.8">
      <c r="B218" s="363"/>
      <c r="C218" s="364"/>
      <c r="D218" s="369"/>
      <c r="E218" s="367"/>
      <c r="F218" s="358"/>
      <c r="G218" s="368"/>
      <c r="H218" s="366"/>
      <c r="I218" s="360"/>
      <c r="J218" s="360"/>
      <c r="K218" s="361"/>
      <c r="L218" s="362"/>
    </row>
    <row r="219" spans="2:12" ht="13.8">
      <c r="B219" s="363"/>
      <c r="C219" s="364"/>
      <c r="D219" s="369"/>
      <c r="E219" s="367"/>
      <c r="F219" s="358"/>
      <c r="G219" s="368"/>
      <c r="H219" s="366"/>
      <c r="I219" s="360"/>
      <c r="J219" s="360"/>
      <c r="K219" s="361"/>
      <c r="L219" s="362"/>
    </row>
    <row r="220" spans="2:12" ht="13.8">
      <c r="B220" s="363"/>
      <c r="C220" s="364"/>
      <c r="D220" s="369"/>
      <c r="E220" s="367"/>
      <c r="F220" s="358"/>
      <c r="G220" s="368"/>
      <c r="H220" s="366"/>
      <c r="I220" s="360"/>
      <c r="J220" s="360"/>
      <c r="K220" s="361"/>
      <c r="L220" s="362"/>
    </row>
    <row r="221" spans="2:12" ht="13.8">
      <c r="B221" s="363"/>
      <c r="C221" s="364"/>
      <c r="D221" s="369"/>
      <c r="E221" s="367"/>
      <c r="F221" s="358"/>
      <c r="G221" s="368"/>
      <c r="H221" s="366"/>
      <c r="I221" s="360"/>
      <c r="J221" s="360"/>
      <c r="K221" s="361"/>
      <c r="L221" s="362"/>
    </row>
    <row r="222" spans="2:12" ht="13.8">
      <c r="B222" s="363"/>
      <c r="C222" s="364"/>
      <c r="D222" s="369"/>
      <c r="E222" s="367"/>
      <c r="F222" s="358"/>
      <c r="G222" s="368"/>
      <c r="H222" s="366"/>
      <c r="I222" s="360"/>
      <c r="J222" s="360"/>
      <c r="K222" s="361"/>
      <c r="L222" s="362"/>
    </row>
    <row r="223" spans="2:12" ht="13.8">
      <c r="B223" s="363"/>
      <c r="C223" s="364"/>
      <c r="D223" s="369"/>
      <c r="E223" s="367"/>
      <c r="F223" s="358"/>
      <c r="G223" s="368"/>
      <c r="H223" s="366"/>
      <c r="I223" s="360"/>
      <c r="J223" s="360"/>
      <c r="K223" s="361"/>
      <c r="L223" s="362"/>
    </row>
    <row r="224" spans="2:12" ht="13.8">
      <c r="B224" s="363"/>
      <c r="C224" s="364"/>
      <c r="D224" s="369"/>
      <c r="E224" s="367"/>
      <c r="F224" s="358"/>
      <c r="G224" s="368"/>
      <c r="H224" s="366"/>
      <c r="I224" s="360"/>
      <c r="J224" s="360"/>
      <c r="K224" s="361"/>
      <c r="L224" s="362"/>
    </row>
    <row r="225" spans="2:12" ht="13.8">
      <c r="B225" s="363"/>
      <c r="C225" s="364"/>
      <c r="D225" s="364"/>
      <c r="E225" s="367"/>
      <c r="F225" s="358"/>
      <c r="G225" s="368"/>
      <c r="H225" s="366"/>
      <c r="I225" s="360"/>
      <c r="J225" s="360"/>
      <c r="K225" s="361"/>
      <c r="L225" s="362"/>
    </row>
    <row r="226" spans="2:12" ht="13.8">
      <c r="B226" s="363"/>
      <c r="C226" s="364"/>
      <c r="D226" s="365"/>
      <c r="E226" s="367"/>
      <c r="F226" s="358"/>
      <c r="G226" s="368"/>
      <c r="H226" s="366"/>
      <c r="I226" s="360"/>
      <c r="J226" s="360"/>
      <c r="K226" s="361"/>
      <c r="L226" s="362"/>
    </row>
    <row r="227" spans="2:12" ht="13.8">
      <c r="B227" s="363"/>
      <c r="C227" s="364"/>
      <c r="D227" s="369"/>
      <c r="E227" s="367"/>
      <c r="F227" s="358"/>
      <c r="G227" s="368"/>
      <c r="H227" s="366"/>
      <c r="I227" s="360"/>
      <c r="J227" s="360"/>
      <c r="K227" s="361"/>
      <c r="L227" s="362"/>
    </row>
    <row r="228" spans="2:12" ht="13.8">
      <c r="B228" s="363"/>
      <c r="C228" s="364"/>
      <c r="D228" s="369"/>
      <c r="E228" s="367"/>
      <c r="F228" s="358"/>
      <c r="G228" s="368"/>
      <c r="H228" s="366"/>
      <c r="I228" s="360"/>
      <c r="J228" s="360"/>
      <c r="K228" s="361"/>
      <c r="L228" s="362"/>
    </row>
    <row r="229" spans="2:12" ht="13.8">
      <c r="B229" s="363"/>
      <c r="C229" s="364"/>
      <c r="D229" s="369"/>
      <c r="E229" s="367"/>
      <c r="F229" s="358"/>
      <c r="G229" s="368"/>
      <c r="H229" s="366"/>
      <c r="I229" s="360"/>
      <c r="J229" s="360"/>
      <c r="K229" s="361"/>
      <c r="L229" s="362"/>
    </row>
    <row r="230" spans="2:12" ht="13.8">
      <c r="B230" s="363"/>
      <c r="C230" s="364"/>
      <c r="D230" s="369"/>
      <c r="E230" s="367"/>
      <c r="F230" s="358"/>
      <c r="G230" s="368"/>
      <c r="H230" s="366"/>
      <c r="I230" s="360"/>
      <c r="J230" s="360"/>
      <c r="K230" s="361"/>
      <c r="L230" s="362"/>
    </row>
    <row r="231" spans="2:12" ht="13.8">
      <c r="B231" s="363"/>
      <c r="C231" s="364"/>
      <c r="D231" s="369"/>
      <c r="E231" s="367"/>
      <c r="F231" s="358"/>
      <c r="G231" s="368"/>
      <c r="H231" s="366"/>
      <c r="I231" s="360"/>
      <c r="J231" s="360"/>
      <c r="K231" s="361"/>
      <c r="L231" s="362"/>
    </row>
    <row r="232" spans="2:12" ht="13.8">
      <c r="B232" s="363"/>
      <c r="C232" s="364"/>
      <c r="D232" s="369"/>
      <c r="E232" s="367"/>
      <c r="F232" s="358"/>
      <c r="G232" s="368"/>
      <c r="H232" s="366"/>
      <c r="I232" s="360"/>
      <c r="J232" s="360"/>
      <c r="K232" s="361"/>
      <c r="L232" s="362"/>
    </row>
    <row r="233" spans="2:12" ht="13.8">
      <c r="B233" s="363"/>
      <c r="C233" s="364"/>
      <c r="D233" s="369"/>
      <c r="E233" s="367"/>
      <c r="F233" s="358"/>
      <c r="G233" s="368"/>
      <c r="H233" s="366"/>
      <c r="I233" s="360"/>
      <c r="J233" s="360"/>
      <c r="K233" s="361"/>
      <c r="L233" s="362"/>
    </row>
    <row r="234" spans="2:12" ht="13.8">
      <c r="B234" s="363"/>
      <c r="C234" s="364"/>
      <c r="D234" s="369"/>
      <c r="E234" s="367"/>
      <c r="F234" s="358"/>
      <c r="G234" s="368"/>
      <c r="H234" s="366"/>
      <c r="I234" s="360"/>
      <c r="J234" s="360"/>
      <c r="K234" s="361"/>
      <c r="L234" s="362"/>
    </row>
    <row r="235" spans="2:12" ht="13.8">
      <c r="B235" s="363"/>
      <c r="C235" s="364"/>
      <c r="D235" s="369"/>
      <c r="E235" s="367"/>
      <c r="F235" s="358"/>
      <c r="G235" s="368"/>
      <c r="H235" s="366"/>
      <c r="I235" s="360"/>
      <c r="J235" s="360"/>
      <c r="K235" s="361"/>
      <c r="L235" s="362"/>
    </row>
    <row r="236" spans="2:12" ht="13.8">
      <c r="B236" s="363"/>
      <c r="C236" s="364"/>
      <c r="D236" s="369"/>
      <c r="E236" s="367"/>
      <c r="F236" s="358"/>
      <c r="G236" s="368"/>
      <c r="H236" s="366"/>
      <c r="I236" s="360"/>
      <c r="J236" s="360"/>
      <c r="K236" s="361"/>
      <c r="L236" s="362"/>
    </row>
    <row r="237" spans="2:12" ht="13.8">
      <c r="B237" s="363"/>
      <c r="C237" s="364"/>
      <c r="D237" s="369"/>
      <c r="E237" s="367"/>
      <c r="F237" s="358"/>
      <c r="G237" s="368"/>
      <c r="H237" s="366"/>
      <c r="I237" s="360"/>
      <c r="J237" s="360"/>
      <c r="K237" s="361"/>
      <c r="L237" s="362"/>
    </row>
    <row r="238" spans="2:12" ht="13.8">
      <c r="B238" s="363"/>
      <c r="C238" s="364"/>
      <c r="D238" s="369"/>
      <c r="E238" s="367"/>
      <c r="F238" s="358"/>
      <c r="G238" s="368"/>
      <c r="H238" s="366"/>
      <c r="I238" s="360"/>
      <c r="J238" s="360"/>
      <c r="K238" s="361"/>
      <c r="L238" s="362"/>
    </row>
    <row r="239" spans="2:12" ht="13.8">
      <c r="B239" s="363"/>
      <c r="C239" s="364"/>
      <c r="D239" s="369"/>
      <c r="E239" s="367"/>
      <c r="F239" s="358"/>
      <c r="G239" s="368"/>
      <c r="H239" s="366"/>
      <c r="I239" s="360"/>
      <c r="J239" s="360"/>
      <c r="K239" s="361"/>
      <c r="L239" s="362"/>
    </row>
    <row r="240" spans="2:12" ht="13.8">
      <c r="B240" s="363"/>
      <c r="C240" s="364"/>
      <c r="D240" s="369"/>
      <c r="E240" s="367"/>
      <c r="F240" s="358"/>
      <c r="G240" s="368"/>
      <c r="H240" s="366"/>
      <c r="I240" s="360"/>
      <c r="J240" s="360"/>
      <c r="K240" s="361"/>
      <c r="L240" s="362"/>
    </row>
    <row r="241" spans="2:12" ht="13.8">
      <c r="B241" s="363"/>
      <c r="C241" s="364"/>
      <c r="D241" s="369"/>
      <c r="E241" s="367"/>
      <c r="F241" s="358"/>
      <c r="G241" s="368"/>
      <c r="H241" s="366"/>
      <c r="I241" s="360"/>
      <c r="J241" s="360"/>
      <c r="K241" s="361"/>
      <c r="L241" s="362"/>
    </row>
    <row r="242" spans="2:12" ht="13.8">
      <c r="B242" s="363"/>
      <c r="C242" s="364"/>
      <c r="D242" s="369"/>
      <c r="E242" s="367"/>
      <c r="F242" s="358"/>
      <c r="G242" s="368"/>
      <c r="H242" s="366"/>
      <c r="I242" s="360"/>
      <c r="J242" s="360"/>
      <c r="K242" s="361"/>
      <c r="L242" s="362"/>
    </row>
    <row r="243" spans="2:12" ht="13.8">
      <c r="B243" s="363"/>
      <c r="C243" s="364"/>
      <c r="D243" s="369"/>
      <c r="E243" s="367"/>
      <c r="F243" s="358"/>
      <c r="G243" s="368"/>
      <c r="H243" s="366"/>
      <c r="I243" s="360"/>
      <c r="J243" s="360"/>
      <c r="K243" s="361"/>
      <c r="L243" s="362"/>
    </row>
    <row r="244" spans="2:12" ht="13.8">
      <c r="B244" s="363"/>
      <c r="C244" s="364"/>
      <c r="D244" s="369"/>
      <c r="E244" s="367"/>
      <c r="F244" s="358"/>
      <c r="G244" s="368"/>
      <c r="H244" s="366"/>
      <c r="I244" s="360"/>
      <c r="J244" s="360"/>
      <c r="K244" s="361"/>
      <c r="L244" s="362"/>
    </row>
    <row r="245" spans="2:12" ht="13.8">
      <c r="B245" s="363"/>
      <c r="C245" s="364"/>
      <c r="D245" s="364"/>
      <c r="E245" s="367"/>
      <c r="F245" s="358"/>
      <c r="G245" s="368"/>
      <c r="H245" s="366"/>
      <c r="I245" s="360"/>
      <c r="J245" s="360"/>
      <c r="K245" s="361"/>
      <c r="L245" s="362"/>
    </row>
    <row r="246" spans="2:12" ht="13.8">
      <c r="B246" s="363"/>
      <c r="C246" s="364"/>
      <c r="D246" s="365"/>
      <c r="E246" s="367"/>
      <c r="F246" s="358"/>
      <c r="G246" s="368"/>
      <c r="H246" s="366"/>
      <c r="I246" s="360"/>
      <c r="J246" s="360"/>
      <c r="K246" s="361"/>
      <c r="L246" s="362"/>
    </row>
    <row r="247" spans="2:12" ht="13.8">
      <c r="B247" s="363"/>
      <c r="C247" s="364"/>
      <c r="D247" s="369"/>
      <c r="E247" s="367"/>
      <c r="F247" s="358"/>
      <c r="G247" s="368"/>
      <c r="H247" s="366"/>
      <c r="I247" s="360"/>
      <c r="J247" s="360"/>
      <c r="K247" s="361"/>
      <c r="L247" s="362"/>
    </row>
    <row r="248" spans="2:12" ht="13.8">
      <c r="B248" s="363"/>
      <c r="C248" s="364"/>
      <c r="D248" s="369"/>
      <c r="E248" s="367"/>
      <c r="F248" s="358"/>
      <c r="G248" s="368"/>
      <c r="H248" s="366"/>
      <c r="I248" s="360"/>
      <c r="J248" s="360"/>
      <c r="K248" s="361"/>
      <c r="L248" s="362"/>
    </row>
    <row r="249" spans="2:12" ht="13.8">
      <c r="B249" s="363"/>
      <c r="C249" s="364"/>
      <c r="D249" s="369"/>
      <c r="E249" s="367"/>
      <c r="F249" s="358"/>
      <c r="G249" s="368"/>
      <c r="H249" s="366"/>
      <c r="I249" s="360"/>
      <c r="J249" s="360"/>
      <c r="K249" s="361"/>
      <c r="L249" s="362"/>
    </row>
    <row r="250" spans="2:12" ht="13.8">
      <c r="B250" s="363"/>
      <c r="C250" s="364"/>
      <c r="D250" s="369"/>
      <c r="E250" s="367"/>
      <c r="F250" s="358"/>
      <c r="G250" s="368"/>
      <c r="H250" s="366"/>
      <c r="I250" s="360"/>
      <c r="J250" s="360"/>
      <c r="K250" s="361"/>
      <c r="L250" s="362"/>
    </row>
    <row r="251" spans="2:12" ht="13.8">
      <c r="B251" s="363"/>
      <c r="C251" s="364"/>
      <c r="D251" s="369"/>
      <c r="E251" s="367"/>
      <c r="F251" s="358"/>
      <c r="G251" s="368"/>
      <c r="H251" s="366"/>
      <c r="I251" s="360"/>
      <c r="J251" s="360"/>
      <c r="K251" s="361"/>
      <c r="L251" s="362"/>
    </row>
    <row r="252" spans="2:12" ht="13.8">
      <c r="B252" s="363"/>
      <c r="C252" s="364"/>
      <c r="D252" s="369"/>
      <c r="E252" s="367"/>
      <c r="F252" s="358"/>
      <c r="G252" s="368"/>
      <c r="H252" s="366"/>
      <c r="I252" s="360"/>
      <c r="J252" s="360"/>
      <c r="K252" s="361"/>
      <c r="L252" s="362"/>
    </row>
    <row r="253" spans="2:12" ht="13.8">
      <c r="B253" s="363"/>
      <c r="C253" s="364"/>
      <c r="D253" s="369"/>
      <c r="E253" s="367"/>
      <c r="F253" s="358"/>
      <c r="G253" s="368"/>
      <c r="H253" s="366"/>
      <c r="I253" s="360"/>
      <c r="J253" s="360"/>
      <c r="K253" s="361"/>
      <c r="L253" s="362"/>
    </row>
    <row r="254" spans="2:12" ht="13.8">
      <c r="B254" s="363"/>
      <c r="C254" s="364"/>
      <c r="D254" s="369"/>
      <c r="E254" s="367"/>
      <c r="F254" s="358"/>
      <c r="G254" s="368"/>
      <c r="H254" s="366"/>
      <c r="I254" s="360"/>
      <c r="J254" s="360"/>
      <c r="K254" s="361"/>
      <c r="L254" s="362"/>
    </row>
    <row r="255" spans="2:12" ht="13.8">
      <c r="B255" s="363"/>
      <c r="C255" s="364"/>
      <c r="D255" s="369"/>
      <c r="E255" s="367"/>
      <c r="F255" s="358"/>
      <c r="G255" s="368"/>
      <c r="H255" s="366"/>
      <c r="I255" s="360"/>
      <c r="J255" s="360"/>
      <c r="K255" s="361"/>
      <c r="L255" s="362"/>
    </row>
    <row r="256" spans="2:12" ht="13.8">
      <c r="B256" s="363"/>
      <c r="C256" s="364"/>
      <c r="D256" s="369"/>
      <c r="E256" s="367"/>
      <c r="F256" s="358"/>
      <c r="G256" s="368"/>
      <c r="H256" s="366"/>
      <c r="I256" s="360"/>
      <c r="J256" s="360"/>
      <c r="K256" s="361"/>
      <c r="L256" s="362"/>
    </row>
    <row r="257" spans="2:12" ht="13.8">
      <c r="B257" s="363"/>
      <c r="C257" s="371"/>
      <c r="D257" s="369"/>
      <c r="E257" s="367"/>
      <c r="F257" s="358"/>
      <c r="G257" s="368"/>
      <c r="H257" s="366"/>
      <c r="I257" s="360"/>
      <c r="J257" s="360"/>
      <c r="K257" s="361"/>
      <c r="L257" s="362"/>
    </row>
    <row r="258" spans="2:12" ht="13.8">
      <c r="B258" s="363"/>
      <c r="C258" s="364"/>
      <c r="D258" s="369"/>
      <c r="E258" s="367"/>
      <c r="F258" s="358"/>
      <c r="G258" s="368"/>
      <c r="H258" s="366"/>
      <c r="I258" s="360"/>
      <c r="J258" s="360"/>
      <c r="K258" s="361"/>
      <c r="L258" s="362"/>
    </row>
    <row r="259" spans="2:12" ht="13.8">
      <c r="B259" s="363"/>
      <c r="C259" s="364"/>
      <c r="D259" s="365"/>
      <c r="E259" s="367"/>
      <c r="F259" s="358"/>
      <c r="G259" s="368"/>
      <c r="H259" s="366"/>
      <c r="I259" s="360"/>
      <c r="J259" s="360"/>
      <c r="K259" s="361"/>
      <c r="L259" s="362"/>
    </row>
    <row r="260" spans="2:12" ht="13.8">
      <c r="B260" s="363"/>
      <c r="C260" s="364"/>
      <c r="D260" s="369"/>
      <c r="E260" s="367"/>
      <c r="F260" s="358"/>
      <c r="G260" s="368"/>
      <c r="H260" s="366"/>
      <c r="I260" s="360"/>
      <c r="J260" s="360"/>
      <c r="K260" s="361"/>
      <c r="L260" s="362"/>
    </row>
    <row r="261" spans="2:12" ht="13.8">
      <c r="B261" s="363"/>
      <c r="C261" s="364"/>
      <c r="D261" s="369"/>
      <c r="E261" s="367"/>
      <c r="F261" s="358"/>
      <c r="G261" s="368"/>
      <c r="H261" s="366"/>
      <c r="I261" s="360"/>
      <c r="J261" s="360"/>
      <c r="K261" s="361"/>
      <c r="L261" s="362"/>
    </row>
    <row r="262" spans="2:12" ht="13.8">
      <c r="B262" s="363"/>
      <c r="C262" s="364"/>
      <c r="D262" s="369"/>
      <c r="E262" s="367"/>
      <c r="F262" s="358"/>
      <c r="G262" s="368"/>
      <c r="H262" s="366"/>
      <c r="I262" s="360"/>
      <c r="J262" s="360"/>
      <c r="K262" s="361"/>
      <c r="L262" s="362"/>
    </row>
    <row r="263" spans="2:12" ht="13.8">
      <c r="B263" s="363"/>
      <c r="C263" s="364"/>
      <c r="D263" s="369"/>
      <c r="E263" s="367"/>
      <c r="F263" s="358"/>
      <c r="G263" s="368"/>
      <c r="H263" s="366"/>
      <c r="I263" s="360"/>
      <c r="J263" s="360"/>
      <c r="K263" s="361"/>
      <c r="L263" s="362"/>
    </row>
    <row r="264" spans="2:12" ht="13.8">
      <c r="B264" s="363"/>
      <c r="C264" s="364"/>
      <c r="D264" s="369"/>
      <c r="E264" s="367"/>
      <c r="F264" s="358"/>
      <c r="G264" s="368"/>
      <c r="H264" s="366"/>
      <c r="I264" s="360"/>
      <c r="J264" s="360"/>
      <c r="K264" s="361"/>
      <c r="L264" s="362"/>
    </row>
    <row r="265" spans="2:12" ht="13.8">
      <c r="B265" s="363"/>
      <c r="C265" s="364"/>
      <c r="D265" s="369"/>
      <c r="E265" s="367"/>
      <c r="F265" s="358"/>
      <c r="G265" s="368"/>
      <c r="H265" s="366"/>
      <c r="I265" s="360"/>
      <c r="J265" s="360"/>
      <c r="K265" s="361"/>
      <c r="L265" s="362"/>
    </row>
    <row r="266" spans="2:12" ht="13.8">
      <c r="B266" s="363"/>
      <c r="C266" s="364"/>
      <c r="D266" s="369"/>
      <c r="E266" s="367"/>
      <c r="F266" s="358"/>
      <c r="G266" s="368"/>
      <c r="H266" s="366"/>
      <c r="I266" s="360"/>
      <c r="J266" s="360"/>
      <c r="K266" s="361"/>
      <c r="L266" s="362"/>
    </row>
    <row r="267" spans="2:12" ht="13.8">
      <c r="B267" s="363"/>
      <c r="C267" s="364"/>
      <c r="D267" s="369"/>
      <c r="E267" s="367"/>
      <c r="F267" s="358"/>
      <c r="G267" s="368"/>
      <c r="H267" s="366"/>
      <c r="I267" s="360"/>
      <c r="J267" s="360"/>
      <c r="K267" s="361"/>
      <c r="L267" s="362"/>
    </row>
    <row r="268" spans="2:12" ht="13.8">
      <c r="B268" s="363"/>
      <c r="C268" s="364"/>
      <c r="D268" s="369"/>
      <c r="E268" s="367"/>
      <c r="F268" s="358"/>
      <c r="G268" s="368"/>
      <c r="H268" s="366"/>
      <c r="I268" s="360"/>
      <c r="J268" s="360"/>
      <c r="K268" s="361"/>
      <c r="L268" s="362"/>
    </row>
    <row r="269" spans="2:12" ht="13.8">
      <c r="B269" s="363"/>
      <c r="C269" s="364"/>
      <c r="D269" s="369"/>
      <c r="E269" s="367"/>
      <c r="F269" s="358"/>
      <c r="G269" s="368"/>
      <c r="H269" s="366"/>
      <c r="I269" s="360"/>
      <c r="J269" s="360"/>
      <c r="K269" s="361"/>
      <c r="L269" s="362"/>
    </row>
    <row r="270" spans="2:12" ht="13.8">
      <c r="B270" s="363"/>
      <c r="C270" s="364"/>
      <c r="D270" s="365"/>
      <c r="E270" s="367"/>
      <c r="F270" s="358"/>
      <c r="G270" s="368"/>
      <c r="H270" s="366"/>
      <c r="I270" s="360"/>
      <c r="J270" s="360"/>
      <c r="K270" s="361"/>
      <c r="L270" s="362"/>
    </row>
    <row r="271" spans="2:12" ht="13.8">
      <c r="B271" s="363"/>
      <c r="C271" s="364"/>
      <c r="D271" s="369"/>
      <c r="E271" s="367"/>
      <c r="F271" s="358"/>
      <c r="G271" s="368"/>
      <c r="H271" s="366"/>
      <c r="I271" s="360"/>
      <c r="J271" s="360"/>
      <c r="K271" s="361"/>
      <c r="L271" s="362"/>
    </row>
    <row r="272" spans="2:12" ht="13.8">
      <c r="B272" s="363"/>
      <c r="C272" s="364"/>
      <c r="D272" s="369"/>
      <c r="E272" s="367"/>
      <c r="F272" s="358"/>
      <c r="G272" s="368"/>
      <c r="H272" s="366"/>
      <c r="I272" s="360"/>
      <c r="J272" s="360"/>
      <c r="K272" s="361"/>
      <c r="L272" s="362"/>
    </row>
    <row r="273" spans="2:12" ht="13.8">
      <c r="B273" s="363"/>
      <c r="C273" s="364"/>
      <c r="D273" s="369"/>
      <c r="E273" s="367"/>
      <c r="F273" s="358"/>
      <c r="G273" s="368"/>
      <c r="H273" s="366"/>
      <c r="I273" s="360"/>
      <c r="J273" s="360"/>
      <c r="K273" s="361"/>
      <c r="L273" s="362"/>
    </row>
    <row r="274" spans="2:12" ht="13.8">
      <c r="B274" s="363"/>
      <c r="C274" s="364"/>
      <c r="D274" s="369"/>
      <c r="E274" s="367"/>
      <c r="F274" s="358"/>
      <c r="G274" s="368"/>
      <c r="H274" s="366"/>
      <c r="I274" s="360"/>
      <c r="J274" s="360"/>
      <c r="K274" s="361"/>
      <c r="L274" s="362"/>
    </row>
    <row r="275" spans="2:12" ht="13.8">
      <c r="B275" s="363"/>
      <c r="C275" s="364"/>
      <c r="D275" s="369"/>
      <c r="E275" s="367"/>
      <c r="F275" s="358"/>
      <c r="G275" s="368"/>
      <c r="H275" s="366"/>
      <c r="I275" s="360"/>
      <c r="J275" s="360"/>
      <c r="K275" s="361"/>
      <c r="L275" s="362"/>
    </row>
    <row r="276" spans="2:12" ht="13.8">
      <c r="B276" s="363"/>
      <c r="C276" s="364"/>
      <c r="D276" s="369"/>
      <c r="E276" s="367"/>
      <c r="F276" s="358"/>
      <c r="G276" s="368"/>
      <c r="H276" s="366"/>
      <c r="I276" s="360"/>
      <c r="J276" s="360"/>
      <c r="K276" s="361"/>
      <c r="L276" s="362"/>
    </row>
    <row r="277" spans="2:12" ht="13.8">
      <c r="B277" s="363"/>
      <c r="C277" s="364"/>
      <c r="D277" s="369"/>
      <c r="E277" s="367"/>
      <c r="F277" s="358"/>
      <c r="G277" s="368"/>
      <c r="H277" s="366"/>
      <c r="I277" s="360"/>
      <c r="J277" s="360"/>
      <c r="K277" s="361"/>
      <c r="L277" s="362"/>
    </row>
    <row r="278" spans="2:12" ht="13.8">
      <c r="B278" s="363"/>
      <c r="C278" s="364"/>
      <c r="D278" s="369"/>
      <c r="E278" s="367"/>
      <c r="F278" s="358"/>
      <c r="G278" s="368"/>
      <c r="H278" s="366"/>
      <c r="I278" s="360"/>
      <c r="J278" s="360"/>
      <c r="K278" s="361"/>
      <c r="L278" s="362"/>
    </row>
    <row r="279" spans="2:12" ht="13.8">
      <c r="B279" s="363"/>
      <c r="C279" s="364"/>
      <c r="D279" s="369"/>
      <c r="E279" s="367"/>
      <c r="F279" s="358"/>
      <c r="G279" s="368"/>
      <c r="H279" s="366"/>
      <c r="I279" s="360"/>
      <c r="J279" s="360"/>
      <c r="K279" s="361"/>
      <c r="L279" s="362"/>
    </row>
    <row r="280" spans="2:12" ht="13.8">
      <c r="B280" s="363"/>
      <c r="C280" s="364"/>
      <c r="D280" s="369"/>
      <c r="E280" s="367"/>
      <c r="F280" s="358"/>
      <c r="G280" s="368"/>
      <c r="H280" s="366"/>
      <c r="I280" s="360"/>
      <c r="J280" s="360"/>
      <c r="K280" s="361"/>
      <c r="L280" s="362"/>
    </row>
    <row r="281" spans="2:12" ht="13.8">
      <c r="B281" s="363"/>
      <c r="C281" s="364"/>
      <c r="D281" s="369"/>
      <c r="E281" s="367"/>
      <c r="F281" s="358"/>
      <c r="G281" s="368"/>
      <c r="H281" s="366"/>
      <c r="I281" s="360"/>
      <c r="J281" s="360"/>
      <c r="K281" s="361"/>
      <c r="L281" s="362"/>
    </row>
    <row r="282" spans="2:12" ht="13.8">
      <c r="B282" s="363"/>
      <c r="C282" s="364"/>
      <c r="D282" s="369"/>
      <c r="E282" s="367"/>
      <c r="F282" s="358"/>
      <c r="G282" s="368"/>
      <c r="H282" s="366"/>
      <c r="I282" s="360"/>
      <c r="J282" s="360"/>
      <c r="K282" s="361"/>
      <c r="L282" s="362"/>
    </row>
    <row r="283" spans="2:12" ht="13.8">
      <c r="B283" s="363"/>
      <c r="C283" s="364"/>
      <c r="D283" s="369"/>
      <c r="E283" s="367"/>
      <c r="F283" s="358"/>
      <c r="G283" s="368"/>
      <c r="H283" s="366"/>
      <c r="I283" s="360"/>
      <c r="J283" s="360"/>
      <c r="K283" s="361"/>
      <c r="L283" s="362"/>
    </row>
    <row r="284" spans="2:12" ht="13.8">
      <c r="B284" s="363"/>
      <c r="C284" s="364"/>
      <c r="D284" s="369"/>
      <c r="E284" s="367"/>
      <c r="F284" s="358"/>
      <c r="G284" s="368"/>
      <c r="H284" s="366"/>
      <c r="I284" s="360"/>
      <c r="J284" s="360"/>
      <c r="K284" s="361"/>
      <c r="L284" s="362"/>
    </row>
    <row r="285" spans="2:12" ht="13.8">
      <c r="B285" s="363"/>
      <c r="C285" s="364"/>
      <c r="D285" s="369"/>
      <c r="E285" s="367"/>
      <c r="F285" s="358"/>
      <c r="G285" s="368"/>
      <c r="H285" s="366"/>
      <c r="I285" s="360"/>
      <c r="J285" s="360"/>
      <c r="K285" s="361"/>
      <c r="L285" s="362"/>
    </row>
    <row r="286" spans="2:12" ht="13.8">
      <c r="B286" s="363"/>
      <c r="C286" s="364"/>
      <c r="D286" s="369"/>
      <c r="E286" s="367"/>
      <c r="F286" s="358"/>
      <c r="G286" s="368"/>
      <c r="H286" s="366"/>
      <c r="I286" s="360"/>
      <c r="J286" s="360"/>
      <c r="K286" s="361"/>
      <c r="L286" s="362"/>
    </row>
    <row r="287" spans="2:12" ht="13.8">
      <c r="B287" s="363"/>
      <c r="C287" s="364"/>
      <c r="D287" s="369"/>
      <c r="E287" s="367"/>
      <c r="F287" s="358"/>
      <c r="G287" s="368"/>
      <c r="H287" s="366"/>
      <c r="I287" s="360"/>
      <c r="J287" s="360"/>
      <c r="K287" s="361"/>
      <c r="L287" s="362"/>
    </row>
    <row r="288" spans="2:12" ht="13.8">
      <c r="B288" s="363"/>
      <c r="C288" s="364"/>
      <c r="D288" s="369"/>
      <c r="E288" s="367"/>
      <c r="F288" s="358"/>
      <c r="G288" s="368"/>
      <c r="H288" s="366"/>
      <c r="I288" s="360"/>
      <c r="J288" s="360"/>
      <c r="K288" s="361"/>
      <c r="L288" s="362"/>
    </row>
    <row r="289" spans="2:12" ht="13.8">
      <c r="B289" s="363"/>
      <c r="C289" s="364"/>
      <c r="D289" s="365"/>
      <c r="E289" s="367"/>
      <c r="F289" s="358"/>
      <c r="G289" s="368"/>
      <c r="H289" s="366"/>
      <c r="I289" s="360"/>
      <c r="J289" s="360"/>
      <c r="K289" s="361"/>
      <c r="L289" s="362"/>
    </row>
    <row r="290" spans="2:12" ht="13.8">
      <c r="B290" s="363"/>
      <c r="C290" s="364"/>
      <c r="D290" s="369"/>
      <c r="E290" s="367"/>
      <c r="F290" s="358"/>
      <c r="G290" s="368"/>
      <c r="H290" s="366"/>
      <c r="I290" s="360"/>
      <c r="J290" s="360"/>
      <c r="K290" s="361"/>
      <c r="L290" s="362"/>
    </row>
    <row r="291" spans="2:12" ht="13.8">
      <c r="B291" s="363"/>
      <c r="C291" s="364"/>
      <c r="D291" s="369"/>
      <c r="E291" s="367"/>
      <c r="F291" s="358"/>
      <c r="G291" s="368"/>
      <c r="H291" s="366"/>
      <c r="I291" s="360"/>
      <c r="J291" s="360"/>
      <c r="K291" s="361"/>
      <c r="L291" s="362"/>
    </row>
    <row r="292" spans="2:12" ht="13.8">
      <c r="B292" s="363"/>
      <c r="C292" s="364"/>
      <c r="D292" s="369"/>
      <c r="E292" s="367"/>
      <c r="F292" s="358"/>
      <c r="G292" s="368"/>
      <c r="H292" s="366"/>
      <c r="I292" s="360"/>
      <c r="J292" s="360"/>
      <c r="K292" s="361"/>
      <c r="L292" s="362"/>
    </row>
    <row r="293" spans="2:12" ht="13.8">
      <c r="B293" s="363"/>
      <c r="C293" s="364"/>
      <c r="D293" s="369"/>
      <c r="E293" s="367"/>
      <c r="F293" s="358"/>
      <c r="G293" s="368"/>
      <c r="H293" s="366"/>
      <c r="I293" s="360"/>
      <c r="J293" s="360"/>
      <c r="K293" s="361"/>
      <c r="L293" s="362"/>
    </row>
    <row r="294" spans="2:12" ht="13.8">
      <c r="B294" s="363"/>
      <c r="C294" s="364"/>
      <c r="D294" s="369"/>
      <c r="E294" s="367"/>
      <c r="F294" s="358"/>
      <c r="G294" s="368"/>
      <c r="H294" s="366"/>
      <c r="I294" s="360"/>
      <c r="J294" s="360"/>
      <c r="K294" s="361"/>
      <c r="L294" s="362"/>
    </row>
    <row r="295" spans="2:12" ht="13.8">
      <c r="B295" s="363"/>
      <c r="C295" s="364"/>
      <c r="D295" s="369"/>
      <c r="E295" s="367"/>
      <c r="F295" s="358"/>
      <c r="G295" s="368"/>
      <c r="H295" s="366"/>
      <c r="I295" s="360"/>
      <c r="J295" s="360"/>
      <c r="K295" s="361"/>
      <c r="L295" s="362"/>
    </row>
    <row r="296" spans="2:12" ht="13.8">
      <c r="B296" s="363"/>
      <c r="C296" s="364"/>
      <c r="D296" s="369"/>
      <c r="E296" s="367"/>
      <c r="F296" s="358"/>
      <c r="G296" s="368"/>
      <c r="H296" s="366"/>
      <c r="I296" s="360"/>
      <c r="J296" s="360"/>
      <c r="K296" s="361"/>
      <c r="L296" s="362"/>
    </row>
    <row r="297" spans="2:12" ht="13.8">
      <c r="B297" s="363"/>
      <c r="C297" s="364"/>
      <c r="D297" s="369"/>
      <c r="E297" s="367"/>
      <c r="F297" s="358"/>
      <c r="G297" s="368"/>
      <c r="H297" s="366"/>
      <c r="I297" s="360"/>
      <c r="J297" s="360"/>
      <c r="K297" s="361"/>
      <c r="L297" s="362"/>
    </row>
    <row r="298" spans="2:12" ht="13.8">
      <c r="B298" s="363"/>
      <c r="C298" s="364"/>
      <c r="D298" s="365"/>
      <c r="E298" s="367"/>
      <c r="F298" s="358"/>
      <c r="G298" s="368"/>
      <c r="H298" s="366"/>
      <c r="I298" s="360"/>
      <c r="J298" s="360"/>
      <c r="K298" s="361"/>
      <c r="L298" s="362"/>
    </row>
    <row r="299" spans="2:12" ht="13.8">
      <c r="B299" s="363"/>
      <c r="C299" s="364"/>
      <c r="D299" s="369"/>
      <c r="E299" s="367"/>
      <c r="F299" s="358"/>
      <c r="G299" s="368"/>
      <c r="H299" s="366"/>
      <c r="I299" s="360"/>
      <c r="J299" s="360"/>
      <c r="K299" s="361"/>
      <c r="L299" s="362"/>
    </row>
    <row r="300" spans="2:12" ht="13.8">
      <c r="B300" s="363"/>
      <c r="C300" s="364"/>
      <c r="D300" s="369"/>
      <c r="E300" s="367"/>
      <c r="F300" s="358"/>
      <c r="G300" s="368"/>
      <c r="H300" s="366"/>
      <c r="I300" s="360"/>
      <c r="J300" s="360"/>
      <c r="K300" s="361"/>
      <c r="L300" s="362"/>
    </row>
    <row r="301" spans="2:12" ht="13.8">
      <c r="B301" s="363"/>
      <c r="C301" s="364"/>
      <c r="D301" s="369"/>
      <c r="E301" s="367"/>
      <c r="F301" s="358"/>
      <c r="G301" s="368"/>
      <c r="H301" s="366"/>
      <c r="I301" s="360"/>
      <c r="J301" s="360"/>
      <c r="K301" s="361"/>
      <c r="L301" s="362"/>
    </row>
    <row r="302" spans="2:12" ht="13.8">
      <c r="B302" s="363"/>
      <c r="C302" s="364"/>
      <c r="D302" s="369"/>
      <c r="E302" s="367"/>
      <c r="F302" s="358"/>
      <c r="G302" s="368"/>
      <c r="H302" s="366"/>
      <c r="I302" s="360"/>
      <c r="J302" s="360"/>
      <c r="K302" s="361"/>
      <c r="L302" s="362"/>
    </row>
    <row r="303" spans="2:12" ht="13.8">
      <c r="B303" s="363"/>
      <c r="C303" s="364"/>
      <c r="D303" s="369"/>
      <c r="E303" s="367"/>
      <c r="F303" s="358"/>
      <c r="G303" s="368"/>
      <c r="H303" s="366"/>
      <c r="I303" s="360"/>
      <c r="J303" s="360"/>
      <c r="K303" s="361"/>
      <c r="L303" s="362"/>
    </row>
    <row r="304" spans="2:12" ht="13.8">
      <c r="B304" s="363"/>
      <c r="C304" s="364"/>
      <c r="D304" s="369"/>
      <c r="E304" s="367"/>
      <c r="F304" s="358"/>
      <c r="G304" s="368"/>
      <c r="H304" s="366"/>
      <c r="I304" s="360"/>
      <c r="J304" s="360"/>
      <c r="K304" s="361"/>
      <c r="L304" s="362"/>
    </row>
    <row r="305" spans="2:12" ht="13.8">
      <c r="B305" s="363"/>
      <c r="C305" s="364"/>
      <c r="D305" s="369"/>
      <c r="E305" s="367"/>
      <c r="F305" s="358"/>
      <c r="G305" s="368"/>
      <c r="H305" s="366"/>
      <c r="I305" s="360"/>
      <c r="J305" s="360"/>
      <c r="K305" s="361"/>
      <c r="L305" s="362"/>
    </row>
    <row r="306" spans="2:12" ht="13.8">
      <c r="B306" s="363"/>
      <c r="C306" s="364"/>
      <c r="D306" s="369"/>
      <c r="E306" s="367"/>
      <c r="F306" s="358"/>
      <c r="G306" s="368"/>
      <c r="H306" s="366"/>
      <c r="I306" s="360"/>
      <c r="J306" s="360"/>
      <c r="K306" s="361"/>
      <c r="L306" s="362"/>
    </row>
    <row r="307" spans="2:12" ht="13.8">
      <c r="B307" s="363"/>
      <c r="C307" s="364"/>
      <c r="D307" s="369"/>
      <c r="E307" s="367"/>
      <c r="F307" s="358"/>
      <c r="G307" s="368"/>
      <c r="H307" s="366"/>
      <c r="I307" s="360"/>
      <c r="J307" s="360"/>
      <c r="K307" s="361"/>
      <c r="L307" s="362"/>
    </row>
    <row r="308" spans="2:12" ht="13.8">
      <c r="B308" s="363"/>
      <c r="C308" s="364"/>
      <c r="D308" s="369"/>
      <c r="E308" s="367"/>
      <c r="F308" s="358"/>
      <c r="G308" s="368"/>
      <c r="H308" s="366"/>
      <c r="I308" s="360"/>
      <c r="J308" s="360"/>
      <c r="K308" s="361"/>
      <c r="L308" s="362"/>
    </row>
    <row r="309" spans="2:12" ht="13.8">
      <c r="B309" s="363"/>
      <c r="C309" s="364"/>
      <c r="D309" s="369"/>
      <c r="E309" s="367"/>
      <c r="F309" s="358"/>
      <c r="G309" s="368"/>
      <c r="H309" s="366"/>
      <c r="I309" s="360"/>
      <c r="J309" s="360"/>
      <c r="K309" s="361"/>
      <c r="L309" s="362"/>
    </row>
    <row r="310" spans="2:12" ht="13.8">
      <c r="B310" s="363"/>
      <c r="C310" s="364"/>
      <c r="D310" s="369"/>
      <c r="E310" s="367"/>
      <c r="F310" s="358"/>
      <c r="G310" s="368"/>
      <c r="H310" s="366"/>
      <c r="I310" s="360"/>
      <c r="J310" s="360"/>
      <c r="K310" s="361"/>
      <c r="L310" s="362"/>
    </row>
    <row r="311" spans="2:12" ht="13.8">
      <c r="B311" s="363"/>
      <c r="C311" s="364"/>
      <c r="D311" s="369"/>
      <c r="E311" s="367"/>
      <c r="F311" s="358"/>
      <c r="G311" s="368"/>
      <c r="H311" s="366"/>
      <c r="I311" s="360"/>
      <c r="J311" s="360"/>
      <c r="K311" s="361"/>
      <c r="L311" s="362"/>
    </row>
    <row r="312" spans="2:12" ht="13.8">
      <c r="B312" s="363"/>
      <c r="C312" s="364"/>
      <c r="D312" s="369"/>
      <c r="E312" s="367"/>
      <c r="F312" s="358"/>
      <c r="G312" s="368"/>
      <c r="H312" s="366"/>
      <c r="I312" s="360"/>
      <c r="J312" s="360"/>
      <c r="K312" s="361"/>
      <c r="L312" s="362"/>
    </row>
    <row r="313" spans="2:12" ht="13.8">
      <c r="B313" s="363"/>
      <c r="C313" s="364"/>
      <c r="D313" s="369"/>
      <c r="E313" s="367"/>
      <c r="F313" s="358"/>
      <c r="G313" s="368"/>
      <c r="H313" s="366"/>
      <c r="I313" s="360"/>
      <c r="J313" s="360"/>
      <c r="K313" s="361"/>
      <c r="L313" s="362"/>
    </row>
    <row r="314" spans="2:12" ht="13.8">
      <c r="B314" s="363"/>
      <c r="C314" s="364"/>
      <c r="D314" s="369"/>
      <c r="E314" s="367"/>
      <c r="F314" s="358"/>
      <c r="G314" s="368"/>
      <c r="H314" s="366"/>
      <c r="I314" s="360"/>
      <c r="J314" s="360"/>
      <c r="K314" s="361"/>
      <c r="L314" s="362"/>
    </row>
    <row r="315" spans="2:12" ht="13.8">
      <c r="B315" s="363"/>
      <c r="C315" s="364"/>
      <c r="D315" s="369"/>
      <c r="E315" s="367"/>
      <c r="F315" s="358"/>
      <c r="G315" s="368"/>
      <c r="H315" s="366"/>
      <c r="I315" s="360"/>
      <c r="J315" s="360"/>
      <c r="K315" s="361"/>
      <c r="L315" s="362"/>
    </row>
    <row r="316" spans="2:12" ht="13.8">
      <c r="B316" s="363"/>
      <c r="C316" s="364"/>
      <c r="D316" s="369"/>
      <c r="E316" s="367"/>
      <c r="F316" s="358"/>
      <c r="G316" s="368"/>
      <c r="H316" s="366"/>
      <c r="I316" s="360"/>
      <c r="J316" s="360"/>
      <c r="K316" s="361"/>
      <c r="L316" s="362"/>
    </row>
    <row r="317" spans="2:12" ht="13.8">
      <c r="B317" s="363"/>
      <c r="C317" s="364"/>
      <c r="D317" s="369"/>
      <c r="E317" s="367"/>
      <c r="F317" s="358"/>
      <c r="G317" s="368"/>
      <c r="H317" s="366"/>
      <c r="I317" s="360"/>
      <c r="J317" s="360"/>
      <c r="K317" s="361"/>
      <c r="L317" s="362"/>
    </row>
    <row r="318" spans="2:12" ht="13.8">
      <c r="B318" s="363"/>
      <c r="C318" s="364"/>
      <c r="D318" s="369"/>
      <c r="E318" s="367"/>
      <c r="F318" s="358"/>
      <c r="G318" s="368"/>
      <c r="H318" s="366"/>
      <c r="I318" s="360"/>
      <c r="J318" s="360"/>
      <c r="K318" s="361"/>
      <c r="L318" s="362"/>
    </row>
    <row r="319" spans="2:12" ht="13.8">
      <c r="B319" s="363"/>
      <c r="C319" s="371"/>
      <c r="D319" s="369"/>
      <c r="E319" s="367"/>
      <c r="F319" s="358"/>
      <c r="G319" s="368"/>
      <c r="H319" s="366"/>
      <c r="I319" s="360"/>
      <c r="J319" s="360"/>
      <c r="K319" s="361"/>
      <c r="L319" s="362"/>
    </row>
    <row r="320" spans="2:12" ht="13.8">
      <c r="B320" s="363"/>
      <c r="C320" s="364"/>
      <c r="D320" s="369"/>
      <c r="E320" s="367"/>
      <c r="F320" s="358"/>
      <c r="G320" s="368"/>
      <c r="H320" s="366"/>
      <c r="I320" s="360"/>
      <c r="J320" s="360"/>
      <c r="K320" s="361"/>
      <c r="L320" s="362"/>
    </row>
    <row r="321" spans="2:12" ht="13.8">
      <c r="B321" s="363"/>
      <c r="C321" s="364"/>
      <c r="D321" s="365"/>
      <c r="E321" s="367"/>
      <c r="F321" s="358"/>
      <c r="G321" s="368"/>
      <c r="H321" s="366"/>
      <c r="I321" s="360"/>
      <c r="J321" s="360"/>
      <c r="K321" s="361"/>
      <c r="L321" s="362"/>
    </row>
    <row r="322" spans="2:12" ht="13.8">
      <c r="B322" s="363"/>
      <c r="C322" s="364"/>
      <c r="D322" s="365"/>
      <c r="E322" s="367"/>
      <c r="F322" s="358"/>
      <c r="G322" s="368"/>
      <c r="H322" s="366"/>
      <c r="I322" s="360"/>
      <c r="J322" s="360"/>
      <c r="K322" s="361"/>
      <c r="L322" s="362"/>
    </row>
    <row r="323" spans="2:12" ht="13.8">
      <c r="B323" s="363"/>
      <c r="C323" s="364"/>
      <c r="D323" s="365"/>
      <c r="E323" s="367"/>
      <c r="F323" s="358"/>
      <c r="G323" s="368"/>
      <c r="H323" s="366"/>
      <c r="I323" s="360"/>
      <c r="J323" s="360"/>
      <c r="K323" s="361"/>
      <c r="L323" s="362"/>
    </row>
    <row r="324" spans="2:12" ht="13.8">
      <c r="B324" s="363"/>
      <c r="C324" s="364"/>
      <c r="D324" s="365"/>
      <c r="E324" s="367"/>
      <c r="F324" s="358"/>
      <c r="G324" s="368"/>
      <c r="H324" s="366"/>
      <c r="I324" s="360"/>
      <c r="J324" s="360"/>
      <c r="K324" s="361"/>
      <c r="L324" s="362"/>
    </row>
    <row r="325" spans="2:12" ht="13.8">
      <c r="B325" s="363"/>
      <c r="C325" s="364"/>
      <c r="D325" s="365"/>
      <c r="E325" s="367"/>
      <c r="F325" s="358"/>
      <c r="G325" s="368"/>
      <c r="H325" s="366"/>
      <c r="I325" s="360"/>
      <c r="J325" s="360"/>
      <c r="K325" s="361"/>
      <c r="L325" s="362"/>
    </row>
    <row r="326" spans="2:12" ht="13.8">
      <c r="B326" s="363"/>
      <c r="C326" s="364"/>
      <c r="D326" s="369"/>
      <c r="E326" s="367"/>
      <c r="F326" s="358"/>
      <c r="G326" s="368"/>
      <c r="H326" s="366"/>
      <c r="I326" s="360"/>
      <c r="J326" s="360"/>
      <c r="K326" s="361"/>
      <c r="L326" s="362"/>
    </row>
    <row r="327" spans="2:12" ht="13.8">
      <c r="B327" s="363"/>
      <c r="C327" s="364"/>
      <c r="D327" s="369"/>
      <c r="E327" s="367"/>
      <c r="F327" s="358"/>
      <c r="G327" s="368"/>
      <c r="H327" s="366"/>
      <c r="I327" s="360"/>
      <c r="J327" s="360"/>
      <c r="K327" s="361"/>
      <c r="L327" s="362"/>
    </row>
    <row r="328" spans="2:12" ht="13.8">
      <c r="B328" s="363"/>
      <c r="C328" s="364"/>
      <c r="D328" s="369"/>
      <c r="E328" s="367"/>
      <c r="F328" s="358"/>
      <c r="G328" s="368"/>
      <c r="H328" s="366"/>
      <c r="I328" s="360"/>
      <c r="J328" s="360"/>
      <c r="K328" s="361"/>
      <c r="L328" s="362"/>
    </row>
    <row r="329" spans="2:12" ht="13.8">
      <c r="B329" s="363"/>
      <c r="C329" s="364"/>
      <c r="D329" s="369"/>
      <c r="E329" s="367"/>
      <c r="F329" s="358"/>
      <c r="G329" s="368"/>
      <c r="H329" s="366"/>
      <c r="I329" s="360"/>
      <c r="J329" s="360"/>
      <c r="K329" s="361"/>
      <c r="L329" s="362"/>
    </row>
    <row r="330" spans="2:12" ht="13.8">
      <c r="B330" s="363"/>
      <c r="C330" s="364"/>
      <c r="D330" s="369"/>
      <c r="E330" s="367"/>
      <c r="F330" s="358"/>
      <c r="G330" s="368"/>
      <c r="H330" s="366"/>
      <c r="I330" s="360"/>
      <c r="J330" s="360"/>
      <c r="K330" s="361"/>
      <c r="L330" s="362"/>
    </row>
    <row r="331" spans="2:12" ht="13.8">
      <c r="B331" s="363"/>
      <c r="C331" s="364"/>
      <c r="D331" s="369"/>
      <c r="E331" s="367"/>
      <c r="F331" s="358"/>
      <c r="G331" s="368"/>
      <c r="H331" s="366"/>
      <c r="I331" s="360"/>
      <c r="J331" s="360"/>
      <c r="K331" s="361"/>
      <c r="L331" s="362"/>
    </row>
    <row r="332" spans="2:12" ht="13.8">
      <c r="B332" s="363"/>
      <c r="C332" s="364"/>
      <c r="D332" s="369"/>
      <c r="E332" s="367"/>
      <c r="F332" s="358"/>
      <c r="G332" s="368"/>
      <c r="H332" s="366"/>
      <c r="I332" s="360"/>
      <c r="J332" s="360"/>
      <c r="K332" s="361"/>
      <c r="L332" s="362"/>
    </row>
    <row r="333" spans="2:12" ht="13.8">
      <c r="B333" s="363"/>
      <c r="C333" s="364"/>
      <c r="D333" s="369"/>
      <c r="E333" s="367"/>
      <c r="F333" s="358"/>
      <c r="G333" s="368"/>
      <c r="H333" s="366"/>
      <c r="I333" s="360"/>
      <c r="J333" s="360"/>
      <c r="K333" s="361"/>
      <c r="L333" s="362"/>
    </row>
    <row r="334" spans="2:12" ht="13.8">
      <c r="B334" s="363"/>
      <c r="C334" s="364"/>
      <c r="D334" s="369"/>
      <c r="E334" s="367"/>
      <c r="F334" s="358"/>
      <c r="G334" s="368"/>
      <c r="H334" s="366"/>
      <c r="I334" s="360"/>
      <c r="J334" s="360"/>
      <c r="K334" s="361"/>
      <c r="L334" s="362"/>
    </row>
    <row r="335" spans="2:12" ht="13.8">
      <c r="B335" s="363"/>
      <c r="C335" s="364"/>
      <c r="D335" s="369"/>
      <c r="E335" s="367"/>
      <c r="F335" s="358"/>
      <c r="G335" s="368"/>
      <c r="H335" s="366"/>
      <c r="I335" s="360"/>
      <c r="J335" s="360"/>
      <c r="K335" s="361"/>
      <c r="L335" s="362"/>
    </row>
    <row r="336" spans="2:12" ht="13.8">
      <c r="B336" s="363"/>
      <c r="C336" s="364"/>
      <c r="D336" s="369"/>
      <c r="E336" s="367"/>
      <c r="F336" s="358"/>
      <c r="G336" s="368"/>
      <c r="H336" s="366"/>
      <c r="I336" s="360"/>
      <c r="J336" s="360"/>
      <c r="K336" s="361"/>
      <c r="L336" s="362"/>
    </row>
    <row r="337" spans="2:12" ht="13.8">
      <c r="B337" s="363"/>
      <c r="C337" s="364"/>
      <c r="D337" s="369"/>
      <c r="E337" s="367"/>
      <c r="F337" s="358"/>
      <c r="G337" s="368"/>
      <c r="H337" s="366"/>
      <c r="I337" s="360"/>
      <c r="J337" s="360"/>
      <c r="K337" s="361"/>
      <c r="L337" s="362"/>
    </row>
    <row r="338" spans="2:12" ht="13.8">
      <c r="B338" s="363"/>
      <c r="C338" s="364"/>
      <c r="D338" s="369"/>
      <c r="E338" s="367"/>
      <c r="F338" s="358"/>
      <c r="G338" s="368"/>
      <c r="H338" s="366"/>
      <c r="I338" s="360"/>
      <c r="J338" s="360"/>
      <c r="K338" s="361"/>
      <c r="L338" s="362"/>
    </row>
    <row r="339" spans="2:12" ht="13.8">
      <c r="B339" s="363"/>
      <c r="C339" s="364"/>
      <c r="D339" s="365"/>
      <c r="E339" s="367"/>
      <c r="F339" s="358"/>
      <c r="G339" s="368"/>
      <c r="H339" s="366"/>
      <c r="I339" s="360"/>
      <c r="J339" s="360"/>
      <c r="K339" s="361"/>
      <c r="L339" s="362"/>
    </row>
    <row r="340" spans="2:12" ht="13.8">
      <c r="B340" s="363"/>
      <c r="C340" s="364"/>
      <c r="D340" s="369"/>
      <c r="E340" s="367"/>
      <c r="F340" s="358"/>
      <c r="G340" s="368"/>
      <c r="H340" s="366"/>
      <c r="I340" s="360"/>
      <c r="J340" s="360"/>
      <c r="K340" s="361"/>
      <c r="L340" s="362"/>
    </row>
    <row r="341" spans="2:12" ht="13.8">
      <c r="B341" s="363"/>
      <c r="C341" s="364"/>
      <c r="D341" s="369"/>
      <c r="E341" s="367"/>
      <c r="F341" s="358"/>
      <c r="G341" s="368"/>
      <c r="H341" s="366"/>
      <c r="I341" s="360"/>
      <c r="J341" s="360"/>
      <c r="K341" s="361"/>
      <c r="L341" s="362"/>
    </row>
    <row r="342" spans="2:12" ht="13.8">
      <c r="B342" s="363"/>
      <c r="C342" s="364"/>
      <c r="D342" s="369"/>
      <c r="E342" s="367"/>
      <c r="F342" s="358"/>
      <c r="G342" s="368"/>
      <c r="H342" s="366"/>
      <c r="I342" s="360"/>
      <c r="J342" s="360"/>
      <c r="K342" s="361"/>
      <c r="L342" s="362"/>
    </row>
    <row r="343" spans="2:12" ht="13.8">
      <c r="B343" s="363"/>
      <c r="C343" s="364"/>
      <c r="D343" s="369"/>
      <c r="E343" s="367"/>
      <c r="F343" s="358"/>
      <c r="G343" s="368"/>
      <c r="H343" s="366"/>
      <c r="I343" s="360"/>
      <c r="J343" s="360"/>
      <c r="K343" s="361"/>
      <c r="L343" s="362"/>
    </row>
    <row r="344" spans="2:12" ht="13.8">
      <c r="B344" s="363"/>
      <c r="C344" s="364"/>
      <c r="D344" s="369"/>
      <c r="E344" s="367"/>
      <c r="F344" s="358"/>
      <c r="G344" s="368"/>
      <c r="H344" s="366"/>
      <c r="I344" s="360"/>
      <c r="J344" s="360"/>
      <c r="K344" s="361"/>
      <c r="L344" s="362"/>
    </row>
    <row r="345" spans="2:12" ht="13.8">
      <c r="B345" s="363"/>
      <c r="C345" s="364"/>
      <c r="D345" s="369"/>
      <c r="E345" s="367"/>
      <c r="F345" s="358"/>
      <c r="G345" s="368"/>
      <c r="H345" s="366"/>
      <c r="I345" s="360"/>
      <c r="J345" s="360"/>
      <c r="K345" s="361"/>
      <c r="L345" s="362"/>
    </row>
    <row r="346" spans="2:12" ht="13.8">
      <c r="B346" s="363"/>
      <c r="C346" s="364"/>
      <c r="D346" s="369"/>
      <c r="E346" s="367"/>
      <c r="F346" s="358"/>
      <c r="G346" s="368"/>
      <c r="H346" s="366"/>
      <c r="I346" s="360"/>
      <c r="J346" s="360"/>
      <c r="K346" s="361"/>
      <c r="L346" s="362"/>
    </row>
    <row r="347" spans="2:12" ht="13.8">
      <c r="B347" s="363"/>
      <c r="C347" s="364"/>
      <c r="D347" s="369"/>
      <c r="E347" s="367"/>
      <c r="F347" s="358"/>
      <c r="G347" s="368"/>
      <c r="H347" s="366"/>
      <c r="I347" s="360"/>
      <c r="J347" s="360"/>
      <c r="K347" s="361"/>
      <c r="L347" s="362"/>
    </row>
    <row r="348" spans="2:12" ht="13.8">
      <c r="B348" s="363"/>
      <c r="C348" s="364"/>
      <c r="D348" s="369"/>
      <c r="E348" s="367"/>
      <c r="F348" s="358"/>
      <c r="G348" s="368"/>
      <c r="H348" s="366"/>
      <c r="I348" s="360"/>
      <c r="J348" s="360"/>
      <c r="K348" s="361"/>
      <c r="L348" s="362"/>
    </row>
    <row r="349" spans="2:12" ht="13.8">
      <c r="B349" s="363"/>
      <c r="C349" s="364"/>
      <c r="D349" s="369"/>
      <c r="E349" s="367"/>
      <c r="F349" s="358"/>
      <c r="G349" s="368"/>
      <c r="H349" s="366"/>
      <c r="I349" s="360"/>
      <c r="J349" s="360"/>
      <c r="K349" s="361"/>
      <c r="L349" s="362"/>
    </row>
    <row r="350" spans="2:12" ht="13.8">
      <c r="B350" s="363"/>
      <c r="C350" s="364"/>
      <c r="D350" s="369"/>
      <c r="E350" s="367"/>
      <c r="F350" s="358"/>
      <c r="G350" s="368"/>
      <c r="H350" s="366"/>
      <c r="I350" s="360"/>
      <c r="J350" s="360"/>
      <c r="K350" s="361"/>
      <c r="L350" s="362"/>
    </row>
    <row r="351" spans="2:12" ht="13.8">
      <c r="B351" s="363"/>
      <c r="C351" s="364"/>
      <c r="D351" s="369"/>
      <c r="E351" s="367"/>
      <c r="F351" s="358"/>
      <c r="G351" s="368"/>
      <c r="H351" s="366"/>
      <c r="I351" s="360"/>
      <c r="J351" s="360"/>
      <c r="K351" s="361"/>
      <c r="L351" s="362"/>
    </row>
    <row r="352" spans="2:12" ht="13.8">
      <c r="B352" s="363"/>
      <c r="C352" s="364"/>
      <c r="D352" s="369"/>
      <c r="E352" s="367"/>
      <c r="F352" s="358"/>
      <c r="G352" s="368"/>
      <c r="H352" s="366"/>
      <c r="I352" s="360"/>
      <c r="J352" s="360"/>
      <c r="K352" s="361"/>
      <c r="L352" s="362"/>
    </row>
    <row r="353" spans="2:12" ht="13.8">
      <c r="B353" s="363"/>
      <c r="C353" s="364"/>
      <c r="D353" s="365"/>
      <c r="E353" s="367"/>
      <c r="F353" s="358"/>
      <c r="G353" s="368"/>
      <c r="H353" s="366"/>
      <c r="I353" s="360"/>
      <c r="J353" s="360"/>
      <c r="K353" s="361"/>
      <c r="L353" s="362"/>
    </row>
    <row r="354" spans="2:12" ht="13.8">
      <c r="B354" s="363"/>
      <c r="C354" s="364"/>
      <c r="D354" s="369"/>
      <c r="E354" s="367"/>
      <c r="F354" s="358"/>
      <c r="G354" s="368"/>
      <c r="H354" s="366"/>
      <c r="I354" s="360"/>
      <c r="J354" s="360"/>
      <c r="K354" s="361"/>
      <c r="L354" s="362"/>
    </row>
    <row r="355" spans="2:12" ht="13.8">
      <c r="B355" s="363"/>
      <c r="C355" s="364"/>
      <c r="D355" s="369"/>
      <c r="E355" s="367"/>
      <c r="F355" s="358"/>
      <c r="G355" s="368"/>
      <c r="H355" s="366"/>
      <c r="I355" s="360"/>
      <c r="J355" s="360"/>
      <c r="K355" s="361"/>
      <c r="L355" s="362"/>
    </row>
    <row r="356" spans="2:12" ht="13.8">
      <c r="B356" s="363"/>
      <c r="C356" s="364"/>
      <c r="D356" s="369"/>
      <c r="E356" s="367"/>
      <c r="F356" s="358"/>
      <c r="G356" s="368"/>
      <c r="H356" s="366"/>
      <c r="I356" s="360"/>
      <c r="J356" s="360"/>
      <c r="K356" s="361"/>
      <c r="L356" s="362"/>
    </row>
    <row r="357" spans="2:12" ht="13.8">
      <c r="B357" s="363"/>
      <c r="C357" s="364"/>
      <c r="D357" s="369"/>
      <c r="E357" s="367"/>
      <c r="F357" s="358"/>
      <c r="G357" s="368"/>
      <c r="H357" s="366"/>
      <c r="I357" s="360"/>
      <c r="J357" s="360"/>
      <c r="K357" s="361"/>
      <c r="L357" s="362"/>
    </row>
    <row r="358" spans="2:12" ht="13.8">
      <c r="B358" s="363"/>
      <c r="C358" s="364"/>
      <c r="D358" s="369"/>
      <c r="E358" s="367"/>
      <c r="F358" s="358"/>
      <c r="G358" s="368"/>
      <c r="H358" s="366"/>
      <c r="I358" s="360"/>
      <c r="J358" s="360"/>
      <c r="K358" s="361"/>
      <c r="L358" s="362"/>
    </row>
    <row r="359" spans="2:12" ht="13.8">
      <c r="B359" s="363"/>
      <c r="C359" s="364"/>
      <c r="D359" s="369"/>
      <c r="E359" s="367"/>
      <c r="F359" s="358"/>
      <c r="G359" s="368"/>
      <c r="H359" s="366"/>
      <c r="I359" s="360"/>
      <c r="J359" s="360"/>
      <c r="K359" s="361"/>
      <c r="L359" s="362"/>
    </row>
    <row r="360" spans="2:12" ht="13.8">
      <c r="B360" s="363"/>
      <c r="C360" s="364"/>
      <c r="D360" s="369"/>
      <c r="E360" s="367"/>
      <c r="F360" s="358"/>
      <c r="G360" s="368"/>
      <c r="H360" s="366"/>
      <c r="I360" s="360"/>
      <c r="J360" s="360"/>
      <c r="K360" s="361"/>
      <c r="L360" s="362"/>
    </row>
    <row r="361" spans="2:12" ht="13.8">
      <c r="B361" s="363"/>
      <c r="C361" s="364"/>
      <c r="D361" s="369"/>
      <c r="E361" s="367"/>
      <c r="F361" s="358"/>
      <c r="G361" s="368"/>
      <c r="H361" s="366"/>
      <c r="I361" s="360"/>
      <c r="J361" s="360"/>
      <c r="K361" s="361"/>
      <c r="L361" s="362"/>
    </row>
    <row r="362" spans="2:12" ht="13.8">
      <c r="B362" s="363"/>
      <c r="C362" s="364"/>
      <c r="D362" s="369"/>
      <c r="E362" s="367"/>
      <c r="F362" s="358"/>
      <c r="G362" s="368"/>
      <c r="H362" s="366"/>
      <c r="I362" s="360"/>
      <c r="J362" s="360"/>
      <c r="K362" s="361"/>
      <c r="L362" s="362"/>
    </row>
    <row r="363" spans="2:12" ht="13.8">
      <c r="B363" s="363"/>
      <c r="C363" s="364"/>
      <c r="D363" s="369"/>
      <c r="E363" s="367"/>
      <c r="F363" s="358"/>
      <c r="G363" s="368"/>
      <c r="H363" s="366"/>
      <c r="I363" s="360"/>
      <c r="J363" s="360"/>
      <c r="K363" s="361"/>
      <c r="L363" s="362"/>
    </row>
    <row r="364" spans="2:12" ht="13.8">
      <c r="B364" s="363"/>
      <c r="C364" s="364"/>
      <c r="D364" s="369"/>
      <c r="E364" s="367"/>
      <c r="F364" s="358"/>
      <c r="G364" s="368"/>
      <c r="H364" s="366"/>
      <c r="I364" s="360"/>
      <c r="J364" s="360"/>
      <c r="K364" s="361"/>
      <c r="L364" s="362"/>
    </row>
    <row r="365" spans="2:12" ht="13.8">
      <c r="B365" s="363"/>
      <c r="C365" s="364"/>
      <c r="D365" s="369"/>
      <c r="E365" s="367"/>
      <c r="F365" s="358"/>
      <c r="G365" s="368"/>
      <c r="H365" s="366"/>
      <c r="I365" s="360"/>
      <c r="J365" s="360"/>
      <c r="K365" s="361"/>
      <c r="L365" s="362"/>
    </row>
    <row r="366" spans="2:12" ht="13.8">
      <c r="B366" s="363"/>
      <c r="C366" s="364"/>
      <c r="D366" s="369"/>
      <c r="E366" s="367"/>
      <c r="F366" s="358"/>
      <c r="G366" s="368"/>
      <c r="H366" s="366"/>
      <c r="I366" s="360"/>
      <c r="J366" s="360"/>
      <c r="K366" s="361"/>
      <c r="L366" s="362"/>
    </row>
    <row r="367" spans="2:12" ht="13.8">
      <c r="B367" s="363"/>
      <c r="C367" s="364"/>
      <c r="D367" s="369"/>
      <c r="E367" s="367"/>
      <c r="F367" s="358"/>
      <c r="G367" s="368"/>
      <c r="H367" s="366"/>
      <c r="I367" s="360"/>
      <c r="J367" s="360"/>
      <c r="K367" s="361"/>
      <c r="L367" s="362"/>
    </row>
    <row r="368" spans="2:12" ht="13.8">
      <c r="B368" s="363"/>
      <c r="C368" s="364"/>
      <c r="D368" s="369"/>
      <c r="E368" s="367"/>
      <c r="F368" s="358"/>
      <c r="G368" s="368"/>
      <c r="H368" s="366"/>
      <c r="I368" s="360"/>
      <c r="J368" s="360"/>
      <c r="K368" s="361"/>
      <c r="L368" s="362"/>
    </row>
    <row r="369" spans="2:12" ht="13.8">
      <c r="B369" s="363"/>
      <c r="C369" s="364"/>
      <c r="D369" s="369"/>
      <c r="E369" s="367"/>
      <c r="F369" s="358"/>
      <c r="G369" s="368"/>
      <c r="H369" s="366"/>
      <c r="I369" s="360"/>
      <c r="J369" s="360"/>
      <c r="K369" s="361"/>
      <c r="L369" s="362"/>
    </row>
    <row r="370" spans="2:12" ht="13.8">
      <c r="B370" s="363"/>
      <c r="C370" s="364"/>
      <c r="D370" s="369"/>
      <c r="E370" s="367"/>
      <c r="F370" s="358"/>
      <c r="G370" s="368"/>
      <c r="H370" s="366"/>
      <c r="I370" s="360"/>
      <c r="J370" s="360"/>
      <c r="K370" s="361"/>
      <c r="L370" s="362"/>
    </row>
    <row r="371" spans="2:12" ht="13.8">
      <c r="B371" s="363"/>
      <c r="C371" s="364"/>
      <c r="D371" s="369"/>
      <c r="E371" s="367"/>
      <c r="F371" s="358"/>
      <c r="G371" s="368"/>
      <c r="H371" s="366"/>
      <c r="I371" s="360"/>
      <c r="J371" s="360"/>
      <c r="K371" s="361"/>
      <c r="L371" s="362"/>
    </row>
    <row r="372" spans="2:12" ht="13.8">
      <c r="B372" s="363"/>
      <c r="C372" s="364"/>
      <c r="D372" s="369"/>
      <c r="E372" s="367"/>
      <c r="F372" s="358"/>
      <c r="G372" s="368"/>
      <c r="H372" s="366"/>
      <c r="I372" s="360"/>
      <c r="J372" s="360"/>
      <c r="K372" s="361"/>
      <c r="L372" s="362"/>
    </row>
    <row r="373" spans="2:12" ht="13.8">
      <c r="B373" s="363"/>
      <c r="C373" s="364"/>
      <c r="D373" s="369"/>
      <c r="E373" s="367"/>
      <c r="F373" s="358"/>
      <c r="G373" s="368"/>
      <c r="H373" s="366"/>
      <c r="I373" s="360"/>
      <c r="J373" s="360"/>
      <c r="K373" s="361"/>
      <c r="L373" s="362"/>
    </row>
    <row r="374" spans="2:12" ht="13.8">
      <c r="B374" s="363"/>
      <c r="C374" s="364"/>
      <c r="D374" s="365"/>
      <c r="E374" s="367"/>
      <c r="F374" s="358"/>
      <c r="G374" s="368"/>
      <c r="H374" s="366"/>
      <c r="I374" s="360"/>
      <c r="J374" s="360"/>
      <c r="K374" s="361"/>
      <c r="L374" s="362"/>
    </row>
    <row r="375" spans="2:12" ht="13.8">
      <c r="B375" s="363"/>
      <c r="C375" s="364"/>
      <c r="D375" s="369"/>
      <c r="E375" s="367"/>
      <c r="F375" s="358"/>
      <c r="G375" s="368"/>
      <c r="H375" s="366"/>
      <c r="I375" s="360"/>
      <c r="J375" s="360"/>
      <c r="K375" s="361"/>
      <c r="L375" s="362"/>
    </row>
    <row r="376" spans="2:12" ht="13.8">
      <c r="B376" s="363"/>
      <c r="C376" s="364"/>
      <c r="D376" s="369"/>
      <c r="E376" s="367"/>
      <c r="F376" s="358"/>
      <c r="G376" s="368"/>
      <c r="H376" s="366"/>
      <c r="I376" s="360"/>
      <c r="J376" s="360"/>
      <c r="K376" s="361"/>
      <c r="L376" s="362"/>
    </row>
    <row r="377" spans="2:12" ht="13.8">
      <c r="B377" s="363"/>
      <c r="C377" s="364"/>
      <c r="D377" s="369"/>
      <c r="E377" s="367"/>
      <c r="F377" s="358"/>
      <c r="G377" s="368"/>
      <c r="H377" s="366"/>
      <c r="I377" s="360"/>
      <c r="J377" s="360"/>
      <c r="K377" s="361"/>
      <c r="L377" s="362"/>
    </row>
    <row r="378" spans="2:12" ht="13.8">
      <c r="B378" s="363"/>
      <c r="C378" s="364"/>
      <c r="D378" s="369"/>
      <c r="E378" s="367"/>
      <c r="F378" s="358"/>
      <c r="G378" s="368"/>
      <c r="H378" s="366"/>
      <c r="I378" s="360"/>
      <c r="J378" s="360"/>
      <c r="K378" s="361"/>
      <c r="L378" s="362"/>
    </row>
    <row r="379" spans="2:12" ht="13.8">
      <c r="B379" s="363"/>
      <c r="C379" s="364"/>
      <c r="D379" s="369"/>
      <c r="E379" s="367"/>
      <c r="F379" s="358"/>
      <c r="G379" s="368"/>
      <c r="H379" s="366"/>
      <c r="I379" s="360"/>
      <c r="J379" s="360"/>
      <c r="K379" s="361"/>
      <c r="L379" s="362"/>
    </row>
    <row r="380" spans="2:12" ht="13.8">
      <c r="B380" s="363"/>
      <c r="C380" s="364"/>
      <c r="D380" s="369"/>
      <c r="E380" s="367"/>
      <c r="F380" s="358"/>
      <c r="G380" s="368"/>
      <c r="H380" s="366"/>
      <c r="I380" s="360"/>
      <c r="J380" s="360"/>
      <c r="K380" s="361"/>
      <c r="L380" s="362"/>
    </row>
    <row r="381" spans="2:12" ht="13.8">
      <c r="B381" s="363"/>
      <c r="C381" s="364"/>
      <c r="D381" s="365"/>
      <c r="E381" s="367"/>
      <c r="F381" s="358"/>
      <c r="G381" s="368"/>
      <c r="H381" s="366"/>
      <c r="I381" s="360"/>
      <c r="J381" s="360"/>
      <c r="K381" s="361"/>
      <c r="L381" s="362"/>
    </row>
    <row r="382" spans="2:12" ht="13.8">
      <c r="B382" s="363"/>
      <c r="C382" s="364"/>
      <c r="D382" s="369"/>
      <c r="E382" s="367"/>
      <c r="F382" s="358"/>
      <c r="G382" s="368"/>
      <c r="H382" s="366"/>
      <c r="I382" s="360"/>
      <c r="J382" s="360"/>
      <c r="K382" s="361"/>
      <c r="L382" s="362"/>
    </row>
    <row r="383" spans="2:12" ht="13.8">
      <c r="B383" s="363"/>
      <c r="C383" s="364"/>
      <c r="D383" s="369"/>
      <c r="E383" s="367"/>
      <c r="F383" s="358"/>
      <c r="G383" s="368"/>
      <c r="H383" s="366"/>
      <c r="I383" s="360"/>
      <c r="J383" s="360"/>
      <c r="K383" s="361"/>
      <c r="L383" s="362"/>
    </row>
    <row r="384" spans="2:12" ht="13.8">
      <c r="B384" s="363"/>
      <c r="C384" s="364"/>
      <c r="D384" s="369"/>
      <c r="E384" s="367"/>
      <c r="F384" s="358"/>
      <c r="G384" s="368"/>
      <c r="H384" s="366"/>
      <c r="I384" s="360"/>
      <c r="J384" s="360"/>
      <c r="K384" s="361"/>
      <c r="L384" s="362"/>
    </row>
    <row r="385" spans="2:12" ht="13.8">
      <c r="B385" s="363"/>
      <c r="C385" s="364"/>
      <c r="D385" s="369"/>
      <c r="E385" s="367"/>
      <c r="F385" s="358"/>
      <c r="G385" s="368"/>
      <c r="H385" s="366"/>
      <c r="I385" s="360"/>
      <c r="J385" s="360"/>
      <c r="K385" s="361"/>
      <c r="L385" s="362"/>
    </row>
    <row r="386" spans="2:12" ht="13.8">
      <c r="B386" s="363"/>
      <c r="C386" s="364"/>
      <c r="D386" s="369"/>
      <c r="E386" s="367"/>
      <c r="F386" s="358"/>
      <c r="G386" s="368"/>
      <c r="H386" s="366"/>
      <c r="I386" s="360"/>
      <c r="J386" s="360"/>
      <c r="K386" s="361"/>
      <c r="L386" s="362"/>
    </row>
    <row r="387" spans="2:12" ht="13.8">
      <c r="B387" s="363"/>
      <c r="C387" s="364"/>
      <c r="D387" s="369"/>
      <c r="E387" s="367"/>
      <c r="F387" s="358"/>
      <c r="G387" s="368"/>
      <c r="H387" s="366"/>
      <c r="I387" s="360"/>
      <c r="J387" s="360"/>
      <c r="K387" s="361"/>
      <c r="L387" s="362"/>
    </row>
    <row r="388" spans="2:12" ht="13.8">
      <c r="B388" s="363"/>
      <c r="C388" s="364"/>
      <c r="D388" s="365"/>
      <c r="E388" s="367"/>
      <c r="F388" s="358"/>
      <c r="G388" s="368"/>
      <c r="H388" s="366"/>
      <c r="I388" s="360"/>
      <c r="J388" s="360"/>
      <c r="K388" s="361"/>
      <c r="L388" s="362"/>
    </row>
    <row r="389" spans="2:12" ht="13.8">
      <c r="B389" s="363"/>
      <c r="C389" s="364"/>
      <c r="D389" s="369"/>
      <c r="E389" s="367"/>
      <c r="F389" s="358"/>
      <c r="G389" s="368"/>
      <c r="H389" s="366"/>
      <c r="I389" s="360"/>
      <c r="J389" s="360"/>
      <c r="K389" s="361"/>
      <c r="L389" s="362"/>
    </row>
    <row r="390" spans="2:12" ht="13.8">
      <c r="B390" s="363"/>
      <c r="C390" s="364"/>
      <c r="D390" s="369"/>
      <c r="E390" s="367"/>
      <c r="F390" s="358"/>
      <c r="G390" s="368"/>
      <c r="H390" s="366"/>
      <c r="I390" s="360"/>
      <c r="J390" s="360"/>
      <c r="K390" s="361"/>
      <c r="L390" s="362"/>
    </row>
    <row r="391" spans="2:12" ht="13.8">
      <c r="B391" s="363"/>
      <c r="C391" s="364"/>
      <c r="D391" s="369"/>
      <c r="E391" s="367"/>
      <c r="F391" s="358"/>
      <c r="G391" s="368"/>
      <c r="H391" s="366"/>
      <c r="I391" s="360"/>
      <c r="J391" s="360"/>
      <c r="K391" s="361"/>
      <c r="L391" s="362"/>
    </row>
    <row r="392" spans="2:12" ht="13.8">
      <c r="B392" s="363"/>
      <c r="C392" s="364"/>
      <c r="D392" s="369"/>
      <c r="E392" s="367"/>
      <c r="F392" s="358"/>
      <c r="G392" s="368"/>
      <c r="H392" s="366"/>
      <c r="I392" s="360"/>
      <c r="J392" s="360"/>
      <c r="K392" s="361"/>
      <c r="L392" s="362"/>
    </row>
    <row r="393" spans="2:12" ht="13.8">
      <c r="B393" s="363"/>
      <c r="C393" s="364"/>
      <c r="D393" s="369"/>
      <c r="E393" s="367"/>
      <c r="F393" s="358"/>
      <c r="G393" s="368"/>
      <c r="H393" s="366"/>
      <c r="I393" s="360"/>
      <c r="J393" s="360"/>
      <c r="K393" s="361"/>
      <c r="L393" s="362"/>
    </row>
    <row r="394" spans="2:12" ht="13.8">
      <c r="B394" s="363"/>
      <c r="C394" s="364"/>
      <c r="D394" s="369"/>
      <c r="E394" s="367"/>
      <c r="F394" s="358"/>
      <c r="G394" s="368"/>
      <c r="H394" s="366"/>
      <c r="I394" s="360"/>
      <c r="J394" s="360"/>
      <c r="K394" s="361"/>
      <c r="L394" s="362"/>
    </row>
    <row r="395" spans="2:12" ht="13.8">
      <c r="B395" s="363"/>
      <c r="C395" s="364"/>
      <c r="D395" s="365"/>
      <c r="E395" s="367"/>
      <c r="F395" s="358"/>
      <c r="G395" s="368"/>
      <c r="H395" s="366"/>
      <c r="I395" s="360"/>
      <c r="J395" s="360"/>
      <c r="K395" s="361"/>
      <c r="L395" s="362"/>
    </row>
    <row r="396" spans="2:12" ht="13.8">
      <c r="B396" s="363"/>
      <c r="C396" s="364"/>
      <c r="D396" s="369"/>
      <c r="E396" s="367"/>
      <c r="F396" s="358"/>
      <c r="G396" s="368"/>
      <c r="H396" s="366"/>
      <c r="I396" s="360"/>
      <c r="J396" s="360"/>
      <c r="K396" s="361"/>
      <c r="L396" s="362"/>
    </row>
    <row r="397" spans="2:12" ht="13.8">
      <c r="B397" s="363"/>
      <c r="C397" s="364"/>
      <c r="D397" s="369"/>
      <c r="E397" s="367"/>
      <c r="F397" s="358"/>
      <c r="G397" s="368"/>
      <c r="H397" s="366"/>
      <c r="I397" s="360"/>
      <c r="J397" s="360"/>
      <c r="K397" s="361"/>
      <c r="L397" s="362"/>
    </row>
    <row r="398" spans="2:12" ht="13.8">
      <c r="B398" s="363"/>
      <c r="C398" s="364"/>
      <c r="D398" s="369"/>
      <c r="E398" s="367"/>
      <c r="F398" s="358"/>
      <c r="G398" s="368"/>
      <c r="H398" s="366"/>
      <c r="I398" s="360"/>
      <c r="J398" s="360"/>
      <c r="K398" s="361"/>
      <c r="L398" s="362"/>
    </row>
    <row r="399" spans="2:12" ht="13.8">
      <c r="B399" s="363"/>
      <c r="C399" s="364"/>
      <c r="D399" s="369"/>
      <c r="E399" s="367"/>
      <c r="F399" s="358"/>
      <c r="G399" s="368"/>
      <c r="H399" s="366"/>
      <c r="I399" s="360"/>
      <c r="J399" s="360"/>
      <c r="K399" s="361"/>
      <c r="L399" s="362"/>
    </row>
    <row r="400" spans="2:12" ht="13.8">
      <c r="B400" s="363"/>
      <c r="C400" s="364"/>
      <c r="D400" s="369"/>
      <c r="E400" s="367"/>
      <c r="F400" s="358"/>
      <c r="G400" s="368"/>
      <c r="H400" s="366"/>
      <c r="I400" s="360"/>
      <c r="J400" s="360"/>
      <c r="K400" s="361"/>
      <c r="L400" s="362"/>
    </row>
    <row r="401" spans="2:12" ht="13.8">
      <c r="B401" s="363"/>
      <c r="C401" s="364"/>
      <c r="D401" s="369"/>
      <c r="E401" s="367"/>
      <c r="F401" s="358"/>
      <c r="G401" s="368"/>
      <c r="H401" s="366"/>
      <c r="I401" s="360"/>
      <c r="J401" s="360"/>
      <c r="K401" s="361"/>
      <c r="L401" s="362"/>
    </row>
    <row r="402" spans="2:12" ht="13.8">
      <c r="B402" s="363"/>
      <c r="C402" s="364"/>
      <c r="D402" s="369"/>
      <c r="E402" s="367"/>
      <c r="F402" s="358"/>
      <c r="G402" s="368"/>
      <c r="H402" s="366"/>
      <c r="I402" s="360"/>
      <c r="J402" s="360"/>
      <c r="K402" s="361"/>
      <c r="L402" s="362"/>
    </row>
    <row r="403" spans="2:12" ht="13.8">
      <c r="B403" s="363"/>
      <c r="C403" s="364"/>
      <c r="D403" s="369"/>
      <c r="E403" s="367"/>
      <c r="F403" s="358"/>
      <c r="G403" s="368"/>
      <c r="H403" s="366"/>
      <c r="I403" s="360"/>
      <c r="J403" s="360"/>
      <c r="K403" s="361"/>
      <c r="L403" s="362"/>
    </row>
    <row r="404" spans="2:12" ht="13.8">
      <c r="B404" s="363"/>
      <c r="C404" s="364"/>
      <c r="D404" s="369"/>
      <c r="E404" s="367"/>
      <c r="F404" s="358"/>
      <c r="G404" s="368"/>
      <c r="H404" s="366"/>
      <c r="I404" s="360"/>
      <c r="J404" s="360"/>
      <c r="K404" s="361"/>
      <c r="L404" s="362"/>
    </row>
    <row r="405" spans="2:12" ht="13.8">
      <c r="B405" s="363"/>
      <c r="C405" s="364"/>
      <c r="D405" s="369"/>
      <c r="E405" s="367"/>
      <c r="F405" s="358"/>
      <c r="G405" s="368"/>
      <c r="H405" s="366"/>
      <c r="I405" s="360"/>
      <c r="J405" s="360"/>
      <c r="K405" s="361"/>
      <c r="L405" s="362"/>
    </row>
    <row r="406" spans="2:12" ht="13.8">
      <c r="B406" s="363"/>
      <c r="C406" s="364"/>
      <c r="D406" s="369"/>
      <c r="E406" s="367"/>
      <c r="F406" s="358"/>
      <c r="G406" s="368"/>
      <c r="H406" s="366"/>
      <c r="I406" s="360"/>
      <c r="J406" s="360"/>
      <c r="K406" s="361"/>
      <c r="L406" s="362"/>
    </row>
    <row r="407" spans="2:12" ht="13.8">
      <c r="B407" s="363"/>
      <c r="C407" s="364"/>
      <c r="D407" s="369"/>
      <c r="E407" s="367"/>
      <c r="F407" s="358"/>
      <c r="G407" s="368"/>
      <c r="H407" s="366"/>
      <c r="I407" s="360"/>
      <c r="J407" s="360"/>
      <c r="K407" s="361"/>
      <c r="L407" s="362"/>
    </row>
    <row r="408" spans="2:12" ht="13.8">
      <c r="B408" s="363"/>
      <c r="C408" s="364"/>
      <c r="D408" s="365"/>
      <c r="E408" s="367"/>
      <c r="F408" s="358"/>
      <c r="G408" s="368"/>
      <c r="H408" s="366"/>
      <c r="I408" s="360"/>
      <c r="J408" s="360"/>
      <c r="K408" s="361"/>
      <c r="L408" s="362"/>
    </row>
    <row r="409" spans="2:12" ht="13.8">
      <c r="B409" s="363"/>
      <c r="C409" s="364"/>
      <c r="D409" s="369"/>
      <c r="E409" s="367"/>
      <c r="F409" s="358"/>
      <c r="G409" s="368"/>
      <c r="H409" s="366"/>
      <c r="I409" s="360"/>
      <c r="J409" s="360"/>
      <c r="K409" s="361"/>
      <c r="L409" s="362"/>
    </row>
    <row r="410" spans="2:12" ht="13.8">
      <c r="B410" s="363"/>
      <c r="C410" s="364"/>
      <c r="D410" s="369"/>
      <c r="E410" s="367"/>
      <c r="F410" s="358"/>
      <c r="G410" s="368"/>
      <c r="H410" s="366"/>
      <c r="I410" s="360"/>
      <c r="J410" s="360"/>
      <c r="K410" s="361"/>
      <c r="L410" s="362"/>
    </row>
    <row r="411" spans="2:12" ht="13.8">
      <c r="B411" s="363"/>
      <c r="C411" s="364"/>
      <c r="D411" s="369"/>
      <c r="E411" s="367"/>
      <c r="F411" s="358"/>
      <c r="G411" s="368"/>
      <c r="H411" s="366"/>
      <c r="I411" s="360"/>
      <c r="J411" s="360"/>
      <c r="K411" s="361"/>
      <c r="L411" s="362"/>
    </row>
    <row r="412" spans="2:12" ht="13.8">
      <c r="B412" s="363"/>
      <c r="C412" s="364"/>
      <c r="D412" s="369"/>
      <c r="E412" s="367"/>
      <c r="F412" s="358"/>
      <c r="G412" s="368"/>
      <c r="H412" s="366"/>
      <c r="I412" s="360"/>
      <c r="J412" s="360"/>
      <c r="K412" s="361"/>
      <c r="L412" s="362"/>
    </row>
    <row r="413" spans="2:12" ht="13.8">
      <c r="B413" s="363"/>
      <c r="C413" s="364"/>
      <c r="D413" s="369"/>
      <c r="E413" s="367"/>
      <c r="F413" s="358"/>
      <c r="G413" s="368"/>
      <c r="H413" s="366"/>
      <c r="I413" s="360"/>
      <c r="J413" s="360"/>
      <c r="K413" s="361"/>
      <c r="L413" s="362"/>
    </row>
    <row r="414" spans="2:12" ht="13.8">
      <c r="B414" s="363"/>
      <c r="C414" s="364"/>
      <c r="D414" s="369"/>
      <c r="E414" s="367"/>
      <c r="F414" s="358"/>
      <c r="G414" s="368"/>
      <c r="H414" s="366"/>
      <c r="I414" s="360"/>
      <c r="J414" s="360"/>
      <c r="K414" s="361"/>
      <c r="L414" s="362"/>
    </row>
    <row r="415" spans="2:12" ht="13.8">
      <c r="B415" s="363"/>
      <c r="C415" s="364"/>
      <c r="D415" s="369"/>
      <c r="E415" s="367"/>
      <c r="F415" s="358"/>
      <c r="G415" s="368"/>
      <c r="H415" s="366"/>
      <c r="I415" s="360"/>
      <c r="J415" s="360"/>
      <c r="K415" s="361"/>
      <c r="L415" s="362"/>
    </row>
    <row r="416" spans="2:12" ht="13.8">
      <c r="B416" s="363"/>
      <c r="C416" s="364"/>
      <c r="D416" s="369"/>
      <c r="E416" s="367"/>
      <c r="F416" s="358"/>
      <c r="G416" s="368"/>
      <c r="H416" s="366"/>
      <c r="I416" s="360"/>
      <c r="J416" s="360"/>
      <c r="K416" s="361"/>
      <c r="L416" s="362"/>
    </row>
    <row r="417" spans="2:12" ht="13.8">
      <c r="B417" s="363"/>
      <c r="C417" s="364"/>
      <c r="D417" s="369"/>
      <c r="E417" s="367"/>
      <c r="F417" s="358"/>
      <c r="G417" s="368"/>
      <c r="H417" s="366"/>
      <c r="I417" s="360"/>
      <c r="J417" s="360"/>
      <c r="K417" s="361"/>
      <c r="L417" s="362"/>
    </row>
    <row r="418" spans="2:12" ht="13.8">
      <c r="B418" s="363"/>
      <c r="C418" s="364"/>
      <c r="D418" s="369"/>
      <c r="E418" s="367"/>
      <c r="F418" s="358"/>
      <c r="G418" s="368"/>
      <c r="H418" s="366"/>
      <c r="I418" s="360"/>
      <c r="J418" s="360"/>
      <c r="K418" s="361"/>
      <c r="L418" s="362"/>
    </row>
    <row r="419" spans="2:12" ht="13.8">
      <c r="B419" s="363"/>
      <c r="C419" s="364"/>
      <c r="D419" s="369"/>
      <c r="E419" s="367"/>
      <c r="F419" s="358"/>
      <c r="G419" s="368"/>
      <c r="H419" s="366"/>
      <c r="I419" s="360"/>
      <c r="J419" s="360"/>
      <c r="K419" s="361"/>
      <c r="L419" s="362"/>
    </row>
    <row r="420" spans="2:12" ht="13.8">
      <c r="B420" s="363"/>
      <c r="C420" s="364"/>
      <c r="D420" s="369"/>
      <c r="E420" s="367"/>
      <c r="F420" s="358"/>
      <c r="G420" s="368"/>
      <c r="H420" s="366"/>
      <c r="I420" s="360"/>
      <c r="J420" s="360"/>
      <c r="K420" s="361"/>
      <c r="L420" s="362"/>
    </row>
    <row r="421" spans="2:12" ht="13.8">
      <c r="B421" s="363"/>
      <c r="C421" s="364"/>
      <c r="D421" s="365"/>
      <c r="E421" s="367"/>
      <c r="F421" s="358"/>
      <c r="G421" s="368"/>
      <c r="H421" s="366"/>
      <c r="I421" s="360"/>
      <c r="J421" s="360"/>
      <c r="K421" s="361"/>
      <c r="L421" s="362"/>
    </row>
    <row r="422" spans="2:12" ht="13.8">
      <c r="B422" s="363"/>
      <c r="C422" s="364"/>
      <c r="D422" s="369"/>
      <c r="E422" s="367"/>
      <c r="F422" s="358"/>
      <c r="G422" s="368"/>
      <c r="H422" s="366"/>
      <c r="I422" s="360"/>
      <c r="J422" s="360"/>
      <c r="K422" s="361"/>
      <c r="L422" s="362"/>
    </row>
    <row r="423" spans="2:12" ht="13.8">
      <c r="B423" s="363"/>
      <c r="C423" s="364"/>
      <c r="D423" s="369"/>
      <c r="E423" s="367"/>
      <c r="F423" s="358"/>
      <c r="G423" s="368"/>
      <c r="H423" s="366"/>
      <c r="I423" s="360"/>
      <c r="J423" s="360"/>
      <c r="K423" s="361"/>
      <c r="L423" s="362"/>
    </row>
    <row r="424" spans="2:12" ht="13.8">
      <c r="B424" s="363"/>
      <c r="C424" s="364"/>
      <c r="D424" s="369"/>
      <c r="E424" s="367"/>
      <c r="F424" s="358"/>
      <c r="G424" s="368"/>
      <c r="H424" s="366"/>
      <c r="I424" s="360"/>
      <c r="J424" s="360"/>
      <c r="K424" s="361"/>
      <c r="L424" s="362"/>
    </row>
    <row r="425" spans="2:12" ht="13.8">
      <c r="B425" s="363"/>
      <c r="C425" s="364"/>
      <c r="D425" s="369"/>
      <c r="E425" s="367"/>
      <c r="F425" s="358"/>
      <c r="G425" s="368"/>
      <c r="H425" s="366"/>
      <c r="I425" s="360"/>
      <c r="J425" s="360"/>
      <c r="K425" s="361"/>
      <c r="L425" s="362"/>
    </row>
    <row r="426" spans="2:12" ht="13.8">
      <c r="B426" s="363"/>
      <c r="C426" s="364"/>
      <c r="D426" s="369"/>
      <c r="E426" s="367"/>
      <c r="F426" s="358"/>
      <c r="G426" s="368"/>
      <c r="H426" s="366"/>
      <c r="I426" s="360"/>
      <c r="J426" s="360"/>
      <c r="K426" s="361"/>
      <c r="L426" s="362"/>
    </row>
    <row r="427" spans="2:12" ht="13.8">
      <c r="B427" s="363"/>
      <c r="C427" s="364"/>
      <c r="D427" s="369"/>
      <c r="E427" s="367"/>
      <c r="F427" s="358"/>
      <c r="G427" s="368"/>
      <c r="H427" s="366"/>
      <c r="I427" s="360"/>
      <c r="J427" s="360"/>
      <c r="K427" s="361"/>
      <c r="L427" s="362"/>
    </row>
    <row r="428" spans="2:12" ht="13.8">
      <c r="B428" s="363"/>
      <c r="C428" s="364"/>
      <c r="D428" s="365"/>
      <c r="E428" s="367"/>
      <c r="F428" s="358"/>
      <c r="G428" s="368"/>
      <c r="H428" s="366"/>
      <c r="I428" s="360"/>
      <c r="J428" s="360"/>
      <c r="K428" s="361"/>
      <c r="L428" s="362"/>
    </row>
    <row r="429" spans="2:12" ht="13.8">
      <c r="B429" s="363"/>
      <c r="C429" s="364"/>
      <c r="D429" s="365"/>
      <c r="E429" s="367"/>
      <c r="F429" s="358"/>
      <c r="G429" s="368"/>
      <c r="H429" s="366"/>
      <c r="I429" s="360"/>
      <c r="J429" s="360"/>
      <c r="K429" s="361"/>
      <c r="L429" s="362"/>
    </row>
    <row r="430" spans="2:12" ht="13.8">
      <c r="B430" s="363"/>
      <c r="C430" s="364"/>
      <c r="D430" s="365"/>
      <c r="E430" s="367"/>
      <c r="F430" s="358"/>
      <c r="G430" s="368"/>
      <c r="H430" s="366"/>
      <c r="I430" s="360"/>
      <c r="J430" s="360"/>
      <c r="K430" s="361"/>
      <c r="L430" s="362"/>
    </row>
    <row r="431" spans="2:12" ht="13.8">
      <c r="B431" s="363"/>
      <c r="C431" s="364"/>
      <c r="D431" s="369"/>
      <c r="E431" s="367"/>
      <c r="F431" s="358"/>
      <c r="G431" s="368"/>
      <c r="H431" s="366"/>
      <c r="I431" s="360"/>
      <c r="J431" s="360"/>
      <c r="K431" s="361"/>
      <c r="L431" s="362"/>
    </row>
    <row r="432" spans="2:12" ht="13.8">
      <c r="B432" s="363"/>
      <c r="C432" s="364"/>
      <c r="D432" s="369"/>
      <c r="E432" s="367"/>
      <c r="F432" s="358"/>
      <c r="G432" s="368"/>
      <c r="H432" s="366"/>
      <c r="I432" s="360"/>
      <c r="J432" s="360"/>
      <c r="K432" s="361"/>
      <c r="L432" s="362"/>
    </row>
    <row r="433" spans="2:12" ht="13.8">
      <c r="B433" s="363"/>
      <c r="C433" s="364"/>
      <c r="D433" s="369"/>
      <c r="E433" s="367"/>
      <c r="F433" s="358"/>
      <c r="G433" s="368"/>
      <c r="H433" s="366"/>
      <c r="I433" s="360"/>
      <c r="J433" s="360"/>
      <c r="K433" s="361"/>
      <c r="L433" s="362"/>
    </row>
    <row r="434" spans="2:12" ht="13.8">
      <c r="B434" s="363"/>
      <c r="C434" s="364"/>
      <c r="D434" s="369"/>
      <c r="E434" s="367"/>
      <c r="F434" s="358"/>
      <c r="G434" s="368"/>
      <c r="H434" s="366"/>
      <c r="I434" s="360"/>
      <c r="J434" s="360"/>
      <c r="K434" s="361"/>
      <c r="L434" s="362"/>
    </row>
    <row r="435" spans="2:12" ht="13.8">
      <c r="B435" s="363"/>
      <c r="C435" s="364"/>
      <c r="D435" s="369"/>
      <c r="E435" s="367"/>
      <c r="F435" s="358"/>
      <c r="G435" s="368"/>
      <c r="H435" s="366"/>
      <c r="I435" s="360"/>
      <c r="J435" s="360"/>
      <c r="K435" s="361"/>
      <c r="L435" s="362"/>
    </row>
    <row r="436" spans="2:12" ht="13.8">
      <c r="B436" s="363"/>
      <c r="C436" s="364"/>
      <c r="D436" s="369"/>
      <c r="E436" s="367"/>
      <c r="F436" s="358"/>
      <c r="G436" s="368"/>
      <c r="H436" s="366"/>
      <c r="I436" s="360"/>
      <c r="J436" s="360"/>
      <c r="K436" s="361"/>
      <c r="L436" s="362"/>
    </row>
    <row r="437" spans="2:12" ht="13.8">
      <c r="B437" s="363"/>
      <c r="C437" s="364"/>
      <c r="D437" s="369"/>
      <c r="E437" s="367"/>
      <c r="F437" s="358"/>
      <c r="G437" s="368"/>
      <c r="H437" s="366"/>
      <c r="I437" s="360"/>
      <c r="J437" s="360"/>
      <c r="K437" s="361"/>
      <c r="L437" s="362"/>
    </row>
    <row r="438" spans="2:12" ht="13.8">
      <c r="B438" s="363"/>
      <c r="C438" s="364"/>
      <c r="D438" s="369"/>
      <c r="E438" s="367"/>
      <c r="F438" s="358"/>
      <c r="G438" s="368"/>
      <c r="H438" s="366"/>
      <c r="I438" s="360"/>
      <c r="J438" s="360"/>
      <c r="K438" s="361"/>
      <c r="L438" s="362"/>
    </row>
    <row r="439" spans="2:12" ht="13.8">
      <c r="B439" s="363"/>
      <c r="C439" s="364"/>
      <c r="D439" s="369"/>
      <c r="E439" s="367"/>
      <c r="F439" s="358"/>
      <c r="G439" s="368"/>
      <c r="H439" s="366"/>
      <c r="I439" s="360"/>
      <c r="J439" s="360"/>
      <c r="K439" s="361"/>
      <c r="L439" s="362"/>
    </row>
    <row r="440" spans="2:12" ht="13.8">
      <c r="B440" s="363"/>
      <c r="C440" s="364"/>
      <c r="D440" s="369"/>
      <c r="E440" s="367"/>
      <c r="F440" s="358"/>
      <c r="G440" s="368"/>
      <c r="H440" s="366"/>
      <c r="I440" s="360"/>
      <c r="J440" s="360"/>
      <c r="K440" s="361"/>
      <c r="L440" s="362"/>
    </row>
    <row r="441" spans="2:12" ht="13.8">
      <c r="B441" s="363"/>
      <c r="C441" s="364"/>
      <c r="D441" s="369"/>
      <c r="E441" s="367"/>
      <c r="F441" s="358"/>
      <c r="G441" s="368"/>
      <c r="H441" s="366"/>
      <c r="I441" s="360"/>
      <c r="J441" s="360"/>
      <c r="K441" s="361"/>
      <c r="L441" s="362"/>
    </row>
    <row r="442" spans="2:12" ht="13.8">
      <c r="B442" s="363"/>
      <c r="C442" s="364"/>
      <c r="D442" s="369"/>
      <c r="E442" s="367"/>
      <c r="F442" s="358"/>
      <c r="G442" s="368"/>
      <c r="H442" s="366"/>
      <c r="I442" s="360"/>
      <c r="J442" s="360"/>
      <c r="K442" s="361"/>
      <c r="L442" s="362"/>
    </row>
    <row r="443" spans="2:12" ht="13.8">
      <c r="B443" s="363"/>
      <c r="C443" s="364"/>
      <c r="D443" s="369"/>
      <c r="E443" s="367"/>
      <c r="F443" s="358"/>
      <c r="G443" s="368"/>
      <c r="H443" s="366"/>
      <c r="I443" s="360"/>
      <c r="J443" s="360"/>
      <c r="K443" s="361"/>
      <c r="L443" s="362"/>
    </row>
    <row r="444" spans="2:12" ht="13.8">
      <c r="B444" s="363"/>
      <c r="C444" s="364"/>
      <c r="D444" s="369"/>
      <c r="E444" s="367"/>
      <c r="F444" s="358"/>
      <c r="G444" s="368"/>
      <c r="H444" s="366"/>
      <c r="I444" s="360"/>
      <c r="J444" s="360"/>
      <c r="K444" s="361"/>
      <c r="L444" s="362"/>
    </row>
    <row r="445" spans="2:12" ht="13.8">
      <c r="B445" s="363"/>
      <c r="C445" s="364"/>
      <c r="D445" s="369"/>
      <c r="E445" s="367"/>
      <c r="F445" s="358"/>
      <c r="G445" s="368"/>
      <c r="H445" s="366"/>
      <c r="I445" s="360"/>
      <c r="J445" s="360"/>
      <c r="K445" s="361"/>
      <c r="L445" s="362"/>
    </row>
    <row r="446" spans="2:12" ht="13.8">
      <c r="B446" s="363"/>
      <c r="C446" s="364"/>
      <c r="D446" s="369"/>
      <c r="E446" s="367"/>
      <c r="F446" s="358"/>
      <c r="G446" s="368"/>
      <c r="H446" s="366"/>
      <c r="I446" s="360"/>
      <c r="J446" s="360"/>
      <c r="K446" s="361"/>
      <c r="L446" s="362"/>
    </row>
    <row r="447" spans="2:12" ht="13.8">
      <c r="B447" s="363"/>
      <c r="C447" s="364"/>
      <c r="D447" s="369"/>
      <c r="E447" s="367"/>
      <c r="F447" s="358"/>
      <c r="G447" s="368"/>
      <c r="H447" s="366"/>
      <c r="I447" s="360"/>
      <c r="J447" s="360"/>
      <c r="K447" s="361"/>
      <c r="L447" s="362"/>
    </row>
    <row r="448" spans="2:12" ht="13.8">
      <c r="B448" s="363"/>
      <c r="C448" s="364"/>
      <c r="D448" s="369"/>
      <c r="E448" s="367"/>
      <c r="F448" s="358"/>
      <c r="G448" s="368"/>
      <c r="H448" s="366"/>
      <c r="I448" s="360"/>
      <c r="J448" s="360"/>
      <c r="K448" s="361"/>
      <c r="L448" s="362"/>
    </row>
    <row r="449" spans="2:12" ht="13.8">
      <c r="B449" s="363"/>
      <c r="C449" s="364"/>
      <c r="D449" s="365"/>
      <c r="E449" s="367"/>
      <c r="F449" s="358"/>
      <c r="G449" s="368"/>
      <c r="H449" s="366"/>
      <c r="I449" s="360"/>
      <c r="J449" s="360"/>
      <c r="K449" s="361"/>
      <c r="L449" s="362"/>
    </row>
    <row r="450" spans="2:12" ht="13.8">
      <c r="B450" s="363"/>
      <c r="C450" s="364"/>
      <c r="D450" s="369"/>
      <c r="E450" s="367"/>
      <c r="F450" s="358"/>
      <c r="G450" s="368"/>
      <c r="H450" s="370"/>
      <c r="I450" s="360"/>
      <c r="J450" s="360"/>
      <c r="K450" s="361"/>
      <c r="L450" s="362"/>
    </row>
    <row r="451" spans="2:12" ht="13.8">
      <c r="B451" s="363"/>
      <c r="C451" s="364"/>
      <c r="D451" s="369"/>
      <c r="E451" s="367"/>
      <c r="F451" s="358"/>
      <c r="G451" s="368"/>
      <c r="H451" s="366"/>
      <c r="I451" s="360"/>
      <c r="J451" s="360"/>
      <c r="K451" s="361"/>
      <c r="L451" s="362"/>
    </row>
    <row r="452" spans="2:12" ht="13.8">
      <c r="B452" s="363"/>
      <c r="C452" s="364"/>
      <c r="D452" s="369"/>
      <c r="E452" s="367"/>
      <c r="F452" s="358"/>
      <c r="G452" s="368"/>
      <c r="H452" s="366"/>
      <c r="I452" s="360"/>
      <c r="J452" s="360"/>
      <c r="K452" s="361"/>
      <c r="L452" s="362"/>
    </row>
    <row r="453" spans="2:12" ht="13.8">
      <c r="B453" s="363"/>
      <c r="C453" s="364"/>
      <c r="D453" s="369"/>
      <c r="E453" s="367"/>
      <c r="F453" s="358"/>
      <c r="G453" s="368"/>
      <c r="H453" s="366"/>
      <c r="I453" s="360"/>
      <c r="J453" s="360"/>
      <c r="K453" s="361"/>
      <c r="L453" s="362"/>
    </row>
    <row r="454" spans="2:12" ht="13.8">
      <c r="B454" s="363"/>
      <c r="C454" s="364"/>
      <c r="D454" s="369"/>
      <c r="E454" s="367"/>
      <c r="F454" s="358"/>
      <c r="G454" s="368"/>
      <c r="H454" s="366"/>
      <c r="I454" s="360"/>
      <c r="J454" s="360"/>
      <c r="K454" s="361"/>
      <c r="L454" s="362"/>
    </row>
    <row r="455" spans="2:12" ht="13.8">
      <c r="B455" s="363"/>
      <c r="C455" s="364"/>
      <c r="D455" s="369"/>
      <c r="E455" s="367"/>
      <c r="F455" s="358"/>
      <c r="G455" s="368"/>
      <c r="H455" s="366"/>
      <c r="I455" s="360"/>
      <c r="J455" s="360"/>
      <c r="K455" s="361"/>
      <c r="L455" s="362"/>
    </row>
    <row r="456" spans="2:12" ht="13.8">
      <c r="B456" s="363"/>
      <c r="C456" s="364"/>
      <c r="D456" s="369"/>
      <c r="E456" s="367"/>
      <c r="F456" s="358"/>
      <c r="G456" s="368"/>
      <c r="H456" s="366"/>
      <c r="I456" s="360"/>
      <c r="J456" s="360"/>
      <c r="K456" s="361"/>
      <c r="L456" s="362"/>
    </row>
    <row r="457" spans="2:12" ht="13.8">
      <c r="B457" s="363"/>
      <c r="C457" s="364"/>
      <c r="D457" s="369"/>
      <c r="E457" s="367"/>
      <c r="F457" s="358"/>
      <c r="G457" s="368"/>
      <c r="H457" s="366"/>
      <c r="I457" s="360"/>
      <c r="J457" s="360"/>
      <c r="K457" s="361"/>
      <c r="L457" s="362"/>
    </row>
    <row r="458" spans="2:12" ht="13.8">
      <c r="B458" s="363"/>
      <c r="C458" s="364"/>
      <c r="D458" s="365"/>
      <c r="E458" s="367"/>
      <c r="F458" s="358"/>
      <c r="G458" s="368"/>
      <c r="H458" s="366"/>
      <c r="I458" s="360"/>
      <c r="J458" s="360"/>
      <c r="K458" s="361"/>
      <c r="L458" s="362"/>
    </row>
    <row r="459" spans="2:12" ht="13.8">
      <c r="B459" s="363"/>
      <c r="C459" s="364"/>
      <c r="D459" s="369"/>
      <c r="E459" s="367"/>
      <c r="F459" s="358"/>
      <c r="G459" s="368"/>
      <c r="H459" s="366"/>
      <c r="I459" s="360"/>
      <c r="J459" s="360"/>
      <c r="K459" s="361"/>
      <c r="L459" s="362"/>
    </row>
    <row r="460" spans="2:12" ht="13.8">
      <c r="B460" s="363"/>
      <c r="C460" s="364"/>
      <c r="D460" s="369"/>
      <c r="E460" s="367"/>
      <c r="F460" s="358"/>
      <c r="G460" s="368"/>
      <c r="H460" s="366"/>
      <c r="I460" s="360"/>
      <c r="J460" s="360"/>
      <c r="K460" s="361"/>
      <c r="L460" s="362"/>
    </row>
    <row r="461" spans="2:12" ht="13.8">
      <c r="B461" s="363"/>
      <c r="C461" s="364"/>
      <c r="D461" s="369"/>
      <c r="E461" s="367"/>
      <c r="F461" s="358"/>
      <c r="G461" s="368"/>
      <c r="H461" s="366"/>
      <c r="I461" s="360"/>
      <c r="J461" s="360"/>
      <c r="K461" s="361"/>
      <c r="L461" s="362"/>
    </row>
    <row r="462" spans="2:12" ht="13.8">
      <c r="B462" s="363"/>
      <c r="C462" s="364"/>
      <c r="D462" s="369"/>
      <c r="E462" s="367"/>
      <c r="F462" s="358"/>
      <c r="G462" s="368"/>
      <c r="H462" s="366"/>
      <c r="I462" s="360"/>
      <c r="J462" s="360"/>
      <c r="K462" s="361"/>
      <c r="L462" s="362"/>
    </row>
    <row r="463" spans="2:12" ht="13.8">
      <c r="B463" s="363"/>
      <c r="C463" s="364"/>
      <c r="D463" s="369"/>
      <c r="E463" s="367"/>
      <c r="F463" s="358"/>
      <c r="G463" s="368"/>
      <c r="H463" s="366"/>
      <c r="I463" s="360"/>
      <c r="J463" s="360"/>
      <c r="K463" s="361"/>
      <c r="L463" s="362"/>
    </row>
    <row r="464" spans="2:12" ht="13.8">
      <c r="B464" s="363"/>
      <c r="C464" s="364"/>
      <c r="D464" s="369"/>
      <c r="E464" s="367"/>
      <c r="F464" s="358"/>
      <c r="G464" s="368"/>
      <c r="H464" s="366"/>
      <c r="I464" s="360"/>
      <c r="J464" s="360"/>
      <c r="K464" s="361"/>
      <c r="L464" s="362"/>
    </row>
    <row r="465" spans="2:12" ht="13.8">
      <c r="B465" s="363"/>
      <c r="C465" s="364"/>
      <c r="D465" s="369"/>
      <c r="E465" s="367"/>
      <c r="F465" s="358"/>
      <c r="G465" s="368"/>
      <c r="H465" s="366"/>
      <c r="I465" s="360"/>
      <c r="J465" s="360"/>
      <c r="K465" s="361"/>
      <c r="L465" s="362"/>
    </row>
    <row r="466" spans="2:12" ht="13.8">
      <c r="B466" s="363"/>
      <c r="C466" s="364"/>
      <c r="D466" s="369"/>
      <c r="E466" s="367"/>
      <c r="F466" s="358"/>
      <c r="G466" s="368"/>
      <c r="H466" s="366"/>
      <c r="I466" s="360"/>
      <c r="J466" s="360"/>
      <c r="K466" s="361"/>
      <c r="L466" s="362"/>
    </row>
    <row r="467" spans="2:12" ht="13.8">
      <c r="B467" s="363"/>
      <c r="C467" s="364"/>
      <c r="D467" s="369"/>
      <c r="E467" s="367"/>
      <c r="F467" s="358"/>
      <c r="G467" s="368"/>
      <c r="H467" s="366"/>
      <c r="I467" s="360"/>
      <c r="J467" s="360"/>
      <c r="K467" s="361"/>
      <c r="L467" s="362"/>
    </row>
    <row r="468" spans="2:12" ht="13.8">
      <c r="B468" s="363"/>
      <c r="C468" s="364"/>
      <c r="D468" s="369"/>
      <c r="E468" s="367"/>
      <c r="F468" s="358"/>
      <c r="G468" s="368"/>
      <c r="H468" s="366"/>
      <c r="I468" s="360"/>
      <c r="J468" s="360"/>
      <c r="K468" s="361"/>
      <c r="L468" s="362"/>
    </row>
    <row r="469" spans="2:12" ht="13.8">
      <c r="B469" s="363"/>
      <c r="C469" s="364"/>
      <c r="D469" s="369"/>
      <c r="E469" s="367"/>
      <c r="F469" s="358"/>
      <c r="G469" s="368"/>
      <c r="H469" s="366"/>
      <c r="I469" s="360"/>
      <c r="J469" s="360"/>
      <c r="K469" s="361"/>
      <c r="L469" s="362"/>
    </row>
    <row r="470" spans="2:12" ht="13.8">
      <c r="B470" s="363"/>
      <c r="C470" s="364"/>
      <c r="D470" s="369"/>
      <c r="E470" s="367"/>
      <c r="F470" s="358"/>
      <c r="G470" s="368"/>
      <c r="H470" s="366"/>
      <c r="I470" s="360"/>
      <c r="J470" s="360"/>
      <c r="K470" s="361"/>
      <c r="L470" s="362"/>
    </row>
    <row r="471" spans="2:12" ht="13.8">
      <c r="B471" s="363"/>
      <c r="C471" s="364"/>
      <c r="D471" s="369"/>
      <c r="E471" s="367"/>
      <c r="F471" s="358"/>
      <c r="G471" s="368"/>
      <c r="H471" s="366"/>
      <c r="I471" s="360"/>
      <c r="J471" s="360"/>
      <c r="K471" s="361"/>
      <c r="L471" s="362"/>
    </row>
    <row r="472" spans="2:12" ht="13.8">
      <c r="B472" s="363"/>
      <c r="C472" s="364"/>
      <c r="D472" s="365"/>
      <c r="E472" s="367"/>
      <c r="F472" s="358"/>
      <c r="G472" s="368"/>
      <c r="H472" s="366"/>
      <c r="I472" s="360"/>
      <c r="J472" s="360"/>
      <c r="K472" s="361"/>
      <c r="L472" s="362"/>
    </row>
    <row r="473" spans="2:12" ht="13.8">
      <c r="B473" s="363"/>
      <c r="C473" s="364"/>
      <c r="D473" s="369"/>
      <c r="E473" s="367"/>
      <c r="F473" s="358"/>
      <c r="G473" s="368"/>
      <c r="H473" s="366"/>
      <c r="I473" s="360"/>
      <c r="J473" s="360"/>
      <c r="K473" s="361"/>
      <c r="L473" s="362"/>
    </row>
    <row r="474" spans="2:12" ht="13.8">
      <c r="B474" s="363"/>
      <c r="C474" s="364"/>
      <c r="D474" s="369"/>
      <c r="E474" s="367"/>
      <c r="F474" s="358"/>
      <c r="G474" s="368"/>
      <c r="H474" s="366"/>
      <c r="I474" s="360"/>
      <c r="J474" s="360"/>
      <c r="K474" s="361"/>
      <c r="L474" s="362"/>
    </row>
    <row r="475" spans="2:12" ht="13.8">
      <c r="B475" s="363"/>
      <c r="C475" s="364"/>
      <c r="D475" s="369"/>
      <c r="E475" s="367"/>
      <c r="F475" s="358"/>
      <c r="G475" s="368"/>
      <c r="H475" s="366"/>
      <c r="I475" s="360"/>
      <c r="J475" s="360"/>
      <c r="K475" s="361"/>
      <c r="L475" s="362"/>
    </row>
    <row r="476" spans="2:12" ht="13.8">
      <c r="B476" s="363"/>
      <c r="C476" s="364"/>
      <c r="D476" s="369"/>
      <c r="E476" s="367"/>
      <c r="F476" s="358"/>
      <c r="G476" s="368"/>
      <c r="H476" s="366"/>
      <c r="I476" s="360"/>
      <c r="J476" s="360"/>
      <c r="K476" s="361"/>
      <c r="L476" s="362"/>
    </row>
    <row r="477" spans="2:12" ht="13.8">
      <c r="B477" s="363"/>
      <c r="C477" s="364"/>
      <c r="D477" s="369"/>
      <c r="E477" s="367"/>
      <c r="F477" s="358"/>
      <c r="G477" s="368"/>
      <c r="H477" s="366"/>
      <c r="I477" s="360"/>
      <c r="J477" s="360"/>
      <c r="K477" s="361"/>
      <c r="L477" s="362"/>
    </row>
    <row r="478" spans="2:12" ht="13.8">
      <c r="B478" s="363"/>
      <c r="C478" s="364"/>
      <c r="D478" s="369"/>
      <c r="E478" s="367"/>
      <c r="F478" s="358"/>
      <c r="G478" s="368"/>
      <c r="H478" s="366"/>
      <c r="I478" s="360"/>
      <c r="J478" s="360"/>
      <c r="K478" s="361"/>
      <c r="L478" s="362"/>
    </row>
    <row r="479" spans="2:12" ht="13.8">
      <c r="B479" s="363"/>
      <c r="C479" s="364"/>
      <c r="D479" s="369"/>
      <c r="E479" s="367"/>
      <c r="F479" s="358"/>
      <c r="G479" s="368"/>
      <c r="H479" s="366"/>
      <c r="I479" s="360"/>
      <c r="J479" s="360"/>
      <c r="K479" s="361"/>
      <c r="L479" s="362"/>
    </row>
    <row r="480" spans="2:12" ht="13.8">
      <c r="B480" s="363"/>
      <c r="C480" s="364"/>
      <c r="D480" s="369"/>
      <c r="E480" s="367"/>
      <c r="F480" s="358"/>
      <c r="G480" s="368"/>
      <c r="H480" s="366"/>
      <c r="I480" s="360"/>
      <c r="J480" s="360"/>
      <c r="K480" s="361"/>
      <c r="L480" s="362"/>
    </row>
    <row r="481" spans="2:12" ht="13.8">
      <c r="B481" s="363"/>
      <c r="C481" s="364"/>
      <c r="D481" s="369"/>
      <c r="E481" s="367"/>
      <c r="F481" s="358"/>
      <c r="G481" s="368"/>
      <c r="H481" s="366"/>
      <c r="I481" s="360"/>
      <c r="J481" s="360"/>
      <c r="K481" s="361"/>
      <c r="L481" s="362"/>
    </row>
    <row r="482" spans="2:12" ht="13.8">
      <c r="B482" s="363"/>
      <c r="C482" s="364"/>
      <c r="D482" s="369"/>
      <c r="E482" s="367"/>
      <c r="F482" s="358"/>
      <c r="G482" s="368"/>
      <c r="H482" s="366"/>
      <c r="I482" s="360"/>
      <c r="J482" s="360"/>
      <c r="K482" s="361"/>
      <c r="L482" s="362"/>
    </row>
    <row r="483" spans="2:12" ht="13.8">
      <c r="B483" s="363"/>
      <c r="C483" s="364"/>
      <c r="D483" s="369"/>
      <c r="E483" s="367"/>
      <c r="F483" s="358"/>
      <c r="G483" s="368"/>
      <c r="H483" s="366"/>
      <c r="I483" s="360"/>
      <c r="J483" s="360"/>
      <c r="K483" s="361"/>
      <c r="L483" s="362"/>
    </row>
    <row r="484" spans="2:12" ht="13.8">
      <c r="B484" s="363"/>
      <c r="C484" s="364"/>
      <c r="D484" s="369"/>
      <c r="E484" s="367"/>
      <c r="F484" s="358"/>
      <c r="G484" s="368"/>
      <c r="H484" s="366"/>
      <c r="I484" s="360"/>
      <c r="J484" s="360"/>
      <c r="K484" s="361"/>
      <c r="L484" s="362"/>
    </row>
    <row r="485" spans="2:12" ht="13.8">
      <c r="B485" s="363"/>
      <c r="C485" s="364"/>
      <c r="D485" s="369"/>
      <c r="E485" s="367"/>
      <c r="F485" s="358"/>
      <c r="G485" s="368"/>
      <c r="H485" s="366"/>
      <c r="I485" s="360"/>
      <c r="J485" s="360"/>
      <c r="K485" s="361"/>
      <c r="L485" s="362"/>
    </row>
    <row r="486" spans="2:12" ht="13.8">
      <c r="B486" s="363"/>
      <c r="C486" s="364"/>
      <c r="D486" s="369"/>
      <c r="E486" s="367"/>
      <c r="F486" s="358"/>
      <c r="G486" s="368"/>
      <c r="H486" s="366"/>
      <c r="I486" s="360"/>
      <c r="J486" s="360"/>
      <c r="K486" s="361"/>
      <c r="L486" s="362"/>
    </row>
    <row r="487" spans="2:12" ht="13.8">
      <c r="B487" s="363"/>
      <c r="C487" s="364"/>
      <c r="D487" s="369"/>
      <c r="E487" s="367"/>
      <c r="F487" s="358"/>
      <c r="G487" s="368"/>
      <c r="H487" s="366"/>
      <c r="I487" s="360"/>
      <c r="J487" s="360"/>
      <c r="K487" s="361"/>
      <c r="L487" s="362"/>
    </row>
    <row r="488" spans="2:12" ht="13.8">
      <c r="B488" s="363"/>
      <c r="C488" s="364"/>
      <c r="D488" s="365"/>
      <c r="E488" s="367"/>
      <c r="F488" s="358"/>
      <c r="G488" s="368"/>
      <c r="H488" s="366"/>
      <c r="I488" s="360"/>
      <c r="J488" s="360"/>
      <c r="K488" s="361"/>
      <c r="L488" s="362"/>
    </row>
    <row r="489" spans="2:12" ht="13.8">
      <c r="B489" s="363"/>
      <c r="C489" s="364"/>
      <c r="D489" s="369"/>
      <c r="E489" s="367"/>
      <c r="F489" s="358"/>
      <c r="G489" s="368"/>
      <c r="H489" s="366"/>
      <c r="I489" s="360"/>
      <c r="J489" s="360"/>
      <c r="K489" s="361"/>
      <c r="L489" s="362"/>
    </row>
    <row r="490" spans="2:12" ht="13.8">
      <c r="B490" s="363"/>
      <c r="C490" s="364"/>
      <c r="D490" s="369"/>
      <c r="E490" s="367"/>
      <c r="F490" s="358"/>
      <c r="G490" s="368"/>
      <c r="H490" s="366"/>
      <c r="I490" s="360"/>
      <c r="J490" s="360"/>
      <c r="K490" s="361"/>
      <c r="L490" s="362"/>
    </row>
    <row r="491" spans="2:12" ht="13.8">
      <c r="B491" s="363"/>
      <c r="C491" s="364"/>
      <c r="D491" s="369"/>
      <c r="E491" s="367"/>
      <c r="F491" s="358"/>
      <c r="G491" s="368"/>
      <c r="H491" s="366"/>
      <c r="I491" s="360"/>
      <c r="J491" s="360"/>
      <c r="K491" s="361"/>
      <c r="L491" s="362"/>
    </row>
    <row r="492" spans="2:12" ht="13.8">
      <c r="B492" s="363"/>
      <c r="C492" s="364"/>
      <c r="D492" s="369"/>
      <c r="E492" s="367"/>
      <c r="F492" s="358"/>
      <c r="G492" s="368"/>
      <c r="H492" s="366"/>
      <c r="I492" s="360"/>
      <c r="J492" s="360"/>
      <c r="K492" s="361"/>
      <c r="L492" s="362"/>
    </row>
    <row r="493" spans="2:12" ht="13.8">
      <c r="B493" s="363"/>
      <c r="C493" s="364"/>
      <c r="D493" s="369"/>
      <c r="E493" s="367"/>
      <c r="F493" s="358"/>
      <c r="G493" s="368"/>
      <c r="H493" s="366"/>
      <c r="I493" s="360"/>
      <c r="J493" s="360"/>
      <c r="K493" s="361"/>
      <c r="L493" s="362"/>
    </row>
    <row r="494" spans="2:12" ht="13.8">
      <c r="B494" s="363"/>
      <c r="C494" s="364"/>
      <c r="D494" s="369"/>
      <c r="E494" s="367"/>
      <c r="F494" s="358"/>
      <c r="G494" s="368"/>
      <c r="H494" s="366"/>
      <c r="I494" s="360"/>
      <c r="J494" s="360"/>
      <c r="K494" s="361"/>
      <c r="L494" s="362"/>
    </row>
    <row r="495" spans="2:12" ht="13.8">
      <c r="B495" s="363"/>
      <c r="C495" s="364"/>
      <c r="D495" s="369"/>
      <c r="E495" s="367"/>
      <c r="F495" s="358"/>
      <c r="G495" s="368"/>
      <c r="H495" s="366"/>
      <c r="I495" s="360"/>
      <c r="J495" s="360"/>
      <c r="K495" s="361"/>
      <c r="L495" s="362"/>
    </row>
    <row r="496" spans="2:12" ht="13.8">
      <c r="B496" s="363"/>
      <c r="C496" s="364"/>
      <c r="D496" s="365"/>
      <c r="E496" s="367"/>
      <c r="F496" s="358"/>
      <c r="G496" s="368"/>
      <c r="H496" s="366"/>
      <c r="I496" s="360"/>
      <c r="J496" s="360"/>
      <c r="K496" s="361"/>
      <c r="L496" s="362"/>
    </row>
    <row r="497" spans="2:12" ht="13.8">
      <c r="B497" s="363"/>
      <c r="C497" s="364"/>
      <c r="D497" s="369"/>
      <c r="E497" s="367"/>
      <c r="F497" s="358"/>
      <c r="G497" s="368"/>
      <c r="H497" s="366"/>
      <c r="I497" s="360"/>
      <c r="J497" s="360"/>
      <c r="K497" s="361"/>
      <c r="L497" s="362"/>
    </row>
    <row r="498" spans="2:12" ht="13.8">
      <c r="B498" s="363"/>
      <c r="C498" s="364"/>
      <c r="D498" s="369"/>
      <c r="E498" s="367"/>
      <c r="F498" s="358"/>
      <c r="G498" s="368"/>
      <c r="H498" s="366"/>
      <c r="I498" s="360"/>
      <c r="J498" s="360"/>
      <c r="K498" s="361"/>
      <c r="L498" s="362"/>
    </row>
    <row r="499" spans="2:12" ht="13.8">
      <c r="B499" s="363"/>
      <c r="C499" s="364"/>
      <c r="D499" s="369"/>
      <c r="E499" s="367"/>
      <c r="F499" s="358"/>
      <c r="G499" s="368"/>
      <c r="H499" s="366"/>
      <c r="I499" s="360"/>
      <c r="J499" s="360"/>
      <c r="K499" s="361"/>
      <c r="L499" s="362"/>
    </row>
    <row r="500" spans="2:12" ht="13.8">
      <c r="B500" s="363"/>
      <c r="C500" s="364"/>
      <c r="D500" s="369"/>
      <c r="E500" s="367"/>
      <c r="F500" s="358"/>
      <c r="G500" s="368"/>
      <c r="H500" s="366"/>
      <c r="I500" s="360"/>
      <c r="J500" s="360"/>
      <c r="K500" s="361"/>
      <c r="L500" s="362"/>
    </row>
    <row r="501" spans="2:12" ht="13.8">
      <c r="B501" s="363"/>
      <c r="C501" s="364"/>
      <c r="D501" s="369"/>
      <c r="E501" s="367"/>
      <c r="F501" s="358"/>
      <c r="G501" s="368"/>
      <c r="H501" s="366"/>
      <c r="I501" s="360"/>
      <c r="J501" s="360"/>
      <c r="K501" s="361"/>
      <c r="L501" s="362"/>
    </row>
    <row r="502" spans="2:12" ht="13.8">
      <c r="B502" s="363"/>
      <c r="C502" s="364"/>
      <c r="D502" s="369"/>
      <c r="E502" s="367"/>
      <c r="F502" s="358"/>
      <c r="G502" s="368"/>
      <c r="H502" s="366"/>
      <c r="I502" s="360"/>
      <c r="J502" s="360"/>
      <c r="K502" s="361"/>
      <c r="L502" s="362"/>
    </row>
    <row r="503" spans="2:12" ht="13.8">
      <c r="B503" s="363"/>
      <c r="C503" s="364"/>
      <c r="D503" s="365"/>
      <c r="E503" s="367"/>
      <c r="F503" s="358"/>
      <c r="G503" s="368"/>
      <c r="H503" s="366"/>
      <c r="I503" s="360"/>
      <c r="J503" s="360"/>
      <c r="K503" s="361"/>
      <c r="L503" s="362"/>
    </row>
    <row r="504" spans="2:12" ht="13.8">
      <c r="B504" s="363"/>
      <c r="C504" s="364"/>
      <c r="D504" s="369"/>
      <c r="E504" s="367"/>
      <c r="F504" s="358"/>
      <c r="G504" s="368"/>
      <c r="H504" s="366"/>
      <c r="I504" s="360"/>
      <c r="J504" s="360"/>
      <c r="K504" s="361"/>
      <c r="L504" s="362"/>
    </row>
    <row r="505" spans="2:12" ht="13.8">
      <c r="B505" s="363"/>
      <c r="C505" s="364"/>
      <c r="D505" s="369"/>
      <c r="E505" s="367"/>
      <c r="F505" s="358"/>
      <c r="G505" s="368"/>
      <c r="H505" s="366"/>
      <c r="I505" s="360"/>
      <c r="J505" s="360"/>
      <c r="K505" s="361"/>
      <c r="L505" s="362"/>
    </row>
    <row r="506" spans="2:12" ht="13.8">
      <c r="B506" s="363"/>
      <c r="C506" s="364"/>
      <c r="D506" s="369"/>
      <c r="E506" s="367"/>
      <c r="F506" s="358"/>
      <c r="G506" s="368"/>
      <c r="H506" s="366"/>
      <c r="I506" s="360"/>
      <c r="J506" s="360"/>
      <c r="K506" s="361"/>
      <c r="L506" s="362"/>
    </row>
    <row r="507" spans="2:12" ht="13.8">
      <c r="B507" s="363"/>
      <c r="C507" s="364"/>
      <c r="D507" s="369"/>
      <c r="E507" s="367"/>
      <c r="F507" s="358"/>
      <c r="G507" s="368"/>
      <c r="H507" s="366"/>
      <c r="I507" s="360"/>
      <c r="J507" s="360"/>
      <c r="K507" s="361"/>
      <c r="L507" s="362"/>
    </row>
    <row r="508" spans="2:12" ht="13.8">
      <c r="B508" s="363"/>
      <c r="C508" s="364"/>
      <c r="D508" s="369"/>
      <c r="E508" s="367"/>
      <c r="F508" s="358"/>
      <c r="G508" s="368"/>
      <c r="H508" s="366"/>
      <c r="I508" s="360"/>
      <c r="J508" s="360"/>
      <c r="K508" s="361"/>
      <c r="L508" s="362"/>
    </row>
    <row r="509" spans="2:12" ht="13.8">
      <c r="B509" s="363"/>
      <c r="C509" s="364"/>
      <c r="D509" s="369"/>
      <c r="E509" s="367"/>
      <c r="F509" s="358"/>
      <c r="G509" s="368"/>
      <c r="H509" s="366"/>
      <c r="I509" s="360"/>
      <c r="J509" s="360"/>
      <c r="K509" s="361"/>
      <c r="L509" s="362"/>
    </row>
    <row r="510" spans="2:12" ht="13.8">
      <c r="B510" s="363"/>
      <c r="C510" s="364"/>
      <c r="D510" s="365"/>
      <c r="E510" s="367"/>
      <c r="F510" s="358"/>
      <c r="G510" s="368"/>
      <c r="H510" s="366"/>
      <c r="I510" s="360"/>
      <c r="J510" s="360"/>
      <c r="K510" s="361"/>
      <c r="L510" s="362"/>
    </row>
    <row r="511" spans="2:12" ht="13.8">
      <c r="B511" s="363"/>
      <c r="C511" s="364"/>
      <c r="D511" s="369"/>
      <c r="E511" s="367"/>
      <c r="F511" s="358"/>
      <c r="G511" s="368"/>
      <c r="H511" s="366"/>
      <c r="I511" s="360"/>
      <c r="J511" s="360"/>
      <c r="K511" s="361"/>
      <c r="L511" s="362"/>
    </row>
    <row r="512" spans="2:12" ht="13.8">
      <c r="B512" s="363"/>
      <c r="C512" s="364"/>
      <c r="D512" s="369"/>
      <c r="E512" s="367"/>
      <c r="F512" s="358"/>
      <c r="G512" s="368"/>
      <c r="H512" s="366"/>
      <c r="I512" s="360"/>
      <c r="J512" s="360"/>
      <c r="K512" s="361"/>
      <c r="L512" s="362"/>
    </row>
    <row r="513" spans="2:12" ht="13.8">
      <c r="B513" s="363"/>
      <c r="C513" s="364"/>
      <c r="D513" s="369"/>
      <c r="E513" s="367"/>
      <c r="F513" s="358"/>
      <c r="G513" s="368"/>
      <c r="H513" s="366"/>
      <c r="I513" s="360"/>
      <c r="J513" s="360"/>
      <c r="K513" s="361"/>
      <c r="L513" s="362"/>
    </row>
    <row r="514" spans="2:12" ht="13.8">
      <c r="B514" s="363"/>
      <c r="C514" s="364"/>
      <c r="D514" s="369"/>
      <c r="E514" s="367"/>
      <c r="F514" s="358"/>
      <c r="G514" s="368"/>
      <c r="H514" s="366"/>
      <c r="I514" s="360"/>
      <c r="J514" s="360"/>
      <c r="K514" s="361"/>
      <c r="L514" s="362"/>
    </row>
    <row r="515" spans="2:12" ht="13.8">
      <c r="B515" s="363"/>
      <c r="C515" s="364"/>
      <c r="D515" s="369"/>
      <c r="E515" s="367"/>
      <c r="F515" s="358"/>
      <c r="G515" s="368"/>
      <c r="H515" s="366"/>
      <c r="I515" s="360"/>
      <c r="J515" s="360"/>
      <c r="K515" s="361"/>
      <c r="L515" s="362"/>
    </row>
    <row r="516" spans="2:12" ht="13.8">
      <c r="B516" s="363"/>
      <c r="C516" s="364"/>
      <c r="D516" s="369"/>
      <c r="E516" s="367"/>
      <c r="F516" s="358"/>
      <c r="G516" s="368"/>
      <c r="H516" s="366"/>
      <c r="I516" s="360"/>
      <c r="J516" s="360"/>
      <c r="K516" s="361"/>
      <c r="L516" s="362"/>
    </row>
    <row r="517" spans="2:12" ht="13.8">
      <c r="B517" s="363"/>
      <c r="C517" s="364"/>
      <c r="D517" s="369"/>
      <c r="E517" s="367"/>
      <c r="F517" s="358"/>
      <c r="G517" s="368"/>
      <c r="H517" s="366"/>
      <c r="I517" s="360"/>
      <c r="J517" s="360"/>
      <c r="K517" s="361"/>
      <c r="L517" s="362"/>
    </row>
    <row r="518" spans="2:12" ht="13.8">
      <c r="B518" s="363"/>
      <c r="C518" s="364"/>
      <c r="D518" s="365"/>
      <c r="E518" s="367"/>
      <c r="F518" s="358"/>
      <c r="G518" s="368"/>
      <c r="H518" s="366"/>
      <c r="I518" s="360"/>
      <c r="J518" s="360"/>
      <c r="K518" s="361"/>
      <c r="L518" s="362"/>
    </row>
    <row r="519" spans="2:12" ht="13.8">
      <c r="B519" s="363"/>
      <c r="C519" s="364"/>
      <c r="D519" s="369"/>
      <c r="E519" s="367"/>
      <c r="F519" s="358"/>
      <c r="G519" s="368"/>
      <c r="H519" s="366"/>
      <c r="I519" s="360"/>
      <c r="J519" s="360"/>
      <c r="K519" s="361"/>
      <c r="L519" s="362"/>
    </row>
    <row r="520" spans="2:12" ht="13.8">
      <c r="B520" s="363"/>
      <c r="C520" s="364"/>
      <c r="D520" s="369"/>
      <c r="E520" s="367"/>
      <c r="F520" s="358"/>
      <c r="G520" s="368"/>
      <c r="H520" s="366"/>
      <c r="I520" s="360"/>
      <c r="J520" s="360"/>
      <c r="K520" s="361"/>
      <c r="L520" s="362"/>
    </row>
    <row r="521" spans="2:12" ht="13.8">
      <c r="B521" s="363"/>
      <c r="C521" s="364"/>
      <c r="D521" s="369"/>
      <c r="E521" s="367"/>
      <c r="F521" s="358"/>
      <c r="G521" s="368"/>
      <c r="H521" s="366"/>
      <c r="I521" s="360"/>
      <c r="J521" s="360"/>
      <c r="K521" s="361"/>
      <c r="L521" s="362"/>
    </row>
    <row r="522" spans="2:12" ht="13.8">
      <c r="B522" s="363"/>
      <c r="C522" s="364"/>
      <c r="D522" s="369"/>
      <c r="E522" s="367"/>
      <c r="F522" s="358"/>
      <c r="G522" s="368"/>
      <c r="H522" s="366"/>
      <c r="I522" s="360"/>
      <c r="J522" s="360"/>
      <c r="K522" s="361"/>
      <c r="L522" s="362"/>
    </row>
    <row r="523" spans="2:12" ht="13.8">
      <c r="B523" s="363"/>
      <c r="C523" s="364"/>
      <c r="D523" s="369"/>
      <c r="E523" s="367"/>
      <c r="F523" s="358"/>
      <c r="G523" s="368"/>
      <c r="H523" s="366"/>
      <c r="I523" s="360"/>
      <c r="J523" s="360"/>
      <c r="K523" s="361"/>
      <c r="L523" s="362"/>
    </row>
    <row r="524" spans="2:12" ht="13.8">
      <c r="B524" s="363"/>
      <c r="C524" s="364"/>
      <c r="D524" s="369"/>
      <c r="E524" s="367"/>
      <c r="F524" s="358"/>
      <c r="G524" s="368"/>
      <c r="H524" s="366"/>
      <c r="I524" s="360"/>
      <c r="J524" s="360"/>
      <c r="K524" s="361"/>
      <c r="L524" s="362"/>
    </row>
    <row r="525" spans="2:12" s="279" customFormat="1" ht="13.8">
      <c r="B525" s="363"/>
      <c r="C525" s="364"/>
      <c r="D525" s="369"/>
      <c r="E525" s="367"/>
      <c r="F525" s="358"/>
      <c r="G525" s="368"/>
      <c r="H525" s="366"/>
      <c r="I525" s="360"/>
      <c r="J525" s="360"/>
      <c r="K525" s="361"/>
      <c r="L525" s="362"/>
    </row>
    <row r="526" spans="2:12" s="279" customFormat="1" ht="13.8">
      <c r="B526" s="363"/>
      <c r="C526" s="364"/>
      <c r="D526" s="369"/>
      <c r="E526" s="367"/>
      <c r="F526" s="358"/>
      <c r="G526" s="368"/>
      <c r="H526" s="366"/>
      <c r="I526" s="360"/>
      <c r="J526" s="360"/>
      <c r="K526" s="361"/>
      <c r="L526" s="362"/>
    </row>
    <row r="527" spans="2:12" s="279" customFormat="1" ht="13.8">
      <c r="B527" s="363"/>
      <c r="C527" s="364"/>
      <c r="D527" s="365"/>
      <c r="E527" s="367"/>
      <c r="F527" s="358"/>
      <c r="G527" s="368"/>
      <c r="H527" s="366"/>
      <c r="I527" s="360"/>
      <c r="J527" s="360"/>
      <c r="K527" s="361"/>
      <c r="L527" s="362"/>
    </row>
    <row r="528" spans="2:12" s="279" customFormat="1" ht="13.8">
      <c r="B528" s="363"/>
      <c r="C528" s="364"/>
      <c r="D528" s="369"/>
      <c r="E528" s="367"/>
      <c r="F528" s="358"/>
      <c r="G528" s="368"/>
      <c r="H528" s="366"/>
      <c r="I528" s="360"/>
      <c r="J528" s="360"/>
      <c r="K528" s="361"/>
      <c r="L528" s="362"/>
    </row>
    <row r="529" spans="2:12" s="279" customFormat="1" ht="13.8">
      <c r="B529" s="363"/>
      <c r="C529" s="364"/>
      <c r="D529" s="369"/>
      <c r="E529" s="367"/>
      <c r="F529" s="358"/>
      <c r="G529" s="368"/>
      <c r="H529" s="366"/>
      <c r="I529" s="360"/>
      <c r="J529" s="360"/>
      <c r="K529" s="361"/>
      <c r="L529" s="362"/>
    </row>
    <row r="530" spans="2:12" s="279" customFormat="1" ht="13.8">
      <c r="B530" s="363"/>
      <c r="C530" s="364"/>
      <c r="D530" s="369"/>
      <c r="E530" s="367"/>
      <c r="F530" s="358"/>
      <c r="G530" s="368"/>
      <c r="H530" s="366"/>
      <c r="I530" s="360"/>
      <c r="J530" s="360"/>
      <c r="K530" s="361"/>
      <c r="L530" s="362"/>
    </row>
    <row r="531" spans="2:12" s="279" customFormat="1" ht="13.8">
      <c r="B531" s="363"/>
      <c r="C531" s="364"/>
      <c r="D531" s="369"/>
      <c r="E531" s="367"/>
      <c r="F531" s="358"/>
      <c r="G531" s="368"/>
      <c r="H531" s="366"/>
      <c r="I531" s="360"/>
      <c r="J531" s="360"/>
      <c r="K531" s="361"/>
      <c r="L531" s="362"/>
    </row>
    <row r="532" spans="2:12" s="279" customFormat="1" ht="13.8">
      <c r="B532" s="363"/>
      <c r="C532" s="364"/>
      <c r="D532" s="369"/>
      <c r="E532" s="367"/>
      <c r="F532" s="358"/>
      <c r="G532" s="368"/>
      <c r="H532" s="366"/>
      <c r="I532" s="360"/>
      <c r="J532" s="360"/>
      <c r="K532" s="361"/>
      <c r="L532" s="362"/>
    </row>
    <row r="533" spans="2:12" s="279" customFormat="1" ht="13.8">
      <c r="B533" s="363"/>
      <c r="C533" s="364"/>
      <c r="D533" s="369"/>
      <c r="E533" s="367"/>
      <c r="F533" s="358"/>
      <c r="G533" s="368"/>
      <c r="H533" s="366"/>
      <c r="I533" s="360"/>
      <c r="J533" s="360"/>
      <c r="K533" s="361"/>
      <c r="L533" s="362"/>
    </row>
    <row r="534" spans="2:12" s="279" customFormat="1" ht="13.8">
      <c r="B534" s="363"/>
      <c r="C534" s="364"/>
      <c r="D534" s="369"/>
      <c r="E534" s="367"/>
      <c r="F534" s="358"/>
      <c r="G534" s="368"/>
      <c r="H534" s="366"/>
      <c r="I534" s="360"/>
      <c r="J534" s="360"/>
      <c r="K534" s="361"/>
      <c r="L534" s="362"/>
    </row>
    <row r="535" spans="2:12" s="279" customFormat="1" ht="13.8">
      <c r="B535" s="363"/>
      <c r="C535" s="364"/>
      <c r="D535" s="369"/>
      <c r="E535" s="367"/>
      <c r="F535" s="358"/>
      <c r="G535" s="368"/>
      <c r="H535" s="366"/>
      <c r="I535" s="360"/>
      <c r="J535" s="360"/>
      <c r="K535" s="361"/>
      <c r="L535" s="362"/>
    </row>
    <row r="536" spans="2:12" s="279" customFormat="1" ht="13.8">
      <c r="B536" s="363"/>
      <c r="C536" s="364"/>
      <c r="D536" s="369"/>
      <c r="E536" s="367"/>
      <c r="F536" s="358"/>
      <c r="G536" s="368"/>
      <c r="H536" s="366"/>
      <c r="I536" s="360"/>
      <c r="J536" s="360"/>
      <c r="K536" s="361"/>
      <c r="L536" s="362"/>
    </row>
    <row r="537" spans="2:12" s="279" customFormat="1" ht="13.8">
      <c r="B537" s="363"/>
      <c r="C537" s="364"/>
      <c r="D537" s="369"/>
      <c r="E537" s="367"/>
      <c r="F537" s="358"/>
      <c r="G537" s="368"/>
      <c r="H537" s="366"/>
      <c r="I537" s="360"/>
      <c r="J537" s="360"/>
      <c r="K537" s="361"/>
      <c r="L537" s="362"/>
    </row>
    <row r="538" spans="2:12" s="279" customFormat="1" ht="13.8">
      <c r="B538" s="363"/>
      <c r="C538" s="364"/>
      <c r="D538" s="369"/>
      <c r="E538" s="367"/>
      <c r="F538" s="358"/>
      <c r="G538" s="368"/>
      <c r="H538" s="366"/>
      <c r="I538" s="360"/>
      <c r="J538" s="360"/>
      <c r="K538" s="361"/>
      <c r="L538" s="362"/>
    </row>
    <row r="539" spans="2:12" s="279" customFormat="1" ht="13.8">
      <c r="B539" s="363"/>
      <c r="C539" s="364"/>
      <c r="D539" s="369"/>
      <c r="E539" s="367"/>
      <c r="F539" s="358"/>
      <c r="G539" s="368"/>
      <c r="H539" s="366"/>
      <c r="I539" s="360"/>
      <c r="J539" s="360"/>
      <c r="K539" s="361"/>
      <c r="L539" s="362"/>
    </row>
    <row r="540" spans="2:12" s="279" customFormat="1" ht="13.8">
      <c r="B540" s="363"/>
      <c r="C540" s="364"/>
      <c r="D540" s="369"/>
      <c r="E540" s="367"/>
      <c r="F540" s="358"/>
      <c r="G540" s="368"/>
      <c r="H540" s="366"/>
      <c r="I540" s="360"/>
      <c r="J540" s="360"/>
      <c r="K540" s="361"/>
      <c r="L540" s="362"/>
    </row>
    <row r="541" spans="2:12" s="279" customFormat="1" ht="13.8">
      <c r="B541" s="363"/>
      <c r="C541" s="364"/>
      <c r="D541" s="369"/>
      <c r="E541" s="367"/>
      <c r="F541" s="358"/>
      <c r="G541" s="368"/>
      <c r="H541" s="366"/>
      <c r="I541" s="360"/>
      <c r="J541" s="360"/>
      <c r="K541" s="361"/>
      <c r="L541" s="362"/>
    </row>
    <row r="542" spans="2:12" s="279" customFormat="1" ht="13.8">
      <c r="B542" s="363"/>
      <c r="C542" s="364"/>
      <c r="D542" s="369"/>
      <c r="E542" s="367"/>
      <c r="F542" s="358"/>
      <c r="G542" s="368"/>
      <c r="H542" s="366"/>
      <c r="I542" s="360"/>
      <c r="J542" s="360"/>
      <c r="K542" s="361"/>
      <c r="L542" s="362"/>
    </row>
    <row r="543" spans="2:12" s="279" customFormat="1" ht="13.8">
      <c r="B543" s="363"/>
      <c r="C543" s="364"/>
      <c r="D543" s="369"/>
      <c r="E543" s="367"/>
      <c r="F543" s="358"/>
      <c r="G543" s="368"/>
      <c r="H543" s="366"/>
      <c r="I543" s="360"/>
      <c r="J543" s="360"/>
      <c r="K543" s="361"/>
      <c r="L543" s="362"/>
    </row>
    <row r="544" spans="2:12" s="279" customFormat="1" ht="13.8">
      <c r="B544" s="363"/>
      <c r="C544" s="364"/>
      <c r="D544" s="369"/>
      <c r="E544" s="367"/>
      <c r="F544" s="358"/>
      <c r="G544" s="368"/>
      <c r="H544" s="366"/>
      <c r="I544" s="360"/>
      <c r="J544" s="360"/>
      <c r="K544" s="361"/>
      <c r="L544" s="362"/>
    </row>
    <row r="545" spans="2:12" s="279" customFormat="1" ht="13.8">
      <c r="B545" s="363"/>
      <c r="C545" s="364"/>
      <c r="D545" s="369"/>
      <c r="E545" s="367"/>
      <c r="F545" s="358"/>
      <c r="G545" s="368"/>
      <c r="H545" s="366"/>
      <c r="I545" s="360"/>
      <c r="J545" s="360"/>
      <c r="K545" s="361"/>
      <c r="L545" s="362"/>
    </row>
    <row r="546" spans="2:12" s="279" customFormat="1" ht="13.8">
      <c r="B546" s="363"/>
      <c r="C546" s="364"/>
      <c r="D546" s="369"/>
      <c r="E546" s="367"/>
      <c r="F546" s="358"/>
      <c r="G546" s="368"/>
      <c r="H546" s="366"/>
      <c r="I546" s="360"/>
      <c r="J546" s="360"/>
      <c r="K546" s="361"/>
      <c r="L546" s="362"/>
    </row>
    <row r="547" spans="2:12" s="279" customFormat="1" ht="13.8">
      <c r="B547" s="363"/>
      <c r="C547" s="372"/>
      <c r="D547" s="355"/>
      <c r="E547" s="367"/>
      <c r="F547" s="373"/>
      <c r="G547" s="368"/>
      <c r="H547" s="366"/>
      <c r="I547" s="360"/>
      <c r="J547" s="360"/>
      <c r="K547" s="361"/>
      <c r="L547" s="362"/>
    </row>
    <row r="548" spans="2:12" s="279" customFormat="1" ht="13.8">
      <c r="B548" s="363"/>
      <c r="C548" s="364"/>
      <c r="D548" s="369"/>
      <c r="E548" s="367"/>
      <c r="F548" s="358"/>
      <c r="G548" s="368"/>
      <c r="H548" s="366"/>
      <c r="I548" s="360"/>
      <c r="J548" s="360"/>
      <c r="K548" s="361"/>
      <c r="L548" s="362"/>
    </row>
    <row r="549" spans="2:12" s="279" customFormat="1" ht="13.8">
      <c r="B549" s="363"/>
      <c r="C549" s="364"/>
      <c r="D549" s="369"/>
      <c r="E549" s="367"/>
      <c r="F549" s="358"/>
      <c r="G549" s="368"/>
      <c r="H549" s="366"/>
      <c r="I549" s="360"/>
      <c r="J549" s="360"/>
      <c r="K549" s="361"/>
      <c r="L549" s="362"/>
    </row>
    <row r="550" spans="2:12" s="279" customFormat="1" ht="13.8">
      <c r="B550" s="363"/>
      <c r="C550" s="364"/>
      <c r="D550" s="369"/>
      <c r="E550" s="367"/>
      <c r="F550" s="358"/>
      <c r="G550" s="368"/>
      <c r="H550" s="366"/>
      <c r="I550" s="360"/>
      <c r="J550" s="360"/>
      <c r="K550" s="361"/>
      <c r="L550" s="362"/>
    </row>
    <row r="551" spans="2:12" s="279" customFormat="1" ht="13.8">
      <c r="B551" s="363"/>
      <c r="C551" s="364"/>
      <c r="D551" s="369"/>
      <c r="E551" s="367"/>
      <c r="F551" s="358"/>
      <c r="G551" s="368"/>
      <c r="H551" s="366"/>
      <c r="I551" s="360"/>
      <c r="J551" s="360"/>
      <c r="K551" s="361"/>
      <c r="L551" s="362"/>
    </row>
    <row r="552" spans="2:12" s="279" customFormat="1" ht="13.8">
      <c r="B552" s="363"/>
      <c r="C552" s="364"/>
      <c r="D552" s="369"/>
      <c r="E552" s="367"/>
      <c r="F552" s="358"/>
      <c r="G552" s="368"/>
      <c r="H552" s="366"/>
      <c r="I552" s="360"/>
      <c r="J552" s="360"/>
      <c r="K552" s="361"/>
      <c r="L552" s="362"/>
    </row>
    <row r="553" spans="2:12" s="279" customFormat="1" ht="13.8">
      <c r="B553" s="363"/>
      <c r="C553" s="364"/>
      <c r="D553" s="369"/>
      <c r="E553" s="367"/>
      <c r="F553" s="358"/>
      <c r="G553" s="368"/>
      <c r="H553" s="366"/>
      <c r="I553" s="360"/>
      <c r="J553" s="360"/>
      <c r="K553" s="361"/>
      <c r="L553" s="362"/>
    </row>
    <row r="554" spans="2:12" s="279" customFormat="1" ht="13.8">
      <c r="B554" s="363"/>
      <c r="C554" s="372"/>
      <c r="D554" s="355"/>
      <c r="E554" s="367"/>
      <c r="F554" s="373"/>
      <c r="G554" s="368"/>
      <c r="H554" s="374"/>
      <c r="I554" s="360"/>
      <c r="J554" s="360"/>
      <c r="K554" s="361"/>
      <c r="L554" s="362"/>
    </row>
    <row r="555" spans="2:12" s="279" customFormat="1" ht="13.8">
      <c r="B555" s="363"/>
      <c r="C555" s="364"/>
      <c r="D555" s="369"/>
      <c r="E555" s="367"/>
      <c r="F555" s="358"/>
      <c r="G555" s="368"/>
      <c r="H555" s="366"/>
      <c r="I555" s="360"/>
      <c r="J555" s="360"/>
      <c r="K555" s="361"/>
      <c r="L555" s="362"/>
    </row>
    <row r="556" spans="2:12" s="279" customFormat="1" ht="13.8">
      <c r="B556" s="363"/>
      <c r="C556" s="364"/>
      <c r="D556" s="369"/>
      <c r="E556" s="367"/>
      <c r="F556" s="358"/>
      <c r="G556" s="368"/>
      <c r="H556" s="366"/>
      <c r="I556" s="360"/>
      <c r="J556" s="360"/>
      <c r="K556" s="361"/>
      <c r="L556" s="362"/>
    </row>
    <row r="557" spans="2:12" s="279" customFormat="1" ht="13.8">
      <c r="B557" s="363"/>
      <c r="C557" s="364"/>
      <c r="D557" s="369"/>
      <c r="E557" s="367"/>
      <c r="F557" s="358"/>
      <c r="G557" s="368"/>
      <c r="H557" s="366"/>
      <c r="I557" s="360"/>
      <c r="J557" s="360"/>
      <c r="K557" s="361"/>
      <c r="L557" s="362"/>
    </row>
    <row r="558" spans="2:12" s="279" customFormat="1" ht="13.8">
      <c r="B558" s="363"/>
      <c r="C558" s="364"/>
      <c r="D558" s="369"/>
      <c r="E558" s="367"/>
      <c r="F558" s="358"/>
      <c r="G558" s="368"/>
      <c r="H558" s="366"/>
      <c r="I558" s="360"/>
      <c r="J558" s="360"/>
      <c r="K558" s="361"/>
      <c r="L558" s="362"/>
    </row>
    <row r="559" spans="2:12" s="279" customFormat="1" ht="13.8">
      <c r="B559" s="363"/>
      <c r="C559" s="364"/>
      <c r="D559" s="369"/>
      <c r="E559" s="367"/>
      <c r="F559" s="358"/>
      <c r="G559" s="368"/>
      <c r="H559" s="366"/>
      <c r="I559" s="360"/>
      <c r="J559" s="360"/>
      <c r="K559" s="361"/>
      <c r="L559" s="362"/>
    </row>
    <row r="560" spans="2:12" s="279" customFormat="1" ht="13.8">
      <c r="B560" s="363"/>
      <c r="C560" s="364"/>
      <c r="D560" s="364"/>
      <c r="E560" s="367"/>
      <c r="F560" s="358"/>
      <c r="G560" s="368"/>
      <c r="H560" s="370"/>
      <c r="I560" s="360"/>
      <c r="J560" s="360"/>
      <c r="K560" s="361"/>
      <c r="L560" s="362"/>
    </row>
    <row r="561" spans="2:12" s="279" customFormat="1" ht="13.8">
      <c r="B561" s="363"/>
      <c r="C561" s="372"/>
      <c r="D561" s="355"/>
      <c r="E561" s="367"/>
      <c r="F561" s="373"/>
      <c r="G561" s="368"/>
      <c r="H561" s="374"/>
      <c r="I561" s="360"/>
      <c r="J561" s="360"/>
      <c r="K561" s="361"/>
      <c r="L561" s="362"/>
    </row>
    <row r="562" spans="2:12" s="279" customFormat="1" ht="13.8">
      <c r="B562" s="363"/>
      <c r="C562" s="364"/>
      <c r="D562" s="369"/>
      <c r="E562" s="367"/>
      <c r="F562" s="358"/>
      <c r="G562" s="368"/>
      <c r="H562" s="366"/>
      <c r="I562" s="360"/>
      <c r="J562" s="360"/>
      <c r="K562" s="361"/>
      <c r="L562" s="362"/>
    </row>
    <row r="563" spans="2:12" s="279" customFormat="1" ht="13.8">
      <c r="B563" s="363"/>
      <c r="C563" s="364"/>
      <c r="D563" s="369"/>
      <c r="E563" s="367"/>
      <c r="F563" s="358"/>
      <c r="G563" s="368"/>
      <c r="H563" s="366"/>
      <c r="I563" s="360"/>
      <c r="J563" s="360"/>
      <c r="K563" s="361"/>
      <c r="L563" s="362"/>
    </row>
    <row r="564" spans="2:12" s="279" customFormat="1" ht="13.8">
      <c r="B564" s="363"/>
      <c r="C564" s="364"/>
      <c r="D564" s="369"/>
      <c r="E564" s="367"/>
      <c r="F564" s="358"/>
      <c r="G564" s="368"/>
      <c r="H564" s="366"/>
      <c r="I564" s="360"/>
      <c r="J564" s="360"/>
      <c r="K564" s="361"/>
      <c r="L564" s="362"/>
    </row>
    <row r="565" spans="2:12" s="279" customFormat="1" ht="13.8">
      <c r="B565" s="363"/>
      <c r="C565" s="364"/>
      <c r="D565" s="369"/>
      <c r="E565" s="367"/>
      <c r="F565" s="358"/>
      <c r="G565" s="368"/>
      <c r="H565" s="366"/>
      <c r="I565" s="360"/>
      <c r="J565" s="360"/>
      <c r="K565" s="361"/>
      <c r="L565" s="362"/>
    </row>
    <row r="566" spans="2:12" s="279" customFormat="1" ht="13.8">
      <c r="B566" s="363"/>
      <c r="C566" s="364"/>
      <c r="D566" s="369"/>
      <c r="E566" s="367"/>
      <c r="F566" s="358"/>
      <c r="G566" s="368"/>
      <c r="H566" s="366"/>
      <c r="I566" s="360"/>
      <c r="J566" s="360"/>
      <c r="K566" s="361"/>
      <c r="L566" s="362"/>
    </row>
    <row r="567" spans="2:12" s="279" customFormat="1" ht="13.8">
      <c r="B567" s="363"/>
      <c r="C567" s="364"/>
      <c r="D567" s="369"/>
      <c r="E567" s="367"/>
      <c r="F567" s="358"/>
      <c r="G567" s="368"/>
      <c r="H567" s="366"/>
      <c r="I567" s="360"/>
      <c r="J567" s="360"/>
      <c r="K567" s="361"/>
      <c r="L567" s="362"/>
    </row>
    <row r="568" spans="2:12" s="279" customFormat="1" ht="13.8">
      <c r="B568" s="363"/>
      <c r="C568" s="364"/>
      <c r="D568" s="369"/>
      <c r="E568" s="367"/>
      <c r="F568" s="358"/>
      <c r="G568" s="368"/>
      <c r="H568" s="366"/>
      <c r="I568" s="360"/>
      <c r="J568" s="360"/>
      <c r="K568" s="361"/>
      <c r="L568" s="362"/>
    </row>
    <row r="569" spans="2:12" s="279" customFormat="1" ht="13.8">
      <c r="B569" s="363"/>
      <c r="C569" s="364"/>
      <c r="D569" s="369"/>
      <c r="E569" s="367"/>
      <c r="F569" s="358"/>
      <c r="G569" s="368"/>
      <c r="H569" s="366"/>
      <c r="I569" s="360"/>
      <c r="J569" s="360"/>
      <c r="K569" s="361"/>
      <c r="L569" s="362"/>
    </row>
    <row r="570" spans="2:12" s="279" customFormat="1" ht="13.8">
      <c r="B570" s="363"/>
      <c r="C570" s="364"/>
      <c r="D570" s="369"/>
      <c r="E570" s="367"/>
      <c r="F570" s="358"/>
      <c r="G570" s="368"/>
      <c r="H570" s="366"/>
      <c r="I570" s="360"/>
      <c r="J570" s="360"/>
      <c r="K570" s="361"/>
      <c r="L570" s="362"/>
    </row>
    <row r="571" spans="2:12" s="279" customFormat="1" ht="13.8">
      <c r="B571" s="363"/>
      <c r="C571" s="364"/>
      <c r="D571" s="369"/>
      <c r="E571" s="367"/>
      <c r="F571" s="358"/>
      <c r="G571" s="368"/>
      <c r="H571" s="366"/>
      <c r="I571" s="360"/>
      <c r="J571" s="360"/>
      <c r="K571" s="361"/>
      <c r="L571" s="362"/>
    </row>
    <row r="572" spans="2:12" s="279" customFormat="1" ht="13.8">
      <c r="B572" s="363"/>
      <c r="C572" s="364"/>
      <c r="D572" s="369"/>
      <c r="E572" s="367"/>
      <c r="F572" s="358"/>
      <c r="G572" s="368"/>
      <c r="H572" s="366"/>
      <c r="I572" s="360"/>
      <c r="J572" s="360"/>
      <c r="K572" s="361"/>
      <c r="L572" s="362"/>
    </row>
    <row r="573" spans="2:12" s="279" customFormat="1" ht="13.8">
      <c r="B573" s="363"/>
      <c r="C573" s="364"/>
      <c r="D573" s="369"/>
      <c r="E573" s="367"/>
      <c r="F573" s="358"/>
      <c r="G573" s="368"/>
      <c r="H573" s="366"/>
      <c r="I573" s="360"/>
      <c r="J573" s="360"/>
      <c r="K573" s="361"/>
      <c r="L573" s="362"/>
    </row>
    <row r="574" spans="2:12" s="279" customFormat="1" ht="13.8">
      <c r="B574" s="363"/>
      <c r="C574" s="364"/>
      <c r="D574" s="369"/>
      <c r="E574" s="367"/>
      <c r="F574" s="358"/>
      <c r="G574" s="368"/>
      <c r="H574" s="366"/>
      <c r="I574" s="360"/>
      <c r="J574" s="360"/>
      <c r="K574" s="361"/>
      <c r="L574" s="362"/>
    </row>
    <row r="575" spans="2:12" s="279" customFormat="1" ht="13.8">
      <c r="B575" s="363"/>
      <c r="C575" s="364"/>
      <c r="D575" s="369"/>
      <c r="E575" s="367"/>
      <c r="F575" s="358"/>
      <c r="G575" s="368"/>
      <c r="H575" s="366"/>
      <c r="I575" s="360"/>
      <c r="J575" s="360"/>
      <c r="K575" s="361"/>
      <c r="L575" s="362"/>
    </row>
    <row r="576" spans="2:12" s="279" customFormat="1" ht="13.8">
      <c r="B576" s="363"/>
      <c r="C576" s="364"/>
      <c r="D576" s="369"/>
      <c r="E576" s="367"/>
      <c r="F576" s="358"/>
      <c r="G576" s="368"/>
      <c r="H576" s="366"/>
      <c r="I576" s="360"/>
      <c r="J576" s="360"/>
      <c r="K576" s="361"/>
      <c r="L576" s="362"/>
    </row>
    <row r="577" spans="2:12" s="279" customFormat="1" ht="13.8">
      <c r="B577" s="363"/>
      <c r="C577" s="364"/>
      <c r="D577" s="369"/>
      <c r="E577" s="367"/>
      <c r="F577" s="358"/>
      <c r="G577" s="368"/>
      <c r="H577" s="366"/>
      <c r="I577" s="360"/>
      <c r="J577" s="360"/>
      <c r="K577" s="361"/>
      <c r="L577" s="362"/>
    </row>
    <row r="578" spans="2:12" s="279" customFormat="1" ht="13.8">
      <c r="B578" s="363"/>
      <c r="C578" s="364"/>
      <c r="D578" s="369"/>
      <c r="E578" s="367"/>
      <c r="F578" s="358"/>
      <c r="G578" s="368"/>
      <c r="H578" s="366"/>
      <c r="I578" s="360"/>
      <c r="J578" s="360"/>
      <c r="K578" s="361"/>
      <c r="L578" s="362"/>
    </row>
    <row r="579" spans="2:12" s="279" customFormat="1" ht="13.8">
      <c r="B579" s="363"/>
      <c r="C579" s="364"/>
      <c r="D579" s="369"/>
      <c r="E579" s="367"/>
      <c r="F579" s="358"/>
      <c r="G579" s="368"/>
      <c r="H579" s="366"/>
      <c r="I579" s="360"/>
      <c r="J579" s="360"/>
      <c r="K579" s="361"/>
      <c r="L579" s="362"/>
    </row>
    <row r="580" spans="2:12" s="279" customFormat="1" ht="13.8">
      <c r="B580" s="363"/>
      <c r="C580" s="372"/>
      <c r="D580" s="355"/>
      <c r="E580" s="367"/>
      <c r="F580" s="373"/>
      <c r="G580" s="368"/>
      <c r="H580" s="374"/>
      <c r="I580" s="360"/>
      <c r="J580" s="360"/>
      <c r="K580" s="361"/>
      <c r="L580" s="362"/>
    </row>
    <row r="581" spans="2:12" s="279" customFormat="1" ht="13.8">
      <c r="B581" s="363"/>
      <c r="C581" s="364"/>
      <c r="D581" s="369"/>
      <c r="E581" s="367"/>
      <c r="F581" s="358"/>
      <c r="G581" s="368"/>
      <c r="H581" s="366"/>
      <c r="I581" s="360"/>
      <c r="J581" s="360"/>
      <c r="K581" s="361"/>
      <c r="L581" s="362"/>
    </row>
    <row r="582" spans="2:12" s="279" customFormat="1" ht="13.8">
      <c r="B582" s="363"/>
      <c r="C582" s="364"/>
      <c r="D582" s="369"/>
      <c r="E582" s="367"/>
      <c r="F582" s="358"/>
      <c r="G582" s="368"/>
      <c r="H582" s="366"/>
      <c r="I582" s="360"/>
      <c r="J582" s="360"/>
      <c r="K582" s="361"/>
      <c r="L582" s="362"/>
    </row>
    <row r="583" spans="2:12" s="279" customFormat="1" ht="13.8">
      <c r="B583" s="363"/>
      <c r="C583" s="364"/>
      <c r="D583" s="369"/>
      <c r="E583" s="367"/>
      <c r="F583" s="358"/>
      <c r="G583" s="368"/>
      <c r="H583" s="366"/>
      <c r="I583" s="360"/>
      <c r="J583" s="360"/>
      <c r="K583" s="361"/>
      <c r="L583" s="362"/>
    </row>
    <row r="584" spans="2:12" s="279" customFormat="1" ht="13.8">
      <c r="B584" s="363"/>
      <c r="C584" s="364"/>
      <c r="D584" s="369"/>
      <c r="E584" s="367"/>
      <c r="F584" s="358"/>
      <c r="G584" s="368"/>
      <c r="H584" s="366"/>
      <c r="I584" s="360"/>
      <c r="J584" s="360"/>
      <c r="K584" s="361"/>
      <c r="L584" s="362"/>
    </row>
    <row r="585" spans="2:12" s="279" customFormat="1" ht="13.8">
      <c r="B585" s="363"/>
      <c r="C585" s="364"/>
      <c r="D585" s="369"/>
      <c r="E585" s="367"/>
      <c r="F585" s="358"/>
      <c r="G585" s="368"/>
      <c r="H585" s="366"/>
      <c r="I585" s="360"/>
      <c r="J585" s="360"/>
      <c r="K585" s="361"/>
      <c r="L585" s="362"/>
    </row>
    <row r="586" spans="2:12" s="279" customFormat="1" ht="13.8">
      <c r="B586" s="363"/>
      <c r="C586" s="364"/>
      <c r="D586" s="369"/>
      <c r="E586" s="367"/>
      <c r="F586" s="358"/>
      <c r="G586" s="368"/>
      <c r="H586" s="366"/>
      <c r="I586" s="360"/>
      <c r="J586" s="360"/>
      <c r="K586" s="361"/>
      <c r="L586" s="362"/>
    </row>
    <row r="587" spans="2:12" s="279" customFormat="1" ht="13.8">
      <c r="B587" s="363"/>
      <c r="C587" s="364"/>
      <c r="D587" s="369"/>
      <c r="E587" s="367"/>
      <c r="F587" s="358"/>
      <c r="G587" s="368"/>
      <c r="H587" s="366"/>
      <c r="I587" s="360"/>
      <c r="J587" s="360"/>
      <c r="K587" s="361"/>
      <c r="L587" s="362"/>
    </row>
    <row r="588" spans="2:12" s="279" customFormat="1" ht="13.8">
      <c r="B588" s="363"/>
      <c r="C588" s="364"/>
      <c r="D588" s="369"/>
      <c r="E588" s="367"/>
      <c r="F588" s="358"/>
      <c r="G588" s="368"/>
      <c r="H588" s="366"/>
      <c r="I588" s="360"/>
      <c r="J588" s="360"/>
      <c r="K588" s="361"/>
      <c r="L588" s="362"/>
    </row>
    <row r="589" spans="2:12" s="279" customFormat="1" ht="13.8">
      <c r="B589" s="363"/>
      <c r="C589" s="364"/>
      <c r="D589" s="369"/>
      <c r="E589" s="367"/>
      <c r="F589" s="358"/>
      <c r="G589" s="368"/>
      <c r="H589" s="366"/>
      <c r="I589" s="360"/>
      <c r="J589" s="360"/>
      <c r="K589" s="361"/>
      <c r="L589" s="362"/>
    </row>
    <row r="590" spans="2:12" s="279" customFormat="1" ht="13.8">
      <c r="B590" s="363"/>
      <c r="C590" s="364"/>
      <c r="D590" s="369"/>
      <c r="E590" s="367"/>
      <c r="F590" s="358"/>
      <c r="G590" s="368"/>
      <c r="H590" s="366"/>
      <c r="I590" s="360"/>
      <c r="J590" s="360"/>
      <c r="K590" s="361"/>
      <c r="L590" s="362"/>
    </row>
    <row r="591" spans="2:12" s="279" customFormat="1" ht="13.8">
      <c r="B591" s="363"/>
      <c r="C591" s="364"/>
      <c r="D591" s="369"/>
      <c r="E591" s="367"/>
      <c r="F591" s="358"/>
      <c r="G591" s="368"/>
      <c r="H591" s="366"/>
      <c r="I591" s="360"/>
      <c r="J591" s="360"/>
      <c r="K591" s="361"/>
      <c r="L591" s="362"/>
    </row>
    <row r="592" spans="2:12" s="279" customFormat="1" ht="13.8">
      <c r="B592" s="363"/>
      <c r="C592" s="364"/>
      <c r="D592" s="369"/>
      <c r="E592" s="367"/>
      <c r="F592" s="358"/>
      <c r="G592" s="368"/>
      <c r="H592" s="366"/>
      <c r="I592" s="360"/>
      <c r="J592" s="360"/>
      <c r="K592" s="361"/>
      <c r="L592" s="362"/>
    </row>
    <row r="593" spans="2:12" s="279" customFormat="1" ht="13.8">
      <c r="B593" s="363"/>
      <c r="C593" s="364"/>
      <c r="D593" s="369"/>
      <c r="E593" s="367"/>
      <c r="F593" s="358"/>
      <c r="G593" s="368"/>
      <c r="H593" s="366"/>
      <c r="I593" s="360"/>
      <c r="J593" s="360"/>
      <c r="K593" s="361"/>
      <c r="L593" s="362"/>
    </row>
    <row r="594" spans="2:12" s="279" customFormat="1" ht="13.8">
      <c r="B594" s="363"/>
      <c r="C594" s="364"/>
      <c r="D594" s="369"/>
      <c r="E594" s="367"/>
      <c r="F594" s="358"/>
      <c r="G594" s="368"/>
      <c r="H594" s="366"/>
      <c r="I594" s="360"/>
      <c r="J594" s="360"/>
      <c r="K594" s="361"/>
      <c r="L594" s="362"/>
    </row>
    <row r="595" spans="2:12" s="279" customFormat="1" ht="13.8">
      <c r="B595" s="363"/>
      <c r="C595" s="364"/>
      <c r="D595" s="369"/>
      <c r="E595" s="367"/>
      <c r="F595" s="358"/>
      <c r="G595" s="368"/>
      <c r="H595" s="366"/>
      <c r="I595" s="360"/>
      <c r="J595" s="360"/>
      <c r="K595" s="361"/>
      <c r="L595" s="362"/>
    </row>
    <row r="596" spans="2:12" s="279" customFormat="1" ht="13.8">
      <c r="B596" s="363"/>
      <c r="C596" s="364"/>
      <c r="D596" s="369"/>
      <c r="E596" s="367"/>
      <c r="F596" s="358"/>
      <c r="G596" s="368"/>
      <c r="H596" s="366"/>
      <c r="I596" s="360"/>
      <c r="J596" s="360"/>
      <c r="K596" s="361"/>
      <c r="L596" s="362"/>
    </row>
    <row r="597" spans="2:12" s="279" customFormat="1" ht="13.8">
      <c r="B597" s="363"/>
      <c r="C597" s="371"/>
      <c r="D597" s="369"/>
      <c r="E597" s="367"/>
      <c r="F597" s="358"/>
      <c r="G597" s="368"/>
      <c r="H597" s="366"/>
      <c r="I597" s="360"/>
      <c r="J597" s="360"/>
      <c r="K597" s="361"/>
      <c r="L597" s="362"/>
    </row>
    <row r="598" spans="2:12" s="279" customFormat="1" ht="13.8">
      <c r="B598" s="363"/>
      <c r="C598" s="364"/>
      <c r="D598" s="369"/>
      <c r="E598" s="367"/>
      <c r="F598" s="358"/>
      <c r="G598" s="368"/>
      <c r="H598" s="366"/>
      <c r="I598" s="360"/>
      <c r="J598" s="360"/>
      <c r="K598" s="361"/>
      <c r="L598" s="362"/>
    </row>
    <row r="599" spans="2:12" s="279" customFormat="1" ht="13.8">
      <c r="B599" s="363"/>
      <c r="C599" s="372"/>
      <c r="D599" s="355"/>
      <c r="E599" s="367"/>
      <c r="F599" s="373"/>
      <c r="G599" s="368"/>
      <c r="H599" s="374"/>
      <c r="I599" s="360"/>
      <c r="J599" s="360"/>
      <c r="K599" s="361"/>
      <c r="L599" s="362"/>
    </row>
    <row r="600" spans="2:12" s="279" customFormat="1" ht="13.8">
      <c r="B600" s="363"/>
      <c r="C600" s="364"/>
      <c r="D600" s="369"/>
      <c r="E600" s="367"/>
      <c r="F600" s="358"/>
      <c r="G600" s="368"/>
      <c r="H600" s="366"/>
      <c r="I600" s="360"/>
      <c r="J600" s="360"/>
      <c r="K600" s="361"/>
      <c r="L600" s="362"/>
    </row>
    <row r="601" spans="2:12" s="279" customFormat="1" ht="13.8">
      <c r="B601" s="363"/>
      <c r="C601" s="364"/>
      <c r="D601" s="369"/>
      <c r="E601" s="367"/>
      <c r="F601" s="358"/>
      <c r="G601" s="368"/>
      <c r="H601" s="366"/>
      <c r="I601" s="360"/>
      <c r="J601" s="360"/>
      <c r="K601" s="361"/>
      <c r="L601" s="362"/>
    </row>
    <row r="602" spans="2:12" s="279" customFormat="1" ht="13.8">
      <c r="B602" s="363"/>
      <c r="C602" s="364"/>
      <c r="D602" s="369"/>
      <c r="E602" s="367"/>
      <c r="F602" s="358"/>
      <c r="G602" s="368"/>
      <c r="H602" s="366"/>
      <c r="I602" s="360"/>
      <c r="J602" s="360"/>
      <c r="K602" s="361"/>
      <c r="L602" s="362"/>
    </row>
    <row r="603" spans="2:12" s="279" customFormat="1" ht="13.8">
      <c r="B603" s="363"/>
      <c r="C603" s="364"/>
      <c r="D603" s="369"/>
      <c r="E603" s="367"/>
      <c r="F603" s="358"/>
      <c r="G603" s="368"/>
      <c r="H603" s="366"/>
      <c r="I603" s="360"/>
      <c r="J603" s="360"/>
      <c r="K603" s="361"/>
      <c r="L603" s="362"/>
    </row>
    <row r="604" spans="2:12" s="279" customFormat="1" ht="13.8">
      <c r="B604" s="363"/>
      <c r="C604" s="364"/>
      <c r="D604" s="369"/>
      <c r="E604" s="367"/>
      <c r="F604" s="358"/>
      <c r="G604" s="368"/>
      <c r="H604" s="366"/>
      <c r="I604" s="360"/>
      <c r="J604" s="360"/>
      <c r="K604" s="361"/>
      <c r="L604" s="362"/>
    </row>
    <row r="605" spans="2:12" s="279" customFormat="1" ht="13.8">
      <c r="B605" s="363"/>
      <c r="C605" s="364"/>
      <c r="D605" s="369"/>
      <c r="E605" s="367"/>
      <c r="F605" s="358"/>
      <c r="G605" s="368"/>
      <c r="H605" s="366"/>
      <c r="I605" s="360"/>
      <c r="J605" s="360"/>
      <c r="K605" s="361"/>
      <c r="L605" s="362"/>
    </row>
    <row r="606" spans="2:12" s="279" customFormat="1" ht="13.8">
      <c r="B606" s="363"/>
      <c r="C606" s="364"/>
      <c r="D606" s="369"/>
      <c r="E606" s="367"/>
      <c r="F606" s="358"/>
      <c r="G606" s="368"/>
      <c r="H606" s="366"/>
      <c r="I606" s="360"/>
      <c r="J606" s="360"/>
      <c r="K606" s="361"/>
      <c r="L606" s="362"/>
    </row>
    <row r="607" spans="2:12" s="279" customFormat="1" ht="13.8">
      <c r="B607" s="363"/>
      <c r="C607" s="364"/>
      <c r="D607" s="369"/>
      <c r="E607" s="367"/>
      <c r="F607" s="358"/>
      <c r="G607" s="368"/>
      <c r="H607" s="366"/>
      <c r="I607" s="360"/>
      <c r="J607" s="360"/>
      <c r="K607" s="361"/>
      <c r="L607" s="362"/>
    </row>
    <row r="608" spans="2:12" s="279" customFormat="1" ht="13.8">
      <c r="B608" s="363"/>
      <c r="C608" s="364"/>
      <c r="D608" s="369"/>
      <c r="E608" s="367"/>
      <c r="F608" s="358"/>
      <c r="G608" s="368"/>
      <c r="H608" s="366"/>
      <c r="I608" s="360"/>
      <c r="J608" s="360"/>
      <c r="K608" s="361"/>
      <c r="L608" s="362"/>
    </row>
    <row r="609" spans="2:12" s="279" customFormat="1" ht="13.8">
      <c r="B609" s="363"/>
      <c r="C609" s="364"/>
      <c r="D609" s="369"/>
      <c r="E609" s="367"/>
      <c r="F609" s="358"/>
      <c r="G609" s="368"/>
      <c r="H609" s="366"/>
      <c r="I609" s="360"/>
      <c r="J609" s="360"/>
      <c r="K609" s="361"/>
      <c r="L609" s="362"/>
    </row>
    <row r="610" spans="2:12" s="279" customFormat="1" ht="13.8">
      <c r="B610" s="363"/>
      <c r="C610" s="364"/>
      <c r="D610" s="369"/>
      <c r="E610" s="367"/>
      <c r="F610" s="358"/>
      <c r="G610" s="368"/>
      <c r="H610" s="366"/>
      <c r="I610" s="360"/>
      <c r="J610" s="360"/>
      <c r="K610" s="361"/>
      <c r="L610" s="362"/>
    </row>
    <row r="611" spans="2:12" s="279" customFormat="1" ht="13.8">
      <c r="B611" s="363"/>
      <c r="C611" s="364"/>
      <c r="D611" s="369"/>
      <c r="E611" s="367"/>
      <c r="F611" s="358"/>
      <c r="G611" s="368"/>
      <c r="H611" s="366"/>
      <c r="I611" s="360"/>
      <c r="J611" s="360"/>
      <c r="K611" s="361"/>
      <c r="L611" s="362"/>
    </row>
    <row r="612" spans="2:12" s="279" customFormat="1" ht="13.8">
      <c r="B612" s="363"/>
      <c r="C612" s="364"/>
      <c r="D612" s="369"/>
      <c r="E612" s="367"/>
      <c r="F612" s="358"/>
      <c r="G612" s="368"/>
      <c r="H612" s="366"/>
      <c r="I612" s="360"/>
      <c r="J612" s="360"/>
      <c r="K612" s="361"/>
      <c r="L612" s="362"/>
    </row>
    <row r="613" spans="2:12" s="279" customFormat="1" ht="13.8">
      <c r="B613" s="363"/>
      <c r="C613" s="364"/>
      <c r="D613" s="369"/>
      <c r="E613" s="367"/>
      <c r="F613" s="358"/>
      <c r="G613" s="368"/>
      <c r="H613" s="366"/>
      <c r="I613" s="360"/>
      <c r="J613" s="360"/>
      <c r="K613" s="361"/>
      <c r="L613" s="362"/>
    </row>
    <row r="614" spans="2:12" s="279" customFormat="1" ht="13.8">
      <c r="B614" s="363"/>
      <c r="C614" s="364"/>
      <c r="D614" s="369"/>
      <c r="E614" s="367"/>
      <c r="F614" s="358"/>
      <c r="G614" s="368"/>
      <c r="H614" s="366"/>
      <c r="I614" s="360"/>
      <c r="J614" s="360"/>
      <c r="K614" s="361"/>
      <c r="L614" s="362"/>
    </row>
    <row r="615" spans="2:12" s="279" customFormat="1" ht="13.8">
      <c r="B615" s="363"/>
      <c r="C615" s="364"/>
      <c r="D615" s="369"/>
      <c r="E615" s="367"/>
      <c r="F615" s="358"/>
      <c r="G615" s="368"/>
      <c r="H615" s="366"/>
      <c r="I615" s="360"/>
      <c r="J615" s="360"/>
      <c r="K615" s="361"/>
      <c r="L615" s="362"/>
    </row>
    <row r="616" spans="2:12" s="279" customFormat="1" ht="13.8">
      <c r="B616" s="363"/>
      <c r="C616" s="364"/>
      <c r="D616" s="369"/>
      <c r="E616" s="367"/>
      <c r="F616" s="358"/>
      <c r="G616" s="368"/>
      <c r="H616" s="366"/>
      <c r="I616" s="360"/>
      <c r="J616" s="360"/>
      <c r="K616" s="361"/>
      <c r="L616" s="362"/>
    </row>
    <row r="617" spans="2:12" s="279" customFormat="1" ht="13.8">
      <c r="B617" s="363"/>
      <c r="C617" s="364"/>
      <c r="D617" s="369"/>
      <c r="E617" s="367"/>
      <c r="F617" s="358"/>
      <c r="G617" s="368"/>
      <c r="H617" s="366"/>
      <c r="I617" s="360"/>
      <c r="J617" s="360"/>
      <c r="K617" s="361"/>
      <c r="L617" s="362"/>
    </row>
    <row r="618" spans="2:12" s="279" customFormat="1" ht="13.8">
      <c r="B618" s="363"/>
      <c r="C618" s="372"/>
      <c r="D618" s="355"/>
      <c r="E618" s="367"/>
      <c r="F618" s="373"/>
      <c r="G618" s="368"/>
      <c r="H618" s="374"/>
      <c r="I618" s="360"/>
      <c r="J618" s="360"/>
      <c r="K618" s="361"/>
      <c r="L618" s="362"/>
    </row>
    <row r="619" spans="2:12" s="279" customFormat="1" ht="13.8">
      <c r="B619" s="363"/>
      <c r="C619" s="364"/>
      <c r="D619" s="369"/>
      <c r="E619" s="367"/>
      <c r="F619" s="358"/>
      <c r="G619" s="368"/>
      <c r="H619" s="366"/>
      <c r="I619" s="360"/>
      <c r="J619" s="360"/>
      <c r="K619" s="361"/>
      <c r="L619" s="362"/>
    </row>
    <row r="620" spans="2:12" s="279" customFormat="1" ht="13.8">
      <c r="B620" s="363"/>
      <c r="C620" s="364"/>
      <c r="D620" s="369"/>
      <c r="E620" s="367"/>
      <c r="F620" s="358"/>
      <c r="G620" s="368"/>
      <c r="H620" s="366"/>
      <c r="I620" s="360"/>
      <c r="J620" s="360"/>
      <c r="K620" s="361"/>
      <c r="L620" s="362"/>
    </row>
    <row r="621" spans="2:12" s="279" customFormat="1" ht="13.8">
      <c r="B621" s="363"/>
      <c r="C621" s="364"/>
      <c r="D621" s="369"/>
      <c r="E621" s="367"/>
      <c r="F621" s="358"/>
      <c r="G621" s="368"/>
      <c r="H621" s="366"/>
      <c r="I621" s="360"/>
      <c r="J621" s="360"/>
      <c r="K621" s="361"/>
      <c r="L621" s="362"/>
    </row>
    <row r="622" spans="2:12" s="279" customFormat="1" ht="13.8">
      <c r="B622" s="363"/>
      <c r="C622" s="364"/>
      <c r="D622" s="369"/>
      <c r="E622" s="367"/>
      <c r="F622" s="358"/>
      <c r="G622" s="368"/>
      <c r="H622" s="366"/>
      <c r="I622" s="360"/>
      <c r="J622" s="360"/>
      <c r="K622" s="361"/>
      <c r="L622" s="362"/>
    </row>
    <row r="623" spans="2:12" s="279" customFormat="1" ht="13.8">
      <c r="B623" s="363"/>
      <c r="C623" s="364"/>
      <c r="D623" s="369"/>
      <c r="E623" s="367"/>
      <c r="F623" s="358"/>
      <c r="G623" s="368"/>
      <c r="H623" s="366"/>
      <c r="I623" s="360"/>
      <c r="J623" s="360"/>
      <c r="K623" s="361"/>
      <c r="L623" s="362"/>
    </row>
    <row r="624" spans="2:12" s="279" customFormat="1" ht="13.8">
      <c r="B624" s="363"/>
      <c r="C624" s="364"/>
      <c r="D624" s="369"/>
      <c r="E624" s="367"/>
      <c r="F624" s="358"/>
      <c r="G624" s="368"/>
      <c r="H624" s="366"/>
      <c r="I624" s="360"/>
      <c r="J624" s="360"/>
      <c r="K624" s="361"/>
      <c r="L624" s="362"/>
    </row>
    <row r="625" spans="2:12" s="279" customFormat="1" ht="13.8">
      <c r="B625" s="363"/>
      <c r="C625" s="364"/>
      <c r="D625" s="369"/>
      <c r="E625" s="367"/>
      <c r="F625" s="358"/>
      <c r="G625" s="368"/>
      <c r="H625" s="366"/>
      <c r="I625" s="360"/>
      <c r="J625" s="360"/>
      <c r="K625" s="361"/>
      <c r="L625" s="362"/>
    </row>
    <row r="626" spans="2:12" s="279" customFormat="1" ht="13.8">
      <c r="B626" s="363"/>
      <c r="C626" s="364"/>
      <c r="D626" s="369"/>
      <c r="E626" s="367"/>
      <c r="F626" s="358"/>
      <c r="G626" s="368"/>
      <c r="H626" s="366"/>
      <c r="I626" s="360"/>
      <c r="J626" s="360"/>
      <c r="K626" s="361"/>
      <c r="L626" s="362"/>
    </row>
    <row r="627" spans="2:12" s="279" customFormat="1" ht="13.8">
      <c r="B627" s="363"/>
      <c r="C627" s="364"/>
      <c r="D627" s="369"/>
      <c r="E627" s="367"/>
      <c r="F627" s="358"/>
      <c r="G627" s="368"/>
      <c r="H627" s="366"/>
      <c r="I627" s="360"/>
      <c r="J627" s="360"/>
      <c r="K627" s="361"/>
      <c r="L627" s="362"/>
    </row>
    <row r="628" spans="2:12" s="279" customFormat="1" ht="13.8">
      <c r="B628" s="363"/>
      <c r="C628" s="364"/>
      <c r="D628" s="369"/>
      <c r="E628" s="367"/>
      <c r="F628" s="358"/>
      <c r="G628" s="368"/>
      <c r="H628" s="366"/>
      <c r="I628" s="360"/>
      <c r="J628" s="360"/>
      <c r="K628" s="361"/>
      <c r="L628" s="362"/>
    </row>
    <row r="629" spans="2:12" s="279" customFormat="1" ht="13.8">
      <c r="B629" s="363"/>
      <c r="C629" s="364"/>
      <c r="D629" s="369"/>
      <c r="E629" s="367"/>
      <c r="F629" s="358"/>
      <c r="G629" s="368"/>
      <c r="H629" s="366"/>
      <c r="I629" s="360"/>
      <c r="J629" s="360"/>
      <c r="K629" s="361"/>
      <c r="L629" s="362"/>
    </row>
    <row r="630" spans="2:12" s="279" customFormat="1" ht="13.8">
      <c r="B630" s="363"/>
      <c r="C630" s="364"/>
      <c r="D630" s="369"/>
      <c r="E630" s="367"/>
      <c r="F630" s="358"/>
      <c r="G630" s="368"/>
      <c r="H630" s="366"/>
      <c r="I630" s="360"/>
      <c r="J630" s="360"/>
      <c r="K630" s="361"/>
      <c r="L630" s="362"/>
    </row>
    <row r="631" spans="2:12" s="279" customFormat="1" ht="13.8">
      <c r="B631" s="363"/>
      <c r="C631" s="364"/>
      <c r="D631" s="369"/>
      <c r="E631" s="367"/>
      <c r="F631" s="358"/>
      <c r="G631" s="368"/>
      <c r="H631" s="366"/>
      <c r="I631" s="360"/>
      <c r="J631" s="360"/>
      <c r="K631" s="361"/>
      <c r="L631" s="362"/>
    </row>
    <row r="632" spans="2:12" s="279" customFormat="1" ht="13.8">
      <c r="B632" s="363"/>
      <c r="C632" s="364"/>
      <c r="D632" s="369"/>
      <c r="E632" s="367"/>
      <c r="F632" s="358"/>
      <c r="G632" s="368"/>
      <c r="H632" s="366"/>
      <c r="I632" s="360"/>
      <c r="J632" s="360"/>
      <c r="K632" s="361"/>
      <c r="L632" s="362"/>
    </row>
    <row r="633" spans="2:12" s="279" customFormat="1" ht="13.8">
      <c r="B633" s="363"/>
      <c r="C633" s="364"/>
      <c r="D633" s="369"/>
      <c r="E633" s="367"/>
      <c r="F633" s="358"/>
      <c r="G633" s="368"/>
      <c r="H633" s="366"/>
      <c r="I633" s="360"/>
      <c r="J633" s="360"/>
      <c r="K633" s="361"/>
      <c r="L633" s="362"/>
    </row>
    <row r="634" spans="2:12" s="279" customFormat="1" ht="13.8">
      <c r="B634" s="363"/>
      <c r="C634" s="364"/>
      <c r="D634" s="369"/>
      <c r="E634" s="367"/>
      <c r="F634" s="358"/>
      <c r="G634" s="368"/>
      <c r="H634" s="366"/>
      <c r="I634" s="360"/>
      <c r="J634" s="360"/>
      <c r="K634" s="361"/>
      <c r="L634" s="362"/>
    </row>
    <row r="635" spans="2:12" s="279" customFormat="1" ht="13.8">
      <c r="B635" s="363"/>
      <c r="C635" s="364"/>
      <c r="D635" s="369"/>
      <c r="E635" s="367"/>
      <c r="F635" s="358"/>
      <c r="G635" s="368"/>
      <c r="H635" s="366"/>
      <c r="I635" s="360"/>
      <c r="J635" s="360"/>
      <c r="K635" s="361"/>
      <c r="L635" s="362"/>
    </row>
    <row r="636" spans="2:12" s="279" customFormat="1" ht="13.8">
      <c r="B636" s="363"/>
      <c r="C636" s="364"/>
      <c r="D636" s="369"/>
      <c r="E636" s="367"/>
      <c r="F636" s="358"/>
      <c r="G636" s="368"/>
      <c r="H636" s="366"/>
      <c r="I636" s="360"/>
      <c r="J636" s="360"/>
      <c r="K636" s="361"/>
      <c r="L636" s="362"/>
    </row>
    <row r="637" spans="2:12" s="279" customFormat="1" ht="13.8">
      <c r="B637" s="363"/>
      <c r="C637" s="372"/>
      <c r="D637" s="355"/>
      <c r="E637" s="367"/>
      <c r="F637" s="373"/>
      <c r="G637" s="368"/>
      <c r="H637" s="366"/>
      <c r="I637" s="360"/>
      <c r="J637" s="360"/>
      <c r="K637" s="361"/>
      <c r="L637" s="362"/>
    </row>
    <row r="638" spans="2:12" s="279" customFormat="1" ht="13.8">
      <c r="B638" s="363"/>
      <c r="C638" s="364"/>
      <c r="D638" s="369"/>
      <c r="E638" s="367"/>
      <c r="F638" s="358"/>
      <c r="G638" s="368"/>
      <c r="H638" s="366"/>
      <c r="I638" s="360"/>
      <c r="J638" s="360"/>
      <c r="K638" s="361"/>
      <c r="L638" s="362"/>
    </row>
    <row r="639" spans="2:12" s="279" customFormat="1" ht="13.8">
      <c r="B639" s="363"/>
      <c r="C639" s="364"/>
      <c r="D639" s="369"/>
      <c r="E639" s="367"/>
      <c r="F639" s="358"/>
      <c r="G639" s="368"/>
      <c r="H639" s="366"/>
      <c r="I639" s="360"/>
      <c r="J639" s="360"/>
      <c r="K639" s="361"/>
      <c r="L639" s="362"/>
    </row>
    <row r="640" spans="2:12" s="279" customFormat="1" ht="13.8">
      <c r="B640" s="363"/>
      <c r="C640" s="364"/>
      <c r="D640" s="369"/>
      <c r="E640" s="367"/>
      <c r="F640" s="358"/>
      <c r="G640" s="368"/>
      <c r="H640" s="366"/>
      <c r="I640" s="360"/>
      <c r="J640" s="360"/>
      <c r="K640" s="361"/>
      <c r="L640" s="362"/>
    </row>
    <row r="641" spans="2:12" s="279" customFormat="1" ht="13.8">
      <c r="B641" s="363"/>
      <c r="C641" s="364"/>
      <c r="D641" s="369"/>
      <c r="E641" s="367"/>
      <c r="F641" s="358"/>
      <c r="G641" s="368"/>
      <c r="H641" s="366"/>
      <c r="I641" s="360"/>
      <c r="J641" s="360"/>
      <c r="K641" s="361"/>
      <c r="L641" s="362"/>
    </row>
    <row r="642" spans="2:12" s="279" customFormat="1" ht="13.8">
      <c r="B642" s="363"/>
      <c r="C642" s="364"/>
      <c r="D642" s="369"/>
      <c r="E642" s="367"/>
      <c r="F642" s="358"/>
      <c r="G642" s="368"/>
      <c r="H642" s="366"/>
      <c r="I642" s="360"/>
      <c r="J642" s="360"/>
      <c r="K642" s="361"/>
      <c r="L642" s="362"/>
    </row>
    <row r="643" spans="2:12" s="279" customFormat="1" ht="13.8">
      <c r="B643" s="363"/>
      <c r="C643" s="364"/>
      <c r="D643" s="369"/>
      <c r="E643" s="367"/>
      <c r="F643" s="358"/>
      <c r="G643" s="368"/>
      <c r="H643" s="366"/>
      <c r="I643" s="360"/>
      <c r="J643" s="360"/>
      <c r="K643" s="361"/>
      <c r="L643" s="362"/>
    </row>
    <row r="644" spans="2:12" s="279" customFormat="1" ht="13.8">
      <c r="B644" s="363"/>
      <c r="C644" s="364"/>
      <c r="D644" s="369"/>
      <c r="E644" s="367"/>
      <c r="F644" s="358"/>
      <c r="G644" s="368"/>
      <c r="H644" s="366"/>
      <c r="I644" s="360"/>
      <c r="J644" s="360"/>
      <c r="K644" s="361"/>
      <c r="L644" s="362"/>
    </row>
    <row r="645" spans="2:12" s="279" customFormat="1" ht="13.8">
      <c r="B645" s="363"/>
      <c r="C645" s="364"/>
      <c r="D645" s="369"/>
      <c r="E645" s="367"/>
      <c r="F645" s="358"/>
      <c r="G645" s="368"/>
      <c r="H645" s="366"/>
      <c r="I645" s="360"/>
      <c r="J645" s="360"/>
      <c r="K645" s="361"/>
      <c r="L645" s="362"/>
    </row>
    <row r="646" spans="2:12" s="279" customFormat="1" ht="13.8">
      <c r="B646" s="363"/>
      <c r="C646" s="364"/>
      <c r="D646" s="369"/>
      <c r="E646" s="367"/>
      <c r="F646" s="358"/>
      <c r="G646" s="368"/>
      <c r="H646" s="366"/>
      <c r="I646" s="360"/>
      <c r="J646" s="360"/>
      <c r="K646" s="361"/>
      <c r="L646" s="362"/>
    </row>
    <row r="647" spans="2:12" s="279" customFormat="1" ht="13.8">
      <c r="B647" s="363"/>
      <c r="C647" s="364"/>
      <c r="D647" s="369"/>
      <c r="E647" s="367"/>
      <c r="F647" s="358"/>
      <c r="G647" s="368"/>
      <c r="H647" s="366"/>
      <c r="I647" s="360"/>
      <c r="J647" s="360"/>
      <c r="K647" s="361"/>
      <c r="L647" s="362"/>
    </row>
    <row r="648" spans="2:12" s="279" customFormat="1" ht="13.8">
      <c r="B648" s="363"/>
      <c r="C648" s="375"/>
      <c r="D648" s="355"/>
      <c r="E648" s="367"/>
      <c r="F648" s="358"/>
      <c r="G648" s="368"/>
      <c r="H648" s="366"/>
      <c r="I648" s="360"/>
      <c r="J648" s="360"/>
      <c r="K648" s="361"/>
      <c r="L648" s="362"/>
    </row>
    <row r="649" spans="2:12" s="279" customFormat="1" ht="13.8">
      <c r="B649" s="363"/>
      <c r="C649" s="375"/>
      <c r="D649" s="355"/>
      <c r="E649" s="367"/>
      <c r="F649" s="373"/>
      <c r="G649" s="368"/>
      <c r="H649" s="366"/>
      <c r="I649" s="360"/>
      <c r="J649" s="360"/>
      <c r="K649" s="361"/>
      <c r="L649" s="362"/>
    </row>
    <row r="650" spans="2:12" s="279" customFormat="1" ht="13.8">
      <c r="B650" s="363"/>
      <c r="C650" s="375"/>
      <c r="D650" s="355"/>
      <c r="E650" s="367"/>
      <c r="F650" s="373"/>
      <c r="G650" s="368"/>
      <c r="H650" s="374"/>
      <c r="I650" s="360"/>
      <c r="J650" s="360"/>
      <c r="K650" s="361"/>
      <c r="L650" s="362"/>
    </row>
    <row r="651" spans="2:12" s="279" customFormat="1" ht="13.8">
      <c r="B651" s="363"/>
      <c r="C651" s="372"/>
      <c r="D651" s="355"/>
      <c r="E651" s="367"/>
      <c r="F651" s="373"/>
      <c r="G651" s="368"/>
      <c r="H651" s="376"/>
      <c r="I651" s="360"/>
      <c r="J651" s="360"/>
      <c r="K651" s="361"/>
      <c r="L651" s="362"/>
    </row>
    <row r="652" spans="2:12" s="279" customFormat="1" ht="13.8">
      <c r="B652" s="363"/>
      <c r="C652" s="372"/>
      <c r="D652" s="363"/>
      <c r="E652" s="367"/>
      <c r="F652" s="373"/>
      <c r="G652" s="368"/>
      <c r="H652" s="377"/>
      <c r="I652" s="360"/>
      <c r="J652" s="360"/>
      <c r="K652" s="361"/>
      <c r="L652" s="362"/>
    </row>
    <row r="653" spans="2:12" s="279" customFormat="1" ht="13.8">
      <c r="B653" s="363"/>
      <c r="C653" s="372"/>
      <c r="D653" s="355"/>
      <c r="E653" s="367"/>
      <c r="F653" s="373"/>
      <c r="G653" s="368"/>
      <c r="H653" s="374"/>
      <c r="I653" s="360"/>
      <c r="J653" s="360"/>
      <c r="K653" s="361"/>
      <c r="L653" s="362"/>
    </row>
    <row r="654" spans="2:12" s="279" customFormat="1" ht="13.8">
      <c r="B654" s="363"/>
      <c r="C654" s="372"/>
      <c r="D654" s="355"/>
      <c r="E654" s="367"/>
      <c r="F654" s="373"/>
      <c r="G654" s="368"/>
      <c r="H654" s="374"/>
      <c r="I654" s="360"/>
      <c r="J654" s="360"/>
      <c r="K654" s="361"/>
      <c r="L654" s="362"/>
    </row>
    <row r="655" spans="2:12" s="279" customFormat="1" ht="13.8">
      <c r="B655" s="363"/>
      <c r="C655" s="364"/>
      <c r="D655" s="369"/>
      <c r="E655" s="367"/>
      <c r="F655" s="358"/>
      <c r="G655" s="368"/>
      <c r="H655" s="366"/>
      <c r="I655" s="360"/>
      <c r="J655" s="360"/>
      <c r="K655" s="361"/>
      <c r="L655" s="362"/>
    </row>
    <row r="656" spans="2:12" s="279" customFormat="1" ht="13.8">
      <c r="B656" s="378"/>
      <c r="C656" s="372"/>
      <c r="D656" s="355"/>
      <c r="E656" s="367"/>
      <c r="F656" s="358"/>
      <c r="G656" s="368"/>
      <c r="H656" s="359"/>
      <c r="I656" s="360"/>
      <c r="J656" s="360"/>
      <c r="K656" s="361"/>
      <c r="L656" s="362"/>
    </row>
    <row r="657" spans="2:12" s="279" customFormat="1" ht="13.8">
      <c r="B657" s="363"/>
      <c r="C657" s="364"/>
      <c r="D657" s="369"/>
      <c r="E657" s="367"/>
      <c r="F657" s="358"/>
      <c r="G657" s="368"/>
      <c r="H657" s="366"/>
      <c r="I657" s="360"/>
      <c r="J657" s="360"/>
      <c r="K657" s="361"/>
      <c r="L657" s="362"/>
    </row>
    <row r="658" spans="2:12" s="279" customFormat="1" ht="13.8">
      <c r="B658" s="363"/>
      <c r="C658" s="364"/>
      <c r="D658" s="369"/>
      <c r="E658" s="367"/>
      <c r="F658" s="358"/>
      <c r="G658" s="368"/>
      <c r="H658" s="366"/>
      <c r="I658" s="360"/>
      <c r="J658" s="360"/>
      <c r="K658" s="361"/>
      <c r="L658" s="362"/>
    </row>
    <row r="659" spans="2:12" s="279" customFormat="1" ht="13.8">
      <c r="B659" s="363"/>
      <c r="C659" s="364"/>
      <c r="D659" s="369"/>
      <c r="E659" s="367"/>
      <c r="F659" s="358"/>
      <c r="G659" s="368"/>
      <c r="H659" s="366"/>
      <c r="I659" s="360"/>
      <c r="J659" s="360"/>
      <c r="K659" s="361"/>
      <c r="L659" s="362"/>
    </row>
    <row r="660" spans="2:12" s="279" customFormat="1" ht="13.8">
      <c r="B660" s="363"/>
      <c r="C660" s="364"/>
      <c r="D660" s="369"/>
      <c r="E660" s="367"/>
      <c r="F660" s="358"/>
      <c r="G660" s="368"/>
      <c r="H660" s="366"/>
      <c r="I660" s="360"/>
      <c r="J660" s="360"/>
      <c r="K660" s="361"/>
      <c r="L660" s="362"/>
    </row>
    <row r="661" spans="2:12" s="279" customFormat="1" ht="13.8">
      <c r="B661" s="363"/>
      <c r="C661" s="364"/>
      <c r="D661" s="369"/>
      <c r="E661" s="367"/>
      <c r="F661" s="358"/>
      <c r="G661" s="368"/>
      <c r="H661" s="366"/>
      <c r="I661" s="360"/>
      <c r="J661" s="360"/>
      <c r="K661" s="361"/>
      <c r="L661" s="362"/>
    </row>
    <row r="662" spans="2:12" s="279" customFormat="1" ht="13.8">
      <c r="B662" s="363"/>
      <c r="C662" s="364"/>
      <c r="D662" s="369"/>
      <c r="E662" s="367"/>
      <c r="F662" s="358"/>
      <c r="G662" s="368"/>
      <c r="H662" s="366"/>
      <c r="I662" s="360"/>
      <c r="J662" s="360"/>
      <c r="K662" s="361"/>
      <c r="L662" s="362"/>
    </row>
    <row r="663" spans="2:12" s="279" customFormat="1" ht="13.8">
      <c r="B663" s="363"/>
      <c r="C663" s="364"/>
      <c r="D663" s="369"/>
      <c r="E663" s="367"/>
      <c r="F663" s="358"/>
      <c r="G663" s="368"/>
      <c r="H663" s="366"/>
      <c r="I663" s="360"/>
      <c r="J663" s="360"/>
      <c r="K663" s="361"/>
      <c r="L663" s="362"/>
    </row>
    <row r="664" spans="2:12" s="279" customFormat="1" ht="13.8">
      <c r="B664" s="363"/>
      <c r="C664" s="364"/>
      <c r="D664" s="369"/>
      <c r="E664" s="367"/>
      <c r="F664" s="358"/>
      <c r="G664" s="368"/>
      <c r="H664" s="366"/>
      <c r="I664" s="360"/>
      <c r="J664" s="360"/>
      <c r="K664" s="361"/>
      <c r="L664" s="362"/>
    </row>
    <row r="665" spans="2:12" s="279" customFormat="1" ht="13.8">
      <c r="B665" s="363"/>
      <c r="C665" s="364"/>
      <c r="D665" s="369"/>
      <c r="E665" s="367"/>
      <c r="F665" s="358"/>
      <c r="G665" s="368"/>
      <c r="H665" s="366"/>
      <c r="I665" s="360"/>
      <c r="J665" s="360"/>
      <c r="K665" s="361"/>
      <c r="L665" s="362"/>
    </row>
    <row r="666" spans="2:12" s="279" customFormat="1" ht="13.8">
      <c r="B666" s="363"/>
      <c r="C666" s="364"/>
      <c r="D666" s="369"/>
      <c r="E666" s="367"/>
      <c r="F666" s="358"/>
      <c r="G666" s="368"/>
      <c r="H666" s="366"/>
      <c r="I666" s="360"/>
      <c r="J666" s="360"/>
      <c r="K666" s="361"/>
      <c r="L666" s="362"/>
    </row>
    <row r="667" spans="2:12" s="279" customFormat="1" ht="13.8">
      <c r="B667" s="363"/>
      <c r="C667" s="364"/>
      <c r="D667" s="369"/>
      <c r="E667" s="367"/>
      <c r="F667" s="358"/>
      <c r="G667" s="368"/>
      <c r="H667" s="366"/>
      <c r="I667" s="360"/>
      <c r="J667" s="360"/>
      <c r="K667" s="361"/>
      <c r="L667" s="362"/>
    </row>
    <row r="668" spans="2:12" s="279" customFormat="1" ht="13.8">
      <c r="B668" s="363"/>
      <c r="C668" s="364"/>
      <c r="D668" s="369"/>
      <c r="E668" s="367"/>
      <c r="F668" s="358"/>
      <c r="G668" s="368"/>
      <c r="H668" s="366"/>
      <c r="I668" s="360"/>
      <c r="J668" s="360"/>
      <c r="K668" s="361"/>
      <c r="L668" s="362"/>
    </row>
    <row r="669" spans="2:12" s="279" customFormat="1" ht="13.8">
      <c r="B669" s="363"/>
      <c r="C669" s="364"/>
      <c r="D669" s="369"/>
      <c r="E669" s="367"/>
      <c r="F669" s="358"/>
      <c r="G669" s="368"/>
      <c r="H669" s="366"/>
      <c r="I669" s="360"/>
      <c r="J669" s="360"/>
      <c r="K669" s="361"/>
      <c r="L669" s="362"/>
    </row>
    <row r="670" spans="2:12" s="279" customFormat="1" ht="13.8">
      <c r="B670" s="363"/>
      <c r="C670" s="364"/>
      <c r="D670" s="369"/>
      <c r="E670" s="367"/>
      <c r="F670" s="358"/>
      <c r="G670" s="368"/>
      <c r="H670" s="366"/>
      <c r="I670" s="360"/>
      <c r="J670" s="360"/>
      <c r="K670" s="361"/>
      <c r="L670" s="362"/>
    </row>
    <row r="671" spans="2:12" s="279" customFormat="1" ht="13.8">
      <c r="B671" s="363"/>
      <c r="C671" s="364"/>
      <c r="D671" s="369"/>
      <c r="E671" s="367"/>
      <c r="F671" s="358"/>
      <c r="G671" s="368"/>
      <c r="H671" s="366"/>
      <c r="I671" s="360"/>
      <c r="J671" s="360"/>
      <c r="K671" s="361"/>
      <c r="L671" s="362"/>
    </row>
    <row r="672" spans="2:12" s="279" customFormat="1" ht="13.8">
      <c r="B672" s="363"/>
      <c r="C672" s="364"/>
      <c r="D672" s="369"/>
      <c r="E672" s="367"/>
      <c r="F672" s="358"/>
      <c r="G672" s="368"/>
      <c r="H672" s="366"/>
      <c r="I672" s="360"/>
      <c r="J672" s="360"/>
      <c r="K672" s="361"/>
      <c r="L672" s="362"/>
    </row>
    <row r="673" spans="2:12" s="279" customFormat="1" ht="13.8">
      <c r="B673" s="363"/>
      <c r="C673" s="364"/>
      <c r="D673" s="369"/>
      <c r="E673" s="367"/>
      <c r="F673" s="358"/>
      <c r="G673" s="368"/>
      <c r="H673" s="366"/>
      <c r="I673" s="360"/>
      <c r="J673" s="360"/>
      <c r="K673" s="361"/>
      <c r="L673" s="362"/>
    </row>
    <row r="674" spans="2:12" s="279" customFormat="1" ht="13.8">
      <c r="B674" s="363"/>
      <c r="C674" s="364"/>
      <c r="D674" s="369"/>
      <c r="E674" s="367"/>
      <c r="F674" s="358"/>
      <c r="G674" s="368"/>
      <c r="H674" s="366"/>
      <c r="I674" s="360"/>
      <c r="J674" s="360"/>
      <c r="K674" s="361"/>
      <c r="L674" s="362"/>
    </row>
    <row r="675" spans="2:12" s="279" customFormat="1" ht="13.8">
      <c r="B675" s="363"/>
      <c r="C675" s="364"/>
      <c r="D675" s="369"/>
      <c r="E675" s="367"/>
      <c r="F675" s="358"/>
      <c r="G675" s="368"/>
      <c r="H675" s="366"/>
      <c r="I675" s="360"/>
      <c r="J675" s="360"/>
      <c r="K675" s="361"/>
      <c r="L675" s="362"/>
    </row>
    <row r="676" spans="2:12" s="279" customFormat="1" ht="13.8">
      <c r="B676" s="363"/>
      <c r="C676" s="364"/>
      <c r="D676" s="369"/>
      <c r="E676" s="367"/>
      <c r="F676" s="358"/>
      <c r="G676" s="368"/>
      <c r="H676" s="366"/>
      <c r="I676" s="360"/>
      <c r="J676" s="360"/>
      <c r="K676" s="361"/>
      <c r="L676" s="362"/>
    </row>
    <row r="677" spans="2:12" s="279" customFormat="1" ht="13.8">
      <c r="B677" s="363"/>
      <c r="C677" s="364"/>
      <c r="D677" s="369"/>
      <c r="E677" s="367"/>
      <c r="F677" s="358"/>
      <c r="G677" s="368"/>
      <c r="H677" s="366"/>
      <c r="I677" s="360"/>
      <c r="J677" s="360"/>
      <c r="K677" s="361"/>
      <c r="L677" s="362"/>
    </row>
    <row r="678" spans="2:12" s="279" customFormat="1" ht="13.8">
      <c r="B678" s="363"/>
      <c r="C678" s="364"/>
      <c r="D678" s="369"/>
      <c r="E678" s="367"/>
      <c r="F678" s="358"/>
      <c r="G678" s="368"/>
      <c r="H678" s="366"/>
      <c r="I678" s="360"/>
      <c r="J678" s="360"/>
      <c r="K678" s="361"/>
      <c r="L678" s="362"/>
    </row>
    <row r="679" spans="2:12" s="279" customFormat="1" ht="13.8">
      <c r="B679" s="363"/>
      <c r="C679" s="364"/>
      <c r="D679" s="369"/>
      <c r="E679" s="367"/>
      <c r="F679" s="358"/>
      <c r="G679" s="368"/>
      <c r="H679" s="366"/>
      <c r="I679" s="360"/>
      <c r="J679" s="360"/>
      <c r="K679" s="361"/>
      <c r="L679" s="362"/>
    </row>
    <row r="680" spans="2:12" s="279" customFormat="1" ht="13.8">
      <c r="B680" s="363"/>
      <c r="C680" s="364"/>
      <c r="D680" s="369"/>
      <c r="E680" s="367"/>
      <c r="F680" s="358"/>
      <c r="G680" s="368"/>
      <c r="H680" s="366"/>
      <c r="I680" s="360"/>
      <c r="J680" s="360"/>
      <c r="K680" s="361"/>
      <c r="L680" s="362"/>
    </row>
    <row r="681" spans="2:12" s="279" customFormat="1" ht="13.8">
      <c r="B681" s="363"/>
      <c r="C681" s="364"/>
      <c r="D681" s="369"/>
      <c r="E681" s="367"/>
      <c r="F681" s="358"/>
      <c r="G681" s="368"/>
      <c r="H681" s="366"/>
      <c r="I681" s="360"/>
      <c r="J681" s="360"/>
      <c r="K681" s="361"/>
      <c r="L681" s="362"/>
    </row>
    <row r="682" spans="2:12" s="279" customFormat="1" ht="13.8">
      <c r="B682" s="363"/>
      <c r="C682" s="364"/>
      <c r="D682" s="369"/>
      <c r="E682" s="367"/>
      <c r="F682" s="358"/>
      <c r="G682" s="368"/>
      <c r="H682" s="366"/>
      <c r="I682" s="360"/>
      <c r="J682" s="360"/>
      <c r="K682" s="361"/>
      <c r="L682" s="362"/>
    </row>
    <row r="683" spans="2:12" s="279" customFormat="1" ht="13.8">
      <c r="B683" s="363"/>
      <c r="C683" s="364"/>
      <c r="D683" s="369"/>
      <c r="E683" s="367"/>
      <c r="F683" s="358"/>
      <c r="G683" s="368"/>
      <c r="H683" s="366"/>
      <c r="I683" s="360"/>
      <c r="J683" s="360"/>
      <c r="K683" s="361"/>
      <c r="L683" s="362"/>
    </row>
    <row r="684" spans="2:12" s="279" customFormat="1" ht="13.8">
      <c r="B684" s="363"/>
      <c r="C684" s="364"/>
      <c r="D684" s="369"/>
      <c r="E684" s="367"/>
      <c r="F684" s="358"/>
      <c r="G684" s="368"/>
      <c r="H684" s="366"/>
      <c r="I684" s="360"/>
      <c r="J684" s="360"/>
      <c r="K684" s="361"/>
      <c r="L684" s="362"/>
    </row>
    <row r="685" spans="2:12" s="279" customFormat="1" ht="13.8">
      <c r="B685" s="363"/>
      <c r="C685" s="364"/>
      <c r="D685" s="369"/>
      <c r="E685" s="367"/>
      <c r="F685" s="358"/>
      <c r="G685" s="368"/>
      <c r="H685" s="366"/>
      <c r="I685" s="360"/>
      <c r="J685" s="360"/>
      <c r="K685" s="361"/>
      <c r="L685" s="362"/>
    </row>
    <row r="686" spans="2:12" s="279" customFormat="1" ht="13.8">
      <c r="B686" s="363"/>
      <c r="C686" s="364"/>
      <c r="D686" s="369"/>
      <c r="E686" s="367"/>
      <c r="F686" s="358"/>
      <c r="G686" s="368"/>
      <c r="H686" s="366"/>
      <c r="I686" s="360"/>
      <c r="J686" s="360"/>
      <c r="K686" s="361"/>
      <c r="L686" s="362"/>
    </row>
    <row r="687" spans="2:12" s="279" customFormat="1" ht="13.8">
      <c r="B687" s="363"/>
      <c r="C687" s="364"/>
      <c r="D687" s="369"/>
      <c r="E687" s="367"/>
      <c r="F687" s="358"/>
      <c r="G687" s="368"/>
      <c r="H687" s="366"/>
      <c r="I687" s="360"/>
      <c r="J687" s="360"/>
      <c r="K687" s="361"/>
      <c r="L687" s="362"/>
    </row>
    <row r="688" spans="2:12" s="279" customFormat="1" ht="13.8">
      <c r="B688" s="363"/>
      <c r="C688" s="364"/>
      <c r="D688" s="369"/>
      <c r="E688" s="367"/>
      <c r="F688" s="358"/>
      <c r="G688" s="368"/>
      <c r="H688" s="366"/>
      <c r="I688" s="360"/>
      <c r="J688" s="360"/>
      <c r="K688" s="361"/>
      <c r="L688" s="362"/>
    </row>
    <row r="689" spans="2:12" s="279" customFormat="1" ht="13.8">
      <c r="B689" s="363"/>
      <c r="C689" s="364"/>
      <c r="D689" s="369"/>
      <c r="E689" s="367"/>
      <c r="F689" s="358"/>
      <c r="G689" s="368"/>
      <c r="H689" s="366"/>
      <c r="I689" s="360"/>
      <c r="J689" s="360"/>
      <c r="K689" s="361"/>
      <c r="L689" s="362"/>
    </row>
    <row r="690" spans="2:12" s="279" customFormat="1" ht="13.8">
      <c r="B690" s="363"/>
      <c r="C690" s="364"/>
      <c r="D690" s="369"/>
      <c r="E690" s="367"/>
      <c r="F690" s="358"/>
      <c r="G690" s="368"/>
      <c r="H690" s="366"/>
      <c r="I690" s="360"/>
      <c r="J690" s="360"/>
      <c r="K690" s="361"/>
      <c r="L690" s="362"/>
    </row>
    <row r="691" spans="2:12" s="279" customFormat="1" ht="13.8">
      <c r="B691" s="363"/>
      <c r="C691" s="364"/>
      <c r="D691" s="369"/>
      <c r="E691" s="367"/>
      <c r="F691" s="358"/>
      <c r="G691" s="368"/>
      <c r="H691" s="366"/>
      <c r="I691" s="360"/>
      <c r="J691" s="360"/>
      <c r="K691" s="361"/>
      <c r="L691" s="362"/>
    </row>
    <row r="692" spans="2:12" s="279" customFormat="1" ht="13.8">
      <c r="B692" s="363"/>
      <c r="C692" s="364"/>
      <c r="D692" s="369"/>
      <c r="E692" s="367"/>
      <c r="F692" s="358"/>
      <c r="G692" s="368"/>
      <c r="H692" s="366"/>
      <c r="I692" s="360"/>
      <c r="J692" s="360"/>
      <c r="K692" s="361"/>
      <c r="L692" s="362"/>
    </row>
    <row r="693" spans="2:12" s="279" customFormat="1" ht="13.8">
      <c r="B693" s="363"/>
      <c r="C693" s="364"/>
      <c r="D693" s="369"/>
      <c r="E693" s="367"/>
      <c r="F693" s="358"/>
      <c r="G693" s="368"/>
      <c r="H693" s="366"/>
      <c r="I693" s="360"/>
      <c r="J693" s="360"/>
      <c r="K693" s="361"/>
      <c r="L693" s="362"/>
    </row>
    <row r="694" spans="2:12" s="279" customFormat="1" ht="13.8">
      <c r="B694" s="363"/>
      <c r="C694" s="364"/>
      <c r="D694" s="369"/>
      <c r="E694" s="367"/>
      <c r="F694" s="358"/>
      <c r="G694" s="368"/>
      <c r="H694" s="366"/>
      <c r="I694" s="360"/>
      <c r="J694" s="360"/>
      <c r="K694" s="361"/>
      <c r="L694" s="362"/>
    </row>
    <row r="695" spans="2:12" s="279" customFormat="1" ht="13.8">
      <c r="B695" s="363"/>
      <c r="C695" s="364"/>
      <c r="D695" s="369"/>
      <c r="E695" s="367"/>
      <c r="F695" s="358"/>
      <c r="G695" s="368"/>
      <c r="H695" s="366"/>
      <c r="I695" s="360"/>
      <c r="J695" s="360"/>
      <c r="K695" s="361"/>
      <c r="L695" s="362"/>
    </row>
    <row r="696" spans="2:12" s="279" customFormat="1" ht="13.8">
      <c r="B696" s="363"/>
      <c r="C696" s="364"/>
      <c r="D696" s="369"/>
      <c r="E696" s="367"/>
      <c r="F696" s="358"/>
      <c r="G696" s="368"/>
      <c r="H696" s="366"/>
      <c r="I696" s="360"/>
      <c r="J696" s="360"/>
      <c r="K696" s="361"/>
      <c r="L696" s="362"/>
    </row>
    <row r="697" spans="2:12" s="279" customFormat="1" ht="13.8">
      <c r="B697" s="363"/>
      <c r="C697" s="364"/>
      <c r="D697" s="369"/>
      <c r="E697" s="367"/>
      <c r="F697" s="358"/>
      <c r="G697" s="368"/>
      <c r="H697" s="366"/>
      <c r="I697" s="360"/>
      <c r="J697" s="360"/>
      <c r="K697" s="361"/>
      <c r="L697" s="362"/>
    </row>
    <row r="698" spans="2:12" s="279" customFormat="1" ht="13.8">
      <c r="B698" s="363"/>
      <c r="C698" s="364"/>
      <c r="D698" s="369"/>
      <c r="E698" s="367"/>
      <c r="F698" s="358"/>
      <c r="G698" s="368"/>
      <c r="H698" s="366"/>
      <c r="I698" s="360"/>
      <c r="J698" s="360"/>
      <c r="K698" s="361"/>
      <c r="L698" s="362"/>
    </row>
    <row r="699" spans="2:12" s="279" customFormat="1" ht="13.8">
      <c r="B699" s="363"/>
      <c r="C699" s="364"/>
      <c r="D699" s="369"/>
      <c r="E699" s="367"/>
      <c r="F699" s="358"/>
      <c r="G699" s="368"/>
      <c r="H699" s="366"/>
      <c r="I699" s="360"/>
      <c r="J699" s="360"/>
      <c r="K699" s="361"/>
      <c r="L699" s="362"/>
    </row>
    <row r="700" spans="2:12" s="279" customFormat="1" ht="13.8">
      <c r="B700" s="363"/>
      <c r="C700" s="364"/>
      <c r="D700" s="369"/>
      <c r="E700" s="367"/>
      <c r="F700" s="358"/>
      <c r="G700" s="368"/>
      <c r="H700" s="366"/>
      <c r="I700" s="360"/>
      <c r="J700" s="360"/>
      <c r="K700" s="361"/>
      <c r="L700" s="362"/>
    </row>
    <row r="701" spans="2:12" s="279" customFormat="1" ht="13.8">
      <c r="B701" s="363"/>
      <c r="C701" s="364"/>
      <c r="D701" s="369"/>
      <c r="E701" s="367"/>
      <c r="F701" s="358"/>
      <c r="G701" s="368"/>
      <c r="H701" s="366"/>
      <c r="I701" s="360"/>
      <c r="J701" s="360"/>
      <c r="K701" s="361"/>
      <c r="L701" s="362"/>
    </row>
    <row r="702" spans="2:12" s="279" customFormat="1" ht="13.8">
      <c r="B702" s="363"/>
      <c r="C702" s="364"/>
      <c r="D702" s="369"/>
      <c r="E702" s="367"/>
      <c r="F702" s="358"/>
      <c r="G702" s="368"/>
      <c r="H702" s="366"/>
      <c r="I702" s="360"/>
      <c r="J702" s="360"/>
      <c r="K702" s="361"/>
      <c r="L702" s="362"/>
    </row>
    <row r="703" spans="2:12" s="279" customFormat="1" ht="13.8">
      <c r="B703" s="363"/>
      <c r="C703" s="364"/>
      <c r="D703" s="369"/>
      <c r="E703" s="367"/>
      <c r="F703" s="358"/>
      <c r="G703" s="368"/>
      <c r="H703" s="366"/>
      <c r="I703" s="360"/>
      <c r="J703" s="360"/>
      <c r="K703" s="361"/>
      <c r="L703" s="362"/>
    </row>
    <row r="704" spans="2:12" s="279" customFormat="1" ht="13.8">
      <c r="B704" s="363"/>
      <c r="C704" s="364"/>
      <c r="D704" s="369"/>
      <c r="E704" s="367"/>
      <c r="F704" s="358"/>
      <c r="G704" s="368"/>
      <c r="H704" s="366"/>
      <c r="I704" s="360"/>
      <c r="J704" s="360"/>
      <c r="K704" s="361"/>
      <c r="L704" s="362"/>
    </row>
    <row r="705" spans="2:12" s="279" customFormat="1" ht="13.8">
      <c r="B705" s="363"/>
      <c r="C705" s="364"/>
      <c r="D705" s="369"/>
      <c r="E705" s="367"/>
      <c r="F705" s="358"/>
      <c r="G705" s="368"/>
      <c r="H705" s="366"/>
      <c r="I705" s="360"/>
      <c r="J705" s="360"/>
      <c r="K705" s="361"/>
      <c r="L705" s="362"/>
    </row>
    <row r="706" spans="2:12" s="279" customFormat="1" ht="13.8">
      <c r="B706" s="363"/>
      <c r="C706" s="364"/>
      <c r="D706" s="369"/>
      <c r="E706" s="367"/>
      <c r="F706" s="358"/>
      <c r="G706" s="368"/>
      <c r="H706" s="366"/>
      <c r="I706" s="360"/>
      <c r="J706" s="360"/>
      <c r="K706" s="361"/>
      <c r="L706" s="362"/>
    </row>
    <row r="707" spans="2:12" s="279" customFormat="1" ht="13.8">
      <c r="B707" s="363"/>
      <c r="C707" s="364"/>
      <c r="D707" s="369"/>
      <c r="E707" s="367"/>
      <c r="F707" s="358"/>
      <c r="G707" s="368"/>
      <c r="H707" s="366"/>
      <c r="I707" s="360"/>
      <c r="J707" s="360"/>
      <c r="K707" s="361"/>
      <c r="L707" s="362"/>
    </row>
    <row r="708" spans="2:12" s="279" customFormat="1" ht="13.8">
      <c r="B708" s="363"/>
      <c r="C708" s="364"/>
      <c r="D708" s="369"/>
      <c r="E708" s="367"/>
      <c r="F708" s="358"/>
      <c r="G708" s="368"/>
      <c r="H708" s="366"/>
      <c r="I708" s="360"/>
      <c r="J708" s="360"/>
      <c r="K708" s="361"/>
      <c r="L708" s="362"/>
    </row>
    <row r="709" spans="2:12" s="279" customFormat="1" ht="13.8">
      <c r="B709" s="363"/>
      <c r="C709" s="364"/>
      <c r="D709" s="369"/>
      <c r="E709" s="367"/>
      <c r="F709" s="358"/>
      <c r="G709" s="368"/>
      <c r="H709" s="366"/>
      <c r="I709" s="360"/>
      <c r="J709" s="360"/>
      <c r="K709" s="361"/>
      <c r="L709" s="362"/>
    </row>
    <row r="710" spans="2:12" s="279" customFormat="1" ht="13.8">
      <c r="B710" s="363"/>
      <c r="C710" s="364"/>
      <c r="D710" s="369"/>
      <c r="E710" s="367"/>
      <c r="F710" s="358"/>
      <c r="G710" s="368"/>
      <c r="H710" s="366"/>
      <c r="I710" s="360"/>
      <c r="J710" s="360"/>
      <c r="K710" s="361"/>
      <c r="L710" s="362"/>
    </row>
    <row r="711" spans="2:12" s="279" customFormat="1" ht="13.8">
      <c r="B711" s="363"/>
      <c r="C711" s="364"/>
      <c r="D711" s="369"/>
      <c r="E711" s="367"/>
      <c r="F711" s="358"/>
      <c r="G711" s="368"/>
      <c r="H711" s="366"/>
      <c r="I711" s="360"/>
      <c r="J711" s="360"/>
      <c r="K711" s="361"/>
      <c r="L711" s="362"/>
    </row>
    <row r="712" spans="2:12" s="279" customFormat="1" ht="13.8">
      <c r="B712" s="363"/>
      <c r="C712" s="364"/>
      <c r="D712" s="369"/>
      <c r="E712" s="367"/>
      <c r="F712" s="358"/>
      <c r="G712" s="368"/>
      <c r="H712" s="366"/>
      <c r="I712" s="360"/>
      <c r="J712" s="360"/>
      <c r="K712" s="361"/>
      <c r="L712" s="362"/>
    </row>
    <row r="713" spans="2:12" s="279" customFormat="1" ht="13.8">
      <c r="B713" s="363"/>
      <c r="C713" s="364"/>
      <c r="D713" s="369"/>
      <c r="E713" s="367"/>
      <c r="F713" s="358"/>
      <c r="G713" s="368"/>
      <c r="H713" s="366"/>
      <c r="I713" s="360"/>
      <c r="J713" s="360"/>
      <c r="K713" s="361"/>
      <c r="L713" s="362"/>
    </row>
    <row r="714" spans="2:12" s="279" customFormat="1" ht="13.8">
      <c r="B714" s="363"/>
      <c r="C714" s="364"/>
      <c r="D714" s="369"/>
      <c r="E714" s="367"/>
      <c r="F714" s="358"/>
      <c r="G714" s="368"/>
      <c r="H714" s="366"/>
      <c r="I714" s="360"/>
      <c r="J714" s="360"/>
      <c r="K714" s="361"/>
      <c r="L714" s="362"/>
    </row>
    <row r="715" spans="2:12" s="279" customFormat="1" ht="13.8">
      <c r="B715" s="363"/>
      <c r="C715" s="364"/>
      <c r="D715" s="369"/>
      <c r="E715" s="367"/>
      <c r="F715" s="358"/>
      <c r="G715" s="368"/>
      <c r="H715" s="366"/>
      <c r="I715" s="360"/>
      <c r="J715" s="360"/>
      <c r="K715" s="361"/>
      <c r="L715" s="362"/>
    </row>
    <row r="716" spans="2:12" s="279" customFormat="1" ht="13.8">
      <c r="B716" s="363"/>
      <c r="C716" s="364"/>
      <c r="D716" s="369"/>
      <c r="E716" s="367"/>
      <c r="F716" s="358"/>
      <c r="G716" s="368"/>
      <c r="H716" s="366"/>
      <c r="I716" s="360"/>
      <c r="J716" s="360"/>
      <c r="K716" s="361"/>
      <c r="L716" s="362"/>
    </row>
    <row r="717" spans="2:12" s="279" customFormat="1" ht="13.8">
      <c r="B717" s="363"/>
      <c r="C717" s="364"/>
      <c r="D717" s="369"/>
      <c r="E717" s="367"/>
      <c r="F717" s="358"/>
      <c r="G717" s="368"/>
      <c r="H717" s="366"/>
      <c r="I717" s="360"/>
      <c r="J717" s="360"/>
      <c r="K717" s="361"/>
      <c r="L717" s="362"/>
    </row>
    <row r="718" spans="2:12" s="279" customFormat="1" ht="13.8">
      <c r="B718" s="363"/>
      <c r="C718" s="364"/>
      <c r="D718" s="369"/>
      <c r="E718" s="367"/>
      <c r="F718" s="358"/>
      <c r="G718" s="368"/>
      <c r="H718" s="366"/>
      <c r="I718" s="360"/>
      <c r="J718" s="360"/>
      <c r="K718" s="361"/>
      <c r="L718" s="362"/>
    </row>
    <row r="719" spans="2:12" s="279" customFormat="1" ht="13.8">
      <c r="B719" s="363"/>
      <c r="C719" s="364"/>
      <c r="D719" s="369"/>
      <c r="E719" s="367"/>
      <c r="F719" s="358"/>
      <c r="G719" s="368"/>
      <c r="H719" s="366"/>
      <c r="I719" s="360"/>
      <c r="J719" s="360"/>
      <c r="K719" s="361"/>
      <c r="L719" s="362"/>
    </row>
    <row r="720" spans="2:12" s="279" customFormat="1" ht="13.8">
      <c r="B720" s="363"/>
      <c r="C720" s="364"/>
      <c r="D720" s="369"/>
      <c r="E720" s="367"/>
      <c r="F720" s="358"/>
      <c r="G720" s="368"/>
      <c r="H720" s="366"/>
      <c r="I720" s="360"/>
      <c r="J720" s="360"/>
      <c r="K720" s="361"/>
      <c r="L720" s="362"/>
    </row>
    <row r="721" spans="2:12" s="279" customFormat="1" ht="13.8">
      <c r="B721" s="363"/>
      <c r="C721" s="364"/>
      <c r="D721" s="369"/>
      <c r="E721" s="367"/>
      <c r="F721" s="358"/>
      <c r="G721" s="368"/>
      <c r="H721" s="366"/>
      <c r="I721" s="360"/>
      <c r="J721" s="360"/>
      <c r="K721" s="361"/>
      <c r="L721" s="362"/>
    </row>
    <row r="722" spans="2:12" s="279" customFormat="1" ht="13.8">
      <c r="B722" s="363"/>
      <c r="C722" s="364"/>
      <c r="D722" s="369"/>
      <c r="E722" s="367"/>
      <c r="F722" s="358"/>
      <c r="G722" s="368"/>
      <c r="H722" s="366"/>
      <c r="I722" s="360"/>
      <c r="J722" s="360"/>
      <c r="K722" s="361"/>
      <c r="L722" s="362"/>
    </row>
    <row r="723" spans="2:12" s="279" customFormat="1" ht="13.8">
      <c r="B723" s="363"/>
      <c r="C723" s="364"/>
      <c r="D723" s="369"/>
      <c r="E723" s="367"/>
      <c r="F723" s="358"/>
      <c r="G723" s="368"/>
      <c r="H723" s="366"/>
      <c r="I723" s="360"/>
      <c r="J723" s="360"/>
      <c r="K723" s="361"/>
      <c r="L723" s="362"/>
    </row>
    <row r="724" spans="2:12" s="279" customFormat="1" ht="13.8">
      <c r="B724" s="363"/>
      <c r="C724" s="364"/>
      <c r="D724" s="369"/>
      <c r="E724" s="367"/>
      <c r="F724" s="358"/>
      <c r="G724" s="368"/>
      <c r="H724" s="366"/>
      <c r="I724" s="360"/>
      <c r="J724" s="360"/>
      <c r="K724" s="361"/>
      <c r="L724" s="362"/>
    </row>
    <row r="725" spans="2:12" s="279" customFormat="1" ht="13.8">
      <c r="B725" s="363"/>
      <c r="C725" s="364"/>
      <c r="D725" s="369"/>
      <c r="E725" s="367"/>
      <c r="F725" s="358"/>
      <c r="G725" s="368"/>
      <c r="H725" s="366"/>
      <c r="I725" s="360"/>
      <c r="J725" s="360"/>
      <c r="K725" s="361"/>
      <c r="L725" s="362"/>
    </row>
    <row r="726" spans="2:12" s="279" customFormat="1" ht="13.8">
      <c r="B726" s="363"/>
      <c r="C726" s="364"/>
      <c r="D726" s="369"/>
      <c r="E726" s="367"/>
      <c r="F726" s="358"/>
      <c r="G726" s="368"/>
      <c r="H726" s="366"/>
      <c r="I726" s="360"/>
      <c r="J726" s="360"/>
      <c r="K726" s="361"/>
      <c r="L726" s="362"/>
    </row>
    <row r="727" spans="2:12" s="279" customFormat="1" ht="13.8">
      <c r="B727" s="363"/>
      <c r="C727" s="364"/>
      <c r="D727" s="369"/>
      <c r="E727" s="367"/>
      <c r="F727" s="358"/>
      <c r="G727" s="368"/>
      <c r="H727" s="366"/>
      <c r="I727" s="360"/>
      <c r="J727" s="360"/>
      <c r="K727" s="361"/>
      <c r="L727" s="362"/>
    </row>
    <row r="728" spans="2:12" s="279" customFormat="1" ht="13.8">
      <c r="B728" s="363"/>
      <c r="C728" s="364"/>
      <c r="D728" s="369"/>
      <c r="E728" s="367"/>
      <c r="F728" s="358"/>
      <c r="G728" s="368"/>
      <c r="H728" s="366"/>
      <c r="I728" s="360"/>
      <c r="J728" s="360"/>
      <c r="K728" s="361"/>
      <c r="L728" s="362"/>
    </row>
    <row r="729" spans="2:12" s="279" customFormat="1" ht="13.8">
      <c r="B729" s="363"/>
      <c r="C729" s="364"/>
      <c r="D729" s="369"/>
      <c r="E729" s="367"/>
      <c r="F729" s="358"/>
      <c r="G729" s="368"/>
      <c r="H729" s="366"/>
      <c r="I729" s="360"/>
      <c r="J729" s="360"/>
      <c r="K729" s="361"/>
      <c r="L729" s="362"/>
    </row>
    <row r="730" spans="2:12" s="279" customFormat="1" ht="13.8">
      <c r="B730" s="363"/>
      <c r="C730" s="364"/>
      <c r="D730" s="369"/>
      <c r="E730" s="367"/>
      <c r="F730" s="358"/>
      <c r="G730" s="368"/>
      <c r="H730" s="366"/>
      <c r="I730" s="360"/>
      <c r="J730" s="360"/>
      <c r="K730" s="361"/>
      <c r="L730" s="362"/>
    </row>
    <row r="731" spans="2:12" s="279" customFormat="1" ht="13.8">
      <c r="B731" s="363"/>
      <c r="C731" s="364"/>
      <c r="D731" s="369"/>
      <c r="E731" s="367"/>
      <c r="F731" s="358"/>
      <c r="G731" s="368"/>
      <c r="H731" s="366"/>
      <c r="I731" s="360"/>
      <c r="J731" s="360"/>
      <c r="K731" s="361"/>
      <c r="L731" s="362"/>
    </row>
    <row r="732" spans="2:12" s="279" customFormat="1" ht="13.8">
      <c r="B732" s="363"/>
      <c r="C732" s="364"/>
      <c r="D732" s="369"/>
      <c r="E732" s="367"/>
      <c r="F732" s="358"/>
      <c r="G732" s="368"/>
      <c r="H732" s="366"/>
      <c r="I732" s="360"/>
      <c r="J732" s="360"/>
      <c r="K732" s="361"/>
      <c r="L732" s="362"/>
    </row>
    <row r="733" spans="2:12" s="279" customFormat="1" ht="13.8">
      <c r="B733" s="363"/>
      <c r="C733" s="364"/>
      <c r="D733" s="369"/>
      <c r="E733" s="367"/>
      <c r="F733" s="358"/>
      <c r="G733" s="368"/>
      <c r="H733" s="366"/>
      <c r="I733" s="360"/>
      <c r="J733" s="360"/>
      <c r="K733" s="361"/>
      <c r="L733" s="362"/>
    </row>
    <row r="734" spans="2:12" s="279" customFormat="1" ht="13.8">
      <c r="B734" s="363"/>
      <c r="C734" s="364"/>
      <c r="D734" s="369"/>
      <c r="E734" s="367"/>
      <c r="F734" s="358"/>
      <c r="G734" s="368"/>
      <c r="H734" s="366"/>
      <c r="I734" s="360"/>
      <c r="J734" s="360"/>
      <c r="K734" s="361"/>
      <c r="L734" s="362"/>
    </row>
    <row r="735" spans="2:12" s="279" customFormat="1" ht="13.8">
      <c r="B735" s="363"/>
      <c r="C735" s="364"/>
      <c r="D735" s="369"/>
      <c r="E735" s="367"/>
      <c r="F735" s="358"/>
      <c r="G735" s="368"/>
      <c r="H735" s="366"/>
      <c r="I735" s="360"/>
      <c r="J735" s="360"/>
      <c r="K735" s="361"/>
      <c r="L735" s="362"/>
    </row>
    <row r="736" spans="2:12" s="279" customFormat="1" ht="13.8">
      <c r="B736" s="363"/>
      <c r="C736" s="364"/>
      <c r="D736" s="369"/>
      <c r="E736" s="367"/>
      <c r="F736" s="358"/>
      <c r="G736" s="368"/>
      <c r="H736" s="366"/>
      <c r="I736" s="360"/>
      <c r="J736" s="360"/>
      <c r="K736" s="361"/>
      <c r="L736" s="362"/>
    </row>
    <row r="737" spans="2:12" s="279" customFormat="1" ht="13.8">
      <c r="B737" s="363"/>
      <c r="C737" s="364"/>
      <c r="D737" s="369"/>
      <c r="E737" s="367"/>
      <c r="F737" s="358"/>
      <c r="G737" s="368"/>
      <c r="H737" s="366"/>
      <c r="I737" s="360"/>
      <c r="J737" s="360"/>
      <c r="K737" s="361"/>
      <c r="L737" s="362"/>
    </row>
    <row r="738" spans="2:12" s="279" customFormat="1" ht="13.8">
      <c r="B738" s="363"/>
      <c r="C738" s="364"/>
      <c r="D738" s="369"/>
      <c r="E738" s="367"/>
      <c r="F738" s="358"/>
      <c r="G738" s="368"/>
      <c r="H738" s="366"/>
      <c r="I738" s="360"/>
      <c r="J738" s="360"/>
      <c r="K738" s="361"/>
      <c r="L738" s="362"/>
    </row>
    <row r="739" spans="2:12" s="279" customFormat="1" ht="13.8">
      <c r="B739" s="363"/>
      <c r="C739" s="364"/>
      <c r="D739" s="369"/>
      <c r="E739" s="367"/>
      <c r="F739" s="358"/>
      <c r="G739" s="368"/>
      <c r="H739" s="366"/>
      <c r="I739" s="360"/>
      <c r="J739" s="360"/>
      <c r="K739" s="361"/>
      <c r="L739" s="362"/>
    </row>
    <row r="740" spans="2:12" s="279" customFormat="1" ht="13.8">
      <c r="B740" s="363"/>
      <c r="C740" s="364"/>
      <c r="D740" s="369"/>
      <c r="E740" s="367"/>
      <c r="F740" s="358"/>
      <c r="G740" s="368"/>
      <c r="H740" s="366"/>
      <c r="I740" s="360"/>
      <c r="J740" s="360"/>
      <c r="K740" s="361"/>
      <c r="L740" s="362"/>
    </row>
    <row r="741" spans="2:12" s="279" customFormat="1" ht="13.8">
      <c r="B741" s="363"/>
      <c r="C741" s="364"/>
      <c r="D741" s="369"/>
      <c r="E741" s="367"/>
      <c r="F741" s="358"/>
      <c r="G741" s="368"/>
      <c r="H741" s="366"/>
      <c r="I741" s="360"/>
      <c r="J741" s="360"/>
      <c r="K741" s="361"/>
      <c r="L741" s="362"/>
    </row>
    <row r="742" spans="2:12" s="279" customFormat="1" ht="13.8">
      <c r="B742" s="363"/>
      <c r="C742" s="364"/>
      <c r="D742" s="369"/>
      <c r="E742" s="367"/>
      <c r="F742" s="358"/>
      <c r="G742" s="368"/>
      <c r="H742" s="366"/>
      <c r="I742" s="360"/>
      <c r="J742" s="360"/>
      <c r="K742" s="361"/>
      <c r="L742" s="362"/>
    </row>
    <row r="743" spans="2:12" s="279" customFormat="1" ht="13.8">
      <c r="B743" s="363"/>
      <c r="C743" s="364"/>
      <c r="D743" s="369"/>
      <c r="E743" s="367"/>
      <c r="F743" s="358"/>
      <c r="G743" s="368"/>
      <c r="H743" s="366"/>
      <c r="I743" s="360"/>
      <c r="J743" s="360"/>
      <c r="K743" s="361"/>
      <c r="L743" s="362"/>
    </row>
    <row r="744" spans="2:12" s="279" customFormat="1" ht="13.8">
      <c r="B744" s="363"/>
      <c r="C744" s="364"/>
      <c r="D744" s="369"/>
      <c r="E744" s="367"/>
      <c r="F744" s="358"/>
      <c r="G744" s="368"/>
      <c r="H744" s="366"/>
      <c r="I744" s="360"/>
      <c r="J744" s="360"/>
      <c r="K744" s="361"/>
      <c r="L744" s="362"/>
    </row>
    <row r="745" spans="2:12" s="279" customFormat="1" ht="13.8">
      <c r="B745" s="363"/>
      <c r="C745" s="364"/>
      <c r="D745" s="369"/>
      <c r="E745" s="367"/>
      <c r="F745" s="358"/>
      <c r="G745" s="368"/>
      <c r="H745" s="366"/>
      <c r="I745" s="360"/>
      <c r="J745" s="360"/>
      <c r="K745" s="361"/>
      <c r="L745" s="362"/>
    </row>
    <row r="746" spans="2:12" s="279" customFormat="1" ht="13.8">
      <c r="B746" s="363"/>
      <c r="C746" s="364"/>
      <c r="D746" s="369"/>
      <c r="E746" s="367"/>
      <c r="F746" s="358"/>
      <c r="G746" s="368"/>
      <c r="H746" s="366"/>
      <c r="I746" s="360"/>
      <c r="J746" s="360"/>
      <c r="K746" s="361"/>
      <c r="L746" s="362"/>
    </row>
    <row r="747" spans="2:12" s="279" customFormat="1" ht="13.8">
      <c r="B747" s="363"/>
      <c r="C747" s="364"/>
      <c r="D747" s="369"/>
      <c r="E747" s="367"/>
      <c r="F747" s="358"/>
      <c r="G747" s="368"/>
      <c r="H747" s="366"/>
      <c r="I747" s="360"/>
      <c r="J747" s="360"/>
      <c r="K747" s="361"/>
      <c r="L747" s="362"/>
    </row>
    <row r="748" spans="2:12" s="279" customFormat="1" ht="13.8">
      <c r="B748" s="363"/>
      <c r="C748" s="364"/>
      <c r="D748" s="369"/>
      <c r="E748" s="367"/>
      <c r="F748" s="358"/>
      <c r="G748" s="368"/>
      <c r="H748" s="366"/>
      <c r="I748" s="360"/>
      <c r="J748" s="360"/>
      <c r="K748" s="361"/>
      <c r="L748" s="362"/>
    </row>
    <row r="749" spans="2:12" s="279" customFormat="1" ht="13.8">
      <c r="B749" s="363"/>
      <c r="C749" s="364"/>
      <c r="D749" s="369"/>
      <c r="E749" s="367"/>
      <c r="F749" s="358"/>
      <c r="G749" s="368"/>
      <c r="H749" s="366"/>
      <c r="I749" s="360"/>
      <c r="J749" s="360"/>
      <c r="K749" s="361"/>
      <c r="L749" s="362"/>
    </row>
    <row r="750" spans="2:12" s="279" customFormat="1" ht="13.8">
      <c r="B750" s="363"/>
      <c r="C750" s="364"/>
      <c r="D750" s="369"/>
      <c r="E750" s="367"/>
      <c r="F750" s="358"/>
      <c r="G750" s="368"/>
      <c r="H750" s="366"/>
      <c r="I750" s="360"/>
      <c r="J750" s="360"/>
      <c r="K750" s="361"/>
      <c r="L750" s="362"/>
    </row>
    <row r="751" spans="2:12" s="279" customFormat="1" ht="13.8">
      <c r="B751" s="363"/>
      <c r="C751" s="364"/>
      <c r="D751" s="369"/>
      <c r="E751" s="367"/>
      <c r="F751" s="358"/>
      <c r="G751" s="368"/>
      <c r="H751" s="366"/>
      <c r="I751" s="360"/>
      <c r="J751" s="360"/>
      <c r="K751" s="361"/>
      <c r="L751" s="362"/>
    </row>
    <row r="752" spans="2:12" s="279" customFormat="1" ht="13.8">
      <c r="B752" s="363"/>
      <c r="C752" s="364"/>
      <c r="D752" s="369"/>
      <c r="E752" s="367"/>
      <c r="F752" s="358"/>
      <c r="G752" s="368"/>
      <c r="H752" s="366"/>
      <c r="I752" s="360"/>
      <c r="J752" s="360"/>
      <c r="K752" s="361"/>
      <c r="L752" s="362"/>
    </row>
    <row r="753" spans="2:12" s="279" customFormat="1" ht="13.8">
      <c r="B753" s="363"/>
      <c r="C753" s="364"/>
      <c r="D753" s="369"/>
      <c r="E753" s="367"/>
      <c r="F753" s="358"/>
      <c r="G753" s="368"/>
      <c r="H753" s="366"/>
      <c r="I753" s="360"/>
      <c r="J753" s="360"/>
      <c r="K753" s="361"/>
      <c r="L753" s="362"/>
    </row>
    <row r="754" spans="2:12" s="279" customFormat="1" ht="13.8">
      <c r="B754" s="363"/>
      <c r="C754" s="364"/>
      <c r="D754" s="369"/>
      <c r="E754" s="367"/>
      <c r="F754" s="358"/>
      <c r="G754" s="368"/>
      <c r="H754" s="366"/>
      <c r="I754" s="360"/>
      <c r="J754" s="360"/>
      <c r="K754" s="361"/>
      <c r="L754" s="362"/>
    </row>
    <row r="755" spans="2:12" s="279" customFormat="1" ht="13.8">
      <c r="B755" s="363"/>
      <c r="C755" s="364"/>
      <c r="D755" s="369"/>
      <c r="E755" s="367"/>
      <c r="F755" s="358"/>
      <c r="G755" s="368"/>
      <c r="H755" s="366"/>
      <c r="I755" s="360"/>
      <c r="J755" s="360"/>
      <c r="K755" s="361"/>
      <c r="L755" s="362"/>
    </row>
    <row r="756" spans="2:12" s="279" customFormat="1" ht="13.8">
      <c r="B756" s="363"/>
      <c r="C756" s="364"/>
      <c r="D756" s="369"/>
      <c r="E756" s="367"/>
      <c r="F756" s="358"/>
      <c r="G756" s="368"/>
      <c r="H756" s="366"/>
      <c r="I756" s="360"/>
      <c r="J756" s="360"/>
      <c r="K756" s="361"/>
      <c r="L756" s="362"/>
    </row>
    <row r="757" spans="2:12" s="279" customFormat="1" ht="13.8">
      <c r="B757" s="363"/>
      <c r="C757" s="364"/>
      <c r="D757" s="369"/>
      <c r="E757" s="367"/>
      <c r="F757" s="358"/>
      <c r="G757" s="368"/>
      <c r="H757" s="366"/>
      <c r="I757" s="360"/>
      <c r="J757" s="360"/>
      <c r="K757" s="361"/>
      <c r="L757" s="362"/>
    </row>
    <row r="758" spans="2:12" s="279" customFormat="1" ht="13.8">
      <c r="B758" s="363"/>
      <c r="C758" s="364"/>
      <c r="D758" s="369"/>
      <c r="E758" s="367"/>
      <c r="F758" s="358"/>
      <c r="G758" s="368"/>
      <c r="H758" s="366"/>
      <c r="I758" s="360"/>
      <c r="J758" s="360"/>
      <c r="K758" s="361"/>
      <c r="L758" s="362"/>
    </row>
    <row r="759" spans="2:12" s="279" customFormat="1" ht="13.8">
      <c r="B759" s="363"/>
      <c r="C759" s="364"/>
      <c r="D759" s="369"/>
      <c r="E759" s="367"/>
      <c r="F759" s="358"/>
      <c r="G759" s="368"/>
      <c r="H759" s="366"/>
      <c r="I759" s="360"/>
      <c r="J759" s="360"/>
      <c r="K759" s="361"/>
      <c r="L759" s="362"/>
    </row>
    <row r="760" spans="2:12" s="279" customFormat="1" ht="13.8">
      <c r="B760" s="363"/>
      <c r="C760" s="364"/>
      <c r="D760" s="369"/>
      <c r="E760" s="367"/>
      <c r="F760" s="358"/>
      <c r="G760" s="368"/>
      <c r="H760" s="366"/>
      <c r="I760" s="360"/>
      <c r="J760" s="360"/>
      <c r="K760" s="361"/>
      <c r="L760" s="362"/>
    </row>
    <row r="761" spans="2:12" s="279" customFormat="1" ht="13.8">
      <c r="B761" s="363"/>
      <c r="C761" s="364"/>
      <c r="D761" s="369"/>
      <c r="E761" s="367"/>
      <c r="F761" s="358"/>
      <c r="G761" s="368"/>
      <c r="H761" s="366"/>
      <c r="I761" s="360"/>
      <c r="J761" s="360"/>
      <c r="K761" s="361"/>
      <c r="L761" s="362"/>
    </row>
    <row r="762" spans="2:12" s="279" customFormat="1" ht="13.8">
      <c r="B762" s="363"/>
      <c r="C762" s="364"/>
      <c r="D762" s="369"/>
      <c r="E762" s="367"/>
      <c r="F762" s="358"/>
      <c r="G762" s="368"/>
      <c r="H762" s="366"/>
      <c r="I762" s="360"/>
      <c r="J762" s="360"/>
      <c r="K762" s="361"/>
      <c r="L762" s="362"/>
    </row>
    <row r="763" spans="2:12" s="279" customFormat="1" ht="13.8">
      <c r="B763" s="363"/>
      <c r="C763" s="364"/>
      <c r="D763" s="369"/>
      <c r="E763" s="367"/>
      <c r="F763" s="358"/>
      <c r="G763" s="368"/>
      <c r="H763" s="366"/>
      <c r="I763" s="360"/>
      <c r="J763" s="360"/>
      <c r="K763" s="361"/>
      <c r="L763" s="362"/>
    </row>
    <row r="764" spans="2:12" s="279" customFormat="1" ht="13.8">
      <c r="B764" s="363"/>
      <c r="C764" s="364"/>
      <c r="D764" s="369"/>
      <c r="E764" s="367"/>
      <c r="F764" s="358"/>
      <c r="G764" s="368"/>
      <c r="H764" s="366"/>
      <c r="I764" s="360"/>
      <c r="J764" s="360"/>
      <c r="K764" s="361"/>
      <c r="L764" s="362"/>
    </row>
    <row r="765" spans="2:12" s="279" customFormat="1" ht="13.8">
      <c r="B765" s="363"/>
      <c r="C765" s="364"/>
      <c r="D765" s="369"/>
      <c r="E765" s="367"/>
      <c r="F765" s="358"/>
      <c r="G765" s="368"/>
      <c r="H765" s="366"/>
      <c r="I765" s="360"/>
      <c r="J765" s="360"/>
      <c r="K765" s="361"/>
      <c r="L765" s="362"/>
    </row>
    <row r="766" spans="2:12" s="279" customFormat="1" ht="13.8">
      <c r="B766" s="363"/>
      <c r="C766" s="364"/>
      <c r="D766" s="369"/>
      <c r="E766" s="367"/>
      <c r="F766" s="358"/>
      <c r="G766" s="368"/>
      <c r="H766" s="366"/>
      <c r="I766" s="360"/>
      <c r="J766" s="360"/>
      <c r="K766" s="361"/>
      <c r="L766" s="362"/>
    </row>
    <row r="767" spans="2:12" s="279" customFormat="1" ht="13.8">
      <c r="B767" s="363"/>
      <c r="C767" s="364"/>
      <c r="D767" s="369"/>
      <c r="E767" s="367"/>
      <c r="F767" s="358"/>
      <c r="G767" s="368"/>
      <c r="H767" s="366"/>
      <c r="I767" s="360"/>
      <c r="J767" s="360"/>
      <c r="K767" s="361"/>
      <c r="L767" s="362"/>
    </row>
    <row r="768" spans="2:12" s="279" customFormat="1" ht="13.8">
      <c r="B768" s="363"/>
      <c r="C768" s="364"/>
      <c r="D768" s="369"/>
      <c r="E768" s="367"/>
      <c r="F768" s="358"/>
      <c r="G768" s="368"/>
      <c r="H768" s="366"/>
      <c r="I768" s="360"/>
      <c r="J768" s="360"/>
      <c r="K768" s="361"/>
      <c r="L768" s="362"/>
    </row>
    <row r="769" spans="2:12" s="279" customFormat="1" ht="13.8">
      <c r="B769" s="363"/>
      <c r="C769" s="364"/>
      <c r="D769" s="369"/>
      <c r="E769" s="367"/>
      <c r="F769" s="358"/>
      <c r="G769" s="368"/>
      <c r="H769" s="366"/>
      <c r="I769" s="360"/>
      <c r="J769" s="360"/>
      <c r="K769" s="361"/>
      <c r="L769" s="362"/>
    </row>
    <row r="770" spans="2:12" s="279" customFormat="1" ht="13.8">
      <c r="B770" s="363"/>
      <c r="C770" s="364"/>
      <c r="D770" s="369"/>
      <c r="E770" s="367"/>
      <c r="F770" s="358"/>
      <c r="G770" s="368"/>
      <c r="H770" s="366"/>
      <c r="I770" s="360"/>
      <c r="J770" s="360"/>
      <c r="K770" s="361"/>
      <c r="L770" s="362"/>
    </row>
    <row r="771" spans="2:12" s="279" customFormat="1" ht="13.8">
      <c r="B771" s="363"/>
      <c r="C771" s="364"/>
      <c r="D771" s="369"/>
      <c r="E771" s="367"/>
      <c r="F771" s="358"/>
      <c r="G771" s="368"/>
      <c r="H771" s="366"/>
      <c r="I771" s="360"/>
      <c r="J771" s="360"/>
      <c r="K771" s="361"/>
      <c r="L771" s="362"/>
    </row>
    <row r="772" spans="2:12" s="279" customFormat="1" ht="13.8">
      <c r="B772" s="363"/>
      <c r="C772" s="364"/>
      <c r="D772" s="369"/>
      <c r="E772" s="367"/>
      <c r="F772" s="358"/>
      <c r="G772" s="368"/>
      <c r="H772" s="366"/>
      <c r="I772" s="360"/>
      <c r="J772" s="360"/>
      <c r="K772" s="361"/>
      <c r="L772" s="362"/>
    </row>
    <row r="773" spans="2:12" s="279" customFormat="1" ht="13.8">
      <c r="B773" s="363"/>
      <c r="C773" s="364"/>
      <c r="D773" s="369"/>
      <c r="E773" s="367"/>
      <c r="F773" s="358"/>
      <c r="G773" s="368"/>
      <c r="H773" s="366"/>
      <c r="I773" s="360"/>
      <c r="J773" s="360"/>
      <c r="K773" s="361"/>
      <c r="L773" s="362"/>
    </row>
    <row r="774" spans="2:12" s="279" customFormat="1" ht="13.8">
      <c r="B774" s="363"/>
      <c r="C774" s="364"/>
      <c r="D774" s="369"/>
      <c r="E774" s="367"/>
      <c r="F774" s="358"/>
      <c r="G774" s="368"/>
      <c r="H774" s="366"/>
      <c r="I774" s="360"/>
      <c r="J774" s="360"/>
      <c r="K774" s="361"/>
      <c r="L774" s="362"/>
    </row>
    <row r="775" spans="2:12" s="279" customFormat="1" ht="13.8">
      <c r="B775" s="363"/>
      <c r="C775" s="364"/>
      <c r="D775" s="369"/>
      <c r="E775" s="367"/>
      <c r="F775" s="358"/>
      <c r="G775" s="368"/>
      <c r="H775" s="366"/>
      <c r="I775" s="360"/>
      <c r="J775" s="360"/>
      <c r="K775" s="361"/>
      <c r="L775" s="362"/>
    </row>
    <row r="776" spans="2:12" s="279" customFormat="1" ht="13.8">
      <c r="B776" s="363"/>
      <c r="C776" s="364"/>
      <c r="D776" s="369"/>
      <c r="E776" s="367"/>
      <c r="F776" s="358"/>
      <c r="G776" s="368"/>
      <c r="H776" s="366"/>
      <c r="I776" s="360"/>
      <c r="J776" s="360"/>
      <c r="K776" s="361"/>
      <c r="L776" s="362"/>
    </row>
    <row r="777" spans="2:12" s="279" customFormat="1" ht="13.8">
      <c r="B777" s="363"/>
      <c r="C777" s="364"/>
      <c r="D777" s="369"/>
      <c r="E777" s="367"/>
      <c r="F777" s="358"/>
      <c r="G777" s="368"/>
      <c r="H777" s="366"/>
      <c r="I777" s="360"/>
      <c r="J777" s="360"/>
      <c r="K777" s="361"/>
      <c r="L777" s="362"/>
    </row>
    <row r="778" spans="2:12" s="279" customFormat="1" ht="13.8">
      <c r="B778" s="363"/>
      <c r="C778" s="364"/>
      <c r="D778" s="369"/>
      <c r="E778" s="367"/>
      <c r="F778" s="358"/>
      <c r="G778" s="368"/>
      <c r="H778" s="366"/>
      <c r="I778" s="360"/>
      <c r="J778" s="360"/>
      <c r="K778" s="361"/>
      <c r="L778" s="362"/>
    </row>
    <row r="779" spans="2:12" s="279" customFormat="1" ht="13.8">
      <c r="B779" s="363"/>
      <c r="C779" s="364"/>
      <c r="D779" s="369"/>
      <c r="E779" s="367"/>
      <c r="F779" s="358"/>
      <c r="G779" s="368"/>
      <c r="H779" s="366"/>
      <c r="I779" s="360"/>
      <c r="J779" s="360"/>
      <c r="K779" s="361"/>
      <c r="L779" s="362"/>
    </row>
    <row r="780" spans="2:12" s="279" customFormat="1" ht="13.8">
      <c r="B780" s="363"/>
      <c r="C780" s="364"/>
      <c r="D780" s="369"/>
      <c r="E780" s="367"/>
      <c r="F780" s="358"/>
      <c r="G780" s="368"/>
      <c r="H780" s="366"/>
      <c r="I780" s="360"/>
      <c r="J780" s="360"/>
      <c r="K780" s="361"/>
      <c r="L780" s="362"/>
    </row>
    <row r="781" spans="2:12" s="279" customFormat="1" ht="13.8">
      <c r="B781" s="363"/>
      <c r="C781" s="364"/>
      <c r="D781" s="369"/>
      <c r="E781" s="367"/>
      <c r="F781" s="358"/>
      <c r="G781" s="368"/>
      <c r="H781" s="366"/>
      <c r="I781" s="360"/>
      <c r="J781" s="360"/>
      <c r="K781" s="361"/>
      <c r="L781" s="362"/>
    </row>
    <row r="782" spans="2:12" s="279" customFormat="1" ht="13.8">
      <c r="B782" s="363"/>
      <c r="C782" s="364"/>
      <c r="D782" s="369"/>
      <c r="E782" s="367"/>
      <c r="F782" s="358"/>
      <c r="G782" s="368"/>
      <c r="H782" s="366"/>
      <c r="I782" s="360"/>
      <c r="J782" s="360"/>
      <c r="K782" s="361"/>
      <c r="L782" s="362"/>
    </row>
    <row r="783" spans="2:12" s="279" customFormat="1" ht="13.8">
      <c r="B783" s="363"/>
      <c r="C783" s="364"/>
      <c r="D783" s="369"/>
      <c r="E783" s="367"/>
      <c r="F783" s="358"/>
      <c r="G783" s="368"/>
      <c r="H783" s="366"/>
      <c r="I783" s="360"/>
      <c r="J783" s="360"/>
      <c r="K783" s="361"/>
      <c r="L783" s="362"/>
    </row>
    <row r="784" spans="2:12" s="279" customFormat="1" ht="13.8">
      <c r="B784" s="363"/>
      <c r="C784" s="364"/>
      <c r="D784" s="369"/>
      <c r="E784" s="367"/>
      <c r="F784" s="358"/>
      <c r="G784" s="368"/>
      <c r="H784" s="366"/>
      <c r="I784" s="360"/>
      <c r="J784" s="360"/>
      <c r="K784" s="361"/>
      <c r="L784" s="362"/>
    </row>
    <row r="785" spans="2:12" s="279" customFormat="1" ht="13.8">
      <c r="B785" s="363"/>
      <c r="C785" s="364"/>
      <c r="D785" s="369"/>
      <c r="E785" s="367"/>
      <c r="F785" s="358"/>
      <c r="G785" s="368"/>
      <c r="H785" s="366"/>
      <c r="I785" s="360"/>
      <c r="J785" s="360"/>
      <c r="K785" s="361"/>
      <c r="L785" s="362"/>
    </row>
    <row r="786" spans="2:12" s="279" customFormat="1" ht="13.8">
      <c r="B786" s="363"/>
      <c r="C786" s="364"/>
      <c r="D786" s="369"/>
      <c r="E786" s="367"/>
      <c r="F786" s="358"/>
      <c r="G786" s="368"/>
      <c r="H786" s="366"/>
      <c r="I786" s="360"/>
      <c r="J786" s="360"/>
      <c r="K786" s="361"/>
      <c r="L786" s="362"/>
    </row>
    <row r="787" spans="2:12" s="279" customFormat="1" ht="13.8">
      <c r="B787" s="363"/>
      <c r="C787" s="364"/>
      <c r="D787" s="369"/>
      <c r="E787" s="367"/>
      <c r="F787" s="358"/>
      <c r="G787" s="368"/>
      <c r="H787" s="366"/>
      <c r="I787" s="360"/>
      <c r="J787" s="360"/>
      <c r="K787" s="361"/>
      <c r="L787" s="362"/>
    </row>
    <row r="788" spans="2:12" s="279" customFormat="1" ht="13.8">
      <c r="B788" s="363"/>
      <c r="C788" s="364"/>
      <c r="D788" s="369"/>
      <c r="E788" s="367"/>
      <c r="F788" s="358"/>
      <c r="G788" s="368"/>
      <c r="H788" s="366"/>
      <c r="I788" s="360"/>
      <c r="J788" s="360"/>
      <c r="K788" s="361"/>
      <c r="L788" s="362"/>
    </row>
    <row r="789" spans="2:12" s="279" customFormat="1" ht="13.8">
      <c r="B789" s="363"/>
      <c r="C789" s="364"/>
      <c r="D789" s="369"/>
      <c r="E789" s="367"/>
      <c r="F789" s="358"/>
      <c r="G789" s="368"/>
      <c r="H789" s="366"/>
      <c r="I789" s="360"/>
      <c r="J789" s="360"/>
      <c r="K789" s="361"/>
      <c r="L789" s="362"/>
    </row>
    <row r="790" spans="2:12" s="279" customFormat="1" ht="13.8">
      <c r="B790" s="363"/>
      <c r="C790" s="364"/>
      <c r="D790" s="369"/>
      <c r="E790" s="379"/>
      <c r="F790" s="358"/>
      <c r="G790" s="368"/>
      <c r="H790" s="366"/>
      <c r="I790" s="360"/>
      <c r="J790" s="360"/>
      <c r="K790" s="361"/>
      <c r="L790" s="362"/>
    </row>
    <row r="791" spans="2:12" s="279" customFormat="1" ht="13.8">
      <c r="B791" s="363"/>
      <c r="C791" s="364"/>
      <c r="D791" s="369"/>
      <c r="E791" s="379"/>
      <c r="F791" s="358"/>
      <c r="G791" s="368"/>
      <c r="H791" s="366"/>
      <c r="I791" s="360"/>
      <c r="J791" s="360"/>
      <c r="K791" s="361"/>
      <c r="L791" s="362"/>
    </row>
    <row r="792" spans="2:12" s="279" customFormat="1" ht="13.8">
      <c r="B792" s="363"/>
      <c r="C792" s="364"/>
      <c r="D792" s="369"/>
      <c r="E792" s="379"/>
      <c r="F792" s="358"/>
      <c r="G792" s="368"/>
      <c r="H792" s="366"/>
      <c r="I792" s="360"/>
      <c r="J792" s="360"/>
      <c r="K792" s="361"/>
      <c r="L792" s="362"/>
    </row>
    <row r="793" spans="2:12" s="279" customFormat="1" ht="13.8">
      <c r="B793" s="363"/>
      <c r="C793" s="364"/>
      <c r="D793" s="369"/>
      <c r="E793" s="379"/>
      <c r="F793" s="358"/>
      <c r="G793" s="368"/>
      <c r="H793" s="366"/>
      <c r="I793" s="360"/>
      <c r="J793" s="360"/>
      <c r="K793" s="361"/>
      <c r="L793" s="362"/>
    </row>
    <row r="794" spans="2:12" s="279" customFormat="1" ht="13.8">
      <c r="B794" s="363"/>
      <c r="C794" s="364"/>
      <c r="D794" s="369"/>
      <c r="E794" s="379"/>
      <c r="F794" s="358"/>
      <c r="G794" s="368"/>
      <c r="H794" s="366"/>
      <c r="I794" s="360"/>
      <c r="J794" s="360"/>
      <c r="K794" s="361"/>
      <c r="L794" s="362"/>
    </row>
    <row r="795" spans="2:12" s="279" customFormat="1" ht="13.8">
      <c r="B795" s="363"/>
      <c r="C795" s="364"/>
      <c r="D795" s="369"/>
      <c r="E795" s="379"/>
      <c r="F795" s="358"/>
      <c r="G795" s="368"/>
      <c r="H795" s="366"/>
      <c r="I795" s="360"/>
      <c r="J795" s="360"/>
      <c r="K795" s="361"/>
      <c r="L795" s="362"/>
    </row>
    <row r="796" spans="2:12" s="279" customFormat="1" ht="13.8">
      <c r="B796" s="380"/>
      <c r="C796" s="381"/>
      <c r="D796" s="380"/>
      <c r="E796" s="382"/>
      <c r="F796" s="383"/>
      <c r="G796" s="368"/>
      <c r="H796" s="384"/>
      <c r="I796" s="360"/>
      <c r="J796" s="360"/>
      <c r="K796" s="385"/>
      <c r="L796" s="386"/>
    </row>
    <row r="797" spans="2:12" s="279" customFormat="1" ht="13.8">
      <c r="B797" s="380"/>
      <c r="C797" s="381"/>
      <c r="D797" s="380"/>
      <c r="E797" s="382"/>
      <c r="F797" s="383"/>
      <c r="G797" s="368"/>
      <c r="H797" s="384"/>
      <c r="I797" s="360"/>
      <c r="J797" s="360"/>
      <c r="K797" s="385"/>
      <c r="L797" s="386"/>
    </row>
    <row r="798" spans="2:12" s="279" customFormat="1" ht="13.8">
      <c r="B798" s="363"/>
      <c r="C798" s="364"/>
      <c r="D798" s="365"/>
      <c r="E798" s="379"/>
      <c r="F798" s="358"/>
      <c r="G798" s="368"/>
      <c r="H798" s="366"/>
      <c r="I798" s="360"/>
      <c r="J798" s="360"/>
      <c r="K798" s="385"/>
      <c r="L798" s="386"/>
    </row>
    <row r="799" spans="2:12" s="279" customFormat="1" ht="13.8">
      <c r="B799" s="363"/>
      <c r="C799" s="364"/>
      <c r="D799" s="365"/>
      <c r="E799" s="379"/>
      <c r="F799" s="358"/>
      <c r="G799" s="368"/>
      <c r="H799" s="366"/>
      <c r="I799" s="360"/>
      <c r="J799" s="360"/>
      <c r="K799" s="385"/>
      <c r="L799" s="386"/>
    </row>
    <row r="800" spans="2:12" s="279" customFormat="1" ht="13.8">
      <c r="B800" s="363"/>
      <c r="C800" s="364"/>
      <c r="D800" s="365"/>
      <c r="E800" s="379"/>
      <c r="F800" s="358"/>
      <c r="G800" s="368"/>
      <c r="H800" s="366"/>
      <c r="I800" s="360"/>
      <c r="J800" s="360"/>
      <c r="K800" s="385"/>
      <c r="L800" s="386"/>
    </row>
    <row r="801" spans="2:12" s="279" customFormat="1" ht="13.8">
      <c r="B801" s="363"/>
      <c r="C801" s="364"/>
      <c r="D801" s="365"/>
      <c r="E801" s="379"/>
      <c r="F801" s="358"/>
      <c r="G801" s="368"/>
      <c r="H801" s="366"/>
      <c r="I801" s="360"/>
      <c r="J801" s="360"/>
      <c r="K801" s="385"/>
      <c r="L801" s="386"/>
    </row>
    <row r="802" spans="2:12" s="279" customFormat="1" ht="13.8">
      <c r="B802" s="363"/>
      <c r="C802" s="364"/>
      <c r="D802" s="365"/>
      <c r="E802" s="379"/>
      <c r="F802" s="358"/>
      <c r="G802" s="368"/>
      <c r="H802" s="366"/>
      <c r="I802" s="360"/>
      <c r="J802" s="360"/>
      <c r="K802" s="385"/>
      <c r="L802" s="386"/>
    </row>
    <row r="803" spans="2:12" s="279" customFormat="1" ht="13.8">
      <c r="B803" s="363"/>
      <c r="C803" s="364"/>
      <c r="D803" s="365"/>
      <c r="E803" s="379"/>
      <c r="F803" s="358"/>
      <c r="G803" s="368"/>
      <c r="H803" s="366"/>
      <c r="I803" s="360"/>
      <c r="J803" s="360"/>
      <c r="K803" s="385"/>
      <c r="L803" s="386"/>
    </row>
    <row r="804" spans="2:12" s="279" customFormat="1" ht="13.8">
      <c r="B804" s="363"/>
      <c r="C804" s="364"/>
      <c r="D804" s="365"/>
      <c r="E804" s="379"/>
      <c r="F804" s="358"/>
      <c r="G804" s="368"/>
      <c r="H804" s="366"/>
      <c r="I804" s="360"/>
      <c r="J804" s="360"/>
      <c r="K804" s="385"/>
      <c r="L804" s="386"/>
    </row>
    <row r="805" spans="2:12" s="279" customFormat="1" ht="13.8">
      <c r="B805" s="363"/>
      <c r="C805" s="364"/>
      <c r="D805" s="365"/>
      <c r="E805" s="379"/>
      <c r="F805" s="358"/>
      <c r="G805" s="368"/>
      <c r="H805" s="366"/>
      <c r="I805" s="360"/>
      <c r="J805" s="360"/>
      <c r="K805" s="385"/>
      <c r="L805" s="386"/>
    </row>
    <row r="806" spans="2:12" s="279" customFormat="1" ht="13.8">
      <c r="B806" s="387"/>
      <c r="C806" s="364"/>
      <c r="D806" s="365"/>
      <c r="E806" s="379"/>
      <c r="F806" s="358"/>
      <c r="G806" s="368"/>
      <c r="H806" s="366"/>
      <c r="I806" s="360"/>
      <c r="J806" s="360"/>
      <c r="K806" s="385"/>
      <c r="L806" s="386"/>
    </row>
    <row r="807" spans="2:12" s="279" customFormat="1" ht="13.8">
      <c r="B807" s="387"/>
      <c r="C807" s="364"/>
      <c r="D807" s="365"/>
      <c r="E807" s="379"/>
      <c r="F807" s="358"/>
      <c r="G807" s="368"/>
      <c r="H807" s="366"/>
      <c r="I807" s="360"/>
      <c r="J807" s="360"/>
      <c r="K807" s="385"/>
      <c r="L807" s="386"/>
    </row>
    <row r="808" spans="2:12" s="279" customFormat="1" ht="13.8">
      <c r="B808" s="387"/>
      <c r="C808" s="364"/>
      <c r="D808" s="365"/>
      <c r="E808" s="379"/>
      <c r="F808" s="358"/>
      <c r="G808" s="368"/>
      <c r="H808" s="366"/>
      <c r="I808" s="360"/>
      <c r="J808" s="360"/>
      <c r="K808" s="385"/>
      <c r="L808" s="386"/>
    </row>
    <row r="809" spans="2:12" s="279" customFormat="1" ht="13.8">
      <c r="B809" s="387"/>
      <c r="C809" s="364"/>
      <c r="D809" s="365"/>
      <c r="E809" s="379"/>
      <c r="F809" s="358"/>
      <c r="G809" s="368"/>
      <c r="H809" s="366"/>
      <c r="I809" s="360"/>
      <c r="J809" s="360"/>
      <c r="K809" s="385"/>
      <c r="L809" s="386"/>
    </row>
    <row r="810" spans="2:12" s="279" customFormat="1" ht="13.8">
      <c r="B810" s="387"/>
      <c r="C810" s="364"/>
      <c r="D810" s="365"/>
      <c r="E810" s="379"/>
      <c r="F810" s="358"/>
      <c r="G810" s="368"/>
      <c r="H810" s="366"/>
      <c r="I810" s="360"/>
      <c r="J810" s="360"/>
      <c r="K810" s="385"/>
      <c r="L810" s="386"/>
    </row>
    <row r="811" spans="2:12" s="279" customFormat="1" ht="13.8">
      <c r="B811" s="387"/>
      <c r="C811" s="364"/>
      <c r="D811" s="365"/>
      <c r="E811" s="379"/>
      <c r="F811" s="358"/>
      <c r="G811" s="368"/>
      <c r="H811" s="366"/>
      <c r="I811" s="360"/>
      <c r="J811" s="360"/>
      <c r="K811" s="385"/>
      <c r="L811" s="386"/>
    </row>
    <row r="812" spans="2:12" s="279" customFormat="1" ht="13.8">
      <c r="B812" s="363"/>
      <c r="C812" s="364"/>
      <c r="D812" s="365"/>
      <c r="E812" s="379"/>
      <c r="F812" s="358"/>
      <c r="G812" s="368"/>
      <c r="H812" s="366"/>
      <c r="I812" s="360"/>
      <c r="J812" s="360"/>
      <c r="K812" s="385"/>
      <c r="L812" s="386"/>
    </row>
    <row r="813" spans="2:12" s="279" customFormat="1" ht="13.8">
      <c r="B813" s="363"/>
      <c r="C813" s="364"/>
      <c r="D813" s="365"/>
      <c r="E813" s="379"/>
      <c r="F813" s="358"/>
      <c r="G813" s="368"/>
      <c r="H813" s="366"/>
      <c r="I813" s="360"/>
      <c r="J813" s="360"/>
      <c r="K813" s="385"/>
      <c r="L813" s="386"/>
    </row>
    <row r="814" spans="2:12" s="279" customFormat="1" ht="13.8">
      <c r="B814" s="363"/>
      <c r="C814" s="364"/>
      <c r="D814" s="365"/>
      <c r="E814" s="379"/>
      <c r="F814" s="358"/>
      <c r="G814" s="368"/>
      <c r="H814" s="366"/>
      <c r="I814" s="360"/>
      <c r="J814" s="360"/>
      <c r="K814" s="385"/>
      <c r="L814" s="386"/>
    </row>
    <row r="815" spans="2:12" s="279" customFormat="1" ht="13.8">
      <c r="B815" s="363"/>
      <c r="C815" s="364"/>
      <c r="D815" s="365"/>
      <c r="E815" s="379"/>
      <c r="F815" s="358"/>
      <c r="G815" s="368"/>
      <c r="H815" s="366"/>
      <c r="I815" s="360"/>
      <c r="J815" s="360"/>
      <c r="K815" s="385"/>
      <c r="L815" s="386"/>
    </row>
    <row r="816" spans="2:12" s="279" customFormat="1" ht="13.8">
      <c r="B816" s="363"/>
      <c r="C816" s="364"/>
      <c r="D816" s="365"/>
      <c r="E816" s="379"/>
      <c r="F816" s="358"/>
      <c r="G816" s="368"/>
      <c r="H816" s="366"/>
      <c r="I816" s="360"/>
      <c r="J816" s="360"/>
      <c r="K816" s="385"/>
      <c r="L816" s="386"/>
    </row>
    <row r="817" spans="2:12" s="279" customFormat="1" ht="13.8">
      <c r="B817" s="363"/>
      <c r="C817" s="364"/>
      <c r="D817" s="365"/>
      <c r="E817" s="379"/>
      <c r="F817" s="358"/>
      <c r="G817" s="368"/>
      <c r="H817" s="366"/>
      <c r="I817" s="360"/>
      <c r="J817" s="360"/>
      <c r="K817" s="385"/>
      <c r="L817" s="386"/>
    </row>
    <row r="818" spans="2:12" s="279" customFormat="1" ht="13.8">
      <c r="B818" s="363"/>
      <c r="C818" s="364"/>
      <c r="D818" s="365"/>
      <c r="E818" s="379"/>
      <c r="F818" s="358"/>
      <c r="G818" s="368"/>
      <c r="H818" s="366"/>
      <c r="I818" s="360"/>
      <c r="J818" s="360"/>
      <c r="K818" s="385"/>
      <c r="L818" s="386"/>
    </row>
    <row r="819" spans="2:12" s="279" customFormat="1" ht="13.8">
      <c r="B819" s="363"/>
      <c r="C819" s="364"/>
      <c r="D819" s="365"/>
      <c r="E819" s="379"/>
      <c r="F819" s="358"/>
      <c r="G819" s="368"/>
      <c r="H819" s="366"/>
      <c r="I819" s="360"/>
      <c r="J819" s="360"/>
      <c r="K819" s="385"/>
      <c r="L819" s="386"/>
    </row>
    <row r="820" spans="2:12" s="279" customFormat="1" ht="13.8">
      <c r="B820" s="363"/>
      <c r="C820" s="364"/>
      <c r="D820" s="365"/>
      <c r="E820" s="379"/>
      <c r="F820" s="358"/>
      <c r="G820" s="368"/>
      <c r="H820" s="366"/>
      <c r="I820" s="360"/>
      <c r="J820" s="360"/>
      <c r="K820" s="385"/>
      <c r="L820" s="386"/>
    </row>
    <row r="821" spans="2:12" s="279" customFormat="1" ht="13.8">
      <c r="B821" s="363"/>
      <c r="C821" s="364"/>
      <c r="D821" s="365"/>
      <c r="E821" s="379"/>
      <c r="F821" s="358"/>
      <c r="G821" s="368"/>
      <c r="H821" s="366"/>
      <c r="I821" s="360"/>
      <c r="J821" s="360"/>
      <c r="K821" s="385"/>
      <c r="L821" s="386"/>
    </row>
    <row r="822" spans="2:12" s="279" customFormat="1" ht="13.8">
      <c r="B822" s="363"/>
      <c r="C822" s="364"/>
      <c r="D822" s="365"/>
      <c r="E822" s="379"/>
      <c r="F822" s="358"/>
      <c r="G822" s="368"/>
      <c r="H822" s="366"/>
      <c r="I822" s="360"/>
      <c r="J822" s="360"/>
      <c r="K822" s="385"/>
      <c r="L822" s="386"/>
    </row>
    <row r="823" spans="2:12" s="279" customFormat="1" ht="13.8">
      <c r="B823" s="363"/>
      <c r="C823" s="364"/>
      <c r="D823" s="365"/>
      <c r="E823" s="379"/>
      <c r="F823" s="358"/>
      <c r="G823" s="368"/>
      <c r="H823" s="366"/>
      <c r="I823" s="360"/>
      <c r="J823" s="360"/>
      <c r="K823" s="385"/>
      <c r="L823" s="386"/>
    </row>
    <row r="824" spans="2:12" s="279" customFormat="1" ht="13.8">
      <c r="B824" s="363"/>
      <c r="C824" s="364"/>
      <c r="D824" s="365"/>
      <c r="E824" s="379"/>
      <c r="F824" s="358"/>
      <c r="G824" s="368"/>
      <c r="H824" s="366"/>
      <c r="I824" s="360"/>
      <c r="J824" s="360"/>
      <c r="K824" s="385"/>
      <c r="L824" s="386"/>
    </row>
    <row r="825" spans="2:12" s="279" customFormat="1" ht="13.8">
      <c r="B825" s="363"/>
      <c r="C825" s="364"/>
      <c r="D825" s="365"/>
      <c r="E825" s="379"/>
      <c r="F825" s="358"/>
      <c r="G825" s="368"/>
      <c r="H825" s="366"/>
      <c r="I825" s="360"/>
      <c r="J825" s="360"/>
      <c r="K825" s="385"/>
      <c r="L825" s="386"/>
    </row>
    <row r="826" spans="2:12" s="279" customFormat="1" ht="13.8">
      <c r="B826" s="363"/>
      <c r="C826" s="364"/>
      <c r="D826" s="365"/>
      <c r="E826" s="379"/>
      <c r="F826" s="358"/>
      <c r="G826" s="368"/>
      <c r="H826" s="366"/>
      <c r="I826" s="360"/>
      <c r="J826" s="360"/>
      <c r="K826" s="385"/>
      <c r="L826" s="386"/>
    </row>
    <row r="827" spans="2:12" s="279" customFormat="1" ht="13.8">
      <c r="B827" s="363"/>
      <c r="C827" s="364"/>
      <c r="D827" s="365"/>
      <c r="E827" s="379"/>
      <c r="F827" s="358"/>
      <c r="G827" s="368"/>
      <c r="H827" s="366"/>
      <c r="I827" s="360"/>
      <c r="J827" s="360"/>
      <c r="K827" s="385"/>
      <c r="L827" s="386"/>
    </row>
    <row r="828" spans="2:12" s="279" customFormat="1" ht="13.8">
      <c r="B828" s="363"/>
      <c r="C828" s="364"/>
      <c r="D828" s="365"/>
      <c r="E828" s="379"/>
      <c r="F828" s="358"/>
      <c r="G828" s="368"/>
      <c r="H828" s="366"/>
      <c r="I828" s="360"/>
      <c r="J828" s="360"/>
      <c r="K828" s="385"/>
      <c r="L828" s="386"/>
    </row>
    <row r="829" spans="2:12" s="279" customFormat="1" ht="13.8">
      <c r="B829" s="363"/>
      <c r="C829" s="364"/>
      <c r="D829" s="365"/>
      <c r="E829" s="379"/>
      <c r="F829" s="358"/>
      <c r="G829" s="368"/>
      <c r="H829" s="366"/>
      <c r="I829" s="360"/>
      <c r="J829" s="360"/>
      <c r="K829" s="385"/>
      <c r="L829" s="386"/>
    </row>
    <row r="830" spans="2:12" s="279" customFormat="1" ht="13.8">
      <c r="B830" s="363"/>
      <c r="C830" s="364"/>
      <c r="D830" s="365"/>
      <c r="E830" s="379"/>
      <c r="F830" s="358"/>
      <c r="G830" s="368"/>
      <c r="H830" s="366"/>
      <c r="I830" s="360"/>
      <c r="J830" s="360"/>
      <c r="K830" s="385"/>
      <c r="L830" s="386"/>
    </row>
    <row r="831" spans="2:12" s="279" customFormat="1" ht="13.8">
      <c r="B831" s="363"/>
      <c r="C831" s="364"/>
      <c r="D831" s="365"/>
      <c r="E831" s="379"/>
      <c r="F831" s="358"/>
      <c r="G831" s="368"/>
      <c r="H831" s="366"/>
      <c r="I831" s="360"/>
      <c r="J831" s="360"/>
      <c r="K831" s="385"/>
      <c r="L831" s="386"/>
    </row>
    <row r="832" spans="2:12" s="279" customFormat="1" ht="13.8">
      <c r="B832" s="363"/>
      <c r="C832" s="364"/>
      <c r="D832" s="365"/>
      <c r="E832" s="379"/>
      <c r="F832" s="358"/>
      <c r="G832" s="368"/>
      <c r="H832" s="366"/>
      <c r="I832" s="360"/>
      <c r="J832" s="360"/>
      <c r="K832" s="385"/>
      <c r="L832" s="386"/>
    </row>
    <row r="833" spans="2:12" s="279" customFormat="1" ht="13.8">
      <c r="B833" s="363"/>
      <c r="C833" s="364"/>
      <c r="D833" s="363"/>
      <c r="E833" s="379"/>
      <c r="F833" s="358"/>
      <c r="G833" s="368"/>
      <c r="H833" s="388"/>
      <c r="I833" s="360"/>
      <c r="J833" s="360"/>
      <c r="K833" s="385"/>
      <c r="L833" s="386"/>
    </row>
    <row r="834" spans="2:12" s="279" customFormat="1" ht="13.8">
      <c r="B834" s="363"/>
      <c r="C834" s="364"/>
      <c r="D834" s="365"/>
      <c r="E834" s="379"/>
      <c r="F834" s="358"/>
      <c r="G834" s="368"/>
      <c r="H834" s="366"/>
      <c r="I834" s="360"/>
      <c r="J834" s="360"/>
      <c r="K834" s="385"/>
      <c r="L834" s="386"/>
    </row>
    <row r="835" spans="2:12" s="279" customFormat="1" ht="13.8">
      <c r="B835" s="363"/>
      <c r="C835" s="364"/>
      <c r="D835" s="365"/>
      <c r="E835" s="379"/>
      <c r="F835" s="358"/>
      <c r="G835" s="368"/>
      <c r="H835" s="366"/>
      <c r="I835" s="360"/>
      <c r="J835" s="360"/>
      <c r="K835" s="385"/>
      <c r="L835" s="386"/>
    </row>
    <row r="836" spans="2:12" s="279" customFormat="1" ht="13.8">
      <c r="B836" s="363"/>
      <c r="C836" s="364"/>
      <c r="D836" s="365"/>
      <c r="E836" s="379"/>
      <c r="F836" s="358"/>
      <c r="G836" s="368"/>
      <c r="H836" s="388"/>
      <c r="I836" s="360"/>
      <c r="J836" s="360"/>
      <c r="K836" s="385"/>
      <c r="L836" s="386"/>
    </row>
    <row r="837" spans="2:12" s="279" customFormat="1" ht="13.8">
      <c r="B837" s="363"/>
      <c r="C837" s="364"/>
      <c r="D837" s="365"/>
      <c r="E837" s="379"/>
      <c r="F837" s="358"/>
      <c r="G837" s="368"/>
      <c r="H837" s="388"/>
      <c r="I837" s="360"/>
      <c r="J837" s="360"/>
      <c r="K837" s="385"/>
      <c r="L837" s="386"/>
    </row>
    <row r="838" spans="2:12" s="279" customFormat="1" ht="13.8">
      <c r="B838" s="363"/>
      <c r="C838" s="364"/>
      <c r="D838" s="365"/>
      <c r="E838" s="379"/>
      <c r="F838" s="358"/>
      <c r="G838" s="368"/>
      <c r="H838" s="388"/>
      <c r="I838" s="360"/>
      <c r="J838" s="360"/>
      <c r="K838" s="385"/>
      <c r="L838" s="386"/>
    </row>
    <row r="839" spans="2:12" s="279" customFormat="1" ht="13.8">
      <c r="B839" s="363"/>
      <c r="C839" s="364"/>
      <c r="D839" s="365"/>
      <c r="E839" s="379"/>
      <c r="F839" s="358"/>
      <c r="G839" s="368"/>
      <c r="H839" s="388"/>
      <c r="I839" s="360"/>
      <c r="J839" s="360"/>
      <c r="K839" s="385"/>
      <c r="L839" s="386"/>
    </row>
    <row r="840" spans="2:12" s="279" customFormat="1" ht="13.8">
      <c r="B840" s="363"/>
      <c r="C840" s="364"/>
      <c r="D840" s="365"/>
      <c r="E840" s="379"/>
      <c r="F840" s="358"/>
      <c r="G840" s="368"/>
      <c r="H840" s="366"/>
      <c r="I840" s="360"/>
      <c r="J840" s="360"/>
      <c r="K840" s="385"/>
      <c r="L840" s="386"/>
    </row>
    <row r="841" spans="2:12" s="279" customFormat="1" ht="13.8">
      <c r="B841" s="363"/>
      <c r="C841" s="364"/>
      <c r="D841" s="365"/>
      <c r="E841" s="379"/>
      <c r="F841" s="358"/>
      <c r="G841" s="368"/>
      <c r="H841" s="366"/>
      <c r="I841" s="360"/>
      <c r="J841" s="360"/>
      <c r="K841" s="385"/>
      <c r="L841" s="386"/>
    </row>
    <row r="842" spans="2:12" s="279" customFormat="1" ht="13.8">
      <c r="B842" s="363"/>
      <c r="C842" s="364"/>
      <c r="D842" s="365"/>
      <c r="E842" s="379"/>
      <c r="F842" s="358"/>
      <c r="G842" s="368"/>
      <c r="H842" s="366"/>
      <c r="I842" s="360"/>
      <c r="J842" s="360"/>
      <c r="K842" s="385"/>
      <c r="L842" s="386"/>
    </row>
    <row r="843" spans="2:12" s="279" customFormat="1" ht="13.8">
      <c r="B843" s="387"/>
      <c r="C843" s="364"/>
      <c r="D843" s="365"/>
      <c r="E843" s="379"/>
      <c r="F843" s="358"/>
      <c r="G843" s="368"/>
      <c r="H843" s="366"/>
      <c r="I843" s="360"/>
      <c r="J843" s="360"/>
      <c r="K843" s="385"/>
      <c r="L843" s="386"/>
    </row>
    <row r="844" spans="2:12" s="279" customFormat="1" ht="13.8">
      <c r="B844" s="387"/>
      <c r="C844" s="364"/>
      <c r="D844" s="365"/>
      <c r="E844" s="379"/>
      <c r="F844" s="358"/>
      <c r="G844" s="368"/>
      <c r="H844" s="366"/>
      <c r="I844" s="360"/>
      <c r="J844" s="360"/>
      <c r="K844" s="385"/>
      <c r="L844" s="386"/>
    </row>
    <row r="845" spans="2:12" s="279" customFormat="1" ht="13.8">
      <c r="B845" s="363"/>
      <c r="C845" s="364"/>
      <c r="D845" s="363"/>
      <c r="E845" s="379"/>
      <c r="F845" s="358"/>
      <c r="G845" s="368"/>
      <c r="H845" s="366"/>
      <c r="I845" s="360"/>
      <c r="J845" s="360"/>
      <c r="K845" s="385"/>
      <c r="L845" s="386"/>
    </row>
    <row r="846" spans="2:12" s="279" customFormat="1" ht="13.8">
      <c r="B846" s="363"/>
      <c r="C846" s="364"/>
      <c r="D846" s="363"/>
      <c r="E846" s="379"/>
      <c r="F846" s="358"/>
      <c r="G846" s="368"/>
      <c r="H846" s="366"/>
      <c r="I846" s="360"/>
      <c r="J846" s="360"/>
      <c r="K846" s="385"/>
      <c r="L846" s="386"/>
    </row>
    <row r="847" spans="2:12" s="279" customFormat="1" ht="13.8">
      <c r="B847" s="363"/>
      <c r="C847" s="364"/>
      <c r="D847" s="363"/>
      <c r="E847" s="379"/>
      <c r="F847" s="358"/>
      <c r="G847" s="368"/>
      <c r="H847" s="366"/>
      <c r="I847" s="360"/>
      <c r="J847" s="360"/>
      <c r="K847" s="385"/>
      <c r="L847" s="386"/>
    </row>
    <row r="848" spans="2:12" s="279" customFormat="1" ht="13.8">
      <c r="B848" s="363"/>
      <c r="C848" s="364"/>
      <c r="D848" s="363"/>
      <c r="E848" s="379"/>
      <c r="F848" s="358"/>
      <c r="G848" s="368"/>
      <c r="H848" s="366"/>
      <c r="I848" s="360"/>
      <c r="J848" s="360"/>
      <c r="K848" s="385"/>
      <c r="L848" s="386"/>
    </row>
    <row r="849" spans="2:12" s="279" customFormat="1" ht="13.8">
      <c r="B849" s="363"/>
      <c r="C849" s="364"/>
      <c r="D849" s="363"/>
      <c r="E849" s="379"/>
      <c r="F849" s="358"/>
      <c r="G849" s="368"/>
      <c r="H849" s="366"/>
      <c r="I849" s="360"/>
      <c r="J849" s="360"/>
      <c r="K849" s="385"/>
      <c r="L849" s="386"/>
    </row>
    <row r="850" spans="2:12" s="279" customFormat="1" ht="13.8">
      <c r="B850" s="363"/>
      <c r="C850" s="364"/>
      <c r="D850" s="363"/>
      <c r="E850" s="379"/>
      <c r="F850" s="358"/>
      <c r="G850" s="368"/>
      <c r="H850" s="366"/>
      <c r="I850" s="360"/>
      <c r="J850" s="360"/>
      <c r="K850" s="385"/>
      <c r="L850" s="386"/>
    </row>
    <row r="851" spans="2:12" s="279" customFormat="1" ht="13.8">
      <c r="B851" s="363"/>
      <c r="C851" s="364"/>
      <c r="D851" s="363"/>
      <c r="E851" s="379"/>
      <c r="F851" s="358"/>
      <c r="G851" s="368"/>
      <c r="H851" s="366"/>
      <c r="I851" s="360"/>
      <c r="J851" s="360"/>
      <c r="K851" s="385"/>
      <c r="L851" s="386"/>
    </row>
    <row r="852" spans="2:12" s="279" customFormat="1" ht="13.8">
      <c r="B852" s="363"/>
      <c r="C852" s="364"/>
      <c r="D852" s="363"/>
      <c r="E852" s="379"/>
      <c r="F852" s="358"/>
      <c r="G852" s="368"/>
      <c r="H852" s="366"/>
      <c r="I852" s="360"/>
      <c r="J852" s="360"/>
      <c r="K852" s="385"/>
      <c r="L852" s="386"/>
    </row>
    <row r="853" spans="2:12" s="279" customFormat="1" ht="13.8">
      <c r="B853" s="363"/>
      <c r="C853" s="364"/>
      <c r="D853" s="363"/>
      <c r="E853" s="379"/>
      <c r="F853" s="358"/>
      <c r="G853" s="368"/>
      <c r="H853" s="366"/>
      <c r="I853" s="360"/>
      <c r="J853" s="360"/>
      <c r="K853" s="385"/>
      <c r="L853" s="386"/>
    </row>
    <row r="854" spans="2:12" s="279" customFormat="1" ht="13.8">
      <c r="B854" s="363"/>
      <c r="C854" s="364"/>
      <c r="D854" s="363"/>
      <c r="E854" s="379"/>
      <c r="F854" s="358"/>
      <c r="G854" s="368"/>
      <c r="H854" s="366"/>
      <c r="I854" s="360"/>
      <c r="J854" s="360"/>
      <c r="K854" s="385"/>
      <c r="L854" s="386"/>
    </row>
    <row r="855" spans="2:12" s="279" customFormat="1" ht="13.8">
      <c r="B855" s="363"/>
      <c r="C855" s="364"/>
      <c r="D855" s="363"/>
      <c r="E855" s="379"/>
      <c r="F855" s="358"/>
      <c r="G855" s="368"/>
      <c r="H855" s="366"/>
      <c r="I855" s="360"/>
      <c r="J855" s="360"/>
      <c r="K855" s="385"/>
      <c r="L855" s="386"/>
    </row>
    <row r="856" spans="2:12" s="279" customFormat="1" ht="13.8">
      <c r="B856" s="363"/>
      <c r="C856" s="364"/>
      <c r="D856" s="365"/>
      <c r="E856" s="379"/>
      <c r="F856" s="358"/>
      <c r="G856" s="368"/>
      <c r="H856" s="366"/>
      <c r="I856" s="360"/>
      <c r="J856" s="360"/>
      <c r="K856" s="385"/>
      <c r="L856" s="386"/>
    </row>
    <row r="857" spans="2:12" s="279" customFormat="1" ht="13.8">
      <c r="B857" s="363"/>
      <c r="C857" s="364"/>
      <c r="D857" s="365"/>
      <c r="E857" s="379"/>
      <c r="F857" s="358"/>
      <c r="G857" s="368"/>
      <c r="H857" s="366"/>
      <c r="I857" s="360"/>
      <c r="J857" s="360"/>
      <c r="K857" s="385"/>
      <c r="L857" s="386"/>
    </row>
    <row r="858" spans="2:12" s="279" customFormat="1" ht="13.8">
      <c r="B858" s="363"/>
      <c r="C858" s="364"/>
      <c r="D858" s="365"/>
      <c r="E858" s="379"/>
      <c r="F858" s="358"/>
      <c r="G858" s="368"/>
      <c r="H858" s="366"/>
      <c r="I858" s="360"/>
      <c r="J858" s="360"/>
      <c r="K858" s="385"/>
      <c r="L858" s="386"/>
    </row>
    <row r="859" spans="2:12" s="279" customFormat="1" ht="13.8">
      <c r="B859" s="363"/>
      <c r="C859" s="364"/>
      <c r="D859" s="363"/>
      <c r="E859" s="379"/>
      <c r="F859" s="358"/>
      <c r="G859" s="368"/>
      <c r="H859" s="366"/>
      <c r="I859" s="360"/>
      <c r="J859" s="360"/>
      <c r="K859" s="385"/>
      <c r="L859" s="386"/>
    </row>
    <row r="860" spans="2:12" s="279" customFormat="1" ht="13.8">
      <c r="B860" s="363"/>
      <c r="C860" s="364"/>
      <c r="D860" s="363"/>
      <c r="E860" s="379"/>
      <c r="F860" s="358"/>
      <c r="G860" s="368"/>
      <c r="H860" s="366"/>
      <c r="I860" s="360"/>
      <c r="J860" s="360"/>
      <c r="K860" s="385"/>
      <c r="L860" s="386"/>
    </row>
    <row r="861" spans="2:12" s="279" customFormat="1" ht="13.8">
      <c r="B861" s="363"/>
      <c r="C861" s="364"/>
      <c r="D861" s="365"/>
      <c r="E861" s="379"/>
      <c r="F861" s="358"/>
      <c r="G861" s="368"/>
      <c r="H861" s="366"/>
      <c r="I861" s="360"/>
      <c r="J861" s="360"/>
      <c r="K861" s="385"/>
      <c r="L861" s="386"/>
    </row>
    <row r="862" spans="2:12" s="279" customFormat="1" ht="13.8">
      <c r="B862" s="363"/>
      <c r="C862" s="364"/>
      <c r="D862" s="365"/>
      <c r="E862" s="379"/>
      <c r="F862" s="358"/>
      <c r="G862" s="368"/>
      <c r="H862" s="366"/>
      <c r="I862" s="360"/>
      <c r="J862" s="360"/>
      <c r="K862" s="385"/>
      <c r="L862" s="386"/>
    </row>
    <row r="863" spans="2:12" s="279" customFormat="1" ht="13.8">
      <c r="B863" s="363"/>
      <c r="C863" s="364"/>
      <c r="D863" s="365"/>
      <c r="E863" s="379"/>
      <c r="F863" s="358"/>
      <c r="G863" s="368"/>
      <c r="H863" s="366"/>
      <c r="I863" s="360"/>
      <c r="J863" s="360"/>
      <c r="K863" s="385"/>
      <c r="L863" s="386"/>
    </row>
    <row r="864" spans="2:12" s="279" customFormat="1" ht="13.8">
      <c r="B864" s="363"/>
      <c r="C864" s="364"/>
      <c r="D864" s="365"/>
      <c r="E864" s="379"/>
      <c r="F864" s="358"/>
      <c r="G864" s="368"/>
      <c r="H864" s="366"/>
      <c r="I864" s="360"/>
      <c r="J864" s="360"/>
      <c r="K864" s="385"/>
      <c r="L864" s="386"/>
    </row>
    <row r="865" spans="2:12" s="279" customFormat="1" ht="13.8">
      <c r="B865" s="363"/>
      <c r="C865" s="364"/>
      <c r="D865" s="365"/>
      <c r="E865" s="379"/>
      <c r="F865" s="358"/>
      <c r="G865" s="368"/>
      <c r="H865" s="366"/>
      <c r="I865" s="360"/>
      <c r="J865" s="360"/>
      <c r="K865" s="385"/>
      <c r="L865" s="386"/>
    </row>
    <row r="866" spans="2:12" s="279" customFormat="1" ht="13.8">
      <c r="B866" s="363"/>
      <c r="C866" s="364"/>
      <c r="D866" s="365"/>
      <c r="E866" s="379"/>
      <c r="F866" s="358"/>
      <c r="G866" s="368"/>
      <c r="H866" s="366"/>
      <c r="I866" s="360"/>
      <c r="J866" s="360"/>
      <c r="K866" s="385"/>
      <c r="L866" s="386"/>
    </row>
    <row r="867" spans="2:12" s="279" customFormat="1" ht="13.8">
      <c r="B867" s="363"/>
      <c r="C867" s="364"/>
      <c r="D867" s="365"/>
      <c r="E867" s="379"/>
      <c r="F867" s="358"/>
      <c r="G867" s="368"/>
      <c r="H867" s="366"/>
      <c r="I867" s="360"/>
      <c r="J867" s="360"/>
      <c r="K867" s="385"/>
      <c r="L867" s="386"/>
    </row>
    <row r="868" spans="2:12" s="281" customFormat="1" ht="13.8">
      <c r="B868" s="363"/>
      <c r="C868" s="364"/>
      <c r="D868" s="365"/>
      <c r="E868" s="379"/>
      <c r="F868" s="358"/>
      <c r="G868" s="368"/>
      <c r="H868" s="366"/>
      <c r="I868" s="360"/>
      <c r="J868" s="360"/>
      <c r="K868" s="385"/>
      <c r="L868" s="386"/>
    </row>
    <row r="869" spans="2:12" s="281" customFormat="1" ht="13.8">
      <c r="B869" s="363"/>
      <c r="C869" s="364"/>
      <c r="D869" s="365"/>
      <c r="E869" s="379"/>
      <c r="F869" s="358"/>
      <c r="G869" s="368"/>
      <c r="H869" s="366"/>
      <c r="I869" s="360"/>
      <c r="J869" s="360"/>
      <c r="K869" s="385"/>
      <c r="L869" s="386"/>
    </row>
    <row r="870" spans="2:12" s="281" customFormat="1" ht="13.8">
      <c r="B870" s="363"/>
      <c r="C870" s="364"/>
      <c r="D870" s="365"/>
      <c r="E870" s="379"/>
      <c r="F870" s="358"/>
      <c r="G870" s="368"/>
      <c r="H870" s="366"/>
      <c r="I870" s="360"/>
      <c r="J870" s="360"/>
      <c r="K870" s="385"/>
      <c r="L870" s="386"/>
    </row>
    <row r="871" spans="2:12" s="281" customFormat="1" ht="13.8">
      <c r="B871" s="363"/>
      <c r="C871" s="364"/>
      <c r="D871" s="365"/>
      <c r="E871" s="379"/>
      <c r="F871" s="358"/>
      <c r="G871" s="368"/>
      <c r="H871" s="366"/>
      <c r="I871" s="360"/>
      <c r="J871" s="360"/>
      <c r="K871" s="385"/>
      <c r="L871" s="386"/>
    </row>
    <row r="872" spans="2:12" s="281" customFormat="1" ht="13.8">
      <c r="B872" s="363"/>
      <c r="C872" s="364"/>
      <c r="D872" s="365"/>
      <c r="E872" s="379"/>
      <c r="F872" s="358"/>
      <c r="G872" s="368"/>
      <c r="H872" s="366"/>
      <c r="I872" s="360"/>
      <c r="J872" s="360"/>
      <c r="K872" s="385"/>
      <c r="L872" s="386"/>
    </row>
    <row r="873" spans="2:12" s="281" customFormat="1" ht="13.8">
      <c r="B873" s="363"/>
      <c r="C873" s="364"/>
      <c r="D873" s="365"/>
      <c r="E873" s="379"/>
      <c r="F873" s="358"/>
      <c r="G873" s="368"/>
      <c r="H873" s="366"/>
      <c r="I873" s="360"/>
      <c r="J873" s="360"/>
      <c r="K873" s="385"/>
      <c r="L873" s="386"/>
    </row>
    <row r="874" spans="2:12" s="281" customFormat="1" ht="13.8">
      <c r="B874" s="363"/>
      <c r="C874" s="364"/>
      <c r="D874" s="365"/>
      <c r="E874" s="379"/>
      <c r="F874" s="358"/>
      <c r="G874" s="368"/>
      <c r="H874" s="366"/>
      <c r="I874" s="360"/>
      <c r="J874" s="360"/>
      <c r="K874" s="385"/>
      <c r="L874" s="386"/>
    </row>
    <row r="875" spans="2:12" s="281" customFormat="1" ht="13.8">
      <c r="B875" s="363"/>
      <c r="C875" s="364"/>
      <c r="D875" s="365"/>
      <c r="E875" s="379"/>
      <c r="F875" s="358"/>
      <c r="G875" s="368"/>
      <c r="H875" s="366"/>
      <c r="I875" s="360"/>
      <c r="J875" s="360"/>
      <c r="K875" s="385"/>
      <c r="L875" s="386"/>
    </row>
    <row r="876" spans="2:12" s="281" customFormat="1" ht="13.8">
      <c r="B876" s="363"/>
      <c r="C876" s="364"/>
      <c r="D876" s="365"/>
      <c r="E876" s="379"/>
      <c r="F876" s="358"/>
      <c r="G876" s="368"/>
      <c r="H876" s="366"/>
      <c r="I876" s="360"/>
      <c r="J876" s="360"/>
      <c r="K876" s="385"/>
      <c r="L876" s="386"/>
    </row>
    <row r="877" spans="2:12" s="281" customFormat="1" ht="13.8">
      <c r="B877" s="363"/>
      <c r="C877" s="364"/>
      <c r="D877" s="365"/>
      <c r="E877" s="379"/>
      <c r="F877" s="358"/>
      <c r="G877" s="368"/>
      <c r="H877" s="366"/>
      <c r="I877" s="360"/>
      <c r="J877" s="360"/>
      <c r="K877" s="385"/>
      <c r="L877" s="386"/>
    </row>
    <row r="878" spans="2:12" s="281" customFormat="1" ht="13.8">
      <c r="B878" s="363"/>
      <c r="C878" s="364"/>
      <c r="D878" s="365"/>
      <c r="E878" s="379"/>
      <c r="F878" s="358"/>
      <c r="G878" s="368"/>
      <c r="H878" s="366"/>
      <c r="I878" s="360"/>
      <c r="J878" s="360"/>
      <c r="K878" s="385"/>
      <c r="L878" s="386"/>
    </row>
    <row r="879" spans="2:12" s="281" customFormat="1" ht="13.8">
      <c r="B879" s="363"/>
      <c r="C879" s="364"/>
      <c r="D879" s="365"/>
      <c r="E879" s="379"/>
      <c r="F879" s="358"/>
      <c r="G879" s="368"/>
      <c r="H879" s="366"/>
      <c r="I879" s="360"/>
      <c r="J879" s="360"/>
      <c r="K879" s="385"/>
      <c r="L879" s="386"/>
    </row>
    <row r="880" spans="2:12" s="281" customFormat="1" ht="13.8">
      <c r="B880" s="363"/>
      <c r="C880" s="364"/>
      <c r="D880" s="365"/>
      <c r="E880" s="379"/>
      <c r="F880" s="358"/>
      <c r="G880" s="368"/>
      <c r="H880" s="366"/>
      <c r="I880" s="360"/>
      <c r="J880" s="360"/>
      <c r="K880" s="385"/>
      <c r="L880" s="386"/>
    </row>
    <row r="881" spans="2:12" s="281" customFormat="1" ht="13.8">
      <c r="B881" s="363"/>
      <c r="C881" s="364"/>
      <c r="D881" s="365"/>
      <c r="E881" s="379"/>
      <c r="F881" s="358"/>
      <c r="G881" s="368"/>
      <c r="H881" s="366"/>
      <c r="I881" s="360"/>
      <c r="J881" s="360"/>
      <c r="K881" s="385"/>
      <c r="L881" s="386"/>
    </row>
    <row r="882" spans="2:12" s="281" customFormat="1" ht="13.8">
      <c r="B882" s="363"/>
      <c r="C882" s="364"/>
      <c r="D882" s="365"/>
      <c r="E882" s="379"/>
      <c r="F882" s="358"/>
      <c r="G882" s="368"/>
      <c r="H882" s="366"/>
      <c r="I882" s="360"/>
      <c r="J882" s="360"/>
      <c r="K882" s="385"/>
      <c r="L882" s="386"/>
    </row>
    <row r="883" spans="2:12" s="281" customFormat="1" ht="13.8">
      <c r="B883" s="363"/>
      <c r="C883" s="364"/>
      <c r="D883" s="365"/>
      <c r="E883" s="379"/>
      <c r="F883" s="358"/>
      <c r="G883" s="368"/>
      <c r="H883" s="366"/>
      <c r="I883" s="360"/>
      <c r="J883" s="360"/>
      <c r="K883" s="385"/>
      <c r="L883" s="386"/>
    </row>
    <row r="884" spans="2:12" s="281" customFormat="1" ht="13.8">
      <c r="B884" s="363"/>
      <c r="C884" s="364"/>
      <c r="D884" s="365"/>
      <c r="E884" s="379"/>
      <c r="F884" s="358"/>
      <c r="G884" s="368"/>
      <c r="H884" s="366"/>
      <c r="I884" s="360"/>
      <c r="J884" s="360"/>
      <c r="K884" s="385"/>
      <c r="L884" s="386"/>
    </row>
    <row r="885" spans="2:12" s="281" customFormat="1" ht="13.8">
      <c r="B885" s="363"/>
      <c r="C885" s="364"/>
      <c r="D885" s="365"/>
      <c r="E885" s="379"/>
      <c r="F885" s="358"/>
      <c r="G885" s="368"/>
      <c r="H885" s="366"/>
      <c r="I885" s="360"/>
      <c r="J885" s="360"/>
      <c r="K885" s="385"/>
      <c r="L885" s="386"/>
    </row>
    <row r="886" spans="2:12" s="281" customFormat="1" ht="13.8">
      <c r="B886" s="363"/>
      <c r="C886" s="364"/>
      <c r="D886" s="365"/>
      <c r="E886" s="379"/>
      <c r="F886" s="358"/>
      <c r="G886" s="368"/>
      <c r="H886" s="366"/>
      <c r="I886" s="360"/>
      <c r="J886" s="360"/>
      <c r="K886" s="385"/>
      <c r="L886" s="386"/>
    </row>
    <row r="887" spans="2:12" s="281" customFormat="1" ht="13.8">
      <c r="B887" s="363"/>
      <c r="C887" s="364"/>
      <c r="D887" s="365"/>
      <c r="E887" s="379"/>
      <c r="F887" s="358"/>
      <c r="G887" s="368"/>
      <c r="H887" s="366"/>
      <c r="I887" s="360"/>
      <c r="J887" s="360"/>
      <c r="K887" s="385"/>
      <c r="L887" s="386"/>
    </row>
    <row r="888" spans="2:12" s="279" customFormat="1" ht="13.8">
      <c r="B888" s="363"/>
      <c r="C888" s="364"/>
      <c r="D888" s="365"/>
      <c r="E888" s="379"/>
      <c r="F888" s="358"/>
      <c r="G888" s="368"/>
      <c r="H888" s="366"/>
      <c r="I888" s="360"/>
      <c r="J888" s="360"/>
      <c r="K888" s="385"/>
      <c r="L888" s="386"/>
    </row>
    <row r="889" spans="2:12" s="281" customFormat="1" ht="13.8">
      <c r="B889" s="363"/>
      <c r="C889" s="364"/>
      <c r="D889" s="365"/>
      <c r="E889" s="379"/>
      <c r="F889" s="358"/>
      <c r="G889" s="368"/>
      <c r="H889" s="366"/>
      <c r="I889" s="360"/>
      <c r="J889" s="360"/>
      <c r="K889" s="385"/>
      <c r="L889" s="386"/>
    </row>
    <row r="890" spans="2:12" s="279" customFormat="1" ht="13.8">
      <c r="B890" s="363"/>
      <c r="C890" s="364"/>
      <c r="D890" s="365"/>
      <c r="E890" s="379"/>
      <c r="F890" s="358"/>
      <c r="G890" s="368"/>
      <c r="H890" s="366"/>
      <c r="I890" s="360"/>
      <c r="J890" s="360"/>
      <c r="K890" s="385"/>
      <c r="L890" s="386"/>
    </row>
    <row r="891" spans="2:12" s="279" customFormat="1" ht="13.8">
      <c r="B891" s="363"/>
      <c r="C891" s="364"/>
      <c r="D891" s="365"/>
      <c r="E891" s="379"/>
      <c r="F891" s="358"/>
      <c r="G891" s="368"/>
      <c r="H891" s="366"/>
      <c r="I891" s="360"/>
      <c r="J891" s="360"/>
      <c r="K891" s="385"/>
      <c r="L891" s="386"/>
    </row>
    <row r="892" spans="2:12" s="279" customFormat="1" ht="13.8">
      <c r="B892" s="363"/>
      <c r="C892" s="364"/>
      <c r="D892" s="365"/>
      <c r="E892" s="379"/>
      <c r="F892" s="358"/>
      <c r="G892" s="368"/>
      <c r="H892" s="366"/>
      <c r="I892" s="360"/>
      <c r="J892" s="360"/>
      <c r="K892" s="385"/>
      <c r="L892" s="386"/>
    </row>
    <row r="893" spans="2:12" s="279" customFormat="1" ht="13.8">
      <c r="B893" s="363"/>
      <c r="C893" s="389"/>
      <c r="D893" s="365"/>
      <c r="E893" s="379"/>
      <c r="F893" s="358"/>
      <c r="G893" s="368"/>
      <c r="H893" s="366"/>
      <c r="I893" s="360"/>
      <c r="J893" s="360"/>
      <c r="K893" s="385"/>
      <c r="L893" s="386"/>
    </row>
    <row r="894" spans="2:12" s="279" customFormat="1" ht="13.8">
      <c r="B894" s="363"/>
      <c r="C894" s="364"/>
      <c r="D894" s="365"/>
      <c r="E894" s="379"/>
      <c r="F894" s="358"/>
      <c r="G894" s="368"/>
      <c r="H894" s="366"/>
      <c r="I894" s="360"/>
      <c r="J894" s="360"/>
      <c r="K894" s="385"/>
      <c r="L894" s="386"/>
    </row>
    <row r="895" spans="2:12" s="279" customFormat="1" ht="13.8">
      <c r="B895" s="363"/>
      <c r="C895" s="364"/>
      <c r="D895" s="365"/>
      <c r="E895" s="379"/>
      <c r="F895" s="358"/>
      <c r="G895" s="368"/>
      <c r="H895" s="366"/>
      <c r="I895" s="360"/>
      <c r="J895" s="360"/>
      <c r="K895" s="385"/>
      <c r="L895" s="386"/>
    </row>
    <row r="896" spans="2:12" s="279" customFormat="1" ht="13.8">
      <c r="B896" s="363"/>
      <c r="C896" s="364"/>
      <c r="D896" s="365"/>
      <c r="E896" s="379"/>
      <c r="F896" s="358"/>
      <c r="G896" s="368"/>
      <c r="H896" s="366"/>
      <c r="I896" s="360"/>
      <c r="J896" s="360"/>
      <c r="K896" s="385"/>
      <c r="L896" s="386"/>
    </row>
    <row r="897" spans="2:12" s="279" customFormat="1" ht="13.8">
      <c r="B897" s="363"/>
      <c r="C897" s="364"/>
      <c r="D897" s="365"/>
      <c r="E897" s="379"/>
      <c r="F897" s="358"/>
      <c r="G897" s="368"/>
      <c r="H897" s="366"/>
      <c r="I897" s="360"/>
      <c r="J897" s="360"/>
      <c r="K897" s="385"/>
      <c r="L897" s="386"/>
    </row>
    <row r="898" spans="2:12" s="279" customFormat="1" ht="13.8">
      <c r="B898" s="363"/>
      <c r="C898" s="364"/>
      <c r="D898" s="365"/>
      <c r="E898" s="379"/>
      <c r="F898" s="358"/>
      <c r="G898" s="368"/>
      <c r="H898" s="366"/>
      <c r="I898" s="360"/>
      <c r="J898" s="360"/>
      <c r="K898" s="385"/>
      <c r="L898" s="386"/>
    </row>
    <row r="899" spans="2:12" s="279" customFormat="1" ht="13.8">
      <c r="B899" s="363"/>
      <c r="C899" s="364"/>
      <c r="D899" s="365"/>
      <c r="E899" s="379"/>
      <c r="F899" s="358"/>
      <c r="G899" s="368"/>
      <c r="H899" s="366"/>
      <c r="I899" s="360"/>
      <c r="J899" s="360"/>
      <c r="K899" s="385"/>
      <c r="L899" s="386"/>
    </row>
    <row r="900" spans="2:12" s="279" customFormat="1" ht="13.8">
      <c r="B900" s="363"/>
      <c r="C900" s="364"/>
      <c r="D900" s="363"/>
      <c r="E900" s="379"/>
      <c r="F900" s="358"/>
      <c r="G900" s="368"/>
      <c r="H900" s="366"/>
      <c r="I900" s="360"/>
      <c r="J900" s="360"/>
      <c r="K900" s="385"/>
      <c r="L900" s="386"/>
    </row>
    <row r="901" spans="2:12" s="279" customFormat="1" ht="13.8">
      <c r="B901" s="363"/>
      <c r="C901" s="364"/>
      <c r="D901" s="363"/>
      <c r="E901" s="379"/>
      <c r="F901" s="358"/>
      <c r="G901" s="368"/>
      <c r="H901" s="366"/>
      <c r="I901" s="360"/>
      <c r="J901" s="360"/>
      <c r="K901" s="385"/>
      <c r="L901" s="386"/>
    </row>
    <row r="902" spans="2:12" s="279" customFormat="1" ht="13.8">
      <c r="B902" s="363"/>
      <c r="C902" s="364"/>
      <c r="D902" s="363"/>
      <c r="E902" s="379"/>
      <c r="F902" s="358"/>
      <c r="G902" s="368"/>
      <c r="H902" s="366"/>
      <c r="I902" s="360"/>
      <c r="J902" s="360"/>
      <c r="K902" s="385"/>
      <c r="L902" s="386"/>
    </row>
    <row r="903" spans="2:12" s="279" customFormat="1" ht="13.8">
      <c r="B903" s="363"/>
      <c r="C903" s="364"/>
      <c r="D903" s="363"/>
      <c r="E903" s="379"/>
      <c r="F903" s="358"/>
      <c r="G903" s="368"/>
      <c r="H903" s="366"/>
      <c r="I903" s="360"/>
      <c r="J903" s="360"/>
      <c r="K903" s="385"/>
      <c r="L903" s="386"/>
    </row>
    <row r="904" spans="2:12" s="279" customFormat="1" ht="13.8">
      <c r="B904" s="363"/>
      <c r="C904" s="364"/>
      <c r="D904" s="363"/>
      <c r="E904" s="379"/>
      <c r="F904" s="358"/>
      <c r="G904" s="368"/>
      <c r="H904" s="366"/>
      <c r="I904" s="360"/>
      <c r="J904" s="360"/>
      <c r="K904" s="385"/>
      <c r="L904" s="386"/>
    </row>
    <row r="905" spans="2:12" s="279" customFormat="1" ht="13.8">
      <c r="B905" s="363"/>
      <c r="C905" s="364"/>
      <c r="D905" s="363"/>
      <c r="E905" s="379"/>
      <c r="F905" s="358"/>
      <c r="G905" s="368"/>
      <c r="H905" s="366"/>
      <c r="I905" s="360"/>
      <c r="J905" s="360"/>
      <c r="K905" s="385"/>
      <c r="L905" s="386"/>
    </row>
    <row r="906" spans="2:12" s="279" customFormat="1" ht="13.8">
      <c r="B906" s="363"/>
      <c r="C906" s="390"/>
      <c r="D906" s="363"/>
      <c r="E906" s="379"/>
      <c r="F906" s="357"/>
      <c r="G906" s="368"/>
      <c r="H906" s="388"/>
      <c r="I906" s="360"/>
      <c r="J906" s="360"/>
      <c r="K906" s="385"/>
      <c r="L906" s="386"/>
    </row>
    <row r="907" spans="2:12" s="279" customFormat="1" ht="13.8">
      <c r="B907" s="363"/>
      <c r="C907" s="364"/>
      <c r="D907" s="363"/>
      <c r="E907" s="379"/>
      <c r="F907" s="358"/>
      <c r="G907" s="368"/>
      <c r="H907" s="388"/>
      <c r="I907" s="360"/>
      <c r="J907" s="360"/>
      <c r="K907" s="385"/>
      <c r="L907" s="386"/>
    </row>
    <row r="908" spans="2:12" s="279" customFormat="1" ht="13.8">
      <c r="B908" s="363"/>
      <c r="C908" s="364"/>
      <c r="D908" s="363"/>
      <c r="E908" s="379"/>
      <c r="F908" s="358"/>
      <c r="G908" s="368"/>
      <c r="H908" s="388"/>
      <c r="I908" s="360"/>
      <c r="J908" s="360"/>
      <c r="K908" s="385"/>
      <c r="L908" s="386"/>
    </row>
    <row r="909" spans="2:12" s="279" customFormat="1" ht="13.8">
      <c r="B909" s="363"/>
      <c r="C909" s="364"/>
      <c r="D909" s="363"/>
      <c r="E909" s="379"/>
      <c r="F909" s="358"/>
      <c r="G909" s="368"/>
      <c r="H909" s="388"/>
      <c r="I909" s="360"/>
      <c r="J909" s="360"/>
      <c r="K909" s="385"/>
      <c r="L909" s="386"/>
    </row>
    <row r="910" spans="2:12" s="279" customFormat="1" ht="13.8">
      <c r="B910" s="363"/>
      <c r="C910" s="364"/>
      <c r="D910" s="363"/>
      <c r="E910" s="379"/>
      <c r="F910" s="358"/>
      <c r="G910" s="368"/>
      <c r="H910" s="388"/>
      <c r="I910" s="360"/>
      <c r="J910" s="360"/>
      <c r="K910" s="385"/>
      <c r="L910" s="386"/>
    </row>
    <row r="911" spans="2:12" s="279" customFormat="1" ht="13.8">
      <c r="B911" s="363"/>
      <c r="C911" s="364"/>
      <c r="D911" s="363"/>
      <c r="E911" s="379"/>
      <c r="F911" s="358"/>
      <c r="G911" s="368"/>
      <c r="H911" s="388"/>
      <c r="I911" s="360"/>
      <c r="J911" s="360"/>
      <c r="K911" s="385"/>
      <c r="L911" s="386"/>
    </row>
    <row r="912" spans="2:12" s="279" customFormat="1" ht="13.8">
      <c r="B912" s="363"/>
      <c r="C912" s="364"/>
      <c r="D912" s="363"/>
      <c r="E912" s="379"/>
      <c r="F912" s="358"/>
      <c r="G912" s="368"/>
      <c r="H912" s="388"/>
      <c r="I912" s="360"/>
      <c r="J912" s="360"/>
      <c r="K912" s="385"/>
      <c r="L912" s="386"/>
    </row>
    <row r="913" spans="2:12" s="279" customFormat="1" ht="13.8">
      <c r="B913" s="363"/>
      <c r="C913" s="364"/>
      <c r="D913" s="363"/>
      <c r="E913" s="379"/>
      <c r="F913" s="358"/>
      <c r="G913" s="368"/>
      <c r="H913" s="388"/>
      <c r="I913" s="360"/>
      <c r="J913" s="360"/>
      <c r="K913" s="385"/>
      <c r="L913" s="386"/>
    </row>
    <row r="914" spans="2:12" s="279" customFormat="1" ht="13.8">
      <c r="B914" s="363"/>
      <c r="C914" s="364"/>
      <c r="D914" s="363"/>
      <c r="E914" s="379"/>
      <c r="F914" s="358"/>
      <c r="G914" s="368"/>
      <c r="H914" s="388"/>
      <c r="I914" s="360"/>
      <c r="J914" s="360"/>
      <c r="K914" s="385"/>
      <c r="L914" s="386"/>
    </row>
    <row r="915" spans="2:12" s="279" customFormat="1" ht="13.8">
      <c r="B915" s="363"/>
      <c r="C915" s="364"/>
      <c r="D915" s="363"/>
      <c r="E915" s="379"/>
      <c r="F915" s="358"/>
      <c r="G915" s="368"/>
      <c r="H915" s="388"/>
      <c r="I915" s="360"/>
      <c r="J915" s="360"/>
      <c r="K915" s="385"/>
      <c r="L915" s="386"/>
    </row>
    <row r="916" spans="2:12" s="279" customFormat="1" ht="13.8">
      <c r="B916" s="363"/>
      <c r="C916" s="364"/>
      <c r="D916" s="363"/>
      <c r="E916" s="379"/>
      <c r="F916" s="358"/>
      <c r="G916" s="368"/>
      <c r="H916" s="388"/>
      <c r="I916" s="360"/>
      <c r="J916" s="360"/>
      <c r="K916" s="385"/>
      <c r="L916" s="386"/>
    </row>
    <row r="917" spans="2:12" s="279" customFormat="1" ht="13.8">
      <c r="B917" s="363"/>
      <c r="C917" s="372"/>
      <c r="D917" s="363"/>
      <c r="E917" s="379"/>
      <c r="F917" s="373"/>
      <c r="G917" s="368"/>
      <c r="H917" s="377"/>
      <c r="I917" s="391"/>
      <c r="J917" s="391"/>
      <c r="K917" s="385"/>
      <c r="L917" s="386"/>
    </row>
    <row r="918" spans="2:12" s="279" customFormat="1" ht="13.8">
      <c r="B918" s="363"/>
      <c r="C918" s="372"/>
      <c r="D918" s="363"/>
      <c r="E918" s="379"/>
      <c r="F918" s="373"/>
      <c r="G918" s="368"/>
      <c r="H918" s="377"/>
      <c r="I918" s="391"/>
      <c r="J918" s="391"/>
      <c r="K918" s="385"/>
      <c r="L918" s="386"/>
    </row>
    <row r="919" spans="2:12" s="279" customFormat="1" ht="13.8">
      <c r="B919" s="363"/>
      <c r="C919" s="372"/>
      <c r="D919" s="363"/>
      <c r="E919" s="379"/>
      <c r="F919" s="373"/>
      <c r="G919" s="368"/>
      <c r="H919" s="377"/>
      <c r="I919" s="391"/>
      <c r="J919" s="391"/>
      <c r="K919" s="385"/>
      <c r="L919" s="386"/>
    </row>
    <row r="920" spans="2:12" s="279" customFormat="1" ht="13.8">
      <c r="B920" s="363"/>
      <c r="C920" s="372"/>
      <c r="D920" s="363"/>
      <c r="E920" s="379"/>
      <c r="F920" s="373"/>
      <c r="G920" s="368"/>
      <c r="H920" s="377"/>
      <c r="I920" s="391"/>
      <c r="J920" s="391"/>
      <c r="K920" s="385"/>
      <c r="L920" s="386"/>
    </row>
    <row r="921" spans="2:12" s="279" customFormat="1" ht="13.8">
      <c r="B921" s="363"/>
      <c r="C921" s="364"/>
      <c r="D921" s="363"/>
      <c r="E921" s="379"/>
      <c r="F921" s="358"/>
      <c r="G921" s="368"/>
      <c r="H921" s="392"/>
      <c r="I921" s="360"/>
      <c r="J921" s="360"/>
      <c r="K921" s="385"/>
      <c r="L921" s="386"/>
    </row>
    <row r="922" spans="2:12" s="279" customFormat="1" ht="13.8">
      <c r="B922" s="363"/>
      <c r="C922" s="364"/>
      <c r="D922" s="365"/>
      <c r="E922" s="379"/>
      <c r="F922" s="358"/>
      <c r="G922" s="368"/>
      <c r="H922" s="366"/>
      <c r="I922" s="360"/>
      <c r="J922" s="360"/>
      <c r="K922" s="385"/>
      <c r="L922" s="386"/>
    </row>
    <row r="923" spans="2:12" s="279" customFormat="1" ht="13.8">
      <c r="B923" s="363"/>
      <c r="C923" s="364"/>
      <c r="D923" s="365"/>
      <c r="E923" s="379"/>
      <c r="F923" s="358"/>
      <c r="G923" s="368"/>
      <c r="H923" s="393"/>
      <c r="I923" s="360"/>
      <c r="J923" s="360"/>
      <c r="K923" s="385"/>
      <c r="L923" s="386"/>
    </row>
    <row r="924" spans="2:12" s="279" customFormat="1" ht="13.8">
      <c r="B924" s="363"/>
      <c r="C924" s="364"/>
      <c r="D924" s="365"/>
      <c r="E924" s="379"/>
      <c r="F924" s="358"/>
      <c r="G924" s="368"/>
      <c r="H924" s="366"/>
      <c r="I924" s="360"/>
      <c r="J924" s="360"/>
      <c r="K924" s="385"/>
      <c r="L924" s="386"/>
    </row>
    <row r="925" spans="2:12" s="279" customFormat="1" ht="13.8">
      <c r="B925" s="363"/>
      <c r="C925" s="372"/>
      <c r="D925" s="363"/>
      <c r="E925" s="357"/>
      <c r="F925" s="373"/>
      <c r="G925" s="368"/>
      <c r="H925" s="377"/>
      <c r="I925" s="391"/>
      <c r="J925" s="391"/>
      <c r="K925" s="385"/>
      <c r="L925" s="386"/>
    </row>
    <row r="926" spans="2:12" s="279" customFormat="1" ht="13.8">
      <c r="B926" s="394"/>
      <c r="C926" s="395"/>
      <c r="D926" s="394"/>
      <c r="E926" s="382"/>
      <c r="F926" s="396"/>
      <c r="G926" s="368"/>
      <c r="H926" s="397"/>
      <c r="I926" s="391"/>
      <c r="J926" s="360"/>
      <c r="K926" s="385"/>
      <c r="L926" s="386"/>
    </row>
    <row r="927" spans="2:12" s="279" customFormat="1" ht="13.8">
      <c r="B927" s="363"/>
      <c r="C927" s="372"/>
      <c r="D927" s="363"/>
      <c r="E927" s="357"/>
      <c r="F927" s="373"/>
      <c r="G927" s="368"/>
      <c r="H927" s="377"/>
      <c r="I927" s="391"/>
      <c r="J927" s="360"/>
      <c r="K927" s="385"/>
      <c r="L927" s="386"/>
    </row>
    <row r="928" spans="2:12" s="279" customFormat="1" ht="13.8">
      <c r="B928" s="363"/>
      <c r="C928" s="372"/>
      <c r="D928" s="363"/>
      <c r="E928" s="379"/>
      <c r="F928" s="373"/>
      <c r="G928" s="368"/>
      <c r="H928" s="377"/>
      <c r="I928" s="391"/>
      <c r="J928" s="360"/>
      <c r="K928" s="385"/>
      <c r="L928" s="386"/>
    </row>
    <row r="929" spans="2:12" s="279" customFormat="1" ht="13.8">
      <c r="B929" s="363"/>
      <c r="C929" s="372"/>
      <c r="D929" s="363"/>
      <c r="E929" s="379"/>
      <c r="F929" s="373"/>
      <c r="G929" s="368"/>
      <c r="H929" s="377"/>
      <c r="I929" s="391"/>
      <c r="J929" s="360"/>
      <c r="K929" s="385"/>
      <c r="L929" s="386"/>
    </row>
    <row r="930" spans="2:12" s="279" customFormat="1" ht="13.8">
      <c r="B930" s="363"/>
      <c r="C930" s="372"/>
      <c r="D930" s="363"/>
      <c r="E930" s="379"/>
      <c r="F930" s="373"/>
      <c r="G930" s="368"/>
      <c r="H930" s="377"/>
      <c r="I930" s="391"/>
      <c r="J930" s="360"/>
      <c r="K930" s="385"/>
      <c r="L930" s="386"/>
    </row>
    <row r="931" spans="2:12" s="279" customFormat="1" ht="13.8">
      <c r="B931" s="363"/>
      <c r="C931" s="372"/>
      <c r="D931" s="363"/>
      <c r="E931" s="379"/>
      <c r="F931" s="373"/>
      <c r="G931" s="368"/>
      <c r="H931" s="377"/>
      <c r="I931" s="391"/>
      <c r="J931" s="360"/>
      <c r="K931" s="385"/>
      <c r="L931" s="386"/>
    </row>
    <row r="932" spans="2:12" s="279" customFormat="1" ht="13.8">
      <c r="B932" s="363"/>
      <c r="C932" s="372"/>
      <c r="D932" s="363"/>
      <c r="E932" s="379"/>
      <c r="F932" s="373"/>
      <c r="G932" s="368"/>
      <c r="H932" s="377"/>
      <c r="I932" s="391"/>
      <c r="J932" s="360"/>
      <c r="K932" s="385"/>
      <c r="L932" s="386"/>
    </row>
    <row r="933" spans="2:12" s="279" customFormat="1" ht="13.8">
      <c r="B933" s="363"/>
      <c r="C933" s="372"/>
      <c r="D933" s="363"/>
      <c r="E933" s="379"/>
      <c r="F933" s="373"/>
      <c r="G933" s="368"/>
      <c r="H933" s="377"/>
      <c r="I933" s="391"/>
      <c r="J933" s="360"/>
      <c r="K933" s="385"/>
      <c r="L933" s="386"/>
    </row>
    <row r="934" spans="2:12" s="279" customFormat="1" ht="13.8">
      <c r="B934" s="363"/>
      <c r="C934" s="372"/>
      <c r="D934" s="363"/>
      <c r="E934" s="379"/>
      <c r="F934" s="373"/>
      <c r="G934" s="368"/>
      <c r="H934" s="377"/>
      <c r="I934" s="391"/>
      <c r="J934" s="360"/>
      <c r="K934" s="385"/>
      <c r="L934" s="386"/>
    </row>
    <row r="935" spans="2:12" s="279" customFormat="1" ht="13.8">
      <c r="B935" s="363"/>
      <c r="C935" s="372"/>
      <c r="D935" s="363"/>
      <c r="E935" s="379"/>
      <c r="F935" s="373"/>
      <c r="G935" s="368"/>
      <c r="H935" s="377"/>
      <c r="I935" s="391"/>
      <c r="J935" s="360"/>
      <c r="K935" s="385"/>
      <c r="L935" s="386"/>
    </row>
    <row r="936" spans="2:12" s="279" customFormat="1" ht="13.8">
      <c r="B936" s="363"/>
      <c r="C936" s="372"/>
      <c r="D936" s="363"/>
      <c r="E936" s="379"/>
      <c r="F936" s="373"/>
      <c r="G936" s="368"/>
      <c r="H936" s="377"/>
      <c r="I936" s="391"/>
      <c r="J936" s="360"/>
      <c r="K936" s="385"/>
      <c r="L936" s="386"/>
    </row>
    <row r="937" spans="2:12" s="279" customFormat="1" ht="13.8">
      <c r="B937" s="363"/>
      <c r="C937" s="372"/>
      <c r="D937" s="363"/>
      <c r="E937" s="379"/>
      <c r="F937" s="373"/>
      <c r="G937" s="368"/>
      <c r="H937" s="377"/>
      <c r="I937" s="391"/>
      <c r="J937" s="360"/>
      <c r="K937" s="385"/>
      <c r="L937" s="386"/>
    </row>
    <row r="938" spans="2:12" s="279" customFormat="1" ht="13.8">
      <c r="B938" s="363"/>
      <c r="C938" s="372"/>
      <c r="D938" s="363"/>
      <c r="E938" s="379"/>
      <c r="F938" s="373"/>
      <c r="G938" s="368"/>
      <c r="H938" s="377"/>
      <c r="I938" s="391"/>
      <c r="J938" s="360"/>
      <c r="K938" s="385"/>
      <c r="L938" s="386"/>
    </row>
    <row r="939" spans="2:12" s="279" customFormat="1" ht="13.8">
      <c r="B939" s="363"/>
      <c r="C939" s="372"/>
      <c r="D939" s="363"/>
      <c r="E939" s="379"/>
      <c r="F939" s="373"/>
      <c r="G939" s="368"/>
      <c r="H939" s="377"/>
      <c r="I939" s="391"/>
      <c r="J939" s="360"/>
      <c r="K939" s="385"/>
      <c r="L939" s="386"/>
    </row>
    <row r="940" spans="2:12" s="279" customFormat="1" ht="13.8">
      <c r="B940" s="363"/>
      <c r="C940" s="372"/>
      <c r="D940" s="363"/>
      <c r="E940" s="379"/>
      <c r="F940" s="373"/>
      <c r="G940" s="368"/>
      <c r="H940" s="377"/>
      <c r="I940" s="391"/>
      <c r="J940" s="360"/>
      <c r="K940" s="385"/>
      <c r="L940" s="386"/>
    </row>
    <row r="941" spans="2:12" s="279" customFormat="1" ht="13.8">
      <c r="B941" s="363"/>
      <c r="C941" s="372"/>
      <c r="D941" s="363"/>
      <c r="E941" s="379"/>
      <c r="F941" s="373"/>
      <c r="G941" s="368"/>
      <c r="H941" s="377"/>
      <c r="I941" s="391"/>
      <c r="J941" s="360"/>
      <c r="K941" s="385"/>
      <c r="L941" s="386"/>
    </row>
    <row r="942" spans="2:12" s="279" customFormat="1" ht="13.8">
      <c r="B942" s="363"/>
      <c r="C942" s="372"/>
      <c r="D942" s="363"/>
      <c r="E942" s="379"/>
      <c r="F942" s="373"/>
      <c r="G942" s="368"/>
      <c r="H942" s="377"/>
      <c r="I942" s="391"/>
      <c r="J942" s="360"/>
      <c r="K942" s="385"/>
      <c r="L942" s="386"/>
    </row>
    <row r="943" spans="2:12" s="279" customFormat="1" ht="13.8">
      <c r="B943" s="363"/>
      <c r="C943" s="372"/>
      <c r="D943" s="365"/>
      <c r="E943" s="379"/>
      <c r="F943" s="373"/>
      <c r="G943" s="368"/>
      <c r="H943" s="377"/>
      <c r="I943" s="391"/>
      <c r="J943" s="360"/>
      <c r="K943" s="385"/>
      <c r="L943" s="386"/>
    </row>
    <row r="944" spans="2:12" s="279" customFormat="1" ht="13.8">
      <c r="B944" s="363"/>
      <c r="C944" s="372"/>
      <c r="D944" s="365"/>
      <c r="E944" s="379"/>
      <c r="F944" s="373"/>
      <c r="G944" s="368"/>
      <c r="H944" s="377"/>
      <c r="I944" s="391"/>
      <c r="J944" s="360"/>
      <c r="K944" s="385"/>
      <c r="L944" s="386"/>
    </row>
    <row r="945" spans="2:12" s="279" customFormat="1" ht="13.8">
      <c r="B945" s="363"/>
      <c r="C945" s="372"/>
      <c r="D945" s="365"/>
      <c r="E945" s="379"/>
      <c r="F945" s="373"/>
      <c r="G945" s="368"/>
      <c r="H945" s="377"/>
      <c r="I945" s="391"/>
      <c r="J945" s="360"/>
      <c r="K945" s="385"/>
      <c r="L945" s="386"/>
    </row>
    <row r="946" spans="2:12" s="279" customFormat="1" ht="13.8">
      <c r="B946" s="363"/>
      <c r="C946" s="372"/>
      <c r="D946" s="365"/>
      <c r="E946" s="379"/>
      <c r="F946" s="373"/>
      <c r="G946" s="368"/>
      <c r="H946" s="377"/>
      <c r="I946" s="391"/>
      <c r="J946" s="360"/>
      <c r="K946" s="385"/>
      <c r="L946" s="386"/>
    </row>
    <row r="947" spans="2:12" s="279" customFormat="1" ht="13.8">
      <c r="B947" s="363"/>
      <c r="C947" s="372"/>
      <c r="D947" s="365"/>
      <c r="E947" s="379"/>
      <c r="F947" s="373"/>
      <c r="G947" s="368"/>
      <c r="H947" s="377"/>
      <c r="I947" s="391"/>
      <c r="J947" s="360"/>
      <c r="K947" s="385"/>
      <c r="L947" s="386"/>
    </row>
    <row r="948" spans="2:12" s="279" customFormat="1" ht="13.8">
      <c r="B948" s="363"/>
      <c r="C948" s="372"/>
      <c r="D948" s="365"/>
      <c r="E948" s="357"/>
      <c r="F948" s="373"/>
      <c r="G948" s="368"/>
      <c r="H948" s="377"/>
      <c r="I948" s="391"/>
      <c r="J948" s="360"/>
      <c r="K948" s="385"/>
      <c r="L948" s="386"/>
    </row>
    <row r="949" spans="2:12" s="279" customFormat="1" ht="13.8">
      <c r="B949" s="394"/>
      <c r="C949" s="395"/>
      <c r="D949" s="380"/>
      <c r="E949" s="382"/>
      <c r="F949" s="396"/>
      <c r="G949" s="368"/>
      <c r="H949" s="393"/>
      <c r="I949" s="391"/>
      <c r="J949" s="360"/>
      <c r="K949" s="385"/>
      <c r="L949" s="386"/>
    </row>
    <row r="950" spans="2:12" s="279" customFormat="1" ht="13.8">
      <c r="B950" s="363"/>
      <c r="C950" s="364"/>
      <c r="D950" s="365"/>
      <c r="E950" s="379"/>
      <c r="F950" s="358"/>
      <c r="G950" s="368"/>
      <c r="H950" s="393"/>
      <c r="I950" s="360"/>
      <c r="J950" s="360"/>
      <c r="K950" s="385"/>
      <c r="L950" s="386"/>
    </row>
    <row r="951" spans="2:12" s="279" customFormat="1" ht="13.8">
      <c r="B951" s="363"/>
      <c r="C951" s="364"/>
      <c r="D951" s="365"/>
      <c r="E951" s="379"/>
      <c r="F951" s="358"/>
      <c r="G951" s="368"/>
      <c r="H951" s="393"/>
      <c r="I951" s="360"/>
      <c r="J951" s="360"/>
      <c r="K951" s="385"/>
      <c r="L951" s="386"/>
    </row>
    <row r="952" spans="2:12" s="279" customFormat="1" ht="13.8">
      <c r="B952" s="363"/>
      <c r="C952" s="364"/>
      <c r="D952" s="365"/>
      <c r="E952" s="379"/>
      <c r="F952" s="358"/>
      <c r="G952" s="368"/>
      <c r="H952" s="393"/>
      <c r="I952" s="360"/>
      <c r="J952" s="360"/>
      <c r="K952" s="385"/>
      <c r="L952" s="386"/>
    </row>
    <row r="953" spans="2:12" s="279" customFormat="1" ht="13.8">
      <c r="B953" s="363"/>
      <c r="C953" s="364"/>
      <c r="D953" s="365"/>
      <c r="E953" s="379"/>
      <c r="F953" s="358"/>
      <c r="G953" s="368"/>
      <c r="H953" s="393"/>
      <c r="I953" s="360"/>
      <c r="J953" s="360"/>
      <c r="K953" s="385"/>
      <c r="L953" s="386"/>
    </row>
    <row r="954" spans="2:12" s="279" customFormat="1" ht="13.8">
      <c r="B954" s="363"/>
      <c r="C954" s="364"/>
      <c r="D954" s="365"/>
      <c r="E954" s="379"/>
      <c r="F954" s="358"/>
      <c r="G954" s="368"/>
      <c r="H954" s="393"/>
      <c r="I954" s="360"/>
      <c r="J954" s="360"/>
      <c r="K954" s="385"/>
      <c r="L954" s="386"/>
    </row>
    <row r="955" spans="2:12" s="279" customFormat="1" ht="13.8">
      <c r="B955" s="363"/>
      <c r="C955" s="364"/>
      <c r="D955" s="365"/>
      <c r="E955" s="379"/>
      <c r="F955" s="358"/>
      <c r="G955" s="368"/>
      <c r="H955" s="393"/>
      <c r="I955" s="360"/>
      <c r="J955" s="360"/>
      <c r="K955" s="385"/>
      <c r="L955" s="386"/>
    </row>
    <row r="956" spans="2:12" s="279" customFormat="1" ht="13.8">
      <c r="B956" s="363"/>
      <c r="C956" s="364"/>
      <c r="D956" s="365"/>
      <c r="E956" s="379"/>
      <c r="F956" s="358"/>
      <c r="G956" s="368"/>
      <c r="H956" s="393"/>
      <c r="I956" s="360"/>
      <c r="J956" s="360"/>
      <c r="K956" s="385"/>
      <c r="L956" s="386"/>
    </row>
    <row r="957" spans="2:12" s="279" customFormat="1" ht="13.8">
      <c r="B957" s="363"/>
      <c r="C957" s="364"/>
      <c r="D957" s="365"/>
      <c r="E957" s="379"/>
      <c r="F957" s="358"/>
      <c r="G957" s="368"/>
      <c r="H957" s="393"/>
      <c r="I957" s="360"/>
      <c r="J957" s="360"/>
      <c r="K957" s="385"/>
      <c r="L957" s="386"/>
    </row>
    <row r="958" spans="2:12" s="279" customFormat="1" ht="13.8">
      <c r="B958" s="363"/>
      <c r="C958" s="364"/>
      <c r="D958" s="365"/>
      <c r="E958" s="379"/>
      <c r="F958" s="358"/>
      <c r="G958" s="368"/>
      <c r="H958" s="393"/>
      <c r="I958" s="360"/>
      <c r="J958" s="360"/>
      <c r="K958" s="385"/>
      <c r="L958" s="386"/>
    </row>
    <row r="959" spans="2:12" s="279" customFormat="1" ht="13.8">
      <c r="B959" s="363"/>
      <c r="C959" s="364"/>
      <c r="D959" s="365"/>
      <c r="E959" s="379"/>
      <c r="F959" s="358"/>
      <c r="G959" s="368"/>
      <c r="H959" s="393"/>
      <c r="I959" s="360"/>
      <c r="J959" s="360"/>
      <c r="K959" s="385"/>
      <c r="L959" s="386"/>
    </row>
    <row r="960" spans="2:12" s="279" customFormat="1" ht="13.8">
      <c r="B960" s="363"/>
      <c r="C960" s="364"/>
      <c r="D960" s="365"/>
      <c r="E960" s="379"/>
      <c r="F960" s="358"/>
      <c r="G960" s="368"/>
      <c r="H960" s="393"/>
      <c r="I960" s="360"/>
      <c r="J960" s="360"/>
      <c r="K960" s="385"/>
      <c r="L960" s="386"/>
    </row>
    <row r="961" spans="2:12" s="279" customFormat="1" ht="13.8">
      <c r="B961" s="363"/>
      <c r="C961" s="364"/>
      <c r="D961" s="365"/>
      <c r="E961" s="379"/>
      <c r="F961" s="358"/>
      <c r="G961" s="368"/>
      <c r="H961" s="393"/>
      <c r="I961" s="360"/>
      <c r="J961" s="360"/>
      <c r="K961" s="385"/>
      <c r="L961" s="386"/>
    </row>
    <row r="962" spans="2:12" s="279" customFormat="1" ht="13.8">
      <c r="B962" s="363"/>
      <c r="C962" s="364"/>
      <c r="D962" s="365"/>
      <c r="E962" s="379"/>
      <c r="F962" s="358"/>
      <c r="G962" s="368"/>
      <c r="H962" s="393"/>
      <c r="I962" s="360"/>
      <c r="J962" s="360"/>
      <c r="K962" s="385"/>
      <c r="L962" s="386"/>
    </row>
    <row r="963" spans="2:12" s="279" customFormat="1" ht="13.8">
      <c r="B963" s="363"/>
      <c r="C963" s="364"/>
      <c r="D963" s="365"/>
      <c r="E963" s="379"/>
      <c r="F963" s="358"/>
      <c r="G963" s="368"/>
      <c r="H963" s="393"/>
      <c r="I963" s="360"/>
      <c r="J963" s="360"/>
      <c r="K963" s="385"/>
      <c r="L963" s="386"/>
    </row>
    <row r="964" spans="2:12" s="279" customFormat="1" ht="13.8">
      <c r="B964" s="363"/>
      <c r="C964" s="364"/>
      <c r="D964" s="365"/>
      <c r="E964" s="379"/>
      <c r="F964" s="358"/>
      <c r="G964" s="368"/>
      <c r="H964" s="393"/>
      <c r="I964" s="360"/>
      <c r="J964" s="360"/>
      <c r="K964" s="385"/>
      <c r="L964" s="386"/>
    </row>
    <row r="965" spans="2:12" s="279" customFormat="1" ht="13.8">
      <c r="B965" s="363"/>
      <c r="C965" s="364"/>
      <c r="D965" s="365"/>
      <c r="E965" s="379"/>
      <c r="F965" s="358"/>
      <c r="G965" s="368"/>
      <c r="H965" s="393"/>
      <c r="I965" s="360"/>
      <c r="J965" s="360"/>
      <c r="K965" s="385"/>
      <c r="L965" s="386"/>
    </row>
    <row r="966" spans="2:12" s="279" customFormat="1" ht="13.8">
      <c r="B966" s="363"/>
      <c r="C966" s="364"/>
      <c r="D966" s="365"/>
      <c r="E966" s="379"/>
      <c r="F966" s="358"/>
      <c r="G966" s="368"/>
      <c r="H966" s="393"/>
      <c r="I966" s="360"/>
      <c r="J966" s="360"/>
      <c r="K966" s="385"/>
      <c r="L966" s="386"/>
    </row>
    <row r="967" spans="2:12" s="279" customFormat="1" ht="13.8">
      <c r="B967" s="363"/>
      <c r="C967" s="364"/>
      <c r="D967" s="365"/>
      <c r="E967" s="379"/>
      <c r="F967" s="358"/>
      <c r="G967" s="368"/>
      <c r="H967" s="393"/>
      <c r="I967" s="360"/>
      <c r="J967" s="360"/>
      <c r="K967" s="385"/>
      <c r="L967" s="386"/>
    </row>
    <row r="968" spans="2:12" s="279" customFormat="1" ht="13.8">
      <c r="B968" s="363"/>
      <c r="C968" s="364"/>
      <c r="D968" s="365"/>
      <c r="E968" s="379"/>
      <c r="F968" s="358"/>
      <c r="G968" s="368"/>
      <c r="H968" s="393"/>
      <c r="I968" s="360"/>
      <c r="J968" s="360"/>
      <c r="K968" s="385"/>
      <c r="L968" s="386"/>
    </row>
    <row r="969" spans="2:12" s="279" customFormat="1" ht="13.8">
      <c r="B969" s="363"/>
      <c r="C969" s="364"/>
      <c r="D969" s="365"/>
      <c r="E969" s="379"/>
      <c r="F969" s="358"/>
      <c r="G969" s="368"/>
      <c r="H969" s="393"/>
      <c r="I969" s="360"/>
      <c r="J969" s="360"/>
      <c r="K969" s="385"/>
      <c r="L969" s="386"/>
    </row>
    <row r="970" spans="2:12" s="279" customFormat="1" ht="13.8">
      <c r="B970" s="363"/>
      <c r="C970" s="364"/>
      <c r="D970" s="365"/>
      <c r="E970" s="379"/>
      <c r="F970" s="358"/>
      <c r="G970" s="368"/>
      <c r="H970" s="393"/>
      <c r="I970" s="360"/>
      <c r="J970" s="360"/>
      <c r="K970" s="385"/>
      <c r="L970" s="386"/>
    </row>
    <row r="971" spans="2:12" s="279" customFormat="1" ht="13.8">
      <c r="B971" s="363"/>
      <c r="C971" s="364"/>
      <c r="D971" s="365"/>
      <c r="E971" s="379"/>
      <c r="F971" s="358"/>
      <c r="G971" s="368"/>
      <c r="H971" s="393"/>
      <c r="I971" s="360"/>
      <c r="J971" s="360"/>
      <c r="K971" s="385"/>
      <c r="L971" s="386"/>
    </row>
    <row r="972" spans="2:12" s="279" customFormat="1" ht="13.8">
      <c r="B972" s="363"/>
      <c r="C972" s="364"/>
      <c r="D972" s="365"/>
      <c r="E972" s="379"/>
      <c r="F972" s="358"/>
      <c r="G972" s="368"/>
      <c r="H972" s="393"/>
      <c r="I972" s="360"/>
      <c r="J972" s="360"/>
      <c r="K972" s="385"/>
      <c r="L972" s="386"/>
    </row>
    <row r="973" spans="2:12" s="279" customFormat="1" ht="13.8">
      <c r="B973" s="363"/>
      <c r="C973" s="364"/>
      <c r="D973" s="365"/>
      <c r="E973" s="379"/>
      <c r="F973" s="358"/>
      <c r="G973" s="368"/>
      <c r="H973" s="393"/>
      <c r="I973" s="360"/>
      <c r="J973" s="360"/>
      <c r="K973" s="385"/>
      <c r="L973" s="386"/>
    </row>
    <row r="974" spans="2:12" s="279" customFormat="1" ht="13.8">
      <c r="B974" s="363"/>
      <c r="C974" s="364"/>
      <c r="D974" s="365"/>
      <c r="E974" s="379"/>
      <c r="F974" s="358"/>
      <c r="G974" s="368"/>
      <c r="H974" s="393"/>
      <c r="I974" s="360"/>
      <c r="J974" s="360"/>
      <c r="K974" s="385"/>
      <c r="L974" s="386"/>
    </row>
    <row r="975" spans="2:12" s="279" customFormat="1" ht="13.8">
      <c r="B975" s="363"/>
      <c r="C975" s="364"/>
      <c r="D975" s="365"/>
      <c r="E975" s="379"/>
      <c r="F975" s="358"/>
      <c r="G975" s="368"/>
      <c r="H975" s="393"/>
      <c r="I975" s="360"/>
      <c r="J975" s="360"/>
      <c r="K975" s="385"/>
      <c r="L975" s="386"/>
    </row>
    <row r="976" spans="2:12" s="279" customFormat="1" ht="13.8">
      <c r="B976" s="363"/>
      <c r="C976" s="364"/>
      <c r="D976" s="365"/>
      <c r="E976" s="379"/>
      <c r="F976" s="358"/>
      <c r="G976" s="368"/>
      <c r="H976" s="393"/>
      <c r="I976" s="360"/>
      <c r="J976" s="360"/>
      <c r="K976" s="385"/>
      <c r="L976" s="386"/>
    </row>
    <row r="977" spans="2:12" s="279" customFormat="1" ht="13.8">
      <c r="B977" s="363"/>
      <c r="C977" s="364"/>
      <c r="D977" s="365"/>
      <c r="E977" s="379"/>
      <c r="F977" s="358"/>
      <c r="G977" s="368"/>
      <c r="H977" s="393"/>
      <c r="I977" s="360"/>
      <c r="J977" s="360"/>
      <c r="K977" s="385"/>
      <c r="L977" s="386"/>
    </row>
    <row r="978" spans="2:12" s="279" customFormat="1" ht="13.8">
      <c r="B978" s="363"/>
      <c r="C978" s="364"/>
      <c r="D978" s="365"/>
      <c r="E978" s="379"/>
      <c r="F978" s="358"/>
      <c r="G978" s="368"/>
      <c r="H978" s="393"/>
      <c r="I978" s="360"/>
      <c r="J978" s="360"/>
      <c r="K978" s="385"/>
      <c r="L978" s="386"/>
    </row>
    <row r="979" spans="2:12" s="279" customFormat="1" ht="13.8">
      <c r="B979" s="363"/>
      <c r="C979" s="364"/>
      <c r="D979" s="365"/>
      <c r="E979" s="379"/>
      <c r="F979" s="358"/>
      <c r="G979" s="368"/>
      <c r="H979" s="393"/>
      <c r="I979" s="360"/>
      <c r="J979" s="360"/>
      <c r="K979" s="385"/>
      <c r="L979" s="386"/>
    </row>
    <row r="980" spans="2:12" s="279" customFormat="1" ht="13.8">
      <c r="B980" s="363"/>
      <c r="C980" s="364"/>
      <c r="D980" s="365"/>
      <c r="E980" s="379"/>
      <c r="F980" s="358"/>
      <c r="G980" s="368"/>
      <c r="H980" s="393"/>
      <c r="I980" s="360"/>
      <c r="J980" s="360"/>
      <c r="K980" s="385"/>
      <c r="L980" s="386"/>
    </row>
    <row r="981" spans="2:12" s="279" customFormat="1" ht="13.8">
      <c r="B981" s="363"/>
      <c r="C981" s="364"/>
      <c r="D981" s="365"/>
      <c r="E981" s="379"/>
      <c r="F981" s="358"/>
      <c r="G981" s="368"/>
      <c r="H981" s="393"/>
      <c r="I981" s="360"/>
      <c r="J981" s="360"/>
      <c r="K981" s="385"/>
      <c r="L981" s="386"/>
    </row>
    <row r="982" spans="2:12" s="279" customFormat="1" ht="13.8">
      <c r="B982" s="363"/>
      <c r="C982" s="364"/>
      <c r="D982" s="365"/>
      <c r="E982" s="379"/>
      <c r="F982" s="358"/>
      <c r="G982" s="368"/>
      <c r="H982" s="393"/>
      <c r="I982" s="360"/>
      <c r="J982" s="360"/>
      <c r="K982" s="385"/>
      <c r="L982" s="386"/>
    </row>
    <row r="983" spans="2:12" s="279" customFormat="1" ht="13.8">
      <c r="B983" s="363"/>
      <c r="C983" s="364"/>
      <c r="D983" s="365"/>
      <c r="E983" s="379"/>
      <c r="F983" s="358"/>
      <c r="G983" s="368"/>
      <c r="H983" s="393"/>
      <c r="I983" s="360"/>
      <c r="J983" s="360"/>
      <c r="K983" s="385"/>
      <c r="L983" s="386"/>
    </row>
    <row r="984" spans="2:12" s="279" customFormat="1" ht="13.8">
      <c r="B984" s="363"/>
      <c r="C984" s="364"/>
      <c r="D984" s="365"/>
      <c r="E984" s="379"/>
      <c r="F984" s="358"/>
      <c r="G984" s="368"/>
      <c r="H984" s="393"/>
      <c r="I984" s="360"/>
      <c r="J984" s="360"/>
      <c r="K984" s="385"/>
      <c r="L984" s="386"/>
    </row>
    <row r="985" spans="2:12" s="279" customFormat="1" ht="13.8">
      <c r="B985" s="363"/>
      <c r="C985" s="364"/>
      <c r="D985" s="365"/>
      <c r="E985" s="379"/>
      <c r="F985" s="358"/>
      <c r="G985" s="368"/>
      <c r="H985" s="393"/>
      <c r="I985" s="360"/>
      <c r="J985" s="360"/>
      <c r="K985" s="385"/>
      <c r="L985" s="386"/>
    </row>
    <row r="986" spans="2:12" s="279" customFormat="1" ht="13.8">
      <c r="B986" s="363"/>
      <c r="C986" s="364"/>
      <c r="D986" s="365"/>
      <c r="E986" s="379"/>
      <c r="F986" s="358"/>
      <c r="G986" s="368"/>
      <c r="H986" s="393"/>
      <c r="I986" s="360"/>
      <c r="J986" s="360"/>
      <c r="K986" s="385"/>
      <c r="L986" s="386"/>
    </row>
    <row r="987" spans="2:12" s="279" customFormat="1" ht="13.8">
      <c r="B987" s="363"/>
      <c r="C987" s="372"/>
      <c r="D987" s="365"/>
      <c r="E987" s="357"/>
      <c r="F987" s="373"/>
      <c r="G987" s="368"/>
      <c r="H987" s="377"/>
      <c r="I987" s="391"/>
      <c r="J987" s="360"/>
      <c r="K987" s="385"/>
      <c r="L987" s="386"/>
    </row>
    <row r="988" spans="2:12" s="279" customFormat="1" ht="13.8">
      <c r="B988" s="394"/>
      <c r="C988" s="395"/>
      <c r="D988" s="380"/>
      <c r="E988" s="382"/>
      <c r="F988" s="396"/>
      <c r="G988" s="368"/>
      <c r="H988" s="393"/>
      <c r="I988" s="391"/>
      <c r="J988" s="360"/>
      <c r="K988" s="385"/>
      <c r="L988" s="386"/>
    </row>
    <row r="989" spans="2:12" s="279" customFormat="1" ht="13.8">
      <c r="B989" s="363"/>
      <c r="C989" s="364"/>
      <c r="D989" s="365"/>
      <c r="E989" s="379"/>
      <c r="F989" s="358"/>
      <c r="G989" s="368"/>
      <c r="H989" s="393"/>
      <c r="I989" s="360"/>
      <c r="J989" s="360"/>
      <c r="K989" s="385"/>
      <c r="L989" s="386"/>
    </row>
    <row r="990" spans="2:12" s="279" customFormat="1" ht="13.8">
      <c r="B990" s="363"/>
      <c r="C990" s="364"/>
      <c r="D990" s="365"/>
      <c r="E990" s="379"/>
      <c r="F990" s="358"/>
      <c r="G990" s="368"/>
      <c r="H990" s="393"/>
      <c r="I990" s="360"/>
      <c r="J990" s="360"/>
      <c r="K990" s="385"/>
      <c r="L990" s="386"/>
    </row>
    <row r="991" spans="2:12" s="279" customFormat="1" ht="13.8">
      <c r="B991" s="363"/>
      <c r="C991" s="364"/>
      <c r="D991" s="365"/>
      <c r="E991" s="379"/>
      <c r="F991" s="358"/>
      <c r="G991" s="368"/>
      <c r="H991" s="393"/>
      <c r="I991" s="360"/>
      <c r="J991" s="360"/>
      <c r="K991" s="385"/>
      <c r="L991" s="386"/>
    </row>
    <row r="992" spans="2:12" s="279" customFormat="1" ht="13.8">
      <c r="B992" s="398"/>
      <c r="C992" s="399"/>
      <c r="D992" s="400"/>
      <c r="E992" s="379"/>
      <c r="F992" s="401"/>
      <c r="G992" s="368"/>
      <c r="H992" s="402"/>
      <c r="I992" s="403"/>
      <c r="J992" s="403"/>
      <c r="K992" s="385"/>
      <c r="L992" s="386"/>
    </row>
    <row r="993" spans="2:12" s="279" customFormat="1" ht="13.8">
      <c r="B993" s="363"/>
      <c r="C993" s="364"/>
      <c r="D993" s="365"/>
      <c r="E993" s="379"/>
      <c r="F993" s="358"/>
      <c r="G993" s="368"/>
      <c r="H993" s="393"/>
      <c r="I993" s="360"/>
      <c r="J993" s="360"/>
      <c r="K993" s="385"/>
      <c r="L993" s="386"/>
    </row>
    <row r="994" spans="2:12" s="279" customFormat="1" ht="13.8">
      <c r="B994" s="398"/>
      <c r="C994" s="364"/>
      <c r="D994" s="365"/>
      <c r="E994" s="379"/>
      <c r="F994" s="358"/>
      <c r="G994" s="368"/>
      <c r="H994" s="393"/>
      <c r="I994" s="360"/>
      <c r="J994" s="360"/>
      <c r="K994" s="385"/>
      <c r="L994" s="386"/>
    </row>
    <row r="995" spans="2:12" s="279" customFormat="1" ht="13.8">
      <c r="B995" s="363"/>
      <c r="C995" s="364"/>
      <c r="D995" s="365"/>
      <c r="E995" s="379"/>
      <c r="F995" s="358"/>
      <c r="G995" s="368"/>
      <c r="H995" s="393"/>
      <c r="I995" s="360"/>
      <c r="J995" s="360"/>
      <c r="K995" s="385"/>
      <c r="L995" s="386"/>
    </row>
    <row r="996" spans="2:12" s="279" customFormat="1" ht="13.8">
      <c r="B996" s="398"/>
      <c r="C996" s="364"/>
      <c r="D996" s="365"/>
      <c r="E996" s="379"/>
      <c r="F996" s="358"/>
      <c r="G996" s="368"/>
      <c r="H996" s="393"/>
      <c r="I996" s="360"/>
      <c r="J996" s="360"/>
      <c r="K996" s="385"/>
      <c r="L996" s="386"/>
    </row>
    <row r="997" spans="2:12" s="279" customFormat="1" ht="13.8">
      <c r="B997" s="363"/>
      <c r="C997" s="364"/>
      <c r="D997" s="365"/>
      <c r="E997" s="379"/>
      <c r="F997" s="358"/>
      <c r="G997" s="368"/>
      <c r="H997" s="393"/>
      <c r="I997" s="360"/>
      <c r="J997" s="360"/>
      <c r="K997" s="385"/>
      <c r="L997" s="386"/>
    </row>
    <row r="998" spans="2:12" s="279" customFormat="1" ht="13.8">
      <c r="B998" s="398"/>
      <c r="C998" s="364"/>
      <c r="D998" s="365"/>
      <c r="E998" s="379"/>
      <c r="F998" s="358"/>
      <c r="G998" s="368"/>
      <c r="H998" s="366"/>
      <c r="I998" s="360"/>
      <c r="J998" s="360"/>
      <c r="K998" s="385"/>
      <c r="L998" s="386"/>
    </row>
    <row r="999" spans="2:12" s="279" customFormat="1" ht="13.8">
      <c r="B999" s="363"/>
      <c r="C999" s="364"/>
      <c r="D999" s="365"/>
      <c r="E999" s="379"/>
      <c r="F999" s="358"/>
      <c r="G999" s="368"/>
      <c r="H999" s="393"/>
      <c r="I999" s="360"/>
      <c r="J999" s="360"/>
      <c r="K999" s="385"/>
      <c r="L999" s="386"/>
    </row>
    <row r="1000" spans="2:12" s="279" customFormat="1" ht="13.8">
      <c r="B1000" s="365"/>
      <c r="C1000" s="364"/>
      <c r="D1000" s="365"/>
      <c r="E1000" s="357"/>
      <c r="F1000" s="358"/>
      <c r="G1000" s="368"/>
      <c r="H1000" s="366"/>
      <c r="I1000" s="360"/>
      <c r="J1000" s="360"/>
      <c r="K1000" s="385"/>
      <c r="L1000" s="386"/>
    </row>
    <row r="1001" spans="2:12" s="279" customFormat="1" ht="13.8">
      <c r="B1001" s="365"/>
      <c r="C1001" s="364"/>
      <c r="D1001" s="365"/>
      <c r="E1001" s="357"/>
      <c r="F1001" s="358"/>
      <c r="G1001" s="368"/>
      <c r="H1001" s="366"/>
      <c r="I1001" s="360"/>
      <c r="J1001" s="360"/>
      <c r="K1001" s="385"/>
      <c r="L1001" s="386"/>
    </row>
    <row r="1002" spans="2:12" s="279" customFormat="1" ht="13.8">
      <c r="B1002" s="365"/>
      <c r="C1002" s="364"/>
      <c r="D1002" s="365"/>
      <c r="E1002" s="357"/>
      <c r="F1002" s="358"/>
      <c r="G1002" s="368"/>
      <c r="H1002" s="366"/>
      <c r="I1002" s="360"/>
      <c r="J1002" s="360"/>
      <c r="K1002" s="385"/>
      <c r="L1002" s="386"/>
    </row>
    <row r="1003" spans="2:12" s="279" customFormat="1" ht="13.8">
      <c r="B1003" s="365"/>
      <c r="C1003" s="364"/>
      <c r="D1003" s="365"/>
      <c r="E1003" s="357"/>
      <c r="F1003" s="358"/>
      <c r="G1003" s="368"/>
      <c r="H1003" s="366"/>
      <c r="I1003" s="360"/>
      <c r="J1003" s="360"/>
      <c r="K1003" s="385"/>
      <c r="L1003" s="386"/>
    </row>
    <row r="1004" spans="2:12" s="279" customFormat="1" ht="13.8">
      <c r="B1004" s="365"/>
      <c r="C1004" s="364"/>
      <c r="D1004" s="365"/>
      <c r="E1004" s="357"/>
      <c r="F1004" s="358"/>
      <c r="G1004" s="368"/>
      <c r="H1004" s="366"/>
      <c r="I1004" s="360"/>
      <c r="J1004" s="360"/>
      <c r="K1004" s="385"/>
      <c r="L1004" s="386"/>
    </row>
    <row r="1005" spans="2:12" s="279" customFormat="1" ht="13.8">
      <c r="B1005" s="380"/>
      <c r="C1005" s="381"/>
      <c r="D1005" s="365"/>
      <c r="E1005" s="357"/>
      <c r="F1005" s="358"/>
      <c r="G1005" s="368"/>
      <c r="H1005" s="366"/>
      <c r="I1005" s="360"/>
      <c r="J1005" s="360"/>
      <c r="K1005" s="385"/>
      <c r="L1005" s="386"/>
    </row>
    <row r="1006" spans="2:12" s="279" customFormat="1" ht="13.8">
      <c r="B1006" s="404"/>
      <c r="C1006" s="356"/>
      <c r="D1006" s="355"/>
      <c r="E1006" s="379"/>
      <c r="F1006" s="405"/>
      <c r="G1006" s="368"/>
      <c r="H1006" s="374"/>
      <c r="I1006" s="406"/>
      <c r="J1006" s="360"/>
      <c r="K1006" s="385"/>
      <c r="L1006" s="386"/>
    </row>
    <row r="1007" spans="2:12" s="279" customFormat="1" ht="13.8">
      <c r="B1007" s="404"/>
      <c r="C1007" s="356"/>
      <c r="D1007" s="355"/>
      <c r="E1007" s="379"/>
      <c r="F1007" s="405"/>
      <c r="G1007" s="368"/>
      <c r="H1007" s="374"/>
      <c r="I1007" s="406"/>
      <c r="J1007" s="360"/>
      <c r="K1007" s="385"/>
      <c r="L1007" s="386"/>
    </row>
    <row r="1008" spans="2:12" s="279" customFormat="1" ht="13.8">
      <c r="B1008" s="404"/>
      <c r="C1008" s="356"/>
      <c r="D1008" s="355"/>
      <c r="E1008" s="379"/>
      <c r="F1008" s="405"/>
      <c r="G1008" s="368"/>
      <c r="H1008" s="374"/>
      <c r="I1008" s="406"/>
      <c r="J1008" s="360"/>
      <c r="K1008" s="385"/>
      <c r="L1008" s="386"/>
    </row>
    <row r="1009" spans="2:12" s="279" customFormat="1" ht="13.8">
      <c r="B1009" s="404"/>
      <c r="C1009" s="356"/>
      <c r="D1009" s="355"/>
      <c r="E1009" s="379"/>
      <c r="F1009" s="405"/>
      <c r="G1009" s="368"/>
      <c r="H1009" s="374"/>
      <c r="I1009" s="406"/>
      <c r="J1009" s="360"/>
      <c r="K1009" s="385"/>
      <c r="L1009" s="386"/>
    </row>
    <row r="1010" spans="2:12" s="279" customFormat="1" ht="13.8">
      <c r="B1010" s="404"/>
      <c r="C1010" s="356"/>
      <c r="D1010" s="355"/>
      <c r="E1010" s="379"/>
      <c r="F1010" s="405"/>
      <c r="G1010" s="368"/>
      <c r="H1010" s="374"/>
      <c r="I1010" s="406"/>
      <c r="J1010" s="406"/>
      <c r="K1010" s="385"/>
      <c r="L1010" s="386"/>
    </row>
    <row r="1011" spans="2:12" s="279" customFormat="1" ht="13.8">
      <c r="B1011" s="404"/>
      <c r="C1011" s="356"/>
      <c r="D1011" s="355"/>
      <c r="E1011" s="379"/>
      <c r="F1011" s="405"/>
      <c r="G1011" s="368"/>
      <c r="H1011" s="374"/>
      <c r="I1011" s="406"/>
      <c r="J1011" s="406"/>
      <c r="K1011" s="385"/>
      <c r="L1011" s="386"/>
    </row>
    <row r="1012" spans="2:12" s="279" customFormat="1" ht="13.8">
      <c r="B1012" s="404"/>
      <c r="C1012" s="356"/>
      <c r="D1012" s="355"/>
      <c r="E1012" s="379"/>
      <c r="F1012" s="405"/>
      <c r="G1012" s="368"/>
      <c r="H1012" s="374"/>
      <c r="I1012" s="406"/>
      <c r="J1012" s="406"/>
      <c r="K1012" s="385"/>
      <c r="L1012" s="386"/>
    </row>
    <row r="1013" spans="2:12" s="279" customFormat="1" ht="13.8">
      <c r="B1013" s="404"/>
      <c r="C1013" s="356"/>
      <c r="D1013" s="355"/>
      <c r="E1013" s="379"/>
      <c r="F1013" s="405"/>
      <c r="G1013" s="368"/>
      <c r="H1013" s="374"/>
      <c r="I1013" s="406"/>
      <c r="J1013" s="360"/>
      <c r="K1013" s="385"/>
      <c r="L1013" s="386"/>
    </row>
    <row r="1014" spans="2:12" s="279" customFormat="1" ht="13.8">
      <c r="B1014" s="404"/>
      <c r="C1014" s="356"/>
      <c r="D1014" s="355"/>
      <c r="E1014" s="379"/>
      <c r="F1014" s="405"/>
      <c r="G1014" s="368"/>
      <c r="H1014" s="374"/>
      <c r="I1014" s="406"/>
      <c r="J1014" s="406"/>
      <c r="K1014" s="385"/>
      <c r="L1014" s="386"/>
    </row>
    <row r="1015" spans="2:12" s="279" customFormat="1" ht="13.8">
      <c r="B1015" s="404"/>
      <c r="C1015" s="356"/>
      <c r="D1015" s="355"/>
      <c r="E1015" s="379"/>
      <c r="F1015" s="405"/>
      <c r="G1015" s="368"/>
      <c r="H1015" s="374"/>
      <c r="I1015" s="406"/>
      <c r="J1015" s="360"/>
      <c r="K1015" s="385"/>
      <c r="L1015" s="386"/>
    </row>
    <row r="1016" spans="2:12" s="279" customFormat="1" ht="13.8">
      <c r="B1016" s="404"/>
      <c r="C1016" s="356"/>
      <c r="D1016" s="355"/>
      <c r="E1016" s="379"/>
      <c r="F1016" s="405"/>
      <c r="G1016" s="368"/>
      <c r="H1016" s="374"/>
      <c r="I1016" s="406"/>
      <c r="J1016" s="360"/>
      <c r="K1016" s="385"/>
      <c r="L1016" s="386"/>
    </row>
    <row r="1017" spans="2:12" s="279" customFormat="1" ht="13.8">
      <c r="B1017" s="404"/>
      <c r="C1017" s="356"/>
      <c r="D1017" s="355"/>
      <c r="E1017" s="379"/>
      <c r="F1017" s="405"/>
      <c r="G1017" s="368"/>
      <c r="H1017" s="374"/>
      <c r="I1017" s="406"/>
      <c r="J1017" s="406"/>
      <c r="K1017" s="385"/>
      <c r="L1017" s="386"/>
    </row>
    <row r="1018" spans="2:12" s="279" customFormat="1" ht="13.8">
      <c r="B1018" s="404"/>
      <c r="C1018" s="356"/>
      <c r="D1018" s="355"/>
      <c r="E1018" s="379"/>
      <c r="F1018" s="405"/>
      <c r="G1018" s="368"/>
      <c r="H1018" s="374"/>
      <c r="I1018" s="406"/>
      <c r="J1018" s="406"/>
      <c r="K1018" s="385"/>
      <c r="L1018" s="386"/>
    </row>
    <row r="1019" spans="2:12" s="279" customFormat="1" ht="13.8">
      <c r="B1019" s="404"/>
      <c r="C1019" s="356"/>
      <c r="D1019" s="355"/>
      <c r="E1019" s="379"/>
      <c r="F1019" s="405"/>
      <c r="G1019" s="368"/>
      <c r="H1019" s="374"/>
      <c r="I1019" s="406"/>
      <c r="J1019" s="406"/>
      <c r="K1019" s="385"/>
      <c r="L1019" s="386"/>
    </row>
    <row r="1020" spans="2:12" s="279" customFormat="1" ht="13.8">
      <c r="B1020" s="404"/>
      <c r="C1020" s="364"/>
      <c r="D1020" s="355"/>
      <c r="E1020" s="357"/>
      <c r="F1020" s="405"/>
      <c r="G1020" s="368"/>
      <c r="H1020" s="374"/>
      <c r="I1020" s="406"/>
      <c r="J1020" s="406"/>
      <c r="K1020" s="385"/>
      <c r="L1020" s="386"/>
    </row>
    <row r="1021" spans="2:12" s="279" customFormat="1" ht="13.8">
      <c r="B1021" s="404"/>
      <c r="C1021" s="364"/>
      <c r="D1021" s="355"/>
      <c r="E1021" s="357"/>
      <c r="F1021" s="405"/>
      <c r="G1021" s="368"/>
      <c r="H1021" s="374"/>
      <c r="I1021" s="406"/>
      <c r="J1021" s="406"/>
      <c r="K1021" s="385"/>
      <c r="L1021" s="386"/>
    </row>
    <row r="1022" spans="2:12" s="279" customFormat="1" ht="13.8">
      <c r="B1022" s="404"/>
      <c r="C1022" s="356"/>
      <c r="D1022" s="355"/>
      <c r="E1022" s="357"/>
      <c r="F1022" s="405"/>
      <c r="G1022" s="368"/>
      <c r="H1022" s="374"/>
      <c r="I1022" s="406"/>
      <c r="J1022" s="406"/>
      <c r="K1022" s="385"/>
      <c r="L1022" s="386"/>
    </row>
    <row r="1023" spans="2:12" s="279" customFormat="1" ht="13.8">
      <c r="B1023" s="407"/>
      <c r="C1023" s="408"/>
      <c r="D1023" s="409"/>
      <c r="E1023" s="410"/>
      <c r="F1023" s="411"/>
      <c r="G1023" s="368"/>
      <c r="H1023" s="412"/>
      <c r="I1023" s="406"/>
      <c r="J1023" s="360"/>
      <c r="K1023" s="385"/>
      <c r="L1023" s="386"/>
    </row>
    <row r="1024" spans="2:12" s="279" customFormat="1" ht="13.8">
      <c r="B1024" s="413"/>
      <c r="C1024" s="414"/>
      <c r="D1024" s="409"/>
      <c r="E1024" s="410"/>
      <c r="F1024" s="411"/>
      <c r="G1024" s="368"/>
      <c r="H1024" s="412"/>
      <c r="I1024" s="406"/>
      <c r="J1024" s="360"/>
      <c r="K1024" s="385"/>
      <c r="L1024" s="386"/>
    </row>
    <row r="1025" spans="2:12" s="279" customFormat="1" ht="13.8">
      <c r="B1025" s="413"/>
      <c r="C1025" s="414"/>
      <c r="D1025" s="409"/>
      <c r="E1025" s="415"/>
      <c r="F1025" s="411"/>
      <c r="G1025" s="368"/>
      <c r="H1025" s="412"/>
      <c r="I1025" s="406"/>
      <c r="J1025" s="360"/>
      <c r="K1025" s="385"/>
      <c r="L1025" s="386"/>
    </row>
    <row r="1026" spans="2:12" s="279" customFormat="1" ht="13.8">
      <c r="B1026" s="416"/>
      <c r="C1026" s="417"/>
      <c r="D1026" s="409"/>
      <c r="E1026" s="415"/>
      <c r="F1026" s="411"/>
      <c r="G1026" s="368"/>
      <c r="H1026" s="412"/>
      <c r="I1026" s="406"/>
      <c r="J1026" s="360"/>
      <c r="K1026" s="385"/>
      <c r="L1026" s="386"/>
    </row>
    <row r="1027" spans="2:12" s="279" customFormat="1" ht="13.8">
      <c r="B1027" s="416"/>
      <c r="C1027" s="417"/>
      <c r="D1027" s="409"/>
      <c r="E1027" s="415"/>
      <c r="F1027" s="411"/>
      <c r="G1027" s="368"/>
      <c r="H1027" s="412"/>
      <c r="I1027" s="406"/>
      <c r="J1027" s="360"/>
      <c r="K1027" s="385"/>
      <c r="L1027" s="386"/>
    </row>
    <row r="1028" spans="2:12" s="279" customFormat="1" ht="13.8">
      <c r="B1028" s="416"/>
      <c r="C1028" s="417"/>
      <c r="D1028" s="409"/>
      <c r="E1028" s="415"/>
      <c r="F1028" s="411"/>
      <c r="G1028" s="368"/>
      <c r="H1028" s="412"/>
      <c r="I1028" s="406"/>
      <c r="J1028" s="360"/>
      <c r="K1028" s="385"/>
      <c r="L1028" s="386"/>
    </row>
    <row r="1029" spans="2:12" s="279" customFormat="1" ht="13.8">
      <c r="B1029" s="416"/>
      <c r="C1029" s="417"/>
      <c r="D1029" s="409"/>
      <c r="E1029" s="415"/>
      <c r="F1029" s="411"/>
      <c r="G1029" s="368"/>
      <c r="H1029" s="412"/>
      <c r="I1029" s="406"/>
      <c r="J1029" s="406"/>
      <c r="K1029" s="385"/>
      <c r="L1029" s="386"/>
    </row>
    <row r="1030" spans="2:12" s="279" customFormat="1" ht="13.8">
      <c r="B1030" s="413"/>
      <c r="C1030" s="417"/>
      <c r="D1030" s="409"/>
      <c r="E1030" s="415"/>
      <c r="F1030" s="411"/>
      <c r="G1030" s="368"/>
      <c r="H1030" s="412"/>
      <c r="I1030" s="406"/>
      <c r="J1030" s="360"/>
      <c r="K1030" s="385"/>
      <c r="L1030" s="386"/>
    </row>
    <row r="1031" spans="2:12" s="279" customFormat="1" ht="13.8">
      <c r="B1031" s="413"/>
      <c r="C1031" s="417"/>
      <c r="D1031" s="409"/>
      <c r="E1031" s="415"/>
      <c r="F1031" s="411"/>
      <c r="G1031" s="368"/>
      <c r="H1031" s="412"/>
      <c r="I1031" s="406"/>
      <c r="J1031" s="360"/>
      <c r="K1031" s="385"/>
      <c r="L1031" s="386"/>
    </row>
    <row r="1032" spans="2:12" s="279" customFormat="1" ht="13.8">
      <c r="B1032" s="413"/>
      <c r="C1032" s="417"/>
      <c r="D1032" s="409"/>
      <c r="E1032" s="415"/>
      <c r="F1032" s="411"/>
      <c r="G1032" s="368"/>
      <c r="H1032" s="412"/>
      <c r="I1032" s="406"/>
      <c r="J1032" s="360"/>
      <c r="K1032" s="385"/>
      <c r="L1032" s="386"/>
    </row>
    <row r="1033" spans="2:12" s="279" customFormat="1" ht="13.8">
      <c r="B1033" s="413"/>
      <c r="C1033" s="417"/>
      <c r="D1033" s="409"/>
      <c r="E1033" s="415"/>
      <c r="F1033" s="411"/>
      <c r="G1033" s="368"/>
      <c r="H1033" s="412"/>
      <c r="I1033" s="406"/>
      <c r="J1033" s="360"/>
      <c r="K1033" s="385"/>
      <c r="L1033" s="386"/>
    </row>
    <row r="1034" spans="2:12" s="279" customFormat="1" ht="13.8">
      <c r="B1034" s="413"/>
      <c r="C1034" s="417"/>
      <c r="D1034" s="409"/>
      <c r="E1034" s="415"/>
      <c r="F1034" s="411"/>
      <c r="G1034" s="368"/>
      <c r="H1034" s="412"/>
      <c r="I1034" s="406"/>
      <c r="J1034" s="360"/>
      <c r="K1034" s="385"/>
      <c r="L1034" s="386"/>
    </row>
    <row r="1035" spans="2:12" s="279" customFormat="1" ht="13.8">
      <c r="B1035" s="413"/>
      <c r="C1035" s="417"/>
      <c r="D1035" s="409"/>
      <c r="E1035" s="415"/>
      <c r="F1035" s="411"/>
      <c r="G1035" s="368"/>
      <c r="H1035" s="412"/>
      <c r="I1035" s="406"/>
      <c r="J1035" s="360"/>
      <c r="K1035" s="385"/>
      <c r="L1035" s="386"/>
    </row>
    <row r="1036" spans="2:12" s="279" customFormat="1" ht="13.8">
      <c r="B1036" s="409"/>
      <c r="C1036" s="417"/>
      <c r="D1036" s="409"/>
      <c r="E1036" s="415"/>
      <c r="F1036" s="411"/>
      <c r="G1036" s="368"/>
      <c r="H1036" s="412"/>
      <c r="I1036" s="406"/>
      <c r="J1036" s="360"/>
      <c r="K1036" s="385"/>
      <c r="L1036" s="386"/>
    </row>
    <row r="1037" spans="2:12" s="279" customFormat="1" ht="13.8">
      <c r="B1037" s="418"/>
      <c r="C1037" s="417"/>
      <c r="D1037" s="409"/>
      <c r="E1037" s="415"/>
      <c r="F1037" s="411"/>
      <c r="G1037" s="368"/>
      <c r="H1037" s="412"/>
      <c r="I1037" s="406"/>
      <c r="J1037" s="360"/>
      <c r="K1037" s="385"/>
      <c r="L1037" s="386"/>
    </row>
    <row r="1038" spans="2:12" s="279" customFormat="1" ht="13.8">
      <c r="B1038" s="418"/>
      <c r="C1038" s="417"/>
      <c r="D1038" s="409"/>
      <c r="E1038" s="415"/>
      <c r="F1038" s="411"/>
      <c r="G1038" s="368"/>
      <c r="H1038" s="412"/>
      <c r="I1038" s="406"/>
      <c r="J1038" s="360"/>
      <c r="K1038" s="385"/>
      <c r="L1038" s="386"/>
    </row>
    <row r="1039" spans="2:12" s="279" customFormat="1" ht="13.8">
      <c r="B1039" s="418"/>
      <c r="C1039" s="417"/>
      <c r="D1039" s="409"/>
      <c r="E1039" s="415"/>
      <c r="F1039" s="411"/>
      <c r="G1039" s="368"/>
      <c r="H1039" s="412"/>
      <c r="I1039" s="406"/>
      <c r="J1039" s="360"/>
      <c r="K1039" s="385"/>
      <c r="L1039" s="386"/>
    </row>
    <row r="1040" spans="2:12" s="279" customFormat="1" ht="13.8">
      <c r="B1040" s="418"/>
      <c r="C1040" s="417"/>
      <c r="D1040" s="409"/>
      <c r="E1040" s="415"/>
      <c r="F1040" s="411"/>
      <c r="G1040" s="368"/>
      <c r="H1040" s="412"/>
      <c r="I1040" s="406"/>
      <c r="J1040" s="406"/>
      <c r="K1040" s="385"/>
      <c r="L1040" s="386"/>
    </row>
    <row r="1041" spans="2:12" s="279" customFormat="1" ht="13.8">
      <c r="B1041" s="409"/>
      <c r="C1041" s="414"/>
      <c r="D1041" s="409"/>
      <c r="E1041" s="415"/>
      <c r="F1041" s="411"/>
      <c r="G1041" s="368"/>
      <c r="H1041" s="412"/>
      <c r="I1041" s="406"/>
      <c r="J1041" s="360"/>
      <c r="K1041" s="385"/>
      <c r="L1041" s="386"/>
    </row>
    <row r="1042" spans="2:12" s="279" customFormat="1" ht="13.8">
      <c r="B1042" s="409"/>
      <c r="C1042" s="417"/>
      <c r="D1042" s="409"/>
      <c r="E1042" s="415"/>
      <c r="F1042" s="411"/>
      <c r="G1042" s="368"/>
      <c r="H1042" s="412"/>
      <c r="I1042" s="406"/>
      <c r="J1042" s="360"/>
      <c r="K1042" s="385"/>
      <c r="L1042" s="386"/>
    </row>
    <row r="1043" spans="2:12" s="279" customFormat="1" ht="13.8">
      <c r="B1043" s="409"/>
      <c r="C1043" s="417"/>
      <c r="D1043" s="409"/>
      <c r="E1043" s="415"/>
      <c r="F1043" s="411"/>
      <c r="G1043" s="368"/>
      <c r="H1043" s="412"/>
      <c r="I1043" s="406"/>
      <c r="J1043" s="360"/>
      <c r="K1043" s="385"/>
      <c r="L1043" s="386"/>
    </row>
    <row r="1044" spans="2:12" s="279" customFormat="1" ht="13.8">
      <c r="B1044" s="409"/>
      <c r="C1044" s="417"/>
      <c r="D1044" s="409"/>
      <c r="E1044" s="415"/>
      <c r="F1044" s="411"/>
      <c r="G1044" s="368"/>
      <c r="H1044" s="412"/>
      <c r="I1044" s="406"/>
      <c r="J1044" s="360"/>
      <c r="K1044" s="385"/>
      <c r="L1044" s="386"/>
    </row>
    <row r="1045" spans="2:12" s="279" customFormat="1" ht="13.8">
      <c r="B1045" s="409"/>
      <c r="C1045" s="417"/>
      <c r="D1045" s="409"/>
      <c r="E1045" s="415"/>
      <c r="F1045" s="411"/>
      <c r="G1045" s="368"/>
      <c r="H1045" s="412"/>
      <c r="I1045" s="406"/>
      <c r="J1045" s="406"/>
      <c r="K1045" s="385"/>
      <c r="L1045" s="386"/>
    </row>
    <row r="1046" spans="2:12" s="279" customFormat="1" ht="13.8">
      <c r="B1046" s="409"/>
      <c r="C1046" s="417"/>
      <c r="D1046" s="409"/>
      <c r="E1046" s="415"/>
      <c r="F1046" s="411"/>
      <c r="G1046" s="368"/>
      <c r="H1046" s="412"/>
      <c r="I1046" s="406"/>
      <c r="J1046" s="360"/>
      <c r="K1046" s="385"/>
      <c r="L1046" s="386"/>
    </row>
    <row r="1047" spans="2:12" s="279" customFormat="1" ht="13.8">
      <c r="B1047" s="418"/>
      <c r="C1047" s="417"/>
      <c r="D1047" s="409"/>
      <c r="E1047" s="415"/>
      <c r="F1047" s="411"/>
      <c r="G1047" s="368"/>
      <c r="H1047" s="412"/>
      <c r="I1047" s="406"/>
      <c r="J1047" s="360"/>
      <c r="K1047" s="385"/>
      <c r="L1047" s="386"/>
    </row>
    <row r="1048" spans="2:12" s="279" customFormat="1" ht="13.8">
      <c r="B1048" s="418"/>
      <c r="C1048" s="417"/>
      <c r="D1048" s="409"/>
      <c r="E1048" s="415"/>
      <c r="F1048" s="411"/>
      <c r="G1048" s="368"/>
      <c r="H1048" s="412"/>
      <c r="I1048" s="406"/>
      <c r="J1048" s="360"/>
      <c r="K1048" s="385"/>
      <c r="L1048" s="386"/>
    </row>
    <row r="1049" spans="2:12" s="279" customFormat="1" ht="13.8">
      <c r="B1049" s="418"/>
      <c r="C1049" s="417"/>
      <c r="D1049" s="409"/>
      <c r="E1049" s="415"/>
      <c r="F1049" s="411"/>
      <c r="G1049" s="368"/>
      <c r="H1049" s="412"/>
      <c r="I1049" s="406"/>
      <c r="J1049" s="360"/>
      <c r="K1049" s="385"/>
      <c r="L1049" s="386"/>
    </row>
    <row r="1050" spans="2:12" s="279" customFormat="1" ht="13.8">
      <c r="B1050" s="418"/>
      <c r="C1050" s="417"/>
      <c r="D1050" s="409"/>
      <c r="E1050" s="415"/>
      <c r="F1050" s="411"/>
      <c r="G1050" s="368"/>
      <c r="H1050" s="412"/>
      <c r="I1050" s="406"/>
      <c r="J1050" s="406"/>
      <c r="K1050" s="385"/>
      <c r="L1050" s="386"/>
    </row>
    <row r="1051" spans="2:12" s="279" customFormat="1" ht="13.8">
      <c r="B1051" s="409"/>
      <c r="C1051" s="417"/>
      <c r="D1051" s="409"/>
      <c r="E1051" s="415"/>
      <c r="F1051" s="411"/>
      <c r="G1051" s="368"/>
      <c r="H1051" s="412"/>
      <c r="I1051" s="406"/>
      <c r="J1051" s="360"/>
      <c r="K1051" s="385"/>
      <c r="L1051" s="386"/>
    </row>
    <row r="1052" spans="2:12" s="279" customFormat="1" ht="13.8">
      <c r="B1052" s="418"/>
      <c r="C1052" s="417"/>
      <c r="D1052" s="409"/>
      <c r="E1052" s="415"/>
      <c r="F1052" s="411"/>
      <c r="G1052" s="368"/>
      <c r="H1052" s="412"/>
      <c r="I1052" s="406"/>
      <c r="J1052" s="360"/>
      <c r="K1052" s="385"/>
      <c r="L1052" s="386"/>
    </row>
    <row r="1053" spans="2:12" s="279" customFormat="1" ht="13.8">
      <c r="B1053" s="418"/>
      <c r="C1053" s="417"/>
      <c r="D1053" s="414"/>
      <c r="E1053" s="415"/>
      <c r="F1053" s="411"/>
      <c r="G1053" s="368"/>
      <c r="H1053" s="412"/>
      <c r="I1053" s="406"/>
      <c r="J1053" s="360"/>
      <c r="K1053" s="385"/>
      <c r="L1053" s="386"/>
    </row>
    <row r="1054" spans="2:12" s="279" customFormat="1" ht="13.8">
      <c r="B1054" s="418"/>
      <c r="C1054" s="417"/>
      <c r="D1054" s="414"/>
      <c r="E1054" s="415"/>
      <c r="F1054" s="411"/>
      <c r="G1054" s="368"/>
      <c r="H1054" s="412"/>
      <c r="I1054" s="406"/>
      <c r="J1054" s="360"/>
      <c r="K1054" s="385"/>
      <c r="L1054" s="386"/>
    </row>
    <row r="1055" spans="2:12" s="279" customFormat="1" ht="13.8">
      <c r="B1055" s="418"/>
      <c r="C1055" s="417"/>
      <c r="D1055" s="409"/>
      <c r="E1055" s="415"/>
      <c r="F1055" s="411"/>
      <c r="G1055" s="368"/>
      <c r="H1055" s="412"/>
      <c r="I1055" s="406"/>
      <c r="J1055" s="406"/>
      <c r="K1055" s="385"/>
      <c r="L1055" s="386"/>
    </row>
    <row r="1056" spans="2:12" s="279" customFormat="1" ht="13.8">
      <c r="B1056" s="409"/>
      <c r="C1056" s="417"/>
      <c r="D1056" s="409"/>
      <c r="E1056" s="415"/>
      <c r="F1056" s="411"/>
      <c r="G1056" s="368"/>
      <c r="H1056" s="412"/>
      <c r="I1056" s="406"/>
      <c r="J1056" s="360"/>
      <c r="K1056" s="385"/>
      <c r="L1056" s="386"/>
    </row>
    <row r="1057" spans="2:12" s="279" customFormat="1" ht="13.8">
      <c r="B1057" s="418"/>
      <c r="C1057" s="417"/>
      <c r="D1057" s="409"/>
      <c r="E1057" s="415"/>
      <c r="F1057" s="411"/>
      <c r="G1057" s="368"/>
      <c r="H1057" s="412"/>
      <c r="I1057" s="406"/>
      <c r="J1057" s="360"/>
      <c r="K1057" s="385"/>
      <c r="L1057" s="386"/>
    </row>
    <row r="1058" spans="2:12" s="279" customFormat="1" ht="13.8">
      <c r="B1058" s="418"/>
      <c r="C1058" s="417"/>
      <c r="D1058" s="409"/>
      <c r="E1058" s="415"/>
      <c r="F1058" s="411"/>
      <c r="G1058" s="368"/>
      <c r="H1058" s="412"/>
      <c r="I1058" s="406"/>
      <c r="J1058" s="360"/>
      <c r="K1058" s="385"/>
      <c r="L1058" s="386"/>
    </row>
    <row r="1059" spans="2:12" s="279" customFormat="1" ht="13.8">
      <c r="B1059" s="418"/>
      <c r="C1059" s="417"/>
      <c r="D1059" s="409"/>
      <c r="E1059" s="415"/>
      <c r="F1059" s="411"/>
      <c r="G1059" s="368"/>
      <c r="H1059" s="412"/>
      <c r="I1059" s="406"/>
      <c r="J1059" s="360"/>
      <c r="K1059" s="385"/>
      <c r="L1059" s="386"/>
    </row>
    <row r="1060" spans="2:12" s="279" customFormat="1" ht="13.8">
      <c r="B1060" s="418"/>
      <c r="C1060" s="417"/>
      <c r="D1060" s="409"/>
      <c r="E1060" s="415"/>
      <c r="F1060" s="411"/>
      <c r="G1060" s="368"/>
      <c r="H1060" s="412"/>
      <c r="I1060" s="406"/>
      <c r="J1060" s="406"/>
      <c r="K1060" s="385"/>
      <c r="L1060" s="386"/>
    </row>
    <row r="1061" spans="2:12" s="279" customFormat="1" ht="13.8">
      <c r="B1061" s="409"/>
      <c r="C1061" s="417"/>
      <c r="D1061" s="409"/>
      <c r="E1061" s="415"/>
      <c r="F1061" s="411"/>
      <c r="G1061" s="368"/>
      <c r="H1061" s="412"/>
      <c r="I1061" s="406"/>
      <c r="J1061" s="360"/>
      <c r="K1061" s="385"/>
      <c r="L1061" s="386"/>
    </row>
    <row r="1062" spans="2:12" s="279" customFormat="1" ht="13.8">
      <c r="B1062" s="409"/>
      <c r="C1062" s="417"/>
      <c r="D1062" s="409"/>
      <c r="E1062" s="415"/>
      <c r="F1062" s="411"/>
      <c r="G1062" s="368"/>
      <c r="H1062" s="412"/>
      <c r="I1062" s="406"/>
      <c r="J1062" s="360"/>
      <c r="K1062" s="385"/>
      <c r="L1062" s="386"/>
    </row>
    <row r="1063" spans="2:12" s="279" customFormat="1" ht="13.8">
      <c r="B1063" s="409"/>
      <c r="C1063" s="417"/>
      <c r="D1063" s="409"/>
      <c r="E1063" s="415"/>
      <c r="F1063" s="411"/>
      <c r="G1063" s="368"/>
      <c r="H1063" s="412"/>
      <c r="I1063" s="406"/>
      <c r="J1063" s="360"/>
      <c r="K1063" s="385"/>
      <c r="L1063" s="386"/>
    </row>
    <row r="1064" spans="2:12" s="279" customFormat="1" ht="13.8">
      <c r="B1064" s="409"/>
      <c r="C1064" s="419"/>
      <c r="D1064" s="409"/>
      <c r="E1064" s="410"/>
      <c r="F1064" s="411"/>
      <c r="G1064" s="368"/>
      <c r="H1064" s="412"/>
      <c r="I1064" s="406"/>
      <c r="J1064" s="406"/>
      <c r="K1064" s="385"/>
      <c r="L1064" s="386"/>
    </row>
    <row r="1065" spans="2:12" s="279" customFormat="1" ht="13.8">
      <c r="B1065" s="355"/>
      <c r="C1065" s="362"/>
      <c r="D1065" s="355"/>
      <c r="E1065" s="357"/>
      <c r="F1065" s="405"/>
      <c r="G1065" s="368"/>
      <c r="H1065" s="374"/>
      <c r="I1065" s="406"/>
      <c r="J1065" s="360"/>
      <c r="K1065" s="385"/>
      <c r="L1065" s="386"/>
    </row>
    <row r="1066" spans="2:12" s="279" customFormat="1" ht="13.8">
      <c r="B1066" s="355"/>
      <c r="C1066" s="362"/>
      <c r="D1066" s="355"/>
      <c r="E1066" s="357"/>
      <c r="F1066" s="405"/>
      <c r="G1066" s="368"/>
      <c r="H1066" s="374"/>
      <c r="I1066" s="406"/>
      <c r="J1066" s="360"/>
      <c r="K1066" s="385"/>
      <c r="L1066" s="386"/>
    </row>
    <row r="1067" spans="2:12" s="279" customFormat="1" ht="13.8">
      <c r="B1067" s="404"/>
      <c r="C1067" s="356"/>
      <c r="D1067" s="355"/>
      <c r="E1067" s="420"/>
      <c r="F1067" s="405"/>
      <c r="G1067" s="368"/>
      <c r="H1067" s="374"/>
      <c r="I1067" s="406"/>
      <c r="J1067" s="360"/>
      <c r="K1067" s="385"/>
      <c r="L1067" s="386"/>
    </row>
    <row r="1068" spans="2:12" s="279" customFormat="1" ht="13.8">
      <c r="B1068" s="421"/>
      <c r="C1068" s="422"/>
      <c r="D1068" s="423"/>
      <c r="E1068" s="334"/>
      <c r="F1068" s="424"/>
      <c r="G1068" s="368"/>
      <c r="H1068" s="425"/>
      <c r="I1068" s="426"/>
      <c r="J1068" s="360"/>
      <c r="K1068" s="385"/>
      <c r="L1068" s="386"/>
    </row>
    <row r="1069" spans="2:12" s="279" customFormat="1" ht="13.8">
      <c r="B1069" s="333"/>
      <c r="C1069" s="332"/>
      <c r="D1069" s="333"/>
      <c r="E1069" s="379"/>
      <c r="F1069" s="424"/>
      <c r="G1069" s="368"/>
      <c r="H1069" s="427"/>
      <c r="I1069" s="338"/>
      <c r="J1069" s="360"/>
      <c r="K1069" s="385"/>
      <c r="L1069" s="386"/>
    </row>
    <row r="1070" spans="2:12" s="279" customFormat="1" ht="13.8">
      <c r="B1070" s="333"/>
      <c r="C1070" s="332"/>
      <c r="D1070" s="428"/>
      <c r="E1070" s="379"/>
      <c r="F1070" s="424"/>
      <c r="G1070" s="368"/>
      <c r="H1070" s="429"/>
      <c r="I1070" s="338"/>
      <c r="J1070" s="360"/>
      <c r="K1070" s="385"/>
      <c r="L1070" s="386"/>
    </row>
    <row r="1071" spans="2:12" s="279" customFormat="1" ht="13.8">
      <c r="B1071" s="333"/>
      <c r="C1071" s="332"/>
      <c r="D1071" s="333"/>
      <c r="E1071" s="379"/>
      <c r="F1071" s="424"/>
      <c r="G1071" s="368"/>
      <c r="H1071" s="429"/>
      <c r="I1071" s="338"/>
      <c r="J1071" s="360"/>
      <c r="K1071" s="385"/>
      <c r="L1071" s="386"/>
    </row>
    <row r="1072" spans="2:12" s="279" customFormat="1" ht="13.8">
      <c r="B1072" s="333"/>
      <c r="C1072" s="386"/>
      <c r="D1072" s="430"/>
      <c r="E1072" s="379"/>
      <c r="F1072" s="424"/>
      <c r="G1072" s="368"/>
      <c r="H1072" s="429"/>
      <c r="I1072" s="338"/>
      <c r="J1072" s="360"/>
      <c r="K1072" s="385"/>
      <c r="L1072" s="386"/>
    </row>
    <row r="1073" spans="2:12" s="279" customFormat="1" ht="13.8">
      <c r="B1073" s="333"/>
      <c r="C1073" s="386"/>
      <c r="D1073" s="430"/>
      <c r="E1073" s="379"/>
      <c r="F1073" s="424"/>
      <c r="G1073" s="368"/>
      <c r="H1073" s="429"/>
      <c r="I1073" s="338"/>
      <c r="J1073" s="360"/>
      <c r="K1073" s="385"/>
      <c r="L1073" s="386"/>
    </row>
    <row r="1074" spans="2:12" s="279" customFormat="1" ht="13.8">
      <c r="B1074" s="333"/>
      <c r="C1074" s="386"/>
      <c r="D1074" s="430"/>
      <c r="E1074" s="334"/>
      <c r="F1074" s="424"/>
      <c r="G1074" s="368"/>
      <c r="H1074" s="429"/>
      <c r="I1074" s="338"/>
      <c r="J1074" s="360"/>
      <c r="K1074" s="385"/>
      <c r="L1074" s="386"/>
    </row>
    <row r="1075" spans="2:12" s="279" customFormat="1" ht="13.8">
      <c r="B1075" s="333"/>
      <c r="C1075" s="386"/>
      <c r="D1075" s="430"/>
      <c r="E1075" s="334"/>
      <c r="F1075" s="424"/>
      <c r="G1075" s="368"/>
      <c r="H1075" s="429"/>
      <c r="I1075" s="338"/>
      <c r="J1075" s="360"/>
      <c r="K1075" s="385"/>
      <c r="L1075" s="386"/>
    </row>
    <row r="1076" spans="2:12" s="279" customFormat="1" ht="13.8">
      <c r="B1076" s="333"/>
      <c r="C1076" s="386"/>
      <c r="D1076" s="428"/>
      <c r="E1076" s="334"/>
      <c r="F1076" s="424"/>
      <c r="G1076" s="368"/>
      <c r="H1076" s="429"/>
      <c r="I1076" s="338"/>
      <c r="J1076" s="338"/>
      <c r="K1076" s="385"/>
      <c r="L1076" s="386"/>
    </row>
    <row r="1077" spans="2:12" s="279" customFormat="1" ht="13.8">
      <c r="B1077" s="333"/>
      <c r="C1077" s="386"/>
      <c r="D1077" s="430"/>
      <c r="E1077" s="334"/>
      <c r="F1077" s="424"/>
      <c r="G1077" s="368"/>
      <c r="H1077" s="427"/>
      <c r="I1077" s="338"/>
      <c r="J1077" s="360"/>
      <c r="K1077" s="385"/>
      <c r="L1077" s="386"/>
    </row>
    <row r="1078" spans="2:12" s="279" customFormat="1" ht="13.8">
      <c r="B1078" s="333"/>
      <c r="C1078" s="386"/>
      <c r="D1078" s="430"/>
      <c r="E1078" s="334"/>
      <c r="F1078" s="424"/>
      <c r="G1078" s="368"/>
      <c r="H1078" s="427"/>
      <c r="I1078" s="338"/>
      <c r="J1078" s="360"/>
      <c r="K1078" s="385"/>
      <c r="L1078" s="386"/>
    </row>
    <row r="1079" spans="2:12" s="279" customFormat="1" ht="13.8">
      <c r="B1079" s="333"/>
      <c r="C1079" s="386"/>
      <c r="D1079" s="430"/>
      <c r="E1079" s="334"/>
      <c r="F1079" s="424"/>
      <c r="G1079" s="368"/>
      <c r="H1079" s="427"/>
      <c r="I1079" s="338"/>
      <c r="J1079" s="360"/>
      <c r="K1079" s="385"/>
      <c r="L1079" s="386"/>
    </row>
    <row r="1080" spans="2:12" s="279" customFormat="1" ht="13.8">
      <c r="B1080" s="333"/>
      <c r="C1080" s="386"/>
      <c r="D1080" s="430"/>
      <c r="E1080" s="334"/>
      <c r="F1080" s="424"/>
      <c r="G1080" s="368"/>
      <c r="H1080" s="427"/>
      <c r="I1080" s="338"/>
      <c r="J1080" s="360"/>
      <c r="K1080" s="385"/>
      <c r="L1080" s="386"/>
    </row>
    <row r="1081" spans="2:12" s="279" customFormat="1" ht="13.8">
      <c r="B1081" s="333"/>
      <c r="C1081" s="386"/>
      <c r="D1081" s="430"/>
      <c r="E1081" s="334"/>
      <c r="F1081" s="424"/>
      <c r="G1081" s="368"/>
      <c r="H1081" s="427"/>
      <c r="I1081" s="338"/>
      <c r="J1081" s="360"/>
      <c r="K1081" s="385"/>
      <c r="L1081" s="386"/>
    </row>
    <row r="1082" spans="2:12" s="279" customFormat="1" ht="13.8">
      <c r="B1082" s="333"/>
      <c r="C1082" s="386"/>
      <c r="D1082" s="430"/>
      <c r="E1082" s="334"/>
      <c r="F1082" s="424"/>
      <c r="G1082" s="368"/>
      <c r="H1082" s="431"/>
      <c r="I1082" s="338"/>
      <c r="J1082" s="338"/>
      <c r="K1082" s="385"/>
      <c r="L1082" s="386"/>
    </row>
    <row r="1083" spans="2:12" s="279" customFormat="1" ht="13.8">
      <c r="B1083" s="333"/>
      <c r="C1083" s="341"/>
      <c r="D1083" s="430"/>
      <c r="E1083" s="334"/>
      <c r="F1083" s="424"/>
      <c r="G1083" s="368"/>
      <c r="H1083" s="425"/>
      <c r="I1083" s="338"/>
      <c r="J1083" s="338"/>
      <c r="K1083" s="385"/>
      <c r="L1083" s="386"/>
    </row>
    <row r="1084" spans="2:12" s="279" customFormat="1" ht="13.8">
      <c r="B1084" s="333"/>
      <c r="C1084" s="432"/>
      <c r="D1084" s="430"/>
      <c r="E1084" s="334"/>
      <c r="F1084" s="424"/>
      <c r="G1084" s="368"/>
      <c r="H1084" s="431"/>
      <c r="I1084" s="338"/>
      <c r="J1084" s="360"/>
      <c r="K1084" s="385"/>
      <c r="L1084" s="386"/>
    </row>
    <row r="1085" spans="2:12" s="279" customFormat="1" ht="13.8">
      <c r="B1085" s="333"/>
      <c r="C1085" s="345"/>
      <c r="D1085" s="340"/>
      <c r="E1085" s="334"/>
      <c r="F1085" s="424"/>
      <c r="G1085" s="368"/>
      <c r="H1085" s="431"/>
      <c r="I1085" s="338"/>
      <c r="J1085" s="360"/>
      <c r="K1085" s="385"/>
      <c r="L1085" s="386"/>
    </row>
    <row r="1086" spans="2:12" s="279" customFormat="1" ht="13.8">
      <c r="B1086" s="333"/>
      <c r="C1086" s="345"/>
      <c r="D1086" s="340"/>
      <c r="E1086" s="334"/>
      <c r="F1086" s="424"/>
      <c r="G1086" s="368"/>
      <c r="H1086" s="431"/>
      <c r="I1086" s="338"/>
      <c r="J1086" s="360"/>
      <c r="K1086" s="385"/>
      <c r="L1086" s="386"/>
    </row>
    <row r="1087" spans="2:12" s="279" customFormat="1" ht="13.8">
      <c r="B1087" s="333"/>
      <c r="C1087" s="341"/>
      <c r="D1087" s="430"/>
      <c r="E1087" s="334"/>
      <c r="F1087" s="424"/>
      <c r="G1087" s="368"/>
      <c r="H1087" s="431"/>
      <c r="I1087" s="338"/>
      <c r="J1087" s="360"/>
      <c r="K1087" s="385"/>
      <c r="L1087" s="386"/>
    </row>
    <row r="1088" spans="2:12" s="279" customFormat="1" ht="13.8">
      <c r="B1088" s="333"/>
      <c r="C1088" s="341"/>
      <c r="D1088" s="430"/>
      <c r="E1088" s="334"/>
      <c r="F1088" s="424"/>
      <c r="G1088" s="368"/>
      <c r="H1088" s="431"/>
      <c r="I1088" s="338"/>
      <c r="J1088" s="360"/>
      <c r="K1088" s="385"/>
      <c r="L1088" s="386"/>
    </row>
    <row r="1089" spans="2:12" s="279" customFormat="1" ht="13.8">
      <c r="B1089" s="333"/>
      <c r="C1089" s="433"/>
      <c r="D1089" s="434"/>
      <c r="E1089" s="435"/>
      <c r="F1089" s="424"/>
      <c r="G1089" s="368"/>
      <c r="H1089" s="436"/>
      <c r="I1089" s="437"/>
      <c r="J1089" s="360"/>
      <c r="K1089" s="385"/>
      <c r="L1089" s="386"/>
    </row>
    <row r="1090" spans="2:12" s="279" customFormat="1" ht="13.8">
      <c r="B1090" s="333"/>
      <c r="C1090" s="433"/>
      <c r="D1090" s="434"/>
      <c r="E1090" s="438"/>
      <c r="F1090" s="424"/>
      <c r="G1090" s="368"/>
      <c r="H1090" s="436"/>
      <c r="I1090" s="437"/>
      <c r="J1090" s="360"/>
      <c r="K1090" s="385"/>
      <c r="L1090" s="386"/>
    </row>
    <row r="1091" spans="2:12" s="279" customFormat="1" ht="13.8">
      <c r="B1091" s="333"/>
      <c r="C1091" s="439"/>
      <c r="D1091" s="440"/>
      <c r="E1091" s="438"/>
      <c r="F1091" s="424"/>
      <c r="G1091" s="368"/>
      <c r="H1091" s="427"/>
      <c r="I1091" s="437"/>
      <c r="J1091" s="360"/>
      <c r="K1091" s="385"/>
      <c r="L1091" s="386"/>
    </row>
    <row r="1092" spans="2:12" s="279" customFormat="1" ht="13.8">
      <c r="B1092" s="333"/>
      <c r="C1092" s="439"/>
      <c r="D1092" s="440"/>
      <c r="E1092" s="438"/>
      <c r="F1092" s="424"/>
      <c r="G1092" s="368"/>
      <c r="H1092" s="427"/>
      <c r="I1092" s="437"/>
      <c r="J1092" s="360"/>
      <c r="K1092" s="385"/>
      <c r="L1092" s="386"/>
    </row>
    <row r="1093" spans="2:12" s="279" customFormat="1" ht="13.8">
      <c r="B1093" s="333"/>
      <c r="C1093" s="433"/>
      <c r="D1093" s="434"/>
      <c r="E1093" s="435"/>
      <c r="F1093" s="424"/>
      <c r="G1093" s="368"/>
      <c r="H1093" s="427"/>
      <c r="I1093" s="437"/>
      <c r="J1093" s="360"/>
      <c r="K1093" s="385"/>
      <c r="L1093" s="386"/>
    </row>
    <row r="1094" spans="2:12" s="279" customFormat="1" ht="13.8">
      <c r="B1094" s="333"/>
      <c r="C1094" s="433"/>
      <c r="D1094" s="441"/>
      <c r="E1094" s="438"/>
      <c r="F1094" s="424"/>
      <c r="G1094" s="368"/>
      <c r="H1094" s="427"/>
      <c r="I1094" s="437"/>
      <c r="J1094" s="360"/>
      <c r="K1094" s="385"/>
      <c r="L1094" s="386"/>
    </row>
    <row r="1095" spans="2:12" s="279" customFormat="1" ht="13.8">
      <c r="B1095" s="333"/>
      <c r="C1095" s="433"/>
      <c r="D1095" s="441"/>
      <c r="E1095" s="438"/>
      <c r="F1095" s="424"/>
      <c r="G1095" s="368"/>
      <c r="H1095" s="427"/>
      <c r="I1095" s="437"/>
      <c r="J1095" s="360"/>
      <c r="K1095" s="385"/>
      <c r="L1095" s="386"/>
    </row>
    <row r="1096" spans="2:12" s="279" customFormat="1" ht="13.8">
      <c r="B1096" s="333"/>
      <c r="C1096" s="433"/>
      <c r="D1096" s="441"/>
      <c r="E1096" s="438"/>
      <c r="F1096" s="424"/>
      <c r="G1096" s="368"/>
      <c r="H1096" s="427"/>
      <c r="I1096" s="437"/>
      <c r="J1096" s="360"/>
      <c r="K1096" s="385"/>
      <c r="L1096" s="386"/>
    </row>
    <row r="1097" spans="2:12" s="279" customFormat="1" ht="13.8">
      <c r="B1097" s="333"/>
      <c r="C1097" s="433"/>
      <c r="D1097" s="441"/>
      <c r="E1097" s="438"/>
      <c r="F1097" s="424"/>
      <c r="G1097" s="368"/>
      <c r="H1097" s="427"/>
      <c r="I1097" s="437"/>
      <c r="J1097" s="360"/>
      <c r="K1097" s="385"/>
      <c r="L1097" s="386"/>
    </row>
    <row r="1098" spans="2:12" s="279" customFormat="1" ht="13.8">
      <c r="B1098" s="333"/>
      <c r="C1098" s="433"/>
      <c r="D1098" s="442"/>
      <c r="E1098" s="443"/>
      <c r="F1098" s="424"/>
      <c r="G1098" s="368"/>
      <c r="H1098" s="444"/>
      <c r="I1098" s="437"/>
      <c r="J1098" s="360"/>
      <c r="K1098" s="385"/>
      <c r="L1098" s="386"/>
    </row>
    <row r="1099" spans="2:12" s="279" customFormat="1" ht="13.8">
      <c r="B1099" s="333"/>
      <c r="C1099" s="445"/>
      <c r="D1099" s="442"/>
      <c r="E1099" s="443"/>
      <c r="F1099" s="424"/>
      <c r="G1099" s="368"/>
      <c r="H1099" s="444"/>
      <c r="I1099" s="437"/>
      <c r="J1099" s="360"/>
      <c r="K1099" s="385"/>
      <c r="L1099" s="386"/>
    </row>
    <row r="1100" spans="2:12" s="279" customFormat="1" ht="13.8">
      <c r="B1100" s="333"/>
      <c r="C1100" s="345"/>
      <c r="D1100" s="430"/>
      <c r="E1100" s="334"/>
      <c r="F1100" s="424"/>
      <c r="G1100" s="368"/>
      <c r="H1100" s="431"/>
      <c r="I1100" s="338"/>
      <c r="J1100" s="360"/>
      <c r="K1100" s="385"/>
      <c r="L1100" s="386"/>
    </row>
    <row r="1101" spans="2:12" s="279" customFormat="1" ht="13.8">
      <c r="B1101" s="333"/>
      <c r="C1101" s="345"/>
      <c r="D1101" s="430"/>
      <c r="E1101" s="334"/>
      <c r="F1101" s="424"/>
      <c r="G1101" s="368"/>
      <c r="H1101" s="431"/>
      <c r="I1101" s="338"/>
      <c r="J1101" s="360"/>
      <c r="K1101" s="385"/>
      <c r="L1101" s="386"/>
    </row>
    <row r="1102" spans="2:12" s="279" customFormat="1" ht="13.8">
      <c r="B1102" s="333"/>
      <c r="C1102" s="433"/>
      <c r="D1102" s="446"/>
      <c r="E1102" s="443"/>
      <c r="F1102" s="424"/>
      <c r="G1102" s="368"/>
      <c r="H1102" s="444"/>
      <c r="I1102" s="437"/>
      <c r="J1102" s="437"/>
      <c r="K1102" s="385"/>
      <c r="L1102" s="386"/>
    </row>
    <row r="1103" spans="2:12" s="279" customFormat="1" ht="13.8">
      <c r="B1103" s="333"/>
      <c r="C1103" s="341"/>
      <c r="D1103" s="430"/>
      <c r="E1103" s="443"/>
      <c r="F1103" s="424"/>
      <c r="G1103" s="368"/>
      <c r="H1103" s="431"/>
      <c r="I1103" s="338"/>
      <c r="J1103" s="338"/>
      <c r="K1103" s="385"/>
      <c r="L1103" s="386"/>
    </row>
    <row r="1104" spans="2:12" s="279" customFormat="1" ht="13.8">
      <c r="B1104" s="333"/>
      <c r="C1104" s="433"/>
      <c r="D1104" s="442"/>
      <c r="E1104" s="443"/>
      <c r="F1104" s="424"/>
      <c r="G1104" s="368"/>
      <c r="H1104" s="444"/>
      <c r="I1104" s="437"/>
      <c r="J1104" s="437"/>
      <c r="K1104" s="385"/>
      <c r="L1104" s="386"/>
    </row>
    <row r="1105" spans="2:12" s="279" customFormat="1" ht="13.8">
      <c r="B1105" s="333"/>
      <c r="C1105" s="341"/>
      <c r="D1105" s="430"/>
      <c r="E1105" s="334"/>
      <c r="F1105" s="424"/>
      <c r="G1105" s="368"/>
      <c r="H1105" s="425"/>
      <c r="I1105" s="338"/>
      <c r="J1105" s="338"/>
      <c r="K1105" s="385"/>
      <c r="L1105" s="386"/>
    </row>
    <row r="1106" spans="2:12" s="279" customFormat="1" ht="13.8">
      <c r="B1106" s="333"/>
      <c r="C1106" s="447"/>
      <c r="D1106" s="344"/>
      <c r="E1106" s="334"/>
      <c r="F1106" s="424"/>
      <c r="G1106" s="368"/>
      <c r="H1106" s="425"/>
      <c r="I1106" s="338"/>
      <c r="J1106" s="338"/>
      <c r="K1106" s="385"/>
      <c r="L1106" s="386"/>
    </row>
    <row r="1107" spans="2:12" s="279" customFormat="1" ht="13.8">
      <c r="B1107" s="333"/>
      <c r="C1107" s="364"/>
      <c r="D1107" s="423"/>
      <c r="E1107" s="334"/>
      <c r="F1107" s="424"/>
      <c r="G1107" s="368"/>
      <c r="H1107" s="425"/>
      <c r="I1107" s="338"/>
      <c r="J1107" s="338"/>
      <c r="K1107" s="385"/>
      <c r="L1107" s="386"/>
    </row>
    <row r="1108" spans="2:12" s="279" customFormat="1" ht="13.8">
      <c r="B1108" s="333"/>
      <c r="C1108" s="433"/>
      <c r="D1108" s="442"/>
      <c r="E1108" s="443"/>
      <c r="F1108" s="424"/>
      <c r="G1108" s="368"/>
      <c r="H1108" s="444"/>
      <c r="I1108" s="338"/>
      <c r="J1108" s="360"/>
      <c r="K1108" s="385"/>
      <c r="L1108" s="386"/>
    </row>
    <row r="1109" spans="2:12" s="279" customFormat="1" ht="13.8">
      <c r="B1109" s="333"/>
      <c r="C1109" s="445"/>
      <c r="D1109" s="442"/>
      <c r="E1109" s="443"/>
      <c r="F1109" s="424"/>
      <c r="G1109" s="368"/>
      <c r="H1109" s="444"/>
      <c r="I1109" s="338"/>
      <c r="J1109" s="338"/>
      <c r="K1109" s="385"/>
      <c r="L1109" s="386"/>
    </row>
    <row r="1110" spans="2:12" s="279" customFormat="1" ht="13.8">
      <c r="B1110" s="333"/>
      <c r="C1110" s="433"/>
      <c r="D1110" s="446"/>
      <c r="E1110" s="443"/>
      <c r="F1110" s="424"/>
      <c r="G1110" s="368"/>
      <c r="H1110" s="448"/>
      <c r="I1110" s="338"/>
      <c r="J1110" s="338"/>
      <c r="K1110" s="385"/>
      <c r="L1110" s="386"/>
    </row>
    <row r="1111" spans="2:12" s="279" customFormat="1" ht="13.8">
      <c r="B1111" s="333"/>
      <c r="C1111" s="341"/>
      <c r="D1111" s="430"/>
      <c r="E1111" s="334"/>
      <c r="F1111" s="424"/>
      <c r="G1111" s="368"/>
      <c r="H1111" s="425"/>
      <c r="I1111" s="338"/>
      <c r="J1111" s="338"/>
      <c r="K1111" s="385"/>
      <c r="L1111" s="386"/>
    </row>
    <row r="1112" spans="2:12" s="279" customFormat="1" ht="13.8">
      <c r="B1112" s="449"/>
      <c r="C1112" s="341"/>
      <c r="D1112" s="430"/>
      <c r="E1112" s="334"/>
      <c r="F1112" s="424"/>
      <c r="G1112" s="368"/>
      <c r="H1112" s="431"/>
      <c r="I1112" s="338"/>
      <c r="J1112" s="338"/>
      <c r="K1112" s="385"/>
      <c r="L1112" s="386"/>
    </row>
    <row r="1113" spans="2:12" s="279" customFormat="1" ht="13.8">
      <c r="B1113" s="449"/>
      <c r="C1113" s="341"/>
      <c r="D1113" s="430"/>
      <c r="E1113" s="334"/>
      <c r="F1113" s="335"/>
      <c r="G1113" s="368"/>
      <c r="H1113" s="431"/>
      <c r="I1113" s="338"/>
      <c r="J1113" s="338"/>
      <c r="K1113" s="385"/>
      <c r="L1113" s="386"/>
    </row>
    <row r="1114" spans="2:12" s="279" customFormat="1" ht="13.8">
      <c r="B1114" s="449"/>
      <c r="C1114" s="381"/>
      <c r="D1114" s="450"/>
      <c r="E1114" s="451"/>
      <c r="F1114" s="450"/>
      <c r="G1114" s="368"/>
      <c r="H1114" s="452"/>
      <c r="I1114" s="338"/>
      <c r="J1114" s="360"/>
      <c r="K1114" s="385"/>
      <c r="L1114" s="386"/>
    </row>
    <row r="1115" spans="2:12" s="279" customFormat="1" ht="13.8">
      <c r="B1115" s="449"/>
      <c r="C1115" s="381"/>
      <c r="D1115" s="450"/>
      <c r="E1115" s="451"/>
      <c r="F1115" s="450"/>
      <c r="G1115" s="368"/>
      <c r="H1115" s="452"/>
      <c r="I1115" s="338"/>
      <c r="J1115" s="360"/>
      <c r="K1115" s="385"/>
      <c r="L1115" s="386"/>
    </row>
    <row r="1116" spans="2:12" s="279" customFormat="1" ht="13.8">
      <c r="B1116" s="453"/>
      <c r="C1116" s="454"/>
      <c r="D1116" s="455"/>
      <c r="E1116" s="456"/>
      <c r="F1116" s="456"/>
      <c r="G1116" s="368"/>
      <c r="H1116" s="452"/>
      <c r="I1116" s="338"/>
      <c r="J1116" s="360"/>
      <c r="K1116" s="385"/>
      <c r="L1116" s="386"/>
    </row>
    <row r="1117" spans="2:12" s="279" customFormat="1" ht="13.8">
      <c r="B1117" s="453"/>
      <c r="C1117" s="454"/>
      <c r="D1117" s="455"/>
      <c r="E1117" s="456"/>
      <c r="F1117" s="456"/>
      <c r="G1117" s="368"/>
      <c r="H1117" s="452"/>
      <c r="I1117" s="338"/>
      <c r="J1117" s="360"/>
      <c r="K1117" s="385"/>
      <c r="L1117" s="386"/>
    </row>
    <row r="1118" spans="2:12" s="279" customFormat="1" ht="13.8">
      <c r="B1118" s="453"/>
      <c r="C1118" s="454"/>
      <c r="D1118" s="455"/>
      <c r="E1118" s="456"/>
      <c r="F1118" s="456"/>
      <c r="G1118" s="368"/>
      <c r="H1118" s="452"/>
      <c r="I1118" s="338"/>
      <c r="J1118" s="360"/>
      <c r="K1118" s="385"/>
      <c r="L1118" s="386"/>
    </row>
    <row r="1119" spans="2:12" s="279" customFormat="1" ht="13.8">
      <c r="B1119" s="453"/>
      <c r="C1119" s="454"/>
      <c r="D1119" s="455"/>
      <c r="E1119" s="456"/>
      <c r="F1119" s="456"/>
      <c r="G1119" s="368"/>
      <c r="H1119" s="452"/>
      <c r="I1119" s="338"/>
      <c r="J1119" s="338"/>
      <c r="K1119" s="385"/>
      <c r="L1119" s="386"/>
    </row>
    <row r="1120" spans="2:12" s="279" customFormat="1" ht="13.8">
      <c r="B1120" s="453"/>
      <c r="C1120" s="454"/>
      <c r="D1120" s="455"/>
      <c r="E1120" s="456"/>
      <c r="F1120" s="456"/>
      <c r="G1120" s="368"/>
      <c r="H1120" s="452"/>
      <c r="I1120" s="338"/>
      <c r="J1120" s="338"/>
      <c r="K1120" s="385"/>
      <c r="L1120" s="386"/>
    </row>
    <row r="1121" spans="2:12" s="279" customFormat="1" ht="13.8">
      <c r="B1121" s="453"/>
      <c r="C1121" s="454"/>
      <c r="D1121" s="455"/>
      <c r="E1121" s="456"/>
      <c r="F1121" s="456"/>
      <c r="G1121" s="368"/>
      <c r="H1121" s="452"/>
      <c r="I1121" s="338"/>
      <c r="J1121" s="338"/>
      <c r="K1121" s="385"/>
      <c r="L1121" s="386"/>
    </row>
    <row r="1122" spans="2:12" s="279" customFormat="1" ht="13.8">
      <c r="B1122" s="449"/>
      <c r="C1122" s="341"/>
      <c r="D1122" s="430"/>
      <c r="E1122" s="334"/>
      <c r="F1122" s="335"/>
      <c r="G1122" s="368"/>
      <c r="H1122" s="431"/>
      <c r="I1122" s="338"/>
      <c r="J1122" s="338"/>
      <c r="K1122" s="385"/>
      <c r="L1122" s="386"/>
    </row>
    <row r="1123" spans="2:12" s="279" customFormat="1" ht="13.8">
      <c r="B1123" s="449"/>
      <c r="C1123" s="381"/>
      <c r="D1123" s="430"/>
      <c r="E1123" s="334"/>
      <c r="F1123" s="335"/>
      <c r="G1123" s="368"/>
      <c r="H1123" s="431"/>
      <c r="I1123" s="338"/>
      <c r="J1123" s="360"/>
      <c r="K1123" s="385"/>
      <c r="L1123" s="386"/>
    </row>
    <row r="1124" spans="2:12" s="279" customFormat="1" ht="13.8">
      <c r="B1124" s="453"/>
      <c r="C1124" s="454"/>
      <c r="D1124" s="455"/>
      <c r="E1124" s="456"/>
      <c r="F1124" s="456"/>
      <c r="G1124" s="368"/>
      <c r="H1124" s="452"/>
      <c r="I1124" s="338"/>
      <c r="J1124" s="360"/>
      <c r="K1124" s="385"/>
      <c r="L1124" s="386"/>
    </row>
    <row r="1125" spans="2:12" s="279" customFormat="1" ht="13.8">
      <c r="B1125" s="453"/>
      <c r="C1125" s="454"/>
      <c r="D1125" s="455"/>
      <c r="E1125" s="456"/>
      <c r="F1125" s="456"/>
      <c r="G1125" s="368"/>
      <c r="H1125" s="452"/>
      <c r="I1125" s="338"/>
      <c r="J1125" s="360"/>
      <c r="K1125" s="385"/>
      <c r="L1125" s="386"/>
    </row>
    <row r="1126" spans="2:12" s="279" customFormat="1" ht="13.8">
      <c r="B1126" s="453"/>
      <c r="C1126" s="454"/>
      <c r="D1126" s="455"/>
      <c r="E1126" s="456"/>
      <c r="F1126" s="456"/>
      <c r="G1126" s="368"/>
      <c r="H1126" s="452"/>
      <c r="I1126" s="338"/>
      <c r="J1126" s="360"/>
      <c r="K1126" s="385"/>
      <c r="L1126" s="386"/>
    </row>
    <row r="1127" spans="2:12" ht="13.8">
      <c r="B1127" s="453"/>
      <c r="C1127" s="454"/>
      <c r="D1127" s="455"/>
      <c r="E1127" s="456"/>
      <c r="F1127" s="456"/>
      <c r="G1127" s="368"/>
      <c r="H1127" s="452"/>
      <c r="I1127" s="338"/>
      <c r="J1127" s="338"/>
      <c r="K1127" s="385"/>
      <c r="L1127" s="386"/>
    </row>
    <row r="1128" spans="2:12" ht="13.8">
      <c r="B1128" s="453"/>
      <c r="C1128" s="454"/>
      <c r="D1128" s="455"/>
      <c r="E1128" s="456"/>
      <c r="F1128" s="456"/>
      <c r="G1128" s="368"/>
      <c r="H1128" s="452"/>
      <c r="I1128" s="338"/>
      <c r="J1128" s="338"/>
      <c r="K1128" s="385"/>
      <c r="L1128" s="386"/>
    </row>
    <row r="1129" spans="2:12" ht="13.8">
      <c r="B1129" s="453"/>
      <c r="C1129" s="454"/>
      <c r="D1129" s="455"/>
      <c r="E1129" s="456"/>
      <c r="F1129" s="456"/>
      <c r="G1129" s="368"/>
      <c r="H1129" s="452"/>
      <c r="I1129" s="338"/>
      <c r="J1129" s="338"/>
      <c r="K1129" s="385"/>
      <c r="L1129" s="386"/>
    </row>
    <row r="1130" spans="2:12" ht="13.8">
      <c r="B1130" s="449"/>
      <c r="C1130" s="341"/>
      <c r="D1130" s="430"/>
      <c r="E1130" s="334"/>
      <c r="F1130" s="335"/>
      <c r="G1130" s="368"/>
      <c r="H1130" s="431"/>
      <c r="I1130" s="338"/>
      <c r="J1130" s="338"/>
      <c r="K1130" s="385"/>
      <c r="L1130" s="386"/>
    </row>
    <row r="1131" spans="2:12" s="279" customFormat="1" ht="13.8">
      <c r="B1131" s="449"/>
      <c r="C1131" s="381"/>
      <c r="D1131" s="430"/>
      <c r="E1131" s="334"/>
      <c r="F1131" s="335"/>
      <c r="G1131" s="368"/>
      <c r="H1131" s="431"/>
      <c r="I1131" s="338"/>
      <c r="J1131" s="360"/>
      <c r="K1131" s="385"/>
      <c r="L1131" s="386"/>
    </row>
    <row r="1132" spans="2:12" s="279" customFormat="1" ht="13.8">
      <c r="B1132" s="453"/>
      <c r="C1132" s="454"/>
      <c r="D1132" s="455"/>
      <c r="E1132" s="456"/>
      <c r="F1132" s="456"/>
      <c r="G1132" s="368"/>
      <c r="H1132" s="452"/>
      <c r="I1132" s="338"/>
      <c r="J1132" s="360"/>
      <c r="K1132" s="385"/>
      <c r="L1132" s="386"/>
    </row>
    <row r="1133" spans="2:12" s="279" customFormat="1" ht="13.8">
      <c r="B1133" s="453"/>
      <c r="C1133" s="454"/>
      <c r="D1133" s="455"/>
      <c r="E1133" s="456"/>
      <c r="F1133" s="456"/>
      <c r="G1133" s="368"/>
      <c r="H1133" s="452"/>
      <c r="I1133" s="338"/>
      <c r="J1133" s="360"/>
      <c r="K1133" s="385"/>
      <c r="L1133" s="386"/>
    </row>
    <row r="1134" spans="2:12" s="279" customFormat="1" ht="13.8">
      <c r="B1134" s="453"/>
      <c r="C1134" s="454"/>
      <c r="D1134" s="455"/>
      <c r="E1134" s="456"/>
      <c r="F1134" s="456"/>
      <c r="G1134" s="368"/>
      <c r="H1134" s="452"/>
      <c r="I1134" s="338"/>
      <c r="J1134" s="360"/>
      <c r="K1134" s="385"/>
      <c r="L1134" s="386"/>
    </row>
    <row r="1135" spans="2:12" s="279" customFormat="1" ht="13.8">
      <c r="B1135" s="453"/>
      <c r="C1135" s="454"/>
      <c r="D1135" s="455"/>
      <c r="E1135" s="456"/>
      <c r="F1135" s="456"/>
      <c r="G1135" s="368"/>
      <c r="H1135" s="452"/>
      <c r="I1135" s="338"/>
      <c r="J1135" s="338"/>
      <c r="K1135" s="385"/>
      <c r="L1135" s="386"/>
    </row>
    <row r="1136" spans="2:12" s="279" customFormat="1" ht="13.8">
      <c r="B1136" s="453"/>
      <c r="C1136" s="454"/>
      <c r="D1136" s="455"/>
      <c r="E1136" s="456"/>
      <c r="F1136" s="456"/>
      <c r="G1136" s="368"/>
      <c r="H1136" s="452"/>
      <c r="I1136" s="338"/>
      <c r="J1136" s="338"/>
      <c r="K1136" s="385"/>
      <c r="L1136" s="386"/>
    </row>
    <row r="1137" spans="2:12" s="279" customFormat="1" ht="13.8">
      <c r="B1137" s="453"/>
      <c r="C1137" s="454"/>
      <c r="D1137" s="455"/>
      <c r="E1137" s="456"/>
      <c r="F1137" s="456"/>
      <c r="G1137" s="368"/>
      <c r="H1137" s="452"/>
      <c r="I1137" s="338"/>
      <c r="J1137" s="338"/>
      <c r="K1137" s="385"/>
      <c r="L1137" s="386"/>
    </row>
    <row r="1138" spans="2:12" s="279" customFormat="1" ht="13.8">
      <c r="B1138" s="449"/>
      <c r="C1138" s="341"/>
      <c r="D1138" s="430"/>
      <c r="E1138" s="334"/>
      <c r="F1138" s="335"/>
      <c r="G1138" s="368"/>
      <c r="H1138" s="431"/>
      <c r="I1138" s="338"/>
      <c r="J1138" s="338"/>
      <c r="K1138" s="385"/>
      <c r="L1138" s="386"/>
    </row>
    <row r="1139" spans="2:12" s="279" customFormat="1" ht="13.8">
      <c r="B1139" s="449"/>
      <c r="C1139" s="341"/>
      <c r="D1139" s="430"/>
      <c r="E1139" s="334"/>
      <c r="F1139" s="335"/>
      <c r="G1139" s="368"/>
      <c r="H1139" s="431"/>
      <c r="I1139" s="338"/>
      <c r="J1139" s="360"/>
      <c r="K1139" s="385"/>
      <c r="L1139" s="386"/>
    </row>
    <row r="1140" spans="2:12" s="279" customFormat="1" ht="13.8">
      <c r="B1140" s="457"/>
      <c r="C1140" s="458"/>
      <c r="D1140" s="459"/>
      <c r="E1140" s="334"/>
      <c r="F1140" s="460"/>
      <c r="G1140" s="368"/>
      <c r="H1140" s="448"/>
      <c r="I1140" s="437"/>
      <c r="J1140" s="360"/>
      <c r="K1140" s="385"/>
      <c r="L1140" s="386"/>
    </row>
    <row r="1141" spans="2:12" s="279" customFormat="1" ht="13.8">
      <c r="B1141" s="442"/>
      <c r="C1141" s="433"/>
      <c r="D1141" s="442"/>
      <c r="E1141" s="443"/>
      <c r="F1141" s="461"/>
      <c r="G1141" s="368"/>
      <c r="H1141" s="448"/>
      <c r="I1141" s="437"/>
      <c r="J1141" s="360"/>
      <c r="K1141" s="385"/>
      <c r="L1141" s="386"/>
    </row>
    <row r="1142" spans="2:12" s="279" customFormat="1" ht="13.8">
      <c r="B1142" s="442"/>
      <c r="C1142" s="433"/>
      <c r="D1142" s="442"/>
      <c r="E1142" s="443"/>
      <c r="F1142" s="461"/>
      <c r="G1142" s="368"/>
      <c r="H1142" s="448"/>
      <c r="I1142" s="437"/>
      <c r="J1142" s="360"/>
      <c r="K1142" s="385"/>
      <c r="L1142" s="386"/>
    </row>
    <row r="1143" spans="2:12" s="279" customFormat="1" ht="13.8">
      <c r="B1143" s="442"/>
      <c r="C1143" s="433"/>
      <c r="D1143" s="442"/>
      <c r="E1143" s="443"/>
      <c r="F1143" s="461"/>
      <c r="G1143" s="368"/>
      <c r="H1143" s="448"/>
      <c r="I1143" s="437"/>
      <c r="J1143" s="360"/>
      <c r="K1143" s="385"/>
      <c r="L1143" s="386"/>
    </row>
    <row r="1144" spans="2:12" s="279" customFormat="1" ht="13.8">
      <c r="B1144" s="442"/>
      <c r="C1144" s="433"/>
      <c r="D1144" s="442"/>
      <c r="E1144" s="443"/>
      <c r="F1144" s="461"/>
      <c r="G1144" s="368"/>
      <c r="H1144" s="448"/>
      <c r="I1144" s="437"/>
      <c r="J1144" s="360"/>
      <c r="K1144" s="385"/>
      <c r="L1144" s="386"/>
    </row>
    <row r="1145" spans="2:12" s="279" customFormat="1" ht="13.8">
      <c r="B1145" s="442"/>
      <c r="C1145" s="433"/>
      <c r="D1145" s="442"/>
      <c r="E1145" s="443"/>
      <c r="F1145" s="461"/>
      <c r="G1145" s="368"/>
      <c r="H1145" s="448"/>
      <c r="I1145" s="437"/>
      <c r="J1145" s="360"/>
      <c r="K1145" s="385"/>
      <c r="L1145" s="386"/>
    </row>
    <row r="1146" spans="2:12" s="279" customFormat="1" ht="13.8">
      <c r="B1146" s="442"/>
      <c r="C1146" s="433"/>
      <c r="D1146" s="442"/>
      <c r="E1146" s="443"/>
      <c r="F1146" s="461"/>
      <c r="G1146" s="368"/>
      <c r="H1146" s="448"/>
      <c r="I1146" s="437"/>
      <c r="J1146" s="360"/>
      <c r="K1146" s="385"/>
      <c r="L1146" s="386"/>
    </row>
    <row r="1147" spans="2:12" s="279" customFormat="1" ht="13.8">
      <c r="B1147" s="442"/>
      <c r="C1147" s="433"/>
      <c r="D1147" s="442"/>
      <c r="E1147" s="443"/>
      <c r="F1147" s="461"/>
      <c r="G1147" s="368"/>
      <c r="H1147" s="448"/>
      <c r="I1147" s="437"/>
      <c r="J1147" s="360"/>
      <c r="K1147" s="385"/>
      <c r="L1147" s="386"/>
    </row>
    <row r="1148" spans="2:12" s="279" customFormat="1" ht="13.8">
      <c r="B1148" s="442"/>
      <c r="C1148" s="433"/>
      <c r="D1148" s="442"/>
      <c r="E1148" s="443"/>
      <c r="F1148" s="461"/>
      <c r="G1148" s="368"/>
      <c r="H1148" s="448"/>
      <c r="I1148" s="437"/>
      <c r="J1148" s="360"/>
      <c r="K1148" s="385"/>
      <c r="L1148" s="386"/>
    </row>
    <row r="1149" spans="2:12" s="279" customFormat="1" ht="13.8">
      <c r="B1149" s="442"/>
      <c r="C1149" s="433"/>
      <c r="D1149" s="442"/>
      <c r="E1149" s="443"/>
      <c r="F1149" s="461"/>
      <c r="G1149" s="368"/>
      <c r="H1149" s="448"/>
      <c r="I1149" s="437"/>
      <c r="J1149" s="360"/>
      <c r="K1149" s="385"/>
      <c r="L1149" s="386"/>
    </row>
    <row r="1150" spans="2:12" s="279" customFormat="1" ht="13.8">
      <c r="B1150" s="442"/>
      <c r="C1150" s="433"/>
      <c r="D1150" s="442"/>
      <c r="E1150" s="443"/>
      <c r="F1150" s="461"/>
      <c r="G1150" s="368"/>
      <c r="H1150" s="448"/>
      <c r="I1150" s="437"/>
      <c r="J1150" s="360"/>
      <c r="K1150" s="385"/>
      <c r="L1150" s="386"/>
    </row>
    <row r="1151" spans="2:12" s="279" customFormat="1" ht="13.8">
      <c r="B1151" s="442"/>
      <c r="C1151" s="433"/>
      <c r="D1151" s="442"/>
      <c r="E1151" s="443"/>
      <c r="F1151" s="461"/>
      <c r="G1151" s="368"/>
      <c r="H1151" s="448"/>
      <c r="I1151" s="437"/>
      <c r="J1151" s="360"/>
      <c r="K1151" s="385"/>
      <c r="L1151" s="386"/>
    </row>
    <row r="1152" spans="2:12" s="279" customFormat="1" ht="13.8">
      <c r="B1152" s="442"/>
      <c r="C1152" s="433"/>
      <c r="D1152" s="442"/>
      <c r="E1152" s="443"/>
      <c r="F1152" s="461"/>
      <c r="G1152" s="368"/>
      <c r="H1152" s="448"/>
      <c r="I1152" s="437"/>
      <c r="J1152" s="360"/>
      <c r="K1152" s="385"/>
      <c r="L1152" s="386"/>
    </row>
    <row r="1153" spans="2:12" s="279" customFormat="1" ht="13.8">
      <c r="B1153" s="442"/>
      <c r="C1153" s="433"/>
      <c r="D1153" s="442"/>
      <c r="E1153" s="443"/>
      <c r="F1153" s="461"/>
      <c r="G1153" s="368"/>
      <c r="H1153" s="448"/>
      <c r="I1153" s="437"/>
      <c r="J1153" s="360"/>
      <c r="K1153" s="385"/>
      <c r="L1153" s="386"/>
    </row>
    <row r="1154" spans="2:12" s="279" customFormat="1" ht="13.8">
      <c r="B1154" s="442"/>
      <c r="C1154" s="433"/>
      <c r="D1154" s="442"/>
      <c r="E1154" s="443"/>
      <c r="F1154" s="461"/>
      <c r="G1154" s="368"/>
      <c r="H1154" s="448"/>
      <c r="I1154" s="437"/>
      <c r="J1154" s="360"/>
      <c r="K1154" s="385"/>
      <c r="L1154" s="386"/>
    </row>
    <row r="1155" spans="2:12" s="279" customFormat="1" ht="13.8">
      <c r="B1155" s="442"/>
      <c r="C1155" s="433"/>
      <c r="D1155" s="442"/>
      <c r="E1155" s="443"/>
      <c r="F1155" s="461"/>
      <c r="G1155" s="368"/>
      <c r="H1155" s="448"/>
      <c r="I1155" s="437"/>
      <c r="J1155" s="360"/>
      <c r="K1155" s="385"/>
      <c r="L1155" s="386"/>
    </row>
    <row r="1156" spans="2:12" s="279" customFormat="1" ht="13.8">
      <c r="B1156" s="442"/>
      <c r="C1156" s="433"/>
      <c r="D1156" s="442"/>
      <c r="E1156" s="443"/>
      <c r="F1156" s="461"/>
      <c r="G1156" s="368"/>
      <c r="H1156" s="448"/>
      <c r="I1156" s="437"/>
      <c r="J1156" s="360"/>
      <c r="K1156" s="385"/>
      <c r="L1156" s="386"/>
    </row>
    <row r="1157" spans="2:12" s="279" customFormat="1" ht="13.8">
      <c r="B1157" s="442"/>
      <c r="C1157" s="433"/>
      <c r="D1157" s="442"/>
      <c r="E1157" s="443"/>
      <c r="F1157" s="461"/>
      <c r="G1157" s="368"/>
      <c r="H1157" s="448"/>
      <c r="I1157" s="437"/>
      <c r="J1157" s="360"/>
      <c r="K1157" s="385"/>
      <c r="L1157" s="386"/>
    </row>
    <row r="1158" spans="2:12" s="279" customFormat="1" ht="13.8">
      <c r="B1158" s="442"/>
      <c r="C1158" s="433"/>
      <c r="D1158" s="442"/>
      <c r="E1158" s="443"/>
      <c r="F1158" s="461"/>
      <c r="G1158" s="368"/>
      <c r="H1158" s="448"/>
      <c r="I1158" s="437"/>
      <c r="J1158" s="360"/>
      <c r="K1158" s="385"/>
      <c r="L1158" s="386"/>
    </row>
    <row r="1159" spans="2:12" s="279" customFormat="1" ht="13.8">
      <c r="B1159" s="442"/>
      <c r="C1159" s="433"/>
      <c r="D1159" s="442"/>
      <c r="E1159" s="443"/>
      <c r="F1159" s="461"/>
      <c r="G1159" s="368"/>
      <c r="H1159" s="448"/>
      <c r="I1159" s="437"/>
      <c r="J1159" s="360"/>
      <c r="K1159" s="385"/>
      <c r="L1159" s="386"/>
    </row>
    <row r="1160" spans="2:12" s="279" customFormat="1" ht="13.8">
      <c r="B1160" s="442"/>
      <c r="C1160" s="433"/>
      <c r="D1160" s="442"/>
      <c r="E1160" s="443"/>
      <c r="F1160" s="461"/>
      <c r="G1160" s="368"/>
      <c r="H1160" s="448"/>
      <c r="I1160" s="437"/>
      <c r="J1160" s="360"/>
      <c r="K1160" s="385"/>
      <c r="L1160" s="386"/>
    </row>
    <row r="1161" spans="2:12" s="279" customFormat="1" ht="13.8">
      <c r="B1161" s="442"/>
      <c r="C1161" s="433"/>
      <c r="D1161" s="442"/>
      <c r="E1161" s="443"/>
      <c r="F1161" s="461"/>
      <c r="G1161" s="368"/>
      <c r="H1161" s="448"/>
      <c r="I1161" s="437"/>
      <c r="J1161" s="360"/>
      <c r="K1161" s="385"/>
      <c r="L1161" s="386"/>
    </row>
    <row r="1162" spans="2:12" s="279" customFormat="1" ht="13.8">
      <c r="B1162" s="442"/>
      <c r="C1162" s="433"/>
      <c r="D1162" s="442"/>
      <c r="E1162" s="443"/>
      <c r="F1162" s="461"/>
      <c r="G1162" s="368"/>
      <c r="H1162" s="448"/>
      <c r="I1162" s="437"/>
      <c r="J1162" s="360"/>
      <c r="K1162" s="385"/>
      <c r="L1162" s="386"/>
    </row>
    <row r="1163" spans="2:12" s="279" customFormat="1" ht="13.8">
      <c r="B1163" s="442"/>
      <c r="C1163" s="433"/>
      <c r="D1163" s="442"/>
      <c r="E1163" s="443"/>
      <c r="F1163" s="461"/>
      <c r="G1163" s="368"/>
      <c r="H1163" s="448"/>
      <c r="I1163" s="437"/>
      <c r="J1163" s="360"/>
      <c r="K1163" s="385"/>
      <c r="L1163" s="386"/>
    </row>
    <row r="1164" spans="2:12" s="279" customFormat="1" ht="13.8">
      <c r="B1164" s="442"/>
      <c r="C1164" s="462"/>
      <c r="D1164" s="442"/>
      <c r="E1164" s="443"/>
      <c r="F1164" s="461"/>
      <c r="G1164" s="368"/>
      <c r="H1164" s="448"/>
      <c r="I1164" s="437"/>
      <c r="J1164" s="360"/>
      <c r="K1164" s="385"/>
      <c r="L1164" s="386"/>
    </row>
    <row r="1165" spans="2:12" s="279" customFormat="1" ht="13.8">
      <c r="B1165" s="442"/>
      <c r="C1165" s="463"/>
      <c r="D1165" s="442"/>
      <c r="E1165" s="443"/>
      <c r="F1165" s="461"/>
      <c r="G1165" s="368"/>
      <c r="H1165" s="448"/>
      <c r="I1165" s="437"/>
      <c r="J1165" s="360"/>
      <c r="K1165" s="385"/>
      <c r="L1165" s="386"/>
    </row>
    <row r="1166" spans="2:12" s="279" customFormat="1" ht="13.8">
      <c r="B1166" s="442"/>
      <c r="C1166" s="462"/>
      <c r="D1166" s="442"/>
      <c r="E1166" s="443"/>
      <c r="F1166" s="461"/>
      <c r="G1166" s="368"/>
      <c r="H1166" s="448"/>
      <c r="I1166" s="437"/>
      <c r="J1166" s="360"/>
      <c r="K1166" s="385"/>
      <c r="L1166" s="386"/>
    </row>
    <row r="1167" spans="2:12" s="279" customFormat="1" ht="13.8">
      <c r="B1167" s="442"/>
      <c r="C1167" s="433"/>
      <c r="D1167" s="442"/>
      <c r="E1167" s="443"/>
      <c r="F1167" s="461"/>
      <c r="G1167" s="368"/>
      <c r="H1167" s="448"/>
      <c r="I1167" s="437"/>
      <c r="J1167" s="360"/>
      <c r="K1167" s="385"/>
      <c r="L1167" s="386"/>
    </row>
    <row r="1168" spans="2:12" s="279" customFormat="1" ht="13.8">
      <c r="B1168" s="442"/>
      <c r="C1168" s="433"/>
      <c r="D1168" s="442"/>
      <c r="E1168" s="443"/>
      <c r="F1168" s="461"/>
      <c r="G1168" s="368"/>
      <c r="H1168" s="448"/>
      <c r="I1168" s="437"/>
      <c r="J1168" s="360"/>
      <c r="K1168" s="385"/>
      <c r="L1168" s="386"/>
    </row>
    <row r="1169" spans="2:12" s="279" customFormat="1" ht="13.8">
      <c r="B1169" s="442"/>
      <c r="C1169" s="433"/>
      <c r="D1169" s="442"/>
      <c r="E1169" s="443"/>
      <c r="F1169" s="461"/>
      <c r="G1169" s="368"/>
      <c r="H1169" s="448"/>
      <c r="I1169" s="437"/>
      <c r="J1169" s="360"/>
      <c r="K1169" s="385"/>
      <c r="L1169" s="386"/>
    </row>
    <row r="1170" spans="2:12" s="279" customFormat="1" ht="13.8">
      <c r="B1170" s="442"/>
      <c r="C1170" s="433"/>
      <c r="D1170" s="442"/>
      <c r="E1170" s="443"/>
      <c r="F1170" s="461"/>
      <c r="G1170" s="368"/>
      <c r="H1170" s="448"/>
      <c r="I1170" s="437"/>
      <c r="J1170" s="360"/>
      <c r="K1170" s="385"/>
      <c r="L1170" s="386"/>
    </row>
    <row r="1171" spans="2:12" s="279" customFormat="1" ht="13.8">
      <c r="B1171" s="442"/>
      <c r="C1171" s="433"/>
      <c r="D1171" s="442"/>
      <c r="E1171" s="443"/>
      <c r="F1171" s="461"/>
      <c r="G1171" s="368"/>
      <c r="H1171" s="448"/>
      <c r="I1171" s="437"/>
      <c r="J1171" s="360"/>
      <c r="K1171" s="385"/>
      <c r="L1171" s="386"/>
    </row>
    <row r="1172" spans="2:12" s="279" customFormat="1" ht="13.8">
      <c r="B1172" s="442"/>
      <c r="C1172" s="433"/>
      <c r="D1172" s="442"/>
      <c r="E1172" s="443"/>
      <c r="F1172" s="461"/>
      <c r="G1172" s="368"/>
      <c r="H1172" s="448"/>
      <c r="I1172" s="437"/>
      <c r="J1172" s="360"/>
      <c r="K1172" s="385"/>
      <c r="L1172" s="386"/>
    </row>
    <row r="1173" spans="2:12" s="279" customFormat="1" ht="13.8">
      <c r="B1173" s="442"/>
      <c r="C1173" s="433"/>
      <c r="D1173" s="442"/>
      <c r="E1173" s="443"/>
      <c r="F1173" s="461"/>
      <c r="G1173" s="368"/>
      <c r="H1173" s="448"/>
      <c r="I1173" s="437"/>
      <c r="J1173" s="360"/>
      <c r="K1173" s="385"/>
      <c r="L1173" s="386"/>
    </row>
    <row r="1174" spans="2:12" s="279" customFormat="1" ht="13.8">
      <c r="B1174" s="442"/>
      <c r="C1174" s="433"/>
      <c r="D1174" s="442"/>
      <c r="E1174" s="443"/>
      <c r="F1174" s="461"/>
      <c r="G1174" s="368"/>
      <c r="H1174" s="448"/>
      <c r="I1174" s="437"/>
      <c r="J1174" s="360"/>
      <c r="K1174" s="385"/>
      <c r="L1174" s="386"/>
    </row>
    <row r="1175" spans="2:12" s="279" customFormat="1" ht="13.8">
      <c r="B1175" s="442"/>
      <c r="C1175" s="433"/>
      <c r="D1175" s="442"/>
      <c r="E1175" s="443"/>
      <c r="F1175" s="461"/>
      <c r="G1175" s="368"/>
      <c r="H1175" s="448"/>
      <c r="I1175" s="437"/>
      <c r="J1175" s="360"/>
      <c r="K1175" s="385"/>
      <c r="L1175" s="386"/>
    </row>
    <row r="1176" spans="2:12" s="279" customFormat="1" ht="13.8">
      <c r="B1176" s="442"/>
      <c r="C1176" s="433"/>
      <c r="D1176" s="442"/>
      <c r="E1176" s="443"/>
      <c r="F1176" s="461"/>
      <c r="G1176" s="368"/>
      <c r="H1176" s="448"/>
      <c r="I1176" s="437"/>
      <c r="J1176" s="360"/>
      <c r="K1176" s="385"/>
      <c r="L1176" s="386"/>
    </row>
    <row r="1177" spans="2:12" s="279" customFormat="1" ht="13.8">
      <c r="B1177" s="442"/>
      <c r="C1177" s="433"/>
      <c r="D1177" s="442"/>
      <c r="E1177" s="443"/>
      <c r="F1177" s="461"/>
      <c r="G1177" s="368"/>
      <c r="H1177" s="448"/>
      <c r="I1177" s="437"/>
      <c r="J1177" s="360"/>
      <c r="K1177" s="385"/>
      <c r="L1177" s="386"/>
    </row>
    <row r="1178" spans="2:12" s="279" customFormat="1" ht="13.8">
      <c r="B1178" s="442"/>
      <c r="C1178" s="433"/>
      <c r="D1178" s="442"/>
      <c r="E1178" s="443"/>
      <c r="F1178" s="461"/>
      <c r="G1178" s="368"/>
      <c r="H1178" s="448"/>
      <c r="I1178" s="437"/>
      <c r="J1178" s="360"/>
      <c r="K1178" s="385"/>
      <c r="L1178" s="386"/>
    </row>
    <row r="1179" spans="2:12" s="279" customFormat="1" ht="13.8">
      <c r="B1179" s="442"/>
      <c r="C1179" s="433"/>
      <c r="D1179" s="442"/>
      <c r="E1179" s="443"/>
      <c r="F1179" s="461"/>
      <c r="G1179" s="368"/>
      <c r="H1179" s="448"/>
      <c r="I1179" s="437"/>
      <c r="J1179" s="360"/>
      <c r="K1179" s="385"/>
      <c r="L1179" s="386"/>
    </row>
    <row r="1180" spans="2:12" s="279" customFormat="1" ht="13.8">
      <c r="B1180" s="442"/>
      <c r="C1180" s="433"/>
      <c r="D1180" s="442"/>
      <c r="E1180" s="443"/>
      <c r="F1180" s="461"/>
      <c r="G1180" s="368"/>
      <c r="H1180" s="448"/>
      <c r="I1180" s="437"/>
      <c r="J1180" s="360"/>
      <c r="K1180" s="385"/>
      <c r="L1180" s="386"/>
    </row>
    <row r="1181" spans="2:12" s="279" customFormat="1" ht="13.8">
      <c r="B1181" s="442"/>
      <c r="C1181" s="433"/>
      <c r="D1181" s="442"/>
      <c r="E1181" s="464"/>
      <c r="F1181" s="461"/>
      <c r="G1181" s="368"/>
      <c r="H1181" s="448"/>
      <c r="I1181" s="437"/>
      <c r="J1181" s="360"/>
      <c r="K1181" s="385"/>
      <c r="L1181" s="386"/>
    </row>
    <row r="1182" spans="2:12" s="279" customFormat="1" ht="13.8">
      <c r="B1182" s="449"/>
      <c r="C1182" s="341"/>
      <c r="D1182" s="430"/>
      <c r="E1182" s="334"/>
      <c r="F1182" s="335"/>
      <c r="G1182" s="368"/>
      <c r="H1182" s="431"/>
      <c r="I1182" s="338"/>
      <c r="J1182" s="338"/>
      <c r="K1182" s="385"/>
      <c r="L1182" s="386"/>
    </row>
    <row r="1183" spans="2:12" s="279" customFormat="1" ht="13.8">
      <c r="B1183" s="449"/>
      <c r="C1183" s="341"/>
      <c r="D1183" s="430"/>
      <c r="E1183" s="334"/>
      <c r="F1183" s="335"/>
      <c r="G1183" s="368"/>
      <c r="H1183" s="431"/>
      <c r="I1183" s="338"/>
      <c r="J1183" s="360"/>
      <c r="K1183" s="385"/>
      <c r="L1183" s="386"/>
    </row>
    <row r="1184" spans="2:12" s="279" customFormat="1" ht="13.8">
      <c r="B1184" s="465"/>
      <c r="C1184" s="422"/>
      <c r="D1184" s="430"/>
      <c r="E1184" s="334"/>
      <c r="F1184" s="335"/>
      <c r="G1184" s="368"/>
      <c r="H1184" s="431"/>
      <c r="I1184" s="338"/>
      <c r="J1184" s="360"/>
      <c r="K1184" s="385"/>
      <c r="L1184" s="386"/>
    </row>
    <row r="1185" spans="2:12" s="279" customFormat="1" ht="13.8">
      <c r="B1185" s="459"/>
      <c r="C1185" s="433"/>
      <c r="D1185" s="459"/>
      <c r="E1185" s="334"/>
      <c r="F1185" s="460"/>
      <c r="G1185" s="368"/>
      <c r="H1185" s="448"/>
      <c r="I1185" s="437"/>
      <c r="J1185" s="360"/>
      <c r="K1185" s="385"/>
      <c r="L1185" s="386"/>
    </row>
    <row r="1186" spans="2:12" s="279" customFormat="1" ht="13.8">
      <c r="B1186" s="459"/>
      <c r="C1186" s="433"/>
      <c r="D1186" s="466"/>
      <c r="E1186" s="379"/>
      <c r="F1186" s="460"/>
      <c r="G1186" s="368"/>
      <c r="H1186" s="448"/>
      <c r="I1186" s="437"/>
      <c r="J1186" s="360"/>
      <c r="K1186" s="385"/>
      <c r="L1186" s="386"/>
    </row>
    <row r="1187" spans="2:12" s="279" customFormat="1" ht="13.8">
      <c r="B1187" s="442"/>
      <c r="C1187" s="445"/>
      <c r="D1187" s="442"/>
      <c r="E1187" s="379"/>
      <c r="F1187" s="460"/>
      <c r="G1187" s="368"/>
      <c r="H1187" s="448"/>
      <c r="I1187" s="437"/>
      <c r="J1187" s="360"/>
      <c r="K1187" s="385"/>
      <c r="L1187" s="386"/>
    </row>
    <row r="1188" spans="2:12" s="279" customFormat="1" ht="13.8">
      <c r="B1188" s="442"/>
      <c r="C1188" s="445"/>
      <c r="D1188" s="442"/>
      <c r="E1188" s="379"/>
      <c r="F1188" s="460"/>
      <c r="G1188" s="368"/>
      <c r="H1188" s="448"/>
      <c r="I1188" s="437"/>
      <c r="J1188" s="360"/>
      <c r="K1188" s="385"/>
      <c r="L1188" s="386"/>
    </row>
    <row r="1189" spans="2:12" s="279" customFormat="1" ht="13.8">
      <c r="B1189" s="442"/>
      <c r="C1189" s="445"/>
      <c r="D1189" s="442"/>
      <c r="E1189" s="379"/>
      <c r="F1189" s="460"/>
      <c r="G1189" s="368"/>
      <c r="H1189" s="448"/>
      <c r="I1189" s="437"/>
      <c r="J1189" s="360"/>
      <c r="K1189" s="385"/>
      <c r="L1189" s="386"/>
    </row>
    <row r="1190" spans="2:12" s="279" customFormat="1" ht="13.8">
      <c r="B1190" s="442"/>
      <c r="C1190" s="445"/>
      <c r="D1190" s="442"/>
      <c r="E1190" s="379"/>
      <c r="F1190" s="460"/>
      <c r="G1190" s="368"/>
      <c r="H1190" s="448"/>
      <c r="I1190" s="437"/>
      <c r="J1190" s="360"/>
      <c r="K1190" s="385"/>
      <c r="L1190" s="386"/>
    </row>
    <row r="1191" spans="2:12" s="279" customFormat="1" ht="13.8">
      <c r="B1191" s="442"/>
      <c r="C1191" s="445"/>
      <c r="D1191" s="442"/>
      <c r="E1191" s="379"/>
      <c r="F1191" s="460"/>
      <c r="G1191" s="368"/>
      <c r="H1191" s="448"/>
      <c r="I1191" s="437"/>
      <c r="J1191" s="360"/>
      <c r="K1191" s="385"/>
      <c r="L1191" s="386"/>
    </row>
    <row r="1192" spans="2:12" s="279" customFormat="1" ht="13.8">
      <c r="B1192" s="442"/>
      <c r="C1192" s="433"/>
      <c r="D1192" s="466"/>
      <c r="E1192" s="379"/>
      <c r="F1192" s="460"/>
      <c r="G1192" s="368"/>
      <c r="H1192" s="448"/>
      <c r="I1192" s="437"/>
      <c r="J1192" s="360"/>
      <c r="K1192" s="385"/>
      <c r="L1192" s="386"/>
    </row>
    <row r="1193" spans="2:12" s="279" customFormat="1" ht="13.8">
      <c r="B1193" s="442"/>
      <c r="C1193" s="445"/>
      <c r="D1193" s="466"/>
      <c r="E1193" s="379"/>
      <c r="F1193" s="460"/>
      <c r="G1193" s="368"/>
      <c r="H1193" s="448"/>
      <c r="I1193" s="437"/>
      <c r="J1193" s="360"/>
      <c r="K1193" s="385"/>
      <c r="L1193" s="386"/>
    </row>
    <row r="1194" spans="2:12" s="279" customFormat="1" ht="13.8">
      <c r="B1194" s="442"/>
      <c r="C1194" s="445"/>
      <c r="D1194" s="466"/>
      <c r="E1194" s="379"/>
      <c r="F1194" s="460"/>
      <c r="G1194" s="368"/>
      <c r="H1194" s="448"/>
      <c r="I1194" s="437"/>
      <c r="J1194" s="360"/>
      <c r="K1194" s="385"/>
      <c r="L1194" s="386"/>
    </row>
    <row r="1195" spans="2:12" s="279" customFormat="1" ht="13.8">
      <c r="B1195" s="442"/>
      <c r="C1195" s="445"/>
      <c r="D1195" s="442"/>
      <c r="E1195" s="379"/>
      <c r="F1195" s="460"/>
      <c r="G1195" s="368"/>
      <c r="H1195" s="448"/>
      <c r="I1195" s="437"/>
      <c r="J1195" s="360"/>
      <c r="K1195" s="385"/>
      <c r="L1195" s="386"/>
    </row>
    <row r="1196" spans="2:12" s="279" customFormat="1" ht="13.8">
      <c r="B1196" s="442"/>
      <c r="C1196" s="445"/>
      <c r="D1196" s="442"/>
      <c r="E1196" s="379"/>
      <c r="F1196" s="460"/>
      <c r="G1196" s="368"/>
      <c r="H1196" s="427"/>
      <c r="I1196" s="437"/>
      <c r="J1196" s="360"/>
      <c r="K1196" s="385"/>
      <c r="L1196" s="386"/>
    </row>
    <row r="1197" spans="2:12" s="279" customFormat="1" ht="13.8">
      <c r="B1197" s="459"/>
      <c r="C1197" s="433"/>
      <c r="D1197" s="459"/>
      <c r="E1197" s="379"/>
      <c r="F1197" s="460"/>
      <c r="G1197" s="368"/>
      <c r="H1197" s="448"/>
      <c r="I1197" s="437"/>
      <c r="J1197" s="360"/>
      <c r="K1197" s="385"/>
      <c r="L1197" s="386"/>
    </row>
    <row r="1198" spans="2:12" s="279" customFormat="1" ht="13.8">
      <c r="B1198" s="442"/>
      <c r="C1198" s="445"/>
      <c r="D1198" s="442"/>
      <c r="E1198" s="379"/>
      <c r="F1198" s="460"/>
      <c r="G1198" s="368"/>
      <c r="H1198" s="448"/>
      <c r="I1198" s="437"/>
      <c r="J1198" s="360"/>
      <c r="K1198" s="385"/>
      <c r="L1198" s="386"/>
    </row>
    <row r="1199" spans="2:12" s="279" customFormat="1" ht="13.8">
      <c r="B1199" s="459"/>
      <c r="C1199" s="433"/>
      <c r="D1199" s="466"/>
      <c r="E1199" s="379"/>
      <c r="F1199" s="460"/>
      <c r="G1199" s="368"/>
      <c r="H1199" s="448"/>
      <c r="I1199" s="437"/>
      <c r="J1199" s="360"/>
      <c r="K1199" s="385"/>
      <c r="L1199" s="386"/>
    </row>
    <row r="1200" spans="2:12" s="279" customFormat="1" ht="13.8">
      <c r="B1200" s="442"/>
      <c r="C1200" s="445"/>
      <c r="D1200" s="442"/>
      <c r="E1200" s="379"/>
      <c r="F1200" s="460"/>
      <c r="G1200" s="368"/>
      <c r="H1200" s="448"/>
      <c r="I1200" s="437"/>
      <c r="J1200" s="360"/>
      <c r="K1200" s="385"/>
      <c r="L1200" s="386"/>
    </row>
    <row r="1201" spans="2:12" s="279" customFormat="1" ht="13.8">
      <c r="B1201" s="459"/>
      <c r="C1201" s="445"/>
      <c r="D1201" s="442"/>
      <c r="E1201" s="379"/>
      <c r="F1201" s="460"/>
      <c r="G1201" s="368"/>
      <c r="H1201" s="448"/>
      <c r="I1201" s="437"/>
      <c r="J1201" s="360"/>
      <c r="K1201" s="385"/>
      <c r="L1201" s="386"/>
    </row>
    <row r="1202" spans="2:12" s="279" customFormat="1" ht="13.8">
      <c r="B1202" s="442"/>
      <c r="C1202" s="445"/>
      <c r="D1202" s="442"/>
      <c r="E1202" s="379"/>
      <c r="F1202" s="460"/>
      <c r="G1202" s="368"/>
      <c r="H1202" s="427"/>
      <c r="I1202" s="437"/>
      <c r="J1202" s="360"/>
      <c r="K1202" s="385"/>
      <c r="L1202" s="386"/>
    </row>
    <row r="1203" spans="2:12" s="279" customFormat="1" ht="13.8">
      <c r="B1203" s="459"/>
      <c r="C1203" s="445"/>
      <c r="D1203" s="442"/>
      <c r="E1203" s="379"/>
      <c r="F1203" s="460"/>
      <c r="G1203" s="368"/>
      <c r="H1203" s="427"/>
      <c r="I1203" s="437"/>
      <c r="J1203" s="360"/>
      <c r="K1203" s="385"/>
      <c r="L1203" s="386"/>
    </row>
    <row r="1204" spans="2:12" s="279" customFormat="1" ht="13.8">
      <c r="B1204" s="442"/>
      <c r="C1204" s="445"/>
      <c r="D1204" s="442"/>
      <c r="E1204" s="379"/>
      <c r="F1204" s="460"/>
      <c r="G1204" s="368"/>
      <c r="H1204" s="427"/>
      <c r="I1204" s="437"/>
      <c r="J1204" s="360"/>
      <c r="K1204" s="385"/>
      <c r="L1204" s="386"/>
    </row>
    <row r="1205" spans="2:12" s="279" customFormat="1" ht="13.8">
      <c r="B1205" s="459"/>
      <c r="C1205" s="433"/>
      <c r="D1205" s="466"/>
      <c r="E1205" s="379"/>
      <c r="F1205" s="460"/>
      <c r="G1205" s="368"/>
      <c r="H1205" s="427"/>
      <c r="I1205" s="437"/>
      <c r="J1205" s="360"/>
      <c r="K1205" s="385"/>
      <c r="L1205" s="386"/>
    </row>
    <row r="1206" spans="2:12" s="279" customFormat="1" ht="13.8">
      <c r="B1206" s="442"/>
      <c r="C1206" s="445"/>
      <c r="D1206" s="466"/>
      <c r="E1206" s="379"/>
      <c r="F1206" s="460"/>
      <c r="G1206" s="368"/>
      <c r="H1206" s="448"/>
      <c r="I1206" s="437"/>
      <c r="J1206" s="360"/>
      <c r="K1206" s="385"/>
      <c r="L1206" s="386"/>
    </row>
    <row r="1207" spans="2:12" s="279" customFormat="1" ht="13.8">
      <c r="B1207" s="459"/>
      <c r="C1207" s="445"/>
      <c r="D1207" s="466"/>
      <c r="E1207" s="379"/>
      <c r="F1207" s="460"/>
      <c r="G1207" s="368"/>
      <c r="H1207" s="427"/>
      <c r="I1207" s="437"/>
      <c r="J1207" s="360"/>
      <c r="K1207" s="385"/>
      <c r="L1207" s="386"/>
    </row>
    <row r="1208" spans="2:12" s="279" customFormat="1" ht="13.8">
      <c r="B1208" s="442"/>
      <c r="C1208" s="445"/>
      <c r="D1208" s="442"/>
      <c r="E1208" s="379"/>
      <c r="F1208" s="460"/>
      <c r="G1208" s="368"/>
      <c r="H1208" s="448"/>
      <c r="I1208" s="437"/>
      <c r="J1208" s="360"/>
      <c r="K1208" s="385"/>
      <c r="L1208" s="386"/>
    </row>
    <row r="1209" spans="2:12" s="279" customFormat="1" ht="13.8">
      <c r="B1209" s="459"/>
      <c r="C1209" s="445"/>
      <c r="D1209" s="442"/>
      <c r="E1209" s="379"/>
      <c r="F1209" s="460"/>
      <c r="G1209" s="368"/>
      <c r="H1209" s="448"/>
      <c r="I1209" s="437"/>
      <c r="J1209" s="360"/>
      <c r="K1209" s="385"/>
      <c r="L1209" s="386"/>
    </row>
    <row r="1210" spans="2:12" s="279" customFormat="1" ht="13.8">
      <c r="B1210" s="459"/>
      <c r="C1210" s="433"/>
      <c r="D1210" s="459"/>
      <c r="E1210" s="334"/>
      <c r="F1210" s="460"/>
      <c r="G1210" s="368"/>
      <c r="H1210" s="448"/>
      <c r="I1210" s="437"/>
      <c r="J1210" s="360"/>
      <c r="K1210" s="385"/>
      <c r="L1210" s="386"/>
    </row>
    <row r="1211" spans="2:12" s="279" customFormat="1" ht="13.8">
      <c r="B1211" s="423"/>
      <c r="C1211" s="386"/>
      <c r="D1211" s="430"/>
      <c r="E1211" s="379"/>
      <c r="F1211" s="460"/>
      <c r="G1211" s="368"/>
      <c r="H1211" s="429"/>
      <c r="I1211" s="338"/>
      <c r="J1211" s="360"/>
      <c r="K1211" s="385"/>
      <c r="L1211" s="386"/>
    </row>
    <row r="1212" spans="2:12" s="279" customFormat="1" ht="13.8">
      <c r="B1212" s="423"/>
      <c r="C1212" s="386"/>
      <c r="D1212" s="430"/>
      <c r="E1212" s="379"/>
      <c r="F1212" s="460"/>
      <c r="G1212" s="368"/>
      <c r="H1212" s="429"/>
      <c r="I1212" s="338"/>
      <c r="J1212" s="360"/>
      <c r="K1212" s="385"/>
      <c r="L1212" s="386"/>
    </row>
    <row r="1213" spans="2:12" s="279" customFormat="1" ht="13.8">
      <c r="B1213" s="423"/>
      <c r="C1213" s="386"/>
      <c r="D1213" s="430"/>
      <c r="E1213" s="334"/>
      <c r="F1213" s="460"/>
      <c r="G1213" s="368"/>
      <c r="H1213" s="429"/>
      <c r="I1213" s="338"/>
      <c r="J1213" s="360"/>
      <c r="K1213" s="385"/>
      <c r="L1213" s="386"/>
    </row>
    <row r="1214" spans="2:12" s="279" customFormat="1" ht="13.8">
      <c r="B1214" s="423"/>
      <c r="C1214" s="386"/>
      <c r="D1214" s="430"/>
      <c r="E1214" s="334"/>
      <c r="F1214" s="460"/>
      <c r="G1214" s="368"/>
      <c r="H1214" s="429"/>
      <c r="I1214" s="338"/>
      <c r="J1214" s="360"/>
      <c r="K1214" s="385"/>
      <c r="L1214" s="386"/>
    </row>
    <row r="1215" spans="2:12" s="279" customFormat="1" ht="13.8">
      <c r="B1215" s="423"/>
      <c r="C1215" s="433"/>
      <c r="D1215" s="442"/>
      <c r="E1215" s="467"/>
      <c r="F1215" s="460"/>
      <c r="G1215" s="368"/>
      <c r="H1215" s="448"/>
      <c r="I1215" s="437"/>
      <c r="J1215" s="360"/>
      <c r="K1215" s="385"/>
      <c r="L1215" s="386"/>
    </row>
    <row r="1216" spans="2:12" s="279" customFormat="1" ht="13.8">
      <c r="B1216" s="423"/>
      <c r="C1216" s="433"/>
      <c r="D1216" s="466"/>
      <c r="E1216" s="467"/>
      <c r="F1216" s="460"/>
      <c r="G1216" s="368"/>
      <c r="H1216" s="448"/>
      <c r="I1216" s="437"/>
      <c r="J1216" s="360"/>
      <c r="K1216" s="385"/>
      <c r="L1216" s="386"/>
    </row>
    <row r="1217" spans="2:12" s="279" customFormat="1" ht="13.8">
      <c r="B1217" s="423"/>
      <c r="C1217" s="445"/>
      <c r="D1217" s="442"/>
      <c r="E1217" s="443"/>
      <c r="F1217" s="460"/>
      <c r="G1217" s="368"/>
      <c r="H1217" s="448"/>
      <c r="I1217" s="437"/>
      <c r="J1217" s="360"/>
      <c r="K1217" s="385"/>
      <c r="L1217" s="386"/>
    </row>
    <row r="1218" spans="2:12" s="279" customFormat="1" ht="13.8">
      <c r="B1218" s="423"/>
      <c r="C1218" s="445"/>
      <c r="D1218" s="442"/>
      <c r="E1218" s="443"/>
      <c r="F1218" s="460"/>
      <c r="G1218" s="368"/>
      <c r="H1218" s="427"/>
      <c r="I1218" s="437"/>
      <c r="J1218" s="360"/>
      <c r="K1218" s="385"/>
      <c r="L1218" s="386"/>
    </row>
    <row r="1219" spans="2:12" s="279" customFormat="1" ht="13.8">
      <c r="B1219" s="423"/>
      <c r="C1219" s="445"/>
      <c r="D1219" s="442"/>
      <c r="E1219" s="443"/>
      <c r="F1219" s="460"/>
      <c r="G1219" s="368"/>
      <c r="H1219" s="427"/>
      <c r="I1219" s="437"/>
      <c r="J1219" s="360"/>
      <c r="K1219" s="385"/>
      <c r="L1219" s="386"/>
    </row>
    <row r="1220" spans="2:12" s="279" customFormat="1" ht="13.8">
      <c r="B1220" s="423"/>
      <c r="C1220" s="445"/>
      <c r="D1220" s="442"/>
      <c r="E1220" s="443"/>
      <c r="F1220" s="460"/>
      <c r="G1220" s="368"/>
      <c r="H1220" s="427"/>
      <c r="I1220" s="437"/>
      <c r="J1220" s="360"/>
      <c r="K1220" s="385"/>
      <c r="L1220" s="386"/>
    </row>
    <row r="1221" spans="2:12" s="279" customFormat="1" ht="13.8">
      <c r="B1221" s="423"/>
      <c r="C1221" s="445"/>
      <c r="D1221" s="442"/>
      <c r="E1221" s="443"/>
      <c r="F1221" s="460"/>
      <c r="G1221" s="368"/>
      <c r="H1221" s="427"/>
      <c r="I1221" s="437"/>
      <c r="J1221" s="360"/>
      <c r="K1221" s="385"/>
      <c r="L1221" s="386"/>
    </row>
    <row r="1222" spans="2:12" s="279" customFormat="1" ht="13.8">
      <c r="B1222" s="423"/>
      <c r="C1222" s="433"/>
      <c r="D1222" s="459"/>
      <c r="E1222" s="334"/>
      <c r="F1222" s="460"/>
      <c r="G1222" s="368"/>
      <c r="H1222" s="448"/>
      <c r="I1222" s="437"/>
      <c r="J1222" s="360"/>
      <c r="K1222" s="385"/>
      <c r="L1222" s="386"/>
    </row>
    <row r="1223" spans="2:12" s="279" customFormat="1" ht="13.8">
      <c r="B1223" s="423"/>
      <c r="C1223" s="433"/>
      <c r="D1223" s="459"/>
      <c r="E1223" s="467"/>
      <c r="F1223" s="460"/>
      <c r="G1223" s="368"/>
      <c r="H1223" s="444"/>
      <c r="I1223" s="437"/>
      <c r="J1223" s="360"/>
      <c r="K1223" s="385"/>
      <c r="L1223" s="386"/>
    </row>
    <row r="1224" spans="2:12" s="279" customFormat="1" ht="13.8">
      <c r="B1224" s="423"/>
      <c r="C1224" s="447"/>
      <c r="D1224" s="344"/>
      <c r="E1224" s="467"/>
      <c r="F1224" s="460"/>
      <c r="G1224" s="368"/>
      <c r="H1224" s="425"/>
      <c r="I1224" s="338"/>
      <c r="J1224" s="360"/>
      <c r="K1224" s="385"/>
      <c r="L1224" s="386"/>
    </row>
    <row r="1225" spans="2:12" s="279" customFormat="1" ht="13.8">
      <c r="B1225" s="423"/>
      <c r="C1225" s="432"/>
      <c r="D1225" s="430"/>
      <c r="E1225" s="334"/>
      <c r="F1225" s="460"/>
      <c r="G1225" s="368"/>
      <c r="H1225" s="431"/>
      <c r="I1225" s="338"/>
      <c r="J1225" s="360"/>
      <c r="K1225" s="385"/>
      <c r="L1225" s="386"/>
    </row>
    <row r="1226" spans="2:12" s="279" customFormat="1" ht="13.8">
      <c r="B1226" s="423"/>
      <c r="C1226" s="345"/>
      <c r="D1226" s="340"/>
      <c r="E1226" s="334"/>
      <c r="F1226" s="424"/>
      <c r="G1226" s="368"/>
      <c r="H1226" s="431"/>
      <c r="I1226" s="338"/>
      <c r="J1226" s="360"/>
      <c r="K1226" s="385"/>
      <c r="L1226" s="386"/>
    </row>
    <row r="1227" spans="2:12" s="279" customFormat="1" ht="13.8">
      <c r="B1227" s="423"/>
      <c r="C1227" s="341"/>
      <c r="D1227" s="430"/>
      <c r="E1227" s="467"/>
      <c r="F1227" s="460"/>
      <c r="G1227" s="368"/>
      <c r="H1227" s="431"/>
      <c r="I1227" s="338"/>
      <c r="J1227" s="338"/>
      <c r="K1227" s="385"/>
      <c r="L1227" s="386"/>
    </row>
    <row r="1228" spans="2:12" s="279" customFormat="1" ht="13.8">
      <c r="B1228" s="423"/>
      <c r="C1228" s="447"/>
      <c r="D1228" s="344"/>
      <c r="E1228" s="467"/>
      <c r="F1228" s="460"/>
      <c r="G1228" s="368"/>
      <c r="H1228" s="425"/>
      <c r="I1228" s="338"/>
      <c r="J1228" s="338"/>
      <c r="K1228" s="385"/>
      <c r="L1228" s="386"/>
    </row>
    <row r="1229" spans="2:12" s="279" customFormat="1" ht="13.8">
      <c r="B1229" s="459"/>
      <c r="C1229" s="341"/>
      <c r="D1229" s="459"/>
      <c r="E1229" s="468"/>
      <c r="F1229" s="469"/>
      <c r="G1229" s="368"/>
      <c r="H1229" s="448"/>
      <c r="I1229" s="437"/>
      <c r="J1229" s="437"/>
      <c r="K1229" s="385"/>
      <c r="L1229" s="386"/>
    </row>
    <row r="1230" spans="2:12" s="279" customFormat="1" ht="13.8">
      <c r="B1230" s="459"/>
      <c r="C1230" s="341"/>
      <c r="D1230" s="459"/>
      <c r="E1230" s="468"/>
      <c r="F1230" s="469"/>
      <c r="G1230" s="368"/>
      <c r="H1230" s="448"/>
      <c r="I1230" s="437"/>
      <c r="J1230" s="437"/>
      <c r="K1230" s="385"/>
      <c r="L1230" s="386"/>
    </row>
    <row r="1231" spans="2:12" s="279" customFormat="1" ht="13.8">
      <c r="B1231" s="465"/>
      <c r="C1231" s="470"/>
      <c r="D1231" s="340"/>
      <c r="E1231" s="334"/>
      <c r="F1231" s="335"/>
      <c r="G1231" s="368"/>
      <c r="H1231" s="471"/>
      <c r="I1231" s="338"/>
      <c r="J1231" s="360"/>
      <c r="K1231" s="385"/>
      <c r="L1231" s="386"/>
    </row>
    <row r="1232" spans="2:12" s="279" customFormat="1" ht="13.8">
      <c r="B1232" s="472"/>
      <c r="C1232" s="473"/>
      <c r="D1232" s="472"/>
      <c r="E1232" s="464"/>
      <c r="F1232" s="474"/>
      <c r="G1232" s="368"/>
      <c r="H1232" s="436"/>
      <c r="I1232" s="475"/>
      <c r="J1232" s="360"/>
      <c r="K1232" s="385"/>
      <c r="L1232" s="386"/>
    </row>
    <row r="1233" spans="2:12" s="279" customFormat="1" ht="13.8">
      <c r="B1233" s="472"/>
      <c r="C1233" s="473"/>
      <c r="D1233" s="472"/>
      <c r="E1233" s="464"/>
      <c r="F1233" s="476"/>
      <c r="G1233" s="368"/>
      <c r="H1233" s="436"/>
      <c r="I1233" s="475"/>
      <c r="J1233" s="360"/>
      <c r="K1233" s="385"/>
      <c r="L1233" s="386"/>
    </row>
    <row r="1234" spans="2:12" s="279" customFormat="1" ht="13.8">
      <c r="B1234" s="472"/>
      <c r="C1234" s="473"/>
      <c r="D1234" s="472"/>
      <c r="E1234" s="443"/>
      <c r="F1234" s="469"/>
      <c r="G1234" s="368"/>
      <c r="H1234" s="436"/>
      <c r="I1234" s="475"/>
      <c r="J1234" s="360"/>
      <c r="K1234" s="385"/>
      <c r="L1234" s="386"/>
    </row>
    <row r="1235" spans="2:12" s="279" customFormat="1" ht="13.8">
      <c r="B1235" s="472"/>
      <c r="C1235" s="473"/>
      <c r="D1235" s="472"/>
      <c r="E1235" s="443"/>
      <c r="F1235" s="469"/>
      <c r="G1235" s="368"/>
      <c r="H1235" s="436"/>
      <c r="I1235" s="475"/>
      <c r="J1235" s="360"/>
      <c r="K1235" s="385"/>
      <c r="L1235" s="386"/>
    </row>
    <row r="1236" spans="2:12" s="279" customFormat="1" ht="13.8">
      <c r="B1236" s="472"/>
      <c r="C1236" s="473"/>
      <c r="D1236" s="472"/>
      <c r="E1236" s="443"/>
      <c r="F1236" s="469"/>
      <c r="G1236" s="368"/>
      <c r="H1236" s="436"/>
      <c r="I1236" s="475"/>
      <c r="J1236" s="360"/>
      <c r="K1236" s="385"/>
      <c r="L1236" s="386"/>
    </row>
    <row r="1237" spans="2:12" s="279" customFormat="1" ht="13.8">
      <c r="B1237" s="472"/>
      <c r="C1237" s="473"/>
      <c r="D1237" s="472"/>
      <c r="E1237" s="443"/>
      <c r="F1237" s="469"/>
      <c r="G1237" s="368"/>
      <c r="H1237" s="436"/>
      <c r="I1237" s="475"/>
      <c r="J1237" s="360"/>
      <c r="K1237" s="385"/>
      <c r="L1237" s="386"/>
    </row>
    <row r="1238" spans="2:12" s="279" customFormat="1" ht="13.8">
      <c r="B1238" s="472"/>
      <c r="C1238" s="473"/>
      <c r="D1238" s="472"/>
      <c r="E1238" s="443"/>
      <c r="F1238" s="469"/>
      <c r="G1238" s="368"/>
      <c r="H1238" s="477"/>
      <c r="I1238" s="475"/>
      <c r="J1238" s="360"/>
      <c r="K1238" s="385"/>
      <c r="L1238" s="386"/>
    </row>
    <row r="1239" spans="2:12" s="279" customFormat="1" ht="13.8">
      <c r="B1239" s="472"/>
      <c r="C1239" s="473"/>
      <c r="D1239" s="472"/>
      <c r="E1239" s="443"/>
      <c r="F1239" s="469"/>
      <c r="G1239" s="368"/>
      <c r="H1239" s="436"/>
      <c r="I1239" s="475"/>
      <c r="J1239" s="360"/>
      <c r="K1239" s="385"/>
      <c r="L1239" s="386"/>
    </row>
    <row r="1240" spans="2:12" s="279" customFormat="1" ht="13.8">
      <c r="B1240" s="472"/>
      <c r="C1240" s="473"/>
      <c r="D1240" s="472"/>
      <c r="E1240" s="443"/>
      <c r="F1240" s="469"/>
      <c r="G1240" s="368"/>
      <c r="H1240" s="477"/>
      <c r="I1240" s="475"/>
      <c r="J1240" s="360"/>
      <c r="K1240" s="385"/>
      <c r="L1240" s="386"/>
    </row>
    <row r="1241" spans="2:12" s="279" customFormat="1" ht="13.8">
      <c r="B1241" s="472"/>
      <c r="C1241" s="473"/>
      <c r="D1241" s="472"/>
      <c r="E1241" s="443"/>
      <c r="F1241" s="469"/>
      <c r="G1241" s="368"/>
      <c r="H1241" s="436"/>
      <c r="I1241" s="475"/>
      <c r="J1241" s="360"/>
      <c r="K1241" s="385"/>
      <c r="L1241" s="386"/>
    </row>
    <row r="1242" spans="2:12" s="279" customFormat="1" ht="13.8">
      <c r="B1242" s="472"/>
      <c r="C1242" s="473"/>
      <c r="D1242" s="472"/>
      <c r="E1242" s="443"/>
      <c r="F1242" s="469"/>
      <c r="G1242" s="368"/>
      <c r="H1242" s="436"/>
      <c r="I1242" s="475"/>
      <c r="J1242" s="360"/>
      <c r="K1242" s="385"/>
      <c r="L1242" s="386"/>
    </row>
    <row r="1243" spans="2:12" s="279" customFormat="1" ht="13.8">
      <c r="B1243" s="472"/>
      <c r="C1243" s="473"/>
      <c r="D1243" s="472"/>
      <c r="E1243" s="443"/>
      <c r="F1243" s="469"/>
      <c r="G1243" s="368"/>
      <c r="H1243" s="436"/>
      <c r="I1243" s="475"/>
      <c r="J1243" s="360"/>
      <c r="K1243" s="385"/>
      <c r="L1243" s="386"/>
    </row>
    <row r="1244" spans="2:12" s="279" customFormat="1" ht="13.8">
      <c r="B1244" s="472"/>
      <c r="C1244" s="473"/>
      <c r="D1244" s="472"/>
      <c r="E1244" s="443"/>
      <c r="F1244" s="469"/>
      <c r="G1244" s="368"/>
      <c r="H1244" s="436"/>
      <c r="I1244" s="475"/>
      <c r="J1244" s="360"/>
      <c r="K1244" s="385"/>
      <c r="L1244" s="386"/>
    </row>
    <row r="1245" spans="2:12" s="279" customFormat="1" ht="13.8">
      <c r="B1245" s="472"/>
      <c r="C1245" s="473"/>
      <c r="D1245" s="472"/>
      <c r="E1245" s="443"/>
      <c r="F1245" s="469"/>
      <c r="G1245" s="368"/>
      <c r="H1245" s="436"/>
      <c r="I1245" s="475"/>
      <c r="J1245" s="360"/>
      <c r="K1245" s="385"/>
      <c r="L1245" s="386"/>
    </row>
    <row r="1246" spans="2:12" s="279" customFormat="1" ht="13.8">
      <c r="B1246" s="472"/>
      <c r="C1246" s="473"/>
      <c r="D1246" s="472"/>
      <c r="E1246" s="443"/>
      <c r="F1246" s="469"/>
      <c r="G1246" s="368"/>
      <c r="H1246" s="436"/>
      <c r="I1246" s="475"/>
      <c r="J1246" s="360"/>
      <c r="K1246" s="385"/>
      <c r="L1246" s="386"/>
    </row>
    <row r="1247" spans="2:12" s="279" customFormat="1" ht="13.8">
      <c r="B1247" s="472"/>
      <c r="C1247" s="473"/>
      <c r="D1247" s="472"/>
      <c r="E1247" s="443"/>
      <c r="F1247" s="469"/>
      <c r="G1247" s="368"/>
      <c r="H1247" s="436"/>
      <c r="I1247" s="475"/>
      <c r="J1247" s="360"/>
      <c r="K1247" s="385"/>
      <c r="L1247" s="386"/>
    </row>
    <row r="1248" spans="2:12" s="279" customFormat="1" ht="13.8">
      <c r="B1248" s="472"/>
      <c r="C1248" s="473"/>
      <c r="D1248" s="472"/>
      <c r="E1248" s="443"/>
      <c r="F1248" s="469"/>
      <c r="G1248" s="368"/>
      <c r="H1248" s="436"/>
      <c r="I1248" s="475"/>
      <c r="J1248" s="360"/>
      <c r="K1248" s="385"/>
      <c r="L1248" s="386"/>
    </row>
    <row r="1249" spans="2:12" s="279" customFormat="1" ht="13.8">
      <c r="B1249" s="472"/>
      <c r="C1249" s="473"/>
      <c r="D1249" s="472"/>
      <c r="E1249" s="443"/>
      <c r="F1249" s="469"/>
      <c r="G1249" s="368"/>
      <c r="H1249" s="436"/>
      <c r="I1249" s="475"/>
      <c r="J1249" s="360"/>
      <c r="K1249" s="385"/>
      <c r="L1249" s="386"/>
    </row>
    <row r="1250" spans="2:12" s="279" customFormat="1" ht="13.8">
      <c r="B1250" s="472"/>
      <c r="C1250" s="473"/>
      <c r="D1250" s="472"/>
      <c r="E1250" s="443"/>
      <c r="F1250" s="469"/>
      <c r="G1250" s="368"/>
      <c r="H1250" s="436"/>
      <c r="I1250" s="475"/>
      <c r="J1250" s="360"/>
      <c r="K1250" s="385"/>
      <c r="L1250" s="386"/>
    </row>
    <row r="1251" spans="2:12" s="279" customFormat="1" ht="13.8">
      <c r="B1251" s="472"/>
      <c r="C1251" s="473"/>
      <c r="D1251" s="472"/>
      <c r="E1251" s="443"/>
      <c r="F1251" s="469"/>
      <c r="G1251" s="368"/>
      <c r="H1251" s="436"/>
      <c r="I1251" s="475"/>
      <c r="J1251" s="360"/>
      <c r="K1251" s="385"/>
      <c r="L1251" s="386"/>
    </row>
    <row r="1252" spans="2:12" s="279" customFormat="1" ht="13.8">
      <c r="B1252" s="472"/>
      <c r="C1252" s="478"/>
      <c r="D1252" s="472"/>
      <c r="E1252" s="443"/>
      <c r="F1252" s="469"/>
      <c r="G1252" s="368"/>
      <c r="H1252" s="436"/>
      <c r="I1252" s="475"/>
      <c r="J1252" s="360"/>
      <c r="K1252" s="385"/>
      <c r="L1252" s="386"/>
    </row>
    <row r="1253" spans="2:12" s="279" customFormat="1" ht="13.8">
      <c r="B1253" s="472"/>
      <c r="C1253" s="473"/>
      <c r="D1253" s="472"/>
      <c r="E1253" s="443"/>
      <c r="F1253" s="469"/>
      <c r="G1253" s="368"/>
      <c r="H1253" s="436"/>
      <c r="I1253" s="475"/>
      <c r="J1253" s="360"/>
      <c r="K1253" s="385"/>
      <c r="L1253" s="386"/>
    </row>
    <row r="1254" spans="2:12" s="279" customFormat="1" ht="13.8">
      <c r="B1254" s="472"/>
      <c r="C1254" s="478"/>
      <c r="D1254" s="472"/>
      <c r="E1254" s="443"/>
      <c r="F1254" s="469"/>
      <c r="G1254" s="368"/>
      <c r="H1254" s="436"/>
      <c r="I1254" s="475"/>
      <c r="J1254" s="360"/>
      <c r="K1254" s="385"/>
      <c r="L1254" s="386"/>
    </row>
    <row r="1255" spans="2:12" s="279" customFormat="1" ht="13.8">
      <c r="B1255" s="472"/>
      <c r="C1255" s="473"/>
      <c r="D1255" s="472"/>
      <c r="E1255" s="443"/>
      <c r="F1255" s="469"/>
      <c r="G1255" s="368"/>
      <c r="H1255" s="436"/>
      <c r="I1255" s="475"/>
      <c r="J1255" s="360"/>
      <c r="K1255" s="385"/>
      <c r="L1255" s="386"/>
    </row>
    <row r="1256" spans="2:12" s="279" customFormat="1" ht="13.8">
      <c r="B1256" s="472"/>
      <c r="C1256" s="473"/>
      <c r="D1256" s="472"/>
      <c r="E1256" s="443"/>
      <c r="F1256" s="469"/>
      <c r="G1256" s="368"/>
      <c r="H1256" s="436"/>
      <c r="I1256" s="475"/>
      <c r="J1256" s="360"/>
      <c r="K1256" s="385"/>
      <c r="L1256" s="386"/>
    </row>
    <row r="1257" spans="2:12" s="279" customFormat="1" ht="13.8">
      <c r="B1257" s="472"/>
      <c r="C1257" s="473"/>
      <c r="D1257" s="472"/>
      <c r="E1257" s="443"/>
      <c r="F1257" s="469"/>
      <c r="G1257" s="368"/>
      <c r="H1257" s="436"/>
      <c r="I1257" s="475"/>
      <c r="J1257" s="360"/>
      <c r="K1257" s="385"/>
      <c r="L1257" s="386"/>
    </row>
    <row r="1258" spans="2:12" s="279" customFormat="1" ht="13.8">
      <c r="B1258" s="472"/>
      <c r="C1258" s="473"/>
      <c r="D1258" s="472"/>
      <c r="E1258" s="443"/>
      <c r="F1258" s="469"/>
      <c r="G1258" s="368"/>
      <c r="H1258" s="436"/>
      <c r="I1258" s="475"/>
      <c r="J1258" s="360"/>
      <c r="K1258" s="385"/>
      <c r="L1258" s="386"/>
    </row>
    <row r="1259" spans="2:12" s="279" customFormat="1" ht="13.8">
      <c r="B1259" s="472"/>
      <c r="C1259" s="473"/>
      <c r="D1259" s="472"/>
      <c r="E1259" s="443"/>
      <c r="F1259" s="469"/>
      <c r="G1259" s="368"/>
      <c r="H1259" s="477"/>
      <c r="I1259" s="475"/>
      <c r="J1259" s="360"/>
      <c r="K1259" s="385"/>
      <c r="L1259" s="386"/>
    </row>
    <row r="1260" spans="2:12" s="279" customFormat="1" ht="13.8">
      <c r="B1260" s="472"/>
      <c r="C1260" s="473"/>
      <c r="D1260" s="472"/>
      <c r="E1260" s="443"/>
      <c r="F1260" s="469"/>
      <c r="G1260" s="368"/>
      <c r="H1260" s="477"/>
      <c r="I1260" s="475"/>
      <c r="J1260" s="360"/>
      <c r="K1260" s="385"/>
      <c r="L1260" s="386"/>
    </row>
    <row r="1261" spans="2:12" s="279" customFormat="1" ht="13.8">
      <c r="B1261" s="472"/>
      <c r="C1261" s="473"/>
      <c r="D1261" s="472"/>
      <c r="E1261" s="443"/>
      <c r="F1261" s="469"/>
      <c r="G1261" s="368"/>
      <c r="H1261" s="436"/>
      <c r="I1261" s="475"/>
      <c r="J1261" s="360"/>
      <c r="K1261" s="385"/>
      <c r="L1261" s="386"/>
    </row>
    <row r="1262" spans="2:12" s="279" customFormat="1" ht="13.8">
      <c r="B1262" s="472"/>
      <c r="C1262" s="345"/>
      <c r="D1262" s="340"/>
      <c r="E1262" s="443"/>
      <c r="F1262" s="469"/>
      <c r="G1262" s="368"/>
      <c r="H1262" s="431"/>
      <c r="I1262" s="479"/>
      <c r="J1262" s="360"/>
      <c r="K1262" s="385"/>
      <c r="L1262" s="386"/>
    </row>
    <row r="1263" spans="2:12" s="279" customFormat="1" ht="13.8">
      <c r="B1263" s="472"/>
      <c r="C1263" s="345"/>
      <c r="D1263" s="340"/>
      <c r="E1263" s="443"/>
      <c r="F1263" s="469"/>
      <c r="G1263" s="368"/>
      <c r="H1263" s="431"/>
      <c r="I1263" s="338"/>
      <c r="J1263" s="360"/>
      <c r="K1263" s="385"/>
      <c r="L1263" s="386"/>
    </row>
    <row r="1264" spans="2:12" s="279" customFormat="1" ht="13.8">
      <c r="B1264" s="472"/>
      <c r="C1264" s="345"/>
      <c r="D1264" s="340"/>
      <c r="E1264" s="443"/>
      <c r="F1264" s="469"/>
      <c r="G1264" s="368"/>
      <c r="H1264" s="431"/>
      <c r="I1264" s="479"/>
      <c r="J1264" s="360"/>
      <c r="K1264" s="385"/>
      <c r="L1264" s="386"/>
    </row>
    <row r="1265" spans="2:12" s="279" customFormat="1" ht="13.8">
      <c r="B1265" s="472"/>
      <c r="C1265" s="341"/>
      <c r="D1265" s="430"/>
      <c r="E1265" s="467"/>
      <c r="F1265" s="469"/>
      <c r="G1265" s="368"/>
      <c r="H1265" s="431"/>
      <c r="I1265" s="338"/>
      <c r="J1265" s="338"/>
      <c r="K1265" s="385"/>
      <c r="L1265" s="386"/>
    </row>
    <row r="1266" spans="2:12" s="279" customFormat="1" ht="13.8">
      <c r="B1266" s="472"/>
      <c r="C1266" s="447"/>
      <c r="D1266" s="344"/>
      <c r="E1266" s="467"/>
      <c r="F1266" s="469"/>
      <c r="G1266" s="368"/>
      <c r="H1266" s="425"/>
      <c r="I1266" s="338"/>
      <c r="J1266" s="338"/>
      <c r="K1266" s="385"/>
      <c r="L1266" s="386"/>
    </row>
    <row r="1267" spans="2:12" s="279" customFormat="1" ht="13.8">
      <c r="B1267" s="472"/>
      <c r="C1267" s="473"/>
      <c r="D1267" s="472"/>
      <c r="E1267" s="443"/>
      <c r="F1267" s="469"/>
      <c r="G1267" s="368"/>
      <c r="H1267" s="436"/>
      <c r="I1267" s="475"/>
      <c r="J1267" s="360"/>
      <c r="K1267" s="385"/>
      <c r="L1267" s="386"/>
    </row>
    <row r="1268" spans="2:12" s="279" customFormat="1" ht="13.8">
      <c r="B1268" s="472"/>
      <c r="C1268" s="473"/>
      <c r="D1268" s="472"/>
      <c r="E1268" s="443"/>
      <c r="F1268" s="469"/>
      <c r="G1268" s="368"/>
      <c r="H1268" s="436"/>
      <c r="I1268" s="475"/>
      <c r="J1268" s="475"/>
      <c r="K1268" s="385"/>
      <c r="L1268" s="386"/>
    </row>
    <row r="1269" spans="2:12" s="279" customFormat="1" ht="13.8">
      <c r="B1269" s="472"/>
      <c r="C1269" s="473"/>
      <c r="D1269" s="472"/>
      <c r="E1269" s="443"/>
      <c r="F1269" s="469"/>
      <c r="G1269" s="368"/>
      <c r="H1269" s="436"/>
      <c r="I1269" s="475"/>
      <c r="J1269" s="475"/>
      <c r="K1269" s="385"/>
      <c r="L1269" s="386"/>
    </row>
    <row r="1270" spans="2:12" s="279" customFormat="1" ht="13.8">
      <c r="B1270" s="472"/>
      <c r="C1270" s="473"/>
      <c r="D1270" s="472"/>
      <c r="E1270" s="443"/>
      <c r="F1270" s="469"/>
      <c r="G1270" s="368"/>
      <c r="H1270" s="436"/>
      <c r="I1270" s="475"/>
      <c r="J1270" s="475"/>
      <c r="K1270" s="385"/>
      <c r="L1270" s="386"/>
    </row>
    <row r="1271" spans="2:12" s="279" customFormat="1" ht="13.8">
      <c r="B1271" s="459"/>
      <c r="C1271" s="341"/>
      <c r="D1271" s="459"/>
      <c r="E1271" s="468"/>
      <c r="F1271" s="469"/>
      <c r="G1271" s="368"/>
      <c r="H1271" s="448"/>
      <c r="I1271" s="437"/>
      <c r="J1271" s="437"/>
      <c r="K1271" s="385"/>
      <c r="L1271" s="386"/>
    </row>
    <row r="1272" spans="2:12" s="279" customFormat="1" ht="13.8">
      <c r="B1272" s="440"/>
      <c r="C1272" s="480"/>
      <c r="D1272" s="481"/>
      <c r="E1272" s="482"/>
      <c r="F1272" s="483"/>
      <c r="G1272" s="368"/>
      <c r="H1272" s="484"/>
      <c r="I1272" s="475"/>
      <c r="J1272" s="475"/>
      <c r="K1272" s="385"/>
      <c r="L1272" s="386"/>
    </row>
    <row r="1273" spans="2:12" s="279" customFormat="1" ht="13.8">
      <c r="B1273" s="485"/>
      <c r="C1273" s="470"/>
      <c r="D1273" s="340"/>
      <c r="E1273" s="486"/>
      <c r="F1273" s="487"/>
      <c r="G1273" s="368"/>
      <c r="H1273" s="488"/>
      <c r="I1273" s="437"/>
      <c r="J1273" s="360"/>
      <c r="K1273" s="385"/>
      <c r="L1273" s="386"/>
    </row>
    <row r="1274" spans="2:12" s="279" customFormat="1" ht="13.8">
      <c r="B1274" s="459"/>
      <c r="C1274" s="433"/>
      <c r="D1274" s="459"/>
      <c r="E1274" s="334"/>
      <c r="F1274" s="460"/>
      <c r="G1274" s="368"/>
      <c r="H1274" s="448"/>
      <c r="I1274" s="437"/>
      <c r="J1274" s="360"/>
      <c r="K1274" s="385"/>
      <c r="L1274" s="386"/>
    </row>
    <row r="1275" spans="2:12" s="279" customFormat="1" ht="13.8">
      <c r="B1275" s="459"/>
      <c r="C1275" s="433"/>
      <c r="D1275" s="466"/>
      <c r="E1275" s="467"/>
      <c r="F1275" s="460"/>
      <c r="G1275" s="368"/>
      <c r="H1275" s="436"/>
      <c r="I1275" s="437"/>
      <c r="J1275" s="360"/>
      <c r="K1275" s="385"/>
      <c r="L1275" s="386"/>
    </row>
    <row r="1276" spans="2:12" s="279" customFormat="1" ht="13.8">
      <c r="B1276" s="459"/>
      <c r="C1276" s="433"/>
      <c r="D1276" s="466"/>
      <c r="E1276" s="467"/>
      <c r="F1276" s="460"/>
      <c r="G1276" s="368"/>
      <c r="H1276" s="436"/>
      <c r="I1276" s="437"/>
      <c r="J1276" s="360"/>
      <c r="K1276" s="385"/>
      <c r="L1276" s="386"/>
    </row>
    <row r="1277" spans="2:12" s="279" customFormat="1" ht="13.8">
      <c r="B1277" s="459"/>
      <c r="C1277" s="445"/>
      <c r="D1277" s="442"/>
      <c r="E1277" s="443"/>
      <c r="F1277" s="460"/>
      <c r="G1277" s="368"/>
      <c r="H1277" s="448"/>
      <c r="I1277" s="437"/>
      <c r="J1277" s="360"/>
      <c r="K1277" s="385"/>
      <c r="L1277" s="386"/>
    </row>
    <row r="1278" spans="2:12" s="279" customFormat="1" ht="13.8">
      <c r="B1278" s="459"/>
      <c r="C1278" s="445"/>
      <c r="D1278" s="442"/>
      <c r="E1278" s="443"/>
      <c r="F1278" s="460"/>
      <c r="G1278" s="368"/>
      <c r="H1278" s="427"/>
      <c r="I1278" s="437"/>
      <c r="J1278" s="360"/>
      <c r="K1278" s="385"/>
      <c r="L1278" s="386"/>
    </row>
    <row r="1279" spans="2:12" s="279" customFormat="1" ht="13.8">
      <c r="B1279" s="459"/>
      <c r="C1279" s="433"/>
      <c r="D1279" s="466"/>
      <c r="E1279" s="443"/>
      <c r="F1279" s="460"/>
      <c r="G1279" s="368"/>
      <c r="H1279" s="436"/>
      <c r="I1279" s="437"/>
      <c r="J1279" s="360"/>
      <c r="K1279" s="385"/>
      <c r="L1279" s="386"/>
    </row>
    <row r="1280" spans="2:12" s="279" customFormat="1" ht="13.8">
      <c r="B1280" s="459"/>
      <c r="C1280" s="445"/>
      <c r="D1280" s="442"/>
      <c r="E1280" s="443"/>
      <c r="F1280" s="489"/>
      <c r="G1280" s="368"/>
      <c r="H1280" s="448"/>
      <c r="I1280" s="437"/>
      <c r="J1280" s="360"/>
      <c r="K1280" s="385"/>
      <c r="L1280" s="386"/>
    </row>
    <row r="1281" spans="2:12" s="279" customFormat="1" ht="13.8">
      <c r="B1281" s="459"/>
      <c r="C1281" s="445"/>
      <c r="D1281" s="442"/>
      <c r="E1281" s="443"/>
      <c r="F1281" s="460"/>
      <c r="G1281" s="368"/>
      <c r="H1281" s="427"/>
      <c r="I1281" s="437"/>
      <c r="J1281" s="360"/>
      <c r="K1281" s="385"/>
      <c r="L1281" s="386"/>
    </row>
    <row r="1282" spans="2:12" s="279" customFormat="1" ht="13.8">
      <c r="B1282" s="459"/>
      <c r="C1282" s="445"/>
      <c r="D1282" s="442"/>
      <c r="E1282" s="443"/>
      <c r="F1282" s="460"/>
      <c r="G1282" s="368"/>
      <c r="H1282" s="427"/>
      <c r="I1282" s="437"/>
      <c r="J1282" s="360"/>
      <c r="K1282" s="385"/>
      <c r="L1282" s="386"/>
    </row>
    <row r="1283" spans="2:12" s="279" customFormat="1" ht="13.8">
      <c r="B1283" s="459"/>
      <c r="C1283" s="445"/>
      <c r="D1283" s="442"/>
      <c r="E1283" s="443"/>
      <c r="F1283" s="489"/>
      <c r="G1283" s="368"/>
      <c r="H1283" s="427"/>
      <c r="I1283" s="437"/>
      <c r="J1283" s="360"/>
      <c r="K1283" s="385"/>
      <c r="L1283" s="386"/>
    </row>
    <row r="1284" spans="2:12" s="279" customFormat="1" ht="13.8">
      <c r="B1284" s="459"/>
      <c r="C1284" s="445"/>
      <c r="D1284" s="442"/>
      <c r="E1284" s="443"/>
      <c r="F1284" s="489"/>
      <c r="G1284" s="368"/>
      <c r="H1284" s="427"/>
      <c r="I1284" s="437"/>
      <c r="J1284" s="360"/>
      <c r="K1284" s="385"/>
      <c r="L1284" s="386"/>
    </row>
    <row r="1285" spans="2:12" s="279" customFormat="1" ht="13.8">
      <c r="B1285" s="459"/>
      <c r="C1285" s="445"/>
      <c r="D1285" s="442"/>
      <c r="E1285" s="443"/>
      <c r="F1285" s="489"/>
      <c r="G1285" s="368"/>
      <c r="H1285" s="427"/>
      <c r="I1285" s="437"/>
      <c r="J1285" s="360"/>
      <c r="K1285" s="385"/>
      <c r="L1285" s="386"/>
    </row>
    <row r="1286" spans="2:12" s="279" customFormat="1" ht="13.8">
      <c r="B1286" s="459"/>
      <c r="C1286" s="433"/>
      <c r="D1286" s="442"/>
      <c r="E1286" s="334"/>
      <c r="F1286" s="469"/>
      <c r="G1286" s="368"/>
      <c r="H1286" s="448"/>
      <c r="I1286" s="437"/>
      <c r="J1286" s="360"/>
      <c r="K1286" s="385"/>
      <c r="L1286" s="386"/>
    </row>
    <row r="1287" spans="2:12" s="279" customFormat="1" ht="13.8">
      <c r="B1287" s="459"/>
      <c r="C1287" s="433"/>
      <c r="D1287" s="459"/>
      <c r="E1287" s="467"/>
      <c r="F1287" s="461"/>
      <c r="G1287" s="368"/>
      <c r="H1287" s="444"/>
      <c r="I1287" s="437"/>
      <c r="J1287" s="360"/>
      <c r="K1287" s="385"/>
      <c r="L1287" s="386"/>
    </row>
    <row r="1288" spans="2:12" s="279" customFormat="1" ht="13.8">
      <c r="B1288" s="459"/>
      <c r="C1288" s="433"/>
      <c r="D1288" s="459"/>
      <c r="E1288" s="443"/>
      <c r="F1288" s="489"/>
      <c r="G1288" s="368"/>
      <c r="H1288" s="444"/>
      <c r="I1288" s="437"/>
      <c r="J1288" s="360"/>
      <c r="K1288" s="385"/>
      <c r="L1288" s="386"/>
    </row>
    <row r="1289" spans="2:12" s="279" customFormat="1" ht="13.8">
      <c r="B1289" s="459"/>
      <c r="C1289" s="433"/>
      <c r="D1289" s="442"/>
      <c r="E1289" s="443"/>
      <c r="F1289" s="489"/>
      <c r="G1289" s="368"/>
      <c r="H1289" s="444"/>
      <c r="I1289" s="437"/>
      <c r="J1289" s="360"/>
      <c r="K1289" s="385"/>
      <c r="L1289" s="386"/>
    </row>
    <row r="1290" spans="2:12" s="279" customFormat="1" ht="13.8">
      <c r="B1290" s="459"/>
      <c r="C1290" s="433"/>
      <c r="D1290" s="442"/>
      <c r="E1290" s="443"/>
      <c r="F1290" s="489"/>
      <c r="G1290" s="368"/>
      <c r="H1290" s="444"/>
      <c r="I1290" s="437"/>
      <c r="J1290" s="360"/>
      <c r="K1290" s="385"/>
      <c r="L1290" s="386"/>
    </row>
    <row r="1291" spans="2:12" s="279" customFormat="1" ht="13.8">
      <c r="B1291" s="459"/>
      <c r="C1291" s="433"/>
      <c r="D1291" s="442"/>
      <c r="E1291" s="443"/>
      <c r="F1291" s="469"/>
      <c r="G1291" s="368"/>
      <c r="H1291" s="444"/>
      <c r="I1291" s="437"/>
      <c r="J1291" s="360"/>
      <c r="K1291" s="385"/>
      <c r="L1291" s="386"/>
    </row>
    <row r="1292" spans="2:12" s="279" customFormat="1" ht="13.8">
      <c r="B1292" s="442"/>
      <c r="C1292" s="445"/>
      <c r="D1292" s="442"/>
      <c r="E1292" s="464"/>
      <c r="F1292" s="489"/>
      <c r="G1292" s="368"/>
      <c r="H1292" s="444"/>
      <c r="I1292" s="437"/>
      <c r="J1292" s="360"/>
      <c r="K1292" s="385"/>
      <c r="L1292" s="386"/>
    </row>
    <row r="1293" spans="2:12" s="279" customFormat="1" ht="13.8">
      <c r="B1293" s="442"/>
      <c r="C1293" s="445"/>
      <c r="D1293" s="459"/>
      <c r="E1293" s="443"/>
      <c r="F1293" s="489"/>
      <c r="G1293" s="368"/>
      <c r="H1293" s="427"/>
      <c r="I1293" s="437"/>
      <c r="J1293" s="360"/>
      <c r="K1293" s="385"/>
      <c r="L1293" s="386"/>
    </row>
    <row r="1294" spans="2:12" s="279" customFormat="1" ht="13.8">
      <c r="B1294" s="442"/>
      <c r="C1294" s="445"/>
      <c r="D1294" s="442"/>
      <c r="E1294" s="443"/>
      <c r="F1294" s="489"/>
      <c r="G1294" s="368"/>
      <c r="H1294" s="427"/>
      <c r="I1294" s="437"/>
      <c r="J1294" s="360"/>
      <c r="K1294" s="385"/>
      <c r="L1294" s="386"/>
    </row>
    <row r="1295" spans="2:12" s="279" customFormat="1" ht="13.8">
      <c r="B1295" s="442"/>
      <c r="C1295" s="445"/>
      <c r="D1295" s="442"/>
      <c r="E1295" s="443"/>
      <c r="F1295" s="489"/>
      <c r="G1295" s="368"/>
      <c r="H1295" s="427"/>
      <c r="I1295" s="437"/>
      <c r="J1295" s="360"/>
      <c r="K1295" s="385"/>
      <c r="L1295" s="386"/>
    </row>
    <row r="1296" spans="2:12" s="279" customFormat="1" ht="13.8">
      <c r="B1296" s="442"/>
      <c r="C1296" s="445"/>
      <c r="D1296" s="442"/>
      <c r="E1296" s="443"/>
      <c r="F1296" s="489"/>
      <c r="G1296" s="368"/>
      <c r="H1296" s="427"/>
      <c r="I1296" s="437"/>
      <c r="J1296" s="360"/>
      <c r="K1296" s="385"/>
      <c r="L1296" s="386"/>
    </row>
    <row r="1297" spans="2:12" s="279" customFormat="1" ht="13.8">
      <c r="B1297" s="459"/>
      <c r="C1297" s="433"/>
      <c r="D1297" s="459"/>
      <c r="E1297" s="334"/>
      <c r="F1297" s="469"/>
      <c r="G1297" s="368"/>
      <c r="H1297" s="448"/>
      <c r="I1297" s="437"/>
      <c r="J1297" s="360"/>
      <c r="K1297" s="385"/>
      <c r="L1297" s="386"/>
    </row>
    <row r="1298" spans="2:12" s="279" customFormat="1" ht="13.8">
      <c r="B1298" s="442"/>
      <c r="C1298" s="480"/>
      <c r="D1298" s="459"/>
      <c r="E1298" s="334"/>
      <c r="F1298" s="469"/>
      <c r="G1298" s="368"/>
      <c r="H1298" s="448"/>
      <c r="I1298" s="437"/>
      <c r="J1298" s="437"/>
      <c r="K1298" s="385"/>
      <c r="L1298" s="386"/>
    </row>
    <row r="1299" spans="2:12" s="279" customFormat="1" ht="13.8">
      <c r="B1299" s="442"/>
      <c r="C1299" s="445"/>
      <c r="D1299" s="442"/>
      <c r="E1299" s="464"/>
      <c r="F1299" s="469"/>
      <c r="G1299" s="368"/>
      <c r="H1299" s="444"/>
      <c r="I1299" s="437"/>
      <c r="J1299" s="360"/>
      <c r="K1299" s="385"/>
      <c r="L1299" s="386"/>
    </row>
    <row r="1300" spans="2:12" s="279" customFormat="1" ht="13.8">
      <c r="B1300" s="472"/>
      <c r="C1300" s="345"/>
      <c r="D1300" s="340"/>
      <c r="E1300" s="443"/>
      <c r="F1300" s="469"/>
      <c r="G1300" s="368"/>
      <c r="H1300" s="431"/>
      <c r="I1300" s="479"/>
      <c r="J1300" s="360"/>
      <c r="K1300" s="385"/>
      <c r="L1300" s="386"/>
    </row>
    <row r="1301" spans="2:12" s="279" customFormat="1" ht="13.8">
      <c r="B1301" s="472"/>
      <c r="C1301" s="341"/>
      <c r="D1301" s="430"/>
      <c r="E1301" s="467"/>
      <c r="F1301" s="469"/>
      <c r="G1301" s="368"/>
      <c r="H1301" s="431"/>
      <c r="I1301" s="338"/>
      <c r="J1301" s="338"/>
      <c r="K1301" s="385"/>
      <c r="L1301" s="386"/>
    </row>
    <row r="1302" spans="2:12" s="279" customFormat="1" ht="13.8">
      <c r="B1302" s="472"/>
      <c r="C1302" s="447"/>
      <c r="D1302" s="344"/>
      <c r="E1302" s="467"/>
      <c r="F1302" s="469"/>
      <c r="G1302" s="368"/>
      <c r="H1302" s="425"/>
      <c r="I1302" s="338"/>
      <c r="J1302" s="338"/>
      <c r="K1302" s="385"/>
      <c r="L1302" s="386"/>
    </row>
    <row r="1303" spans="2:12" s="279" customFormat="1" ht="13.8">
      <c r="B1303" s="459"/>
      <c r="C1303" s="341"/>
      <c r="D1303" s="459"/>
      <c r="E1303" s="334"/>
      <c r="F1303" s="469"/>
      <c r="G1303" s="368"/>
      <c r="H1303" s="448"/>
      <c r="I1303" s="437"/>
      <c r="J1303" s="437"/>
      <c r="K1303" s="385"/>
      <c r="L1303" s="386"/>
    </row>
    <row r="1304" spans="2:12" s="279" customFormat="1" ht="13.8">
      <c r="B1304" s="459"/>
      <c r="C1304" s="341"/>
      <c r="D1304" s="459"/>
      <c r="E1304" s="334"/>
      <c r="F1304" s="469"/>
      <c r="G1304" s="368"/>
      <c r="H1304" s="448"/>
      <c r="I1304" s="437"/>
      <c r="J1304" s="437"/>
      <c r="K1304" s="385"/>
      <c r="L1304" s="386"/>
    </row>
    <row r="1305" spans="2:12" s="279" customFormat="1" ht="13.8">
      <c r="B1305" s="490"/>
      <c r="C1305" s="491"/>
      <c r="D1305" s="340"/>
      <c r="E1305" s="486"/>
      <c r="F1305" s="492"/>
      <c r="G1305" s="368"/>
      <c r="H1305" s="493"/>
      <c r="I1305" s="437"/>
      <c r="J1305" s="360"/>
      <c r="K1305" s="385"/>
      <c r="L1305" s="386"/>
    </row>
    <row r="1306" spans="2:12" s="279" customFormat="1" ht="13.8">
      <c r="B1306" s="494"/>
      <c r="C1306" s="495"/>
      <c r="D1306" s="496"/>
      <c r="E1306" s="497"/>
      <c r="F1306" s="497"/>
      <c r="G1306" s="368"/>
      <c r="H1306" s="498"/>
      <c r="I1306" s="499"/>
      <c r="J1306" s="360"/>
      <c r="K1306" s="385"/>
      <c r="L1306" s="386"/>
    </row>
    <row r="1307" spans="2:12" s="279" customFormat="1" ht="13.8">
      <c r="B1307" s="500"/>
      <c r="C1307" s="473"/>
      <c r="D1307" s="496"/>
      <c r="E1307" s="501"/>
      <c r="F1307" s="497"/>
      <c r="G1307" s="368"/>
      <c r="H1307" s="502"/>
      <c r="I1307" s="499"/>
      <c r="J1307" s="360"/>
      <c r="K1307" s="385"/>
      <c r="L1307" s="386"/>
    </row>
    <row r="1308" spans="2:12" s="279" customFormat="1" ht="13.8">
      <c r="B1308" s="500"/>
      <c r="C1308" s="473"/>
      <c r="D1308" s="496"/>
      <c r="E1308" s="501"/>
      <c r="F1308" s="497"/>
      <c r="G1308" s="368"/>
      <c r="H1308" s="502"/>
      <c r="I1308" s="499"/>
      <c r="J1308" s="360"/>
      <c r="K1308" s="385"/>
      <c r="L1308" s="386"/>
    </row>
    <row r="1309" spans="2:12" s="279" customFormat="1" ht="13.8">
      <c r="B1309" s="500"/>
      <c r="C1309" s="503"/>
      <c r="D1309" s="496"/>
      <c r="E1309" s="504"/>
      <c r="F1309" s="497"/>
      <c r="G1309" s="368"/>
      <c r="H1309" s="502"/>
      <c r="I1309" s="499"/>
      <c r="J1309" s="360"/>
      <c r="K1309" s="385"/>
      <c r="L1309" s="386"/>
    </row>
    <row r="1310" spans="2:12" s="279" customFormat="1" ht="13.8">
      <c r="B1310" s="500"/>
      <c r="C1310" s="473"/>
      <c r="D1310" s="496"/>
      <c r="E1310" s="504"/>
      <c r="F1310" s="497"/>
      <c r="G1310" s="368"/>
      <c r="H1310" s="502"/>
      <c r="I1310" s="499"/>
      <c r="J1310" s="360"/>
      <c r="K1310" s="385"/>
      <c r="L1310" s="386"/>
    </row>
    <row r="1311" spans="2:12" s="279" customFormat="1" ht="13.8">
      <c r="B1311" s="500"/>
      <c r="C1311" s="473"/>
      <c r="D1311" s="496"/>
      <c r="E1311" s="504"/>
      <c r="F1311" s="497"/>
      <c r="G1311" s="368"/>
      <c r="H1311" s="502"/>
      <c r="I1311" s="499"/>
      <c r="J1311" s="360"/>
      <c r="K1311" s="385"/>
      <c r="L1311" s="386"/>
    </row>
    <row r="1312" spans="2:12" s="279" customFormat="1" ht="13.8">
      <c r="B1312" s="500"/>
      <c r="C1312" s="473"/>
      <c r="D1312" s="496"/>
      <c r="E1312" s="504"/>
      <c r="F1312" s="497"/>
      <c r="G1312" s="368"/>
      <c r="H1312" s="502"/>
      <c r="I1312" s="499"/>
      <c r="J1312" s="360"/>
      <c r="K1312" s="385"/>
      <c r="L1312" s="386"/>
    </row>
    <row r="1313" spans="2:12" s="279" customFormat="1" ht="13.8">
      <c r="B1313" s="500"/>
      <c r="C1313" s="473"/>
      <c r="D1313" s="496"/>
      <c r="E1313" s="504"/>
      <c r="F1313" s="497"/>
      <c r="G1313" s="368"/>
      <c r="H1313" s="502"/>
      <c r="I1313" s="499"/>
      <c r="J1313" s="360"/>
      <c r="K1313" s="385"/>
      <c r="L1313" s="386"/>
    </row>
    <row r="1314" spans="2:12" s="279" customFormat="1" ht="13.8">
      <c r="B1314" s="500"/>
      <c r="C1314" s="473"/>
      <c r="D1314" s="496"/>
      <c r="E1314" s="504"/>
      <c r="F1314" s="497"/>
      <c r="G1314" s="368"/>
      <c r="H1314" s="502"/>
      <c r="I1314" s="499"/>
      <c r="J1314" s="360"/>
      <c r="K1314" s="385"/>
      <c r="L1314" s="386"/>
    </row>
    <row r="1315" spans="2:12" s="279" customFormat="1" ht="13.8">
      <c r="B1315" s="500"/>
      <c r="C1315" s="473"/>
      <c r="D1315" s="496"/>
      <c r="E1315" s="504"/>
      <c r="F1315" s="497"/>
      <c r="G1315" s="368"/>
      <c r="H1315" s="502"/>
      <c r="I1315" s="499"/>
      <c r="J1315" s="360"/>
      <c r="K1315" s="385"/>
      <c r="L1315" s="386"/>
    </row>
    <row r="1316" spans="2:12" s="279" customFormat="1" ht="13.8">
      <c r="B1316" s="500"/>
      <c r="C1316" s="473"/>
      <c r="D1316" s="496"/>
      <c r="E1316" s="504"/>
      <c r="F1316" s="497"/>
      <c r="G1316" s="368"/>
      <c r="H1316" s="502"/>
      <c r="I1316" s="499"/>
      <c r="J1316" s="360"/>
      <c r="K1316" s="385"/>
      <c r="L1316" s="386"/>
    </row>
    <row r="1317" spans="2:12" s="279" customFormat="1" ht="13.8">
      <c r="B1317" s="500"/>
      <c r="C1317" s="473"/>
      <c r="D1317" s="496"/>
      <c r="E1317" s="504"/>
      <c r="F1317" s="497"/>
      <c r="G1317" s="368"/>
      <c r="H1317" s="502"/>
      <c r="I1317" s="499"/>
      <c r="J1317" s="360"/>
      <c r="K1317" s="385"/>
      <c r="L1317" s="386"/>
    </row>
    <row r="1318" spans="2:12" s="279" customFormat="1" ht="13.8">
      <c r="B1318" s="500"/>
      <c r="C1318" s="473"/>
      <c r="D1318" s="496"/>
      <c r="E1318" s="504"/>
      <c r="F1318" s="497"/>
      <c r="G1318" s="368"/>
      <c r="H1318" s="502"/>
      <c r="I1318" s="499"/>
      <c r="J1318" s="360"/>
      <c r="K1318" s="385"/>
      <c r="L1318" s="386"/>
    </row>
    <row r="1319" spans="2:12" s="279" customFormat="1" ht="13.8">
      <c r="B1319" s="500"/>
      <c r="C1319" s="473"/>
      <c r="D1319" s="496"/>
      <c r="E1319" s="504"/>
      <c r="F1319" s="497"/>
      <c r="G1319" s="368"/>
      <c r="H1319" s="502"/>
      <c r="I1319" s="499"/>
      <c r="J1319" s="360"/>
      <c r="K1319" s="385"/>
      <c r="L1319" s="386"/>
    </row>
    <row r="1320" spans="2:12" s="279" customFormat="1" ht="13.8">
      <c r="B1320" s="500"/>
      <c r="C1320" s="473"/>
      <c r="D1320" s="496"/>
      <c r="E1320" s="504"/>
      <c r="F1320" s="497"/>
      <c r="G1320" s="368"/>
      <c r="H1320" s="502"/>
      <c r="I1320" s="499"/>
      <c r="J1320" s="360"/>
      <c r="K1320" s="385"/>
      <c r="L1320" s="386"/>
    </row>
    <row r="1321" spans="2:12" s="279" customFormat="1" ht="13.8">
      <c r="B1321" s="500"/>
      <c r="C1321" s="473"/>
      <c r="D1321" s="496"/>
      <c r="E1321" s="504"/>
      <c r="F1321" s="497"/>
      <c r="G1321" s="368"/>
      <c r="H1321" s="502"/>
      <c r="I1321" s="499"/>
      <c r="J1321" s="360"/>
      <c r="K1321" s="385"/>
      <c r="L1321" s="386"/>
    </row>
    <row r="1322" spans="2:12" s="279" customFormat="1" ht="13.8">
      <c r="B1322" s="500"/>
      <c r="C1322" s="473"/>
      <c r="D1322" s="496"/>
      <c r="E1322" s="504"/>
      <c r="F1322" s="497"/>
      <c r="G1322" s="368"/>
      <c r="H1322" s="502"/>
      <c r="I1322" s="499"/>
      <c r="J1322" s="360"/>
      <c r="K1322" s="385"/>
      <c r="L1322" s="386"/>
    </row>
    <row r="1323" spans="2:12" s="279" customFormat="1" ht="13.8">
      <c r="B1323" s="500"/>
      <c r="C1323" s="473"/>
      <c r="D1323" s="496"/>
      <c r="E1323" s="504"/>
      <c r="F1323" s="497"/>
      <c r="G1323" s="368"/>
      <c r="H1323" s="502"/>
      <c r="I1323" s="499"/>
      <c r="J1323" s="360"/>
      <c r="K1323" s="385"/>
      <c r="L1323" s="386"/>
    </row>
    <row r="1324" spans="2:12" s="279" customFormat="1" ht="13.8">
      <c r="B1324" s="500"/>
      <c r="C1324" s="473"/>
      <c r="D1324" s="496"/>
      <c r="E1324" s="504"/>
      <c r="F1324" s="497"/>
      <c r="G1324" s="368"/>
      <c r="H1324" s="502"/>
      <c r="I1324" s="499"/>
      <c r="J1324" s="360"/>
      <c r="K1324" s="385"/>
      <c r="L1324" s="386"/>
    </row>
    <row r="1325" spans="2:12" s="279" customFormat="1" ht="13.8">
      <c r="B1325" s="500"/>
      <c r="C1325" s="473"/>
      <c r="D1325" s="496"/>
      <c r="E1325" s="504"/>
      <c r="F1325" s="497"/>
      <c r="G1325" s="368"/>
      <c r="H1325" s="502"/>
      <c r="I1325" s="499"/>
      <c r="J1325" s="360"/>
      <c r="K1325" s="385"/>
      <c r="L1325" s="386"/>
    </row>
    <row r="1326" spans="2:12" s="279" customFormat="1" ht="13.8">
      <c r="B1326" s="500"/>
      <c r="C1326" s="473"/>
      <c r="D1326" s="496"/>
      <c r="E1326" s="504"/>
      <c r="F1326" s="497"/>
      <c r="G1326" s="368"/>
      <c r="H1326" s="502"/>
      <c r="I1326" s="499"/>
      <c r="J1326" s="360"/>
      <c r="K1326" s="385"/>
      <c r="L1326" s="386"/>
    </row>
    <row r="1327" spans="2:12" s="279" customFormat="1" ht="13.8">
      <c r="B1327" s="500"/>
      <c r="C1327" s="473"/>
      <c r="D1327" s="496"/>
      <c r="E1327" s="504"/>
      <c r="F1327" s="497"/>
      <c r="G1327" s="368"/>
      <c r="H1327" s="502"/>
      <c r="I1327" s="499"/>
      <c r="J1327" s="360"/>
      <c r="K1327" s="385"/>
      <c r="L1327" s="386"/>
    </row>
    <row r="1328" spans="2:12" s="279" customFormat="1" ht="13.8">
      <c r="B1328" s="500"/>
      <c r="C1328" s="473"/>
      <c r="D1328" s="496"/>
      <c r="E1328" s="504"/>
      <c r="F1328" s="497"/>
      <c r="G1328" s="368"/>
      <c r="H1328" s="502"/>
      <c r="I1328" s="499"/>
      <c r="J1328" s="360"/>
      <c r="K1328" s="385"/>
      <c r="L1328" s="386"/>
    </row>
    <row r="1329" spans="2:12" s="279" customFormat="1" ht="13.8">
      <c r="B1329" s="500"/>
      <c r="C1329" s="473"/>
      <c r="D1329" s="496"/>
      <c r="E1329" s="504"/>
      <c r="F1329" s="497"/>
      <c r="G1329" s="368"/>
      <c r="H1329" s="502"/>
      <c r="I1329" s="499"/>
      <c r="J1329" s="360"/>
      <c r="K1329" s="385"/>
      <c r="L1329" s="386"/>
    </row>
    <row r="1330" spans="2:12" s="279" customFormat="1" ht="13.8">
      <c r="B1330" s="500"/>
      <c r="C1330" s="473"/>
      <c r="D1330" s="496"/>
      <c r="E1330" s="504"/>
      <c r="F1330" s="497"/>
      <c r="G1330" s="368"/>
      <c r="H1330" s="502"/>
      <c r="I1330" s="499"/>
      <c r="J1330" s="360"/>
      <c r="K1330" s="385"/>
      <c r="L1330" s="386"/>
    </row>
    <row r="1331" spans="2:12" s="279" customFormat="1" ht="13.8">
      <c r="B1331" s="500"/>
      <c r="C1331" s="473"/>
      <c r="D1331" s="496"/>
      <c r="E1331" s="504"/>
      <c r="F1331" s="497"/>
      <c r="G1331" s="368"/>
      <c r="H1331" s="502"/>
      <c r="I1331" s="499"/>
      <c r="J1331" s="360"/>
      <c r="K1331" s="385"/>
      <c r="L1331" s="386"/>
    </row>
    <row r="1332" spans="2:12" s="279" customFormat="1" ht="13.8">
      <c r="B1332" s="500"/>
      <c r="C1332" s="473"/>
      <c r="D1332" s="496"/>
      <c r="E1332" s="504"/>
      <c r="F1332" s="497"/>
      <c r="G1332" s="368"/>
      <c r="H1332" s="502"/>
      <c r="I1332" s="499"/>
      <c r="J1332" s="360"/>
      <c r="K1332" s="385"/>
      <c r="L1332" s="386"/>
    </row>
    <row r="1333" spans="2:12" s="279" customFormat="1" ht="13.8">
      <c r="B1333" s="500"/>
      <c r="C1333" s="473"/>
      <c r="D1333" s="496"/>
      <c r="E1333" s="504"/>
      <c r="F1333" s="497"/>
      <c r="G1333" s="368"/>
      <c r="H1333" s="502"/>
      <c r="I1333" s="499"/>
      <c r="J1333" s="360"/>
      <c r="K1333" s="385"/>
      <c r="L1333" s="386"/>
    </row>
    <row r="1334" spans="2:12" s="279" customFormat="1" ht="13.8">
      <c r="B1334" s="500"/>
      <c r="C1334" s="473"/>
      <c r="D1334" s="496"/>
      <c r="E1334" s="504"/>
      <c r="F1334" s="497"/>
      <c r="G1334" s="368"/>
      <c r="H1334" s="502"/>
      <c r="I1334" s="499"/>
      <c r="J1334" s="360"/>
      <c r="K1334" s="385"/>
      <c r="L1334" s="386"/>
    </row>
    <row r="1335" spans="2:12" s="279" customFormat="1" ht="13.8">
      <c r="B1335" s="500"/>
      <c r="C1335" s="473"/>
      <c r="D1335" s="496"/>
      <c r="E1335" s="504"/>
      <c r="F1335" s="497"/>
      <c r="G1335" s="368"/>
      <c r="H1335" s="502"/>
      <c r="I1335" s="499"/>
      <c r="J1335" s="360"/>
      <c r="K1335" s="385"/>
      <c r="L1335" s="386"/>
    </row>
    <row r="1336" spans="2:12" s="279" customFormat="1" ht="13.8">
      <c r="B1336" s="500"/>
      <c r="C1336" s="473"/>
      <c r="D1336" s="496"/>
      <c r="E1336" s="504"/>
      <c r="F1336" s="497"/>
      <c r="G1336" s="368"/>
      <c r="H1336" s="502"/>
      <c r="I1336" s="499"/>
      <c r="J1336" s="360"/>
      <c r="K1336" s="385"/>
      <c r="L1336" s="386"/>
    </row>
    <row r="1337" spans="2:12" s="279" customFormat="1" ht="13.8">
      <c r="B1337" s="500"/>
      <c r="C1337" s="473"/>
      <c r="D1337" s="496"/>
      <c r="E1337" s="504"/>
      <c r="F1337" s="497"/>
      <c r="G1337" s="368"/>
      <c r="H1337" s="502"/>
      <c r="I1337" s="499"/>
      <c r="J1337" s="360"/>
      <c r="K1337" s="385"/>
      <c r="L1337" s="386"/>
    </row>
    <row r="1338" spans="2:12" s="279" customFormat="1" ht="13.8">
      <c r="B1338" s="500"/>
      <c r="C1338" s="478"/>
      <c r="D1338" s="496"/>
      <c r="E1338" s="504"/>
      <c r="F1338" s="497"/>
      <c r="G1338" s="368"/>
      <c r="H1338" s="502"/>
      <c r="I1338" s="499"/>
      <c r="J1338" s="360"/>
      <c r="K1338" s="385"/>
      <c r="L1338" s="386"/>
    </row>
    <row r="1339" spans="2:12" s="279" customFormat="1" ht="13.8">
      <c r="B1339" s="500"/>
      <c r="C1339" s="473"/>
      <c r="D1339" s="496"/>
      <c r="E1339" s="504"/>
      <c r="F1339" s="497"/>
      <c r="G1339" s="368"/>
      <c r="H1339" s="502"/>
      <c r="I1339" s="499"/>
      <c r="J1339" s="360"/>
      <c r="K1339" s="385"/>
      <c r="L1339" s="386"/>
    </row>
    <row r="1340" spans="2:12" s="279" customFormat="1" ht="13.8">
      <c r="B1340" s="500"/>
      <c r="C1340" s="473"/>
      <c r="D1340" s="496"/>
      <c r="E1340" s="504"/>
      <c r="F1340" s="497"/>
      <c r="G1340" s="368"/>
      <c r="H1340" s="502"/>
      <c r="I1340" s="499"/>
      <c r="J1340" s="360"/>
      <c r="K1340" s="385"/>
      <c r="L1340" s="386"/>
    </row>
    <row r="1341" spans="2:12" s="279" customFormat="1" ht="13.8">
      <c r="B1341" s="500"/>
      <c r="C1341" s="473"/>
      <c r="D1341" s="496"/>
      <c r="E1341" s="504"/>
      <c r="F1341" s="497"/>
      <c r="G1341" s="368"/>
      <c r="H1341" s="502"/>
      <c r="I1341" s="499"/>
      <c r="J1341" s="360"/>
      <c r="K1341" s="385"/>
      <c r="L1341" s="386"/>
    </row>
    <row r="1342" spans="2:12" s="279" customFormat="1" ht="13.8">
      <c r="B1342" s="500"/>
      <c r="C1342" s="473"/>
      <c r="D1342" s="496"/>
      <c r="E1342" s="501"/>
      <c r="F1342" s="497"/>
      <c r="G1342" s="368"/>
      <c r="H1342" s="502"/>
      <c r="I1342" s="499"/>
      <c r="J1342" s="360"/>
      <c r="K1342" s="385"/>
      <c r="L1342" s="386"/>
    </row>
    <row r="1343" spans="2:12" s="279" customFormat="1" ht="13.8">
      <c r="B1343" s="500"/>
      <c r="C1343" s="473"/>
      <c r="D1343" s="496"/>
      <c r="E1343" s="504"/>
      <c r="F1343" s="497"/>
      <c r="G1343" s="368"/>
      <c r="H1343" s="502"/>
      <c r="I1343" s="499"/>
      <c r="J1343" s="360"/>
      <c r="K1343" s="385"/>
      <c r="L1343" s="386"/>
    </row>
    <row r="1344" spans="2:12" s="279" customFormat="1" ht="13.8">
      <c r="B1344" s="500"/>
      <c r="C1344" s="473"/>
      <c r="D1344" s="496"/>
      <c r="E1344" s="504"/>
      <c r="F1344" s="497"/>
      <c r="G1344" s="368"/>
      <c r="H1344" s="502"/>
      <c r="I1344" s="499"/>
      <c r="J1344" s="360"/>
      <c r="K1344" s="385"/>
      <c r="L1344" s="386"/>
    </row>
    <row r="1345" spans="2:12" s="279" customFormat="1" ht="13.8">
      <c r="B1345" s="500"/>
      <c r="C1345" s="473"/>
      <c r="D1345" s="496"/>
      <c r="E1345" s="504"/>
      <c r="F1345" s="497"/>
      <c r="G1345" s="368"/>
      <c r="H1345" s="502"/>
      <c r="I1345" s="499"/>
      <c r="J1345" s="360"/>
      <c r="K1345" s="385"/>
      <c r="L1345" s="386"/>
    </row>
    <row r="1346" spans="2:12" s="279" customFormat="1" ht="13.8">
      <c r="B1346" s="500"/>
      <c r="C1346" s="473"/>
      <c r="D1346" s="496"/>
      <c r="E1346" s="501"/>
      <c r="F1346" s="497"/>
      <c r="G1346" s="368"/>
      <c r="H1346" s="502"/>
      <c r="I1346" s="499"/>
      <c r="J1346" s="360"/>
      <c r="K1346" s="385"/>
      <c r="L1346" s="386"/>
    </row>
    <row r="1347" spans="2:12" s="279" customFormat="1" ht="13.8">
      <c r="B1347" s="500"/>
      <c r="C1347" s="473"/>
      <c r="D1347" s="496"/>
      <c r="E1347" s="501"/>
      <c r="F1347" s="497"/>
      <c r="G1347" s="368"/>
      <c r="H1347" s="502"/>
      <c r="I1347" s="499"/>
      <c r="J1347" s="360"/>
      <c r="K1347" s="385"/>
      <c r="L1347" s="386"/>
    </row>
    <row r="1348" spans="2:12" s="279" customFormat="1" ht="13.8">
      <c r="B1348" s="500"/>
      <c r="C1348" s="473"/>
      <c r="D1348" s="496"/>
      <c r="E1348" s="501"/>
      <c r="F1348" s="497"/>
      <c r="G1348" s="368"/>
      <c r="H1348" s="502"/>
      <c r="I1348" s="499"/>
      <c r="J1348" s="360"/>
      <c r="K1348" s="385"/>
      <c r="L1348" s="386"/>
    </row>
    <row r="1349" spans="2:12" s="279" customFormat="1" ht="13.8">
      <c r="B1349" s="500"/>
      <c r="C1349" s="473"/>
      <c r="D1349" s="496"/>
      <c r="E1349" s="501"/>
      <c r="F1349" s="497"/>
      <c r="G1349" s="368"/>
      <c r="H1349" s="502"/>
      <c r="I1349" s="499"/>
      <c r="J1349" s="360"/>
      <c r="K1349" s="385"/>
      <c r="L1349" s="386"/>
    </row>
    <row r="1350" spans="2:12" s="279" customFormat="1" ht="13.8">
      <c r="B1350" s="500"/>
      <c r="C1350" s="473"/>
      <c r="D1350" s="496"/>
      <c r="E1350" s="501"/>
      <c r="F1350" s="497"/>
      <c r="G1350" s="368"/>
      <c r="H1350" s="502"/>
      <c r="I1350" s="499"/>
      <c r="J1350" s="360"/>
      <c r="K1350" s="385"/>
      <c r="L1350" s="386"/>
    </row>
    <row r="1351" spans="2:12" s="279" customFormat="1" ht="13.8">
      <c r="B1351" s="500"/>
      <c r="C1351" s="473"/>
      <c r="D1351" s="496"/>
      <c r="E1351" s="501"/>
      <c r="F1351" s="497"/>
      <c r="G1351" s="368"/>
      <c r="H1351" s="502"/>
      <c r="I1351" s="499"/>
      <c r="J1351" s="360"/>
      <c r="K1351" s="385"/>
      <c r="L1351" s="386"/>
    </row>
    <row r="1352" spans="2:12" s="279" customFormat="1" ht="13.8">
      <c r="B1352" s="500"/>
      <c r="C1352" s="478"/>
      <c r="D1352" s="496"/>
      <c r="E1352" s="501"/>
      <c r="F1352" s="497"/>
      <c r="G1352" s="368"/>
      <c r="H1352" s="502"/>
      <c r="I1352" s="499"/>
      <c r="J1352" s="360"/>
      <c r="K1352" s="385"/>
      <c r="L1352" s="386"/>
    </row>
    <row r="1353" spans="2:12" s="279" customFormat="1" ht="13.8">
      <c r="B1353" s="500"/>
      <c r="C1353" s="478"/>
      <c r="D1353" s="496"/>
      <c r="E1353" s="501"/>
      <c r="F1353" s="497"/>
      <c r="G1353" s="368"/>
      <c r="H1353" s="502"/>
      <c r="I1353" s="499"/>
      <c r="J1353" s="360"/>
      <c r="K1353" s="385"/>
      <c r="L1353" s="386"/>
    </row>
    <row r="1354" spans="2:12" s="279" customFormat="1" ht="13.8">
      <c r="B1354" s="500"/>
      <c r="C1354" s="473"/>
      <c r="D1354" s="496"/>
      <c r="E1354" s="501"/>
      <c r="F1354" s="497"/>
      <c r="G1354" s="368"/>
      <c r="H1354" s="502"/>
      <c r="I1354" s="499"/>
      <c r="J1354" s="360"/>
      <c r="K1354" s="385"/>
      <c r="L1354" s="386"/>
    </row>
    <row r="1355" spans="2:12" s="279" customFormat="1" ht="13.8">
      <c r="B1355" s="500"/>
      <c r="C1355" s="473"/>
      <c r="D1355" s="496"/>
      <c r="E1355" s="501"/>
      <c r="F1355" s="497"/>
      <c r="G1355" s="368"/>
      <c r="H1355" s="502"/>
      <c r="I1355" s="499"/>
      <c r="J1355" s="360"/>
      <c r="K1355" s="385"/>
      <c r="L1355" s="386"/>
    </row>
    <row r="1356" spans="2:12" s="279" customFormat="1" ht="13.8">
      <c r="B1356" s="500"/>
      <c r="C1356" s="473"/>
      <c r="D1356" s="496"/>
      <c r="E1356" s="501"/>
      <c r="F1356" s="497"/>
      <c r="G1356" s="368"/>
      <c r="H1356" s="502"/>
      <c r="I1356" s="499"/>
      <c r="J1356" s="360"/>
      <c r="K1356" s="385"/>
      <c r="L1356" s="386"/>
    </row>
    <row r="1357" spans="2:12" s="279" customFormat="1" ht="13.8">
      <c r="B1357" s="500"/>
      <c r="C1357" s="473"/>
      <c r="D1357" s="496"/>
      <c r="E1357" s="501"/>
      <c r="F1357" s="497"/>
      <c r="G1357" s="368"/>
      <c r="H1357" s="502"/>
      <c r="I1357" s="499"/>
      <c r="J1357" s="360"/>
      <c r="K1357" s="385"/>
      <c r="L1357" s="386"/>
    </row>
    <row r="1358" spans="2:12" s="279" customFormat="1" ht="13.8">
      <c r="B1358" s="500"/>
      <c r="C1358" s="473"/>
      <c r="D1358" s="496"/>
      <c r="E1358" s="501"/>
      <c r="F1358" s="497"/>
      <c r="G1358" s="368"/>
      <c r="H1358" s="502"/>
      <c r="I1358" s="499"/>
      <c r="J1358" s="360"/>
      <c r="K1358" s="385"/>
      <c r="L1358" s="386"/>
    </row>
    <row r="1359" spans="2:12" s="279" customFormat="1" ht="13.8">
      <c r="B1359" s="500"/>
      <c r="C1359" s="473"/>
      <c r="D1359" s="496"/>
      <c r="E1359" s="501"/>
      <c r="F1359" s="497"/>
      <c r="G1359" s="368"/>
      <c r="H1359" s="502"/>
      <c r="I1359" s="499"/>
      <c r="J1359" s="360"/>
      <c r="K1359" s="385"/>
      <c r="L1359" s="386"/>
    </row>
    <row r="1360" spans="2:12" s="279" customFormat="1" ht="13.8">
      <c r="B1360" s="500"/>
      <c r="C1360" s="473"/>
      <c r="D1360" s="496"/>
      <c r="E1360" s="501"/>
      <c r="F1360" s="497"/>
      <c r="G1360" s="368"/>
      <c r="H1360" s="502"/>
      <c r="I1360" s="499"/>
      <c r="J1360" s="360"/>
      <c r="K1360" s="385"/>
      <c r="L1360" s="386"/>
    </row>
    <row r="1361" spans="2:12" s="279" customFormat="1" ht="13.8">
      <c r="B1361" s="500"/>
      <c r="C1361" s="473"/>
      <c r="D1361" s="496"/>
      <c r="E1361" s="501"/>
      <c r="F1361" s="497"/>
      <c r="G1361" s="368"/>
      <c r="H1361" s="502"/>
      <c r="I1361" s="499"/>
      <c r="J1361" s="360"/>
      <c r="K1361" s="385"/>
      <c r="L1361" s="386"/>
    </row>
    <row r="1362" spans="2:12" s="279" customFormat="1" ht="13.8">
      <c r="B1362" s="500"/>
      <c r="C1362" s="473"/>
      <c r="D1362" s="496"/>
      <c r="E1362" s="501"/>
      <c r="F1362" s="497"/>
      <c r="G1362" s="368"/>
      <c r="H1362" s="502"/>
      <c r="I1362" s="499"/>
      <c r="J1362" s="360"/>
      <c r="K1362" s="385"/>
      <c r="L1362" s="386"/>
    </row>
    <row r="1363" spans="2:12" s="279" customFormat="1" ht="13.8">
      <c r="B1363" s="500"/>
      <c r="C1363" s="473"/>
      <c r="D1363" s="496"/>
      <c r="E1363" s="501"/>
      <c r="F1363" s="497"/>
      <c r="G1363" s="368"/>
      <c r="H1363" s="502"/>
      <c r="I1363" s="499"/>
      <c r="J1363" s="360"/>
      <c r="K1363" s="385"/>
      <c r="L1363" s="386"/>
    </row>
    <row r="1364" spans="2:12" s="279" customFormat="1" ht="13.8">
      <c r="B1364" s="500"/>
      <c r="C1364" s="473"/>
      <c r="D1364" s="496"/>
      <c r="E1364" s="501"/>
      <c r="F1364" s="497"/>
      <c r="G1364" s="368"/>
      <c r="H1364" s="502"/>
      <c r="I1364" s="499"/>
      <c r="J1364" s="360"/>
      <c r="K1364" s="385"/>
      <c r="L1364" s="386"/>
    </row>
    <row r="1365" spans="2:12" s="279" customFormat="1" ht="13.8">
      <c r="B1365" s="500"/>
      <c r="C1365" s="473"/>
      <c r="D1365" s="496"/>
      <c r="E1365" s="501"/>
      <c r="F1365" s="460"/>
      <c r="G1365" s="368"/>
      <c r="H1365" s="502"/>
      <c r="I1365" s="499"/>
      <c r="J1365" s="360"/>
      <c r="K1365" s="385"/>
      <c r="L1365" s="386"/>
    </row>
    <row r="1366" spans="2:12" s="279" customFormat="1" ht="13.8">
      <c r="B1366" s="500"/>
      <c r="C1366" s="473"/>
      <c r="D1366" s="496"/>
      <c r="E1366" s="501"/>
      <c r="F1366" s="460"/>
      <c r="G1366" s="368"/>
      <c r="H1366" s="502"/>
      <c r="I1366" s="499"/>
      <c r="J1366" s="360"/>
      <c r="K1366" s="385"/>
      <c r="L1366" s="386"/>
    </row>
    <row r="1367" spans="2:12" s="279" customFormat="1" ht="13.8">
      <c r="B1367" s="500"/>
      <c r="C1367" s="445"/>
      <c r="D1367" s="442"/>
      <c r="E1367" s="505"/>
      <c r="F1367" s="460"/>
      <c r="G1367" s="368"/>
      <c r="H1367" s="427"/>
      <c r="I1367" s="499"/>
      <c r="J1367" s="360"/>
      <c r="K1367" s="385"/>
      <c r="L1367" s="386"/>
    </row>
    <row r="1368" spans="2:12" s="279" customFormat="1" ht="13.8">
      <c r="B1368" s="500"/>
      <c r="C1368" s="473"/>
      <c r="D1368" s="496"/>
      <c r="E1368" s="501"/>
      <c r="F1368" s="497"/>
      <c r="G1368" s="368"/>
      <c r="H1368" s="502"/>
      <c r="I1368" s="499"/>
      <c r="J1368" s="360"/>
      <c r="K1368" s="385"/>
      <c r="L1368" s="386"/>
    </row>
    <row r="1369" spans="2:12" s="279" customFormat="1" ht="13.8">
      <c r="B1369" s="500"/>
      <c r="C1369" s="473"/>
      <c r="D1369" s="496"/>
      <c r="E1369" s="501"/>
      <c r="F1369" s="497"/>
      <c r="G1369" s="368"/>
      <c r="H1369" s="502"/>
      <c r="I1369" s="499"/>
      <c r="J1369" s="360"/>
      <c r="K1369" s="385"/>
      <c r="L1369" s="386"/>
    </row>
    <row r="1370" spans="2:12" s="279" customFormat="1" ht="13.8">
      <c r="B1370" s="500"/>
      <c r="C1370" s="473"/>
      <c r="D1370" s="496"/>
      <c r="E1370" s="501"/>
      <c r="F1370" s="497"/>
      <c r="G1370" s="368"/>
      <c r="H1370" s="502"/>
      <c r="I1370" s="499"/>
      <c r="J1370" s="360"/>
      <c r="K1370" s="385"/>
      <c r="L1370" s="386"/>
    </row>
    <row r="1371" spans="2:12" s="279" customFormat="1" ht="13.8">
      <c r="B1371" s="494"/>
      <c r="C1371" s="495"/>
      <c r="D1371" s="496"/>
      <c r="E1371" s="497"/>
      <c r="F1371" s="497"/>
      <c r="G1371" s="368"/>
      <c r="H1371" s="498"/>
      <c r="I1371" s="499"/>
      <c r="J1371" s="360"/>
      <c r="K1371" s="385"/>
      <c r="L1371" s="386"/>
    </row>
    <row r="1372" spans="2:12" s="279" customFormat="1" ht="13.8">
      <c r="B1372" s="500"/>
      <c r="C1372" s="473"/>
      <c r="D1372" s="496"/>
      <c r="E1372" s="443"/>
      <c r="F1372" s="497"/>
      <c r="G1372" s="368"/>
      <c r="H1372" s="502"/>
      <c r="I1372" s="499"/>
      <c r="J1372" s="360"/>
      <c r="K1372" s="385"/>
      <c r="L1372" s="386"/>
    </row>
    <row r="1373" spans="2:12" s="279" customFormat="1" ht="13.8">
      <c r="B1373" s="472"/>
      <c r="C1373" s="473"/>
      <c r="D1373" s="472"/>
      <c r="E1373" s="443"/>
      <c r="F1373" s="474"/>
      <c r="G1373" s="368"/>
      <c r="H1373" s="436"/>
      <c r="I1373" s="499"/>
      <c r="J1373" s="360"/>
      <c r="K1373" s="385"/>
      <c r="L1373" s="386"/>
    </row>
    <row r="1374" spans="2:12" s="279" customFormat="1" ht="13.8">
      <c r="B1374" s="459"/>
      <c r="C1374" s="433"/>
      <c r="D1374" s="459"/>
      <c r="E1374" s="334"/>
      <c r="F1374" s="469"/>
      <c r="G1374" s="368"/>
      <c r="H1374" s="448"/>
      <c r="I1374" s="499"/>
      <c r="J1374" s="360"/>
      <c r="K1374" s="385"/>
      <c r="L1374" s="386"/>
    </row>
    <row r="1375" spans="2:12" s="279" customFormat="1" ht="13.8">
      <c r="B1375" s="459"/>
      <c r="C1375" s="433"/>
      <c r="D1375" s="459"/>
      <c r="E1375" s="334"/>
      <c r="F1375" s="469"/>
      <c r="G1375" s="368"/>
      <c r="H1375" s="448"/>
      <c r="I1375" s="499"/>
      <c r="J1375" s="360"/>
      <c r="K1375" s="385"/>
      <c r="L1375" s="386"/>
    </row>
    <row r="1376" spans="2:12" s="279" customFormat="1" ht="13.8">
      <c r="B1376" s="459"/>
      <c r="C1376" s="433"/>
      <c r="D1376" s="459"/>
      <c r="E1376" s="334"/>
      <c r="F1376" s="469"/>
      <c r="G1376" s="368"/>
      <c r="H1376" s="448"/>
      <c r="I1376" s="499"/>
      <c r="J1376" s="360"/>
      <c r="K1376" s="385"/>
      <c r="L1376" s="386"/>
    </row>
    <row r="1377" spans="2:12" s="279" customFormat="1" ht="13.8">
      <c r="B1377" s="459"/>
      <c r="C1377" s="433"/>
      <c r="D1377" s="459"/>
      <c r="E1377" s="334"/>
      <c r="F1377" s="469"/>
      <c r="G1377" s="368"/>
      <c r="H1377" s="448"/>
      <c r="I1377" s="499"/>
      <c r="J1377" s="360"/>
      <c r="K1377" s="385"/>
      <c r="L1377" s="386"/>
    </row>
    <row r="1378" spans="2:12" s="279" customFormat="1" ht="13.8">
      <c r="B1378" s="459"/>
      <c r="C1378" s="433"/>
      <c r="D1378" s="459"/>
      <c r="E1378" s="334"/>
      <c r="F1378" s="469"/>
      <c r="G1378" s="368"/>
      <c r="H1378" s="448"/>
      <c r="I1378" s="499"/>
      <c r="J1378" s="360"/>
      <c r="K1378" s="385"/>
      <c r="L1378" s="386"/>
    </row>
    <row r="1379" spans="2:12" s="279" customFormat="1" ht="13.8">
      <c r="B1379" s="459"/>
      <c r="C1379" s="433"/>
      <c r="D1379" s="459"/>
      <c r="E1379" s="468"/>
      <c r="F1379" s="469"/>
      <c r="G1379" s="368"/>
      <c r="H1379" s="448"/>
      <c r="I1379" s="499"/>
      <c r="J1379" s="360"/>
      <c r="K1379" s="385"/>
      <c r="L1379" s="386"/>
    </row>
    <row r="1380" spans="2:12" s="279" customFormat="1" ht="13.8">
      <c r="B1380" s="459"/>
      <c r="C1380" s="433"/>
      <c r="D1380" s="459"/>
      <c r="E1380" s="468"/>
      <c r="F1380" s="469"/>
      <c r="G1380" s="368"/>
      <c r="H1380" s="448"/>
      <c r="I1380" s="499"/>
      <c r="J1380" s="360"/>
      <c r="K1380" s="385"/>
      <c r="L1380" s="386"/>
    </row>
    <row r="1381" spans="2:12" s="279" customFormat="1" ht="13.8">
      <c r="B1381" s="459"/>
      <c r="C1381" s="433"/>
      <c r="D1381" s="459"/>
      <c r="E1381" s="468"/>
      <c r="F1381" s="469"/>
      <c r="G1381" s="368"/>
      <c r="H1381" s="448"/>
      <c r="I1381" s="499"/>
      <c r="J1381" s="360"/>
      <c r="K1381" s="385"/>
      <c r="L1381" s="386"/>
    </row>
    <row r="1382" spans="2:12" s="279" customFormat="1" ht="13.8">
      <c r="B1382" s="459"/>
      <c r="C1382" s="433"/>
      <c r="D1382" s="459"/>
      <c r="E1382" s="468"/>
      <c r="F1382" s="469"/>
      <c r="G1382" s="368"/>
      <c r="H1382" s="448"/>
      <c r="I1382" s="499"/>
      <c r="J1382" s="360"/>
      <c r="K1382" s="385"/>
      <c r="L1382" s="386"/>
    </row>
    <row r="1383" spans="2:12" s="279" customFormat="1" ht="13.8">
      <c r="B1383" s="459"/>
      <c r="C1383" s="433"/>
      <c r="D1383" s="459"/>
      <c r="E1383" s="468"/>
      <c r="F1383" s="469"/>
      <c r="G1383" s="368"/>
      <c r="H1383" s="448"/>
      <c r="I1383" s="499"/>
      <c r="J1383" s="360"/>
      <c r="K1383" s="385"/>
      <c r="L1383" s="386"/>
    </row>
    <row r="1384" spans="2:12" s="279" customFormat="1" ht="13.8">
      <c r="B1384" s="459"/>
      <c r="C1384" s="433"/>
      <c r="D1384" s="459"/>
      <c r="E1384" s="468"/>
      <c r="F1384" s="469"/>
      <c r="G1384" s="368"/>
      <c r="H1384" s="448"/>
      <c r="I1384" s="499"/>
      <c r="J1384" s="360"/>
      <c r="K1384" s="385"/>
      <c r="L1384" s="386"/>
    </row>
    <row r="1385" spans="2:12" s="279" customFormat="1" ht="13.8">
      <c r="B1385" s="459"/>
      <c r="C1385" s="433"/>
      <c r="D1385" s="459"/>
      <c r="E1385" s="468"/>
      <c r="F1385" s="469"/>
      <c r="G1385" s="368"/>
      <c r="H1385" s="448"/>
      <c r="I1385" s="499"/>
      <c r="J1385" s="360"/>
      <c r="K1385" s="385"/>
      <c r="L1385" s="386"/>
    </row>
    <row r="1386" spans="2:12" s="279" customFormat="1" ht="13.8">
      <c r="B1386" s="500"/>
      <c r="C1386" s="473"/>
      <c r="D1386" s="496"/>
      <c r="E1386" s="497"/>
      <c r="F1386" s="497"/>
      <c r="G1386" s="368"/>
      <c r="H1386" s="502"/>
      <c r="I1386" s="499"/>
      <c r="J1386" s="360"/>
      <c r="K1386" s="385"/>
      <c r="L1386" s="386"/>
    </row>
    <row r="1387" spans="2:12" s="279" customFormat="1" ht="13.8">
      <c r="B1387" s="500"/>
      <c r="C1387" s="473"/>
      <c r="D1387" s="496"/>
      <c r="E1387" s="497"/>
      <c r="F1387" s="497"/>
      <c r="G1387" s="368"/>
      <c r="H1387" s="502"/>
      <c r="I1387" s="499"/>
      <c r="J1387" s="360"/>
      <c r="K1387" s="385"/>
      <c r="L1387" s="386"/>
    </row>
    <row r="1388" spans="2:12" s="279" customFormat="1" ht="13.8">
      <c r="B1388" s="500"/>
      <c r="C1388" s="473"/>
      <c r="D1388" s="496"/>
      <c r="E1388" s="497"/>
      <c r="F1388" s="497"/>
      <c r="G1388" s="368"/>
      <c r="H1388" s="502"/>
      <c r="I1388" s="499"/>
      <c r="J1388" s="360"/>
      <c r="K1388" s="385"/>
      <c r="L1388" s="386"/>
    </row>
    <row r="1389" spans="2:12" s="279" customFormat="1" ht="13.8">
      <c r="B1389" s="500"/>
      <c r="C1389" s="473"/>
      <c r="D1389" s="496"/>
      <c r="E1389" s="497"/>
      <c r="F1389" s="497"/>
      <c r="G1389" s="368"/>
      <c r="H1389" s="502"/>
      <c r="I1389" s="499"/>
      <c r="J1389" s="360"/>
      <c r="K1389" s="385"/>
      <c r="L1389" s="386"/>
    </row>
    <row r="1390" spans="2:12" s="279" customFormat="1" ht="13.8">
      <c r="B1390" s="500"/>
      <c r="C1390" s="473"/>
      <c r="D1390" s="496"/>
      <c r="E1390" s="497"/>
      <c r="F1390" s="497"/>
      <c r="G1390" s="368"/>
      <c r="H1390" s="506"/>
      <c r="I1390" s="499"/>
      <c r="J1390" s="360"/>
      <c r="K1390" s="385"/>
      <c r="L1390" s="386"/>
    </row>
    <row r="1391" spans="2:12" s="279" customFormat="1" ht="13.8">
      <c r="B1391" s="500"/>
      <c r="C1391" s="308"/>
      <c r="D1391" s="496"/>
      <c r="E1391" s="497"/>
      <c r="F1391" s="507"/>
      <c r="G1391" s="368"/>
      <c r="H1391" s="508"/>
      <c r="I1391" s="499"/>
      <c r="J1391" s="360"/>
      <c r="K1391" s="385"/>
      <c r="L1391" s="386"/>
    </row>
    <row r="1392" spans="2:12" s="279" customFormat="1" ht="13.8">
      <c r="B1392" s="500"/>
      <c r="C1392" s="308"/>
      <c r="D1392" s="496"/>
      <c r="E1392" s="497"/>
      <c r="F1392" s="507"/>
      <c r="G1392" s="368"/>
      <c r="H1392" s="508"/>
      <c r="I1392" s="499"/>
      <c r="J1392" s="360"/>
      <c r="K1392" s="385"/>
      <c r="L1392" s="386"/>
    </row>
    <row r="1393" spans="2:12" s="279" customFormat="1" ht="13.8">
      <c r="B1393" s="500"/>
      <c r="C1393" s="308"/>
      <c r="D1393" s="496"/>
      <c r="E1393" s="509"/>
      <c r="F1393" s="507"/>
      <c r="G1393" s="368"/>
      <c r="H1393" s="508"/>
      <c r="I1393" s="499"/>
      <c r="J1393" s="360"/>
      <c r="K1393" s="385"/>
      <c r="L1393" s="386"/>
    </row>
    <row r="1394" spans="2:12" s="279" customFormat="1" ht="13.8">
      <c r="B1394" s="500"/>
      <c r="C1394" s="308"/>
      <c r="D1394" s="472"/>
      <c r="E1394" s="509"/>
      <c r="F1394" s="507"/>
      <c r="G1394" s="368"/>
      <c r="H1394" s="508"/>
      <c r="I1394" s="499"/>
      <c r="J1394" s="360"/>
      <c r="K1394" s="385"/>
      <c r="L1394" s="386"/>
    </row>
    <row r="1395" spans="2:12" s="279" customFormat="1" ht="13.8">
      <c r="B1395" s="500"/>
      <c r="C1395" s="473"/>
      <c r="D1395" s="472"/>
      <c r="E1395" s="443"/>
      <c r="F1395" s="507"/>
      <c r="G1395" s="368"/>
      <c r="H1395" s="477"/>
      <c r="I1395" s="499"/>
      <c r="J1395" s="360"/>
      <c r="K1395" s="385"/>
      <c r="L1395" s="386"/>
    </row>
    <row r="1396" spans="2:12" s="279" customFormat="1" ht="13.8">
      <c r="B1396" s="510"/>
      <c r="C1396" s="511"/>
      <c r="D1396" s="512"/>
      <c r="E1396" s="513"/>
      <c r="F1396" s="514"/>
      <c r="G1396" s="515"/>
      <c r="H1396" s="516"/>
      <c r="I1396" s="475"/>
      <c r="J1396" s="475"/>
      <c r="K1396" s="385"/>
      <c r="L1396" s="386"/>
    </row>
    <row r="1397" spans="2:12" s="279" customFormat="1" ht="13.8">
      <c r="B1397" s="510"/>
      <c r="C1397" s="511"/>
      <c r="D1397" s="512"/>
      <c r="E1397" s="513"/>
      <c r="F1397" s="514"/>
      <c r="G1397" s="515"/>
      <c r="H1397" s="517"/>
      <c r="I1397" s="475"/>
      <c r="J1397" s="475"/>
      <c r="K1397" s="385"/>
      <c r="L1397" s="386"/>
    </row>
    <row r="1398" spans="2:12" s="279" customFormat="1" ht="13.8">
      <c r="B1398" s="510"/>
      <c r="C1398" s="511"/>
      <c r="D1398" s="512"/>
      <c r="E1398" s="513"/>
      <c r="F1398" s="514"/>
      <c r="G1398" s="515"/>
      <c r="H1398" s="516"/>
      <c r="I1398" s="475"/>
      <c r="J1398" s="475"/>
      <c r="K1398" s="385"/>
      <c r="L1398" s="386"/>
    </row>
    <row r="1399" spans="2:12" s="279" customFormat="1" ht="13.8">
      <c r="B1399" s="510"/>
      <c r="C1399" s="511"/>
      <c r="D1399" s="512"/>
      <c r="E1399" s="513"/>
      <c r="F1399" s="514"/>
      <c r="G1399" s="515"/>
      <c r="H1399" s="516"/>
      <c r="I1399" s="475"/>
      <c r="J1399" s="475"/>
      <c r="K1399" s="385"/>
      <c r="L1399" s="386"/>
    </row>
    <row r="1400" spans="2:12" s="279" customFormat="1" ht="13.8">
      <c r="B1400" s="510"/>
      <c r="C1400" s="511"/>
      <c r="D1400" s="512"/>
      <c r="E1400" s="513"/>
      <c r="F1400" s="514"/>
      <c r="G1400" s="515"/>
      <c r="H1400" s="516"/>
      <c r="I1400" s="475"/>
      <c r="J1400" s="475"/>
      <c r="K1400" s="385"/>
      <c r="L1400" s="386"/>
    </row>
    <row r="1401" spans="2:12" s="279" customFormat="1" ht="13.8">
      <c r="B1401" s="510"/>
      <c r="C1401" s="511"/>
      <c r="D1401" s="512"/>
      <c r="E1401" s="513"/>
      <c r="F1401" s="514"/>
      <c r="G1401" s="515"/>
      <c r="H1401" s="516"/>
      <c r="I1401" s="475"/>
      <c r="J1401" s="475"/>
      <c r="K1401" s="385"/>
      <c r="L1401" s="386"/>
    </row>
    <row r="1402" spans="2:12" s="279" customFormat="1" ht="13.8">
      <c r="B1402" s="500"/>
      <c r="C1402" s="478"/>
      <c r="D1402" s="472"/>
      <c r="E1402" s="497"/>
      <c r="F1402" s="497"/>
      <c r="G1402" s="368"/>
      <c r="H1402" s="506"/>
      <c r="I1402" s="499"/>
      <c r="J1402" s="360"/>
      <c r="K1402" s="385"/>
      <c r="L1402" s="386"/>
    </row>
    <row r="1403" spans="2:12" s="279" customFormat="1" ht="13.8">
      <c r="B1403" s="500"/>
      <c r="C1403" s="478"/>
      <c r="D1403" s="472"/>
      <c r="E1403" s="518"/>
      <c r="F1403" s="497"/>
      <c r="G1403" s="368"/>
      <c r="H1403" s="506"/>
      <c r="I1403" s="499"/>
      <c r="J1403" s="360"/>
      <c r="K1403" s="385"/>
      <c r="L1403" s="386"/>
    </row>
    <row r="1404" spans="2:12" s="279" customFormat="1" ht="13.8">
      <c r="B1404" s="500"/>
      <c r="C1404" s="478"/>
      <c r="D1404" s="472"/>
      <c r="E1404" s="518"/>
      <c r="F1404" s="497"/>
      <c r="G1404" s="368"/>
      <c r="H1404" s="506"/>
      <c r="I1404" s="499"/>
      <c r="J1404" s="360"/>
      <c r="K1404" s="385"/>
      <c r="L1404" s="386"/>
    </row>
    <row r="1405" spans="2:12" s="279" customFormat="1" ht="13.8">
      <c r="B1405" s="500"/>
      <c r="C1405" s="478"/>
      <c r="D1405" s="472"/>
      <c r="E1405" s="518"/>
      <c r="F1405" s="497"/>
      <c r="G1405" s="368"/>
      <c r="H1405" s="506"/>
      <c r="I1405" s="499"/>
      <c r="J1405" s="360"/>
      <c r="K1405" s="385"/>
      <c r="L1405" s="386"/>
    </row>
    <row r="1406" spans="2:12" s="279" customFormat="1" ht="13.8">
      <c r="B1406" s="500"/>
      <c r="C1406" s="478"/>
      <c r="D1406" s="472"/>
      <c r="E1406" s="518"/>
      <c r="F1406" s="497"/>
      <c r="G1406" s="368"/>
      <c r="H1406" s="506"/>
      <c r="I1406" s="499"/>
      <c r="J1406" s="360"/>
      <c r="K1406" s="385"/>
      <c r="L1406" s="386"/>
    </row>
    <row r="1407" spans="2:12" s="279" customFormat="1" ht="13.8">
      <c r="B1407" s="500"/>
      <c r="C1407" s="478"/>
      <c r="D1407" s="472"/>
      <c r="E1407" s="518"/>
      <c r="F1407" s="497"/>
      <c r="G1407" s="368"/>
      <c r="H1407" s="506"/>
      <c r="I1407" s="499"/>
      <c r="J1407" s="360"/>
      <c r="K1407" s="385"/>
      <c r="L1407" s="386"/>
    </row>
    <row r="1408" spans="2:12" s="279" customFormat="1" ht="13.8">
      <c r="B1408" s="500"/>
      <c r="C1408" s="473"/>
      <c r="D1408" s="472"/>
      <c r="E1408" s="497"/>
      <c r="F1408" s="497"/>
      <c r="G1408" s="368"/>
      <c r="H1408" s="506"/>
      <c r="I1408" s="499"/>
      <c r="J1408" s="360"/>
      <c r="K1408" s="385"/>
      <c r="L1408" s="386"/>
    </row>
    <row r="1409" spans="2:12" s="279" customFormat="1" ht="13.8">
      <c r="B1409" s="472"/>
      <c r="C1409" s="473"/>
      <c r="D1409" s="519"/>
      <c r="E1409" s="497"/>
      <c r="F1409" s="507"/>
      <c r="G1409" s="368"/>
      <c r="H1409" s="520"/>
      <c r="I1409" s="499"/>
      <c r="J1409" s="360"/>
      <c r="K1409" s="385"/>
      <c r="L1409" s="386"/>
    </row>
    <row r="1410" spans="2:12" s="279" customFormat="1" ht="13.8">
      <c r="B1410" s="472"/>
      <c r="C1410" s="521"/>
      <c r="D1410" s="519"/>
      <c r="E1410" s="497"/>
      <c r="F1410" s="507"/>
      <c r="G1410" s="368"/>
      <c r="H1410" s="520"/>
      <c r="I1410" s="499"/>
      <c r="J1410" s="360"/>
      <c r="K1410" s="385"/>
      <c r="L1410" s="386"/>
    </row>
    <row r="1411" spans="2:12" s="279" customFormat="1" ht="13.8">
      <c r="B1411" s="472"/>
      <c r="C1411" s="521"/>
      <c r="D1411" s="519"/>
      <c r="E1411" s="497"/>
      <c r="F1411" s="507"/>
      <c r="G1411" s="368"/>
      <c r="H1411" s="520"/>
      <c r="I1411" s="499"/>
      <c r="J1411" s="360"/>
      <c r="K1411" s="385"/>
      <c r="L1411" s="386"/>
    </row>
    <row r="1412" spans="2:12" s="279" customFormat="1" ht="13.8">
      <c r="B1412" s="500"/>
      <c r="C1412" s="473"/>
      <c r="D1412" s="472"/>
      <c r="E1412" s="497"/>
      <c r="F1412" s="474"/>
      <c r="G1412" s="368"/>
      <c r="H1412" s="436"/>
      <c r="I1412" s="499"/>
      <c r="J1412" s="360"/>
      <c r="K1412" s="385"/>
      <c r="L1412" s="386"/>
    </row>
    <row r="1413" spans="2:12" s="279" customFormat="1" ht="13.8">
      <c r="B1413" s="500"/>
      <c r="C1413" s="473"/>
      <c r="D1413" s="496"/>
      <c r="E1413" s="497"/>
      <c r="F1413" s="497"/>
      <c r="G1413" s="368"/>
      <c r="H1413" s="502"/>
      <c r="I1413" s="499"/>
      <c r="J1413" s="360"/>
      <c r="K1413" s="385"/>
      <c r="L1413" s="386"/>
    </row>
    <row r="1414" spans="2:12" s="279" customFormat="1" ht="13.8">
      <c r="B1414" s="494"/>
      <c r="C1414" s="495"/>
      <c r="D1414" s="496"/>
      <c r="E1414" s="497"/>
      <c r="F1414" s="497"/>
      <c r="G1414" s="368"/>
      <c r="H1414" s="498"/>
      <c r="I1414" s="499"/>
      <c r="J1414" s="360"/>
      <c r="K1414" s="385"/>
      <c r="L1414" s="386"/>
    </row>
    <row r="1415" spans="2:12" s="279" customFormat="1" ht="13.8">
      <c r="B1415" s="472"/>
      <c r="C1415" s="473"/>
      <c r="D1415" s="472"/>
      <c r="E1415" s="505"/>
      <c r="F1415" s="474"/>
      <c r="G1415" s="368"/>
      <c r="H1415" s="436"/>
      <c r="I1415" s="499"/>
      <c r="J1415" s="360"/>
      <c r="K1415" s="385"/>
      <c r="L1415" s="386"/>
    </row>
    <row r="1416" spans="2:12" s="279" customFormat="1" ht="13.8">
      <c r="B1416" s="459"/>
      <c r="C1416" s="433"/>
      <c r="D1416" s="459"/>
      <c r="E1416" s="522"/>
      <c r="F1416" s="469"/>
      <c r="G1416" s="368"/>
      <c r="H1416" s="448"/>
      <c r="I1416" s="499"/>
      <c r="J1416" s="360"/>
      <c r="K1416" s="385"/>
      <c r="L1416" s="386"/>
    </row>
    <row r="1417" spans="2:12" s="279" customFormat="1" ht="13.8">
      <c r="B1417" s="459"/>
      <c r="C1417" s="433"/>
      <c r="D1417" s="459"/>
      <c r="E1417" s="522"/>
      <c r="F1417" s="469"/>
      <c r="G1417" s="368"/>
      <c r="H1417" s="448"/>
      <c r="I1417" s="499"/>
      <c r="J1417" s="360"/>
      <c r="K1417" s="385"/>
      <c r="L1417" s="386"/>
    </row>
    <row r="1418" spans="2:12" s="279" customFormat="1" ht="13.8">
      <c r="B1418" s="459"/>
      <c r="C1418" s="433"/>
      <c r="D1418" s="459"/>
      <c r="E1418" s="522"/>
      <c r="F1418" s="469"/>
      <c r="G1418" s="368"/>
      <c r="H1418" s="448"/>
      <c r="I1418" s="499"/>
      <c r="J1418" s="360"/>
      <c r="K1418" s="385"/>
      <c r="L1418" s="386"/>
    </row>
    <row r="1419" spans="2:12" s="279" customFormat="1" ht="13.8">
      <c r="B1419" s="459"/>
      <c r="C1419" s="433"/>
      <c r="D1419" s="459"/>
      <c r="E1419" s="522"/>
      <c r="F1419" s="469"/>
      <c r="G1419" s="368"/>
      <c r="H1419" s="448"/>
      <c r="I1419" s="499"/>
      <c r="J1419" s="360"/>
      <c r="K1419" s="385"/>
      <c r="L1419" s="386"/>
    </row>
    <row r="1420" spans="2:12" s="279" customFormat="1" ht="13.8">
      <c r="B1420" s="459"/>
      <c r="C1420" s="433"/>
      <c r="D1420" s="459"/>
      <c r="E1420" s="522"/>
      <c r="F1420" s="469"/>
      <c r="G1420" s="368"/>
      <c r="H1420" s="448"/>
      <c r="I1420" s="499"/>
      <c r="J1420" s="360"/>
      <c r="K1420" s="385"/>
      <c r="L1420" s="386"/>
    </row>
    <row r="1421" spans="2:12" s="279" customFormat="1" ht="13.8">
      <c r="B1421" s="459"/>
      <c r="C1421" s="433"/>
      <c r="D1421" s="459"/>
      <c r="E1421" s="523"/>
      <c r="F1421" s="469"/>
      <c r="G1421" s="368"/>
      <c r="H1421" s="448"/>
      <c r="I1421" s="499"/>
      <c r="J1421" s="360"/>
      <c r="K1421" s="385"/>
      <c r="L1421" s="386"/>
    </row>
    <row r="1422" spans="2:12" s="279" customFormat="1" ht="13.8">
      <c r="B1422" s="459"/>
      <c r="C1422" s="433"/>
      <c r="D1422" s="459"/>
      <c r="E1422" s="523"/>
      <c r="F1422" s="469"/>
      <c r="G1422" s="368"/>
      <c r="H1422" s="448"/>
      <c r="I1422" s="499"/>
      <c r="J1422" s="360"/>
      <c r="K1422" s="385"/>
      <c r="L1422" s="386"/>
    </row>
    <row r="1423" spans="2:12" s="279" customFormat="1" ht="13.8">
      <c r="B1423" s="459"/>
      <c r="C1423" s="433"/>
      <c r="D1423" s="459"/>
      <c r="E1423" s="523"/>
      <c r="F1423" s="469"/>
      <c r="G1423" s="368"/>
      <c r="H1423" s="448"/>
      <c r="I1423" s="499"/>
      <c r="J1423" s="360"/>
      <c r="K1423" s="385"/>
      <c r="L1423" s="386"/>
    </row>
    <row r="1424" spans="2:12" s="279" customFormat="1" ht="13.8">
      <c r="B1424" s="459"/>
      <c r="C1424" s="433"/>
      <c r="D1424" s="459"/>
      <c r="E1424" s="523"/>
      <c r="F1424" s="469"/>
      <c r="G1424" s="368"/>
      <c r="H1424" s="448"/>
      <c r="I1424" s="499"/>
      <c r="J1424" s="360"/>
      <c r="K1424" s="385"/>
      <c r="L1424" s="386"/>
    </row>
    <row r="1425" spans="2:12" s="279" customFormat="1" ht="13.8">
      <c r="B1425" s="459"/>
      <c r="C1425" s="433"/>
      <c r="D1425" s="459"/>
      <c r="E1425" s="523"/>
      <c r="F1425" s="469"/>
      <c r="G1425" s="368"/>
      <c r="H1425" s="448"/>
      <c r="I1425" s="499"/>
      <c r="J1425" s="360"/>
      <c r="K1425" s="385"/>
      <c r="L1425" s="386"/>
    </row>
    <row r="1426" spans="2:12" s="279" customFormat="1" ht="13.8">
      <c r="B1426" s="459"/>
      <c r="C1426" s="433"/>
      <c r="D1426" s="459"/>
      <c r="E1426" s="523"/>
      <c r="F1426" s="469"/>
      <c r="G1426" s="368"/>
      <c r="H1426" s="448"/>
      <c r="I1426" s="499"/>
      <c r="J1426" s="360"/>
      <c r="K1426" s="385"/>
      <c r="L1426" s="386"/>
    </row>
    <row r="1427" spans="2:12" s="279" customFormat="1" ht="13.8">
      <c r="B1427" s="459"/>
      <c r="C1427" s="433"/>
      <c r="D1427" s="459"/>
      <c r="E1427" s="523"/>
      <c r="F1427" s="469"/>
      <c r="G1427" s="368"/>
      <c r="H1427" s="448"/>
      <c r="I1427" s="499"/>
      <c r="J1427" s="360"/>
      <c r="K1427" s="385"/>
      <c r="L1427" s="386"/>
    </row>
    <row r="1428" spans="2:12" s="279" customFormat="1" ht="13.8">
      <c r="B1428" s="500"/>
      <c r="C1428" s="473"/>
      <c r="D1428" s="496"/>
      <c r="E1428" s="501"/>
      <c r="F1428" s="497"/>
      <c r="G1428" s="368"/>
      <c r="H1428" s="502"/>
      <c r="I1428" s="499"/>
      <c r="J1428" s="360"/>
      <c r="K1428" s="385"/>
      <c r="L1428" s="386"/>
    </row>
    <row r="1429" spans="2:12" s="279" customFormat="1" ht="13.8">
      <c r="B1429" s="500"/>
      <c r="C1429" s="473"/>
      <c r="D1429" s="496"/>
      <c r="E1429" s="501"/>
      <c r="F1429" s="497"/>
      <c r="G1429" s="368"/>
      <c r="H1429" s="502"/>
      <c r="I1429" s="499"/>
      <c r="J1429" s="360"/>
      <c r="K1429" s="385"/>
      <c r="L1429" s="386"/>
    </row>
    <row r="1430" spans="2:12" s="279" customFormat="1" ht="13.8">
      <c r="B1430" s="500"/>
      <c r="C1430" s="473"/>
      <c r="D1430" s="496"/>
      <c r="E1430" s="501"/>
      <c r="F1430" s="497"/>
      <c r="G1430" s="368"/>
      <c r="H1430" s="502"/>
      <c r="I1430" s="499"/>
      <c r="J1430" s="360"/>
      <c r="K1430" s="385"/>
      <c r="L1430" s="386"/>
    </row>
    <row r="1431" spans="2:12" s="279" customFormat="1" ht="13.8">
      <c r="B1431" s="500"/>
      <c r="C1431" s="473"/>
      <c r="D1431" s="496"/>
      <c r="E1431" s="501"/>
      <c r="F1431" s="497"/>
      <c r="G1431" s="368"/>
      <c r="H1431" s="502"/>
      <c r="I1431" s="499"/>
      <c r="J1431" s="360"/>
      <c r="K1431" s="385"/>
      <c r="L1431" s="386"/>
    </row>
    <row r="1432" spans="2:12" s="279" customFormat="1" ht="13.8">
      <c r="B1432" s="500"/>
      <c r="C1432" s="473"/>
      <c r="D1432" s="472"/>
      <c r="E1432" s="505"/>
      <c r="F1432" s="474"/>
      <c r="G1432" s="368"/>
      <c r="H1432" s="436"/>
      <c r="I1432" s="499"/>
      <c r="J1432" s="360"/>
      <c r="K1432" s="385"/>
      <c r="L1432" s="386"/>
    </row>
    <row r="1433" spans="2:12" s="279" customFormat="1" ht="13.8">
      <c r="B1433" s="500"/>
      <c r="C1433" s="478"/>
      <c r="D1433" s="496"/>
      <c r="E1433" s="501"/>
      <c r="F1433" s="497"/>
      <c r="G1433" s="368"/>
      <c r="H1433" s="502"/>
      <c r="I1433" s="499"/>
      <c r="J1433" s="360"/>
      <c r="K1433" s="385"/>
      <c r="L1433" s="386"/>
    </row>
    <row r="1434" spans="2:12" s="279" customFormat="1" ht="13.8">
      <c r="B1434" s="500"/>
      <c r="C1434" s="478"/>
      <c r="D1434" s="496"/>
      <c r="E1434" s="501"/>
      <c r="F1434" s="497"/>
      <c r="G1434" s="368"/>
      <c r="H1434" s="502"/>
      <c r="I1434" s="499"/>
      <c r="J1434" s="360"/>
      <c r="K1434" s="385"/>
      <c r="L1434" s="386"/>
    </row>
    <row r="1435" spans="2:12" s="279" customFormat="1" ht="13.8">
      <c r="B1435" s="472"/>
      <c r="C1435" s="473"/>
      <c r="D1435" s="472"/>
      <c r="E1435" s="505"/>
      <c r="F1435" s="474"/>
      <c r="G1435" s="368"/>
      <c r="H1435" s="477"/>
      <c r="I1435" s="499"/>
      <c r="J1435" s="360"/>
      <c r="K1435" s="385"/>
      <c r="L1435" s="386"/>
    </row>
    <row r="1436" spans="2:12" s="279" customFormat="1" ht="13.8">
      <c r="B1436" s="472"/>
      <c r="C1436" s="473"/>
      <c r="D1436" s="472"/>
      <c r="E1436" s="505"/>
      <c r="F1436" s="474"/>
      <c r="G1436" s="368"/>
      <c r="H1436" s="477"/>
      <c r="I1436" s="499"/>
      <c r="J1436" s="360"/>
      <c r="K1436" s="385"/>
      <c r="L1436" s="386"/>
    </row>
    <row r="1437" spans="2:12" s="279" customFormat="1" ht="13.8">
      <c r="B1437" s="510"/>
      <c r="C1437" s="511"/>
      <c r="D1437" s="512"/>
      <c r="E1437" s="524"/>
      <c r="F1437" s="525"/>
      <c r="G1437" s="515"/>
      <c r="H1437" s="517"/>
      <c r="I1437" s="499"/>
      <c r="J1437" s="360"/>
      <c r="K1437" s="385"/>
      <c r="L1437" s="386"/>
    </row>
    <row r="1438" spans="2:12" s="279" customFormat="1" ht="13.8">
      <c r="B1438" s="472"/>
      <c r="C1438" s="473"/>
      <c r="D1438" s="472"/>
      <c r="E1438" s="505"/>
      <c r="F1438" s="474"/>
      <c r="G1438" s="368"/>
      <c r="H1438" s="477"/>
      <c r="I1438" s="499"/>
      <c r="J1438" s="360"/>
      <c r="K1438" s="385"/>
      <c r="L1438" s="386"/>
    </row>
    <row r="1439" spans="2:12" s="279" customFormat="1" ht="13.8">
      <c r="B1439" s="466"/>
      <c r="C1439" s="473"/>
      <c r="D1439" s="472"/>
      <c r="E1439" s="505"/>
      <c r="F1439" s="474"/>
      <c r="G1439" s="368"/>
      <c r="H1439" s="436"/>
      <c r="I1439" s="499"/>
      <c r="J1439" s="360"/>
      <c r="K1439" s="385"/>
      <c r="L1439" s="386"/>
    </row>
    <row r="1440" spans="2:12" s="279" customFormat="1" ht="13.8">
      <c r="B1440" s="512"/>
      <c r="C1440" s="511"/>
      <c r="D1440" s="512"/>
      <c r="E1440" s="524"/>
      <c r="F1440" s="525"/>
      <c r="G1440" s="515"/>
      <c r="H1440" s="526"/>
      <c r="I1440" s="499"/>
      <c r="J1440" s="360"/>
      <c r="K1440" s="385"/>
      <c r="L1440" s="386"/>
    </row>
    <row r="1441" spans="2:12" s="279" customFormat="1" ht="13.8">
      <c r="B1441" s="500"/>
      <c r="C1441" s="473"/>
      <c r="D1441" s="472"/>
      <c r="E1441" s="443"/>
      <c r="F1441" s="474"/>
      <c r="G1441" s="368"/>
      <c r="H1441" s="436"/>
      <c r="I1441" s="499"/>
      <c r="J1441" s="360"/>
      <c r="K1441" s="385"/>
      <c r="L1441" s="386"/>
    </row>
    <row r="1442" spans="2:12" s="279" customFormat="1" ht="13.8">
      <c r="B1442" s="500"/>
      <c r="C1442" s="473"/>
      <c r="D1442" s="472"/>
      <c r="E1442" s="443"/>
      <c r="F1442" s="474"/>
      <c r="G1442" s="368"/>
      <c r="H1442" s="436"/>
      <c r="I1442" s="499"/>
      <c r="J1442" s="360"/>
      <c r="K1442" s="385"/>
      <c r="L1442" s="386"/>
    </row>
    <row r="1443" spans="2:12" s="279" customFormat="1" ht="13.8">
      <c r="B1443" s="500"/>
      <c r="C1443" s="473"/>
      <c r="D1443" s="472"/>
      <c r="E1443" s="443"/>
      <c r="F1443" s="474"/>
      <c r="G1443" s="368"/>
      <c r="H1443" s="436"/>
      <c r="I1443" s="499"/>
      <c r="J1443" s="360"/>
      <c r="K1443" s="385"/>
      <c r="L1443" s="386"/>
    </row>
    <row r="1444" spans="2:12" s="279" customFormat="1" ht="13.8">
      <c r="B1444" s="500"/>
      <c r="C1444" s="473"/>
      <c r="D1444" s="472"/>
      <c r="E1444" s="443"/>
      <c r="F1444" s="474"/>
      <c r="G1444" s="368"/>
      <c r="H1444" s="436"/>
      <c r="I1444" s="499"/>
      <c r="J1444" s="360"/>
      <c r="K1444" s="385"/>
      <c r="L1444" s="386"/>
    </row>
    <row r="1445" spans="2:12" s="279" customFormat="1" ht="13.8">
      <c r="B1445" s="472"/>
      <c r="C1445" s="473"/>
      <c r="D1445" s="472"/>
      <c r="E1445" s="443"/>
      <c r="F1445" s="474"/>
      <c r="G1445" s="368"/>
      <c r="H1445" s="436"/>
      <c r="I1445" s="499"/>
      <c r="J1445" s="360"/>
      <c r="K1445" s="385"/>
      <c r="L1445" s="386"/>
    </row>
    <row r="1446" spans="2:12" s="279" customFormat="1" ht="13.8">
      <c r="B1446" s="472"/>
      <c r="C1446" s="473"/>
      <c r="D1446" s="472"/>
      <c r="E1446" s="443"/>
      <c r="F1446" s="474"/>
      <c r="G1446" s="368"/>
      <c r="H1446" s="436"/>
      <c r="I1446" s="499"/>
      <c r="J1446" s="360"/>
      <c r="K1446" s="385"/>
      <c r="L1446" s="386"/>
    </row>
    <row r="1447" spans="2:12" s="279" customFormat="1" ht="13.8">
      <c r="B1447" s="472"/>
      <c r="C1447" s="473"/>
      <c r="D1447" s="472"/>
      <c r="E1447" s="443"/>
      <c r="F1447" s="474"/>
      <c r="G1447" s="368"/>
      <c r="H1447" s="436"/>
      <c r="I1447" s="499"/>
      <c r="J1447" s="360"/>
      <c r="K1447" s="385"/>
      <c r="L1447" s="386"/>
    </row>
    <row r="1448" spans="2:12" s="279" customFormat="1" ht="13.8">
      <c r="B1448" s="472"/>
      <c r="C1448" s="473"/>
      <c r="D1448" s="472"/>
      <c r="E1448" s="443"/>
      <c r="F1448" s="474"/>
      <c r="G1448" s="368"/>
      <c r="H1448" s="436"/>
      <c r="I1448" s="499"/>
      <c r="J1448" s="360"/>
      <c r="K1448" s="385"/>
      <c r="L1448" s="386"/>
    </row>
    <row r="1449" spans="2:12" s="279" customFormat="1" ht="13.8">
      <c r="B1449" s="472"/>
      <c r="C1449" s="473"/>
      <c r="D1449" s="472"/>
      <c r="E1449" s="443"/>
      <c r="F1449" s="474"/>
      <c r="G1449" s="368"/>
      <c r="H1449" s="436"/>
      <c r="I1449" s="499"/>
      <c r="J1449" s="360"/>
      <c r="K1449" s="385"/>
      <c r="L1449" s="386"/>
    </row>
    <row r="1450" spans="2:12" s="279" customFormat="1" ht="13.8">
      <c r="B1450" s="500"/>
      <c r="C1450" s="473"/>
      <c r="D1450" s="472"/>
      <c r="E1450" s="443"/>
      <c r="F1450" s="474"/>
      <c r="G1450" s="368"/>
      <c r="H1450" s="436"/>
      <c r="I1450" s="499"/>
      <c r="J1450" s="360"/>
      <c r="K1450" s="385"/>
      <c r="L1450" s="386"/>
    </row>
    <row r="1451" spans="2:12" s="279" customFormat="1" ht="13.8">
      <c r="B1451" s="472"/>
      <c r="C1451" s="473"/>
      <c r="D1451" s="472"/>
      <c r="E1451" s="443"/>
      <c r="F1451" s="474"/>
      <c r="G1451" s="368"/>
      <c r="H1451" s="477"/>
      <c r="I1451" s="499"/>
      <c r="J1451" s="360"/>
      <c r="K1451" s="385"/>
      <c r="L1451" s="386"/>
    </row>
    <row r="1452" spans="2:12" s="279" customFormat="1" ht="13.8">
      <c r="B1452" s="494"/>
      <c r="C1452" s="495"/>
      <c r="D1452" s="496"/>
      <c r="E1452" s="497"/>
      <c r="F1452" s="497"/>
      <c r="G1452" s="368"/>
      <c r="H1452" s="498"/>
      <c r="I1452" s="499"/>
      <c r="J1452" s="360"/>
      <c r="K1452" s="385"/>
      <c r="L1452" s="386"/>
    </row>
    <row r="1453" spans="2:12" s="279" customFormat="1" ht="13.8">
      <c r="B1453" s="500"/>
      <c r="C1453" s="473"/>
      <c r="D1453" s="496"/>
      <c r="E1453" s="443"/>
      <c r="F1453" s="497"/>
      <c r="G1453" s="368"/>
      <c r="H1453" s="502"/>
      <c r="I1453" s="499"/>
      <c r="J1453" s="360"/>
      <c r="K1453" s="385"/>
      <c r="L1453" s="386"/>
    </row>
    <row r="1454" spans="2:12" s="279" customFormat="1" ht="13.8">
      <c r="B1454" s="500"/>
      <c r="C1454" s="473"/>
      <c r="D1454" s="496"/>
      <c r="E1454" s="443"/>
      <c r="F1454" s="474"/>
      <c r="G1454" s="368"/>
      <c r="H1454" s="502"/>
      <c r="I1454" s="499"/>
      <c r="J1454" s="360"/>
      <c r="K1454" s="385"/>
      <c r="L1454" s="386"/>
    </row>
    <row r="1455" spans="2:12" s="279" customFormat="1" ht="13.8">
      <c r="B1455" s="500"/>
      <c r="C1455" s="503"/>
      <c r="D1455" s="496"/>
      <c r="E1455" s="443"/>
      <c r="F1455" s="474"/>
      <c r="G1455" s="368"/>
      <c r="H1455" s="502"/>
      <c r="I1455" s="499"/>
      <c r="J1455" s="360"/>
      <c r="K1455" s="385"/>
      <c r="L1455" s="386"/>
    </row>
    <row r="1456" spans="2:12" s="279" customFormat="1" ht="13.8">
      <c r="B1456" s="500"/>
      <c r="C1456" s="473"/>
      <c r="D1456" s="496"/>
      <c r="E1456" s="443"/>
      <c r="F1456" s="474"/>
      <c r="G1456" s="368"/>
      <c r="H1456" s="502"/>
      <c r="I1456" s="499"/>
      <c r="J1456" s="360"/>
      <c r="K1456" s="385"/>
      <c r="L1456" s="386"/>
    </row>
    <row r="1457" spans="2:12" s="279" customFormat="1" ht="13.8">
      <c r="B1457" s="500"/>
      <c r="C1457" s="473"/>
      <c r="D1457" s="496"/>
      <c r="E1457" s="443"/>
      <c r="F1457" s="474"/>
      <c r="G1457" s="368"/>
      <c r="H1457" s="502"/>
      <c r="I1457" s="499"/>
      <c r="J1457" s="360"/>
      <c r="K1457" s="385"/>
      <c r="L1457" s="386"/>
    </row>
    <row r="1458" spans="2:12" s="279" customFormat="1" ht="13.8">
      <c r="B1458" s="500"/>
      <c r="C1458" s="473"/>
      <c r="D1458" s="496"/>
      <c r="E1458" s="505"/>
      <c r="F1458" s="474"/>
      <c r="G1458" s="368"/>
      <c r="H1458" s="502"/>
      <c r="I1458" s="499"/>
      <c r="J1458" s="360"/>
      <c r="K1458" s="385"/>
      <c r="L1458" s="386"/>
    </row>
    <row r="1459" spans="2:12" s="279" customFormat="1" ht="13.8">
      <c r="B1459" s="500"/>
      <c r="C1459" s="473"/>
      <c r="D1459" s="496"/>
      <c r="E1459" s="505"/>
      <c r="F1459" s="474"/>
      <c r="G1459" s="368"/>
      <c r="H1459" s="502"/>
      <c r="I1459" s="499"/>
      <c r="J1459" s="360"/>
      <c r="K1459" s="385"/>
      <c r="L1459" s="386"/>
    </row>
    <row r="1460" spans="2:12" s="279" customFormat="1" ht="13.8">
      <c r="B1460" s="500"/>
      <c r="C1460" s="473"/>
      <c r="D1460" s="496"/>
      <c r="E1460" s="505"/>
      <c r="F1460" s="474"/>
      <c r="G1460" s="368"/>
      <c r="H1460" s="502"/>
      <c r="I1460" s="499"/>
      <c r="J1460" s="360"/>
      <c r="K1460" s="385"/>
      <c r="L1460" s="386"/>
    </row>
    <row r="1461" spans="2:12" s="279" customFormat="1" ht="13.8">
      <c r="B1461" s="500"/>
      <c r="C1461" s="473"/>
      <c r="D1461" s="496"/>
      <c r="E1461" s="505"/>
      <c r="F1461" s="474"/>
      <c r="G1461" s="368"/>
      <c r="H1461" s="502"/>
      <c r="I1461" s="499"/>
      <c r="J1461" s="360"/>
      <c r="K1461" s="385"/>
      <c r="L1461" s="386"/>
    </row>
    <row r="1462" spans="2:12" s="279" customFormat="1" ht="13.8">
      <c r="B1462" s="500"/>
      <c r="C1462" s="495"/>
      <c r="D1462" s="496"/>
      <c r="E1462" s="505"/>
      <c r="F1462" s="474"/>
      <c r="G1462" s="368"/>
      <c r="H1462" s="502"/>
      <c r="I1462" s="499"/>
      <c r="J1462" s="360"/>
      <c r="K1462" s="385"/>
      <c r="L1462" s="386"/>
    </row>
    <row r="1463" spans="2:12" s="279" customFormat="1" ht="13.8">
      <c r="B1463" s="500"/>
      <c r="C1463" s="473"/>
      <c r="D1463" s="496"/>
      <c r="E1463" s="505"/>
      <c r="F1463" s="474"/>
      <c r="G1463" s="368"/>
      <c r="H1463" s="502"/>
      <c r="I1463" s="499"/>
      <c r="J1463" s="360"/>
      <c r="K1463" s="385"/>
      <c r="L1463" s="386"/>
    </row>
    <row r="1464" spans="2:12" s="279" customFormat="1" ht="13.8">
      <c r="B1464" s="500"/>
      <c r="C1464" s="473"/>
      <c r="D1464" s="496"/>
      <c r="E1464" s="505"/>
      <c r="F1464" s="474"/>
      <c r="G1464" s="368"/>
      <c r="H1464" s="502"/>
      <c r="I1464" s="499"/>
      <c r="J1464" s="360"/>
      <c r="K1464" s="385"/>
      <c r="L1464" s="386"/>
    </row>
    <row r="1465" spans="2:12" s="279" customFormat="1" ht="13.8">
      <c r="B1465" s="500"/>
      <c r="C1465" s="473"/>
      <c r="D1465" s="496"/>
      <c r="E1465" s="505"/>
      <c r="F1465" s="474"/>
      <c r="G1465" s="368"/>
      <c r="H1465" s="502"/>
      <c r="I1465" s="499"/>
      <c r="J1465" s="360"/>
      <c r="K1465" s="385"/>
      <c r="L1465" s="386"/>
    </row>
    <row r="1466" spans="2:12" s="279" customFormat="1" ht="13.8">
      <c r="B1466" s="500"/>
      <c r="C1466" s="473"/>
      <c r="D1466" s="496"/>
      <c r="E1466" s="505"/>
      <c r="F1466" s="474"/>
      <c r="G1466" s="368"/>
      <c r="H1466" s="502"/>
      <c r="I1466" s="499"/>
      <c r="J1466" s="360"/>
      <c r="K1466" s="385"/>
      <c r="L1466" s="386"/>
    </row>
    <row r="1467" spans="2:12" s="279" customFormat="1" ht="13.8">
      <c r="B1467" s="500"/>
      <c r="C1467" s="473"/>
      <c r="D1467" s="496"/>
      <c r="E1467" s="505"/>
      <c r="F1467" s="474"/>
      <c r="G1467" s="368"/>
      <c r="H1467" s="502"/>
      <c r="I1467" s="499"/>
      <c r="J1467" s="360"/>
      <c r="K1467" s="385"/>
      <c r="L1467" s="386"/>
    </row>
    <row r="1468" spans="2:12" s="279" customFormat="1" ht="13.8">
      <c r="B1468" s="500"/>
      <c r="C1468" s="473"/>
      <c r="D1468" s="496"/>
      <c r="E1468" s="505"/>
      <c r="F1468" s="474"/>
      <c r="G1468" s="368"/>
      <c r="H1468" s="502"/>
      <c r="I1468" s="499"/>
      <c r="J1468" s="360"/>
      <c r="K1468" s="385"/>
      <c r="L1468" s="386"/>
    </row>
    <row r="1469" spans="2:12" s="279" customFormat="1" ht="13.8">
      <c r="B1469" s="500"/>
      <c r="C1469" s="473"/>
      <c r="D1469" s="496"/>
      <c r="E1469" s="505"/>
      <c r="F1469" s="474"/>
      <c r="G1469" s="368"/>
      <c r="H1469" s="502"/>
      <c r="I1469" s="499"/>
      <c r="J1469" s="360"/>
      <c r="K1469" s="385"/>
      <c r="L1469" s="386"/>
    </row>
    <row r="1470" spans="2:12" s="279" customFormat="1" ht="13.8">
      <c r="B1470" s="500"/>
      <c r="C1470" s="473"/>
      <c r="D1470" s="496"/>
      <c r="E1470" s="505"/>
      <c r="F1470" s="474"/>
      <c r="G1470" s="368"/>
      <c r="H1470" s="502"/>
      <c r="I1470" s="499"/>
      <c r="J1470" s="360"/>
      <c r="K1470" s="385"/>
      <c r="L1470" s="386"/>
    </row>
    <row r="1471" spans="2:12" s="279" customFormat="1" ht="13.8">
      <c r="B1471" s="472"/>
      <c r="C1471" s="473"/>
      <c r="D1471" s="472"/>
      <c r="E1471" s="442"/>
      <c r="F1471" s="474"/>
      <c r="G1471" s="368"/>
      <c r="H1471" s="436"/>
      <c r="I1471" s="499"/>
      <c r="J1471" s="360"/>
      <c r="K1471" s="385"/>
      <c r="L1471" s="386"/>
    </row>
    <row r="1472" spans="2:12" s="279" customFormat="1" ht="13.8">
      <c r="B1472" s="472"/>
      <c r="C1472" s="473"/>
      <c r="D1472" s="472"/>
      <c r="E1472" s="442"/>
      <c r="F1472" s="474"/>
      <c r="G1472" s="368"/>
      <c r="H1472" s="436"/>
      <c r="I1472" s="499"/>
      <c r="J1472" s="360"/>
      <c r="K1472" s="385"/>
      <c r="L1472" s="386"/>
    </row>
    <row r="1473" spans="2:12" s="279" customFormat="1" ht="13.8">
      <c r="B1473" s="472"/>
      <c r="C1473" s="473"/>
      <c r="D1473" s="472"/>
      <c r="E1473" s="442"/>
      <c r="F1473" s="474"/>
      <c r="G1473" s="368"/>
      <c r="H1473" s="436"/>
      <c r="I1473" s="499"/>
      <c r="J1473" s="360"/>
      <c r="K1473" s="385"/>
      <c r="L1473" s="386"/>
    </row>
    <row r="1474" spans="2:12" s="279" customFormat="1" ht="13.8">
      <c r="B1474" s="472"/>
      <c r="C1474" s="473"/>
      <c r="D1474" s="472"/>
      <c r="E1474" s="442"/>
      <c r="F1474" s="474"/>
      <c r="G1474" s="368"/>
      <c r="H1474" s="436"/>
      <c r="I1474" s="499"/>
      <c r="J1474" s="360"/>
      <c r="K1474" s="385"/>
      <c r="L1474" s="386"/>
    </row>
    <row r="1475" spans="2:12" s="279" customFormat="1" ht="13.8">
      <c r="B1475" s="472"/>
      <c r="C1475" s="473"/>
      <c r="D1475" s="472"/>
      <c r="E1475" s="442"/>
      <c r="F1475" s="474"/>
      <c r="G1475" s="368"/>
      <c r="H1475" s="436"/>
      <c r="I1475" s="499"/>
      <c r="J1475" s="360"/>
      <c r="K1475" s="385"/>
      <c r="L1475" s="386"/>
    </row>
    <row r="1476" spans="2:12" s="279" customFormat="1" ht="13.8">
      <c r="B1476" s="472"/>
      <c r="C1476" s="473"/>
      <c r="D1476" s="472"/>
      <c r="E1476" s="442"/>
      <c r="F1476" s="474"/>
      <c r="G1476" s="368"/>
      <c r="H1476" s="436"/>
      <c r="I1476" s="499"/>
      <c r="J1476" s="360"/>
      <c r="K1476" s="385"/>
      <c r="L1476" s="386"/>
    </row>
    <row r="1477" spans="2:12" s="279" customFormat="1" ht="13.8">
      <c r="B1477" s="472"/>
      <c r="C1477" s="473"/>
      <c r="D1477" s="472"/>
      <c r="E1477" s="442"/>
      <c r="F1477" s="474"/>
      <c r="G1477" s="368"/>
      <c r="H1477" s="436"/>
      <c r="I1477" s="499"/>
      <c r="J1477" s="360"/>
      <c r="K1477" s="385"/>
      <c r="L1477" s="386"/>
    </row>
    <row r="1478" spans="2:12" s="279" customFormat="1" ht="13.8">
      <c r="B1478" s="472"/>
      <c r="C1478" s="473"/>
      <c r="D1478" s="472"/>
      <c r="E1478" s="442"/>
      <c r="F1478" s="474"/>
      <c r="G1478" s="368"/>
      <c r="H1478" s="436"/>
      <c r="I1478" s="499"/>
      <c r="J1478" s="360"/>
      <c r="K1478" s="385"/>
      <c r="L1478" s="386"/>
    </row>
    <row r="1479" spans="2:12" s="279" customFormat="1" ht="13.8">
      <c r="B1479" s="472"/>
      <c r="C1479" s="473"/>
      <c r="D1479" s="472"/>
      <c r="E1479" s="442"/>
      <c r="F1479" s="474"/>
      <c r="G1479" s="368"/>
      <c r="H1479" s="436"/>
      <c r="I1479" s="499"/>
      <c r="J1479" s="360"/>
      <c r="K1479" s="385"/>
      <c r="L1479" s="386"/>
    </row>
    <row r="1480" spans="2:12" s="279" customFormat="1" ht="13.8">
      <c r="B1480" s="472"/>
      <c r="C1480" s="473"/>
      <c r="D1480" s="472"/>
      <c r="E1480" s="442"/>
      <c r="F1480" s="474"/>
      <c r="G1480" s="368"/>
      <c r="H1480" s="436"/>
      <c r="I1480" s="499"/>
      <c r="J1480" s="360"/>
      <c r="K1480" s="385"/>
      <c r="L1480" s="386"/>
    </row>
    <row r="1481" spans="2:12" s="279" customFormat="1" ht="13.8">
      <c r="B1481" s="472"/>
      <c r="C1481" s="473"/>
      <c r="D1481" s="472"/>
      <c r="E1481" s="442"/>
      <c r="F1481" s="474"/>
      <c r="G1481" s="368"/>
      <c r="H1481" s="436"/>
      <c r="I1481" s="499"/>
      <c r="J1481" s="360"/>
      <c r="K1481" s="385"/>
      <c r="L1481" s="386"/>
    </row>
    <row r="1482" spans="2:12" s="279" customFormat="1" ht="13.8">
      <c r="B1482" s="472"/>
      <c r="C1482" s="473"/>
      <c r="D1482" s="472"/>
      <c r="E1482" s="442"/>
      <c r="F1482" s="474"/>
      <c r="G1482" s="368"/>
      <c r="H1482" s="436"/>
      <c r="I1482" s="499"/>
      <c r="J1482" s="360"/>
      <c r="K1482" s="385"/>
      <c r="L1482" s="386"/>
    </row>
    <row r="1483" spans="2:12" s="279" customFormat="1" ht="13.8">
      <c r="B1483" s="472"/>
      <c r="C1483" s="473"/>
      <c r="D1483" s="472"/>
      <c r="E1483" s="442"/>
      <c r="F1483" s="474"/>
      <c r="G1483" s="368"/>
      <c r="H1483" s="436"/>
      <c r="I1483" s="499"/>
      <c r="J1483" s="360"/>
      <c r="K1483" s="385"/>
      <c r="L1483" s="386"/>
    </row>
    <row r="1484" spans="2:12" s="279" customFormat="1" ht="13.8">
      <c r="B1484" s="472"/>
      <c r="C1484" s="473"/>
      <c r="D1484" s="472"/>
      <c r="E1484" s="442"/>
      <c r="F1484" s="474"/>
      <c r="G1484" s="368"/>
      <c r="H1484" s="436"/>
      <c r="I1484" s="499"/>
      <c r="J1484" s="360"/>
      <c r="K1484" s="385"/>
      <c r="L1484" s="386"/>
    </row>
    <row r="1485" spans="2:12" s="279" customFormat="1" ht="13.8">
      <c r="B1485" s="500"/>
      <c r="C1485" s="473"/>
      <c r="D1485" s="496"/>
      <c r="E1485" s="443"/>
      <c r="F1485" s="474"/>
      <c r="G1485" s="368"/>
      <c r="H1485" s="502"/>
      <c r="I1485" s="499"/>
      <c r="J1485" s="360"/>
      <c r="K1485" s="385"/>
      <c r="L1485" s="386"/>
    </row>
    <row r="1486" spans="2:12" s="279" customFormat="1" ht="13.8">
      <c r="B1486" s="494"/>
      <c r="C1486" s="495"/>
      <c r="D1486" s="496"/>
      <c r="E1486" s="497"/>
      <c r="F1486" s="497"/>
      <c r="G1486" s="368"/>
      <c r="H1486" s="498"/>
      <c r="I1486" s="499"/>
      <c r="J1486" s="360"/>
      <c r="K1486" s="385"/>
      <c r="L1486" s="386"/>
    </row>
    <row r="1487" spans="2:12" s="279" customFormat="1" ht="13.8">
      <c r="B1487" s="500"/>
      <c r="C1487" s="473"/>
      <c r="D1487" s="472"/>
      <c r="E1487" s="443"/>
      <c r="F1487" s="474"/>
      <c r="G1487" s="368"/>
      <c r="H1487" s="477"/>
      <c r="I1487" s="499"/>
      <c r="J1487" s="360"/>
      <c r="K1487" s="385"/>
      <c r="L1487" s="386"/>
    </row>
    <row r="1488" spans="2:12" s="279" customFormat="1" ht="13.8">
      <c r="B1488" s="472"/>
      <c r="C1488" s="473"/>
      <c r="D1488" s="472"/>
      <c r="E1488" s="443"/>
      <c r="F1488" s="474"/>
      <c r="G1488" s="368"/>
      <c r="H1488" s="477"/>
      <c r="I1488" s="499"/>
      <c r="J1488" s="360"/>
      <c r="K1488" s="385"/>
      <c r="L1488" s="386"/>
    </row>
    <row r="1489" spans="2:12" s="279" customFormat="1" ht="13.8">
      <c r="B1489" s="500"/>
      <c r="C1489" s="473"/>
      <c r="D1489" s="472"/>
      <c r="E1489" s="443"/>
      <c r="F1489" s="474"/>
      <c r="G1489" s="368"/>
      <c r="H1489" s="436"/>
      <c r="I1489" s="499"/>
      <c r="J1489" s="360"/>
      <c r="K1489" s="385"/>
      <c r="L1489" s="386"/>
    </row>
    <row r="1490" spans="2:12" s="279" customFormat="1" ht="13.8">
      <c r="B1490" s="472"/>
      <c r="C1490" s="473"/>
      <c r="D1490" s="472"/>
      <c r="E1490" s="443"/>
      <c r="F1490" s="474"/>
      <c r="G1490" s="368"/>
      <c r="H1490" s="477"/>
      <c r="I1490" s="499"/>
      <c r="J1490" s="360"/>
      <c r="K1490" s="385"/>
      <c r="L1490" s="386"/>
    </row>
    <row r="1491" spans="2:12" s="279" customFormat="1" ht="13.8">
      <c r="B1491" s="500"/>
      <c r="C1491" s="473"/>
      <c r="D1491" s="472"/>
      <c r="E1491" s="443"/>
      <c r="F1491" s="474"/>
      <c r="G1491" s="368"/>
      <c r="H1491" s="436"/>
      <c r="I1491" s="499"/>
      <c r="J1491" s="360"/>
      <c r="K1491" s="385"/>
      <c r="L1491" s="386"/>
    </row>
    <row r="1492" spans="2:12" s="279" customFormat="1" ht="13.8">
      <c r="B1492" s="472"/>
      <c r="C1492" s="473"/>
      <c r="D1492" s="472"/>
      <c r="E1492" s="443"/>
      <c r="F1492" s="474"/>
      <c r="G1492" s="368"/>
      <c r="H1492" s="436"/>
      <c r="I1492" s="499"/>
      <c r="J1492" s="360"/>
      <c r="K1492" s="385"/>
      <c r="L1492" s="386"/>
    </row>
    <row r="1493" spans="2:12" s="279" customFormat="1" ht="13.8">
      <c r="B1493" s="500"/>
      <c r="C1493" s="473"/>
      <c r="D1493" s="472"/>
      <c r="E1493" s="443"/>
      <c r="F1493" s="474"/>
      <c r="G1493" s="368"/>
      <c r="H1493" s="436"/>
      <c r="I1493" s="499"/>
      <c r="J1493" s="360"/>
      <c r="K1493" s="385"/>
      <c r="L1493" s="386"/>
    </row>
    <row r="1494" spans="2:12" s="279" customFormat="1" ht="13.8">
      <c r="B1494" s="472"/>
      <c r="C1494" s="473"/>
      <c r="D1494" s="472"/>
      <c r="E1494" s="443"/>
      <c r="F1494" s="474"/>
      <c r="G1494" s="368"/>
      <c r="H1494" s="436"/>
      <c r="I1494" s="499"/>
      <c r="J1494" s="475"/>
      <c r="K1494" s="385"/>
      <c r="L1494" s="386"/>
    </row>
    <row r="1495" spans="2:12" s="279" customFormat="1" ht="13.8">
      <c r="B1495" s="500"/>
      <c r="C1495" s="473"/>
      <c r="D1495" s="472"/>
      <c r="E1495" s="443"/>
      <c r="F1495" s="474"/>
      <c r="G1495" s="368"/>
      <c r="H1495" s="436"/>
      <c r="I1495" s="499"/>
      <c r="J1495" s="475"/>
      <c r="K1495" s="385"/>
      <c r="L1495" s="386"/>
    </row>
    <row r="1496" spans="2:12" s="279" customFormat="1" ht="13.8">
      <c r="B1496" s="472"/>
      <c r="C1496" s="473"/>
      <c r="D1496" s="472"/>
      <c r="E1496" s="443"/>
      <c r="F1496" s="474"/>
      <c r="G1496" s="368"/>
      <c r="H1496" s="477"/>
      <c r="I1496" s="499"/>
      <c r="J1496" s="360"/>
      <c r="K1496" s="385"/>
      <c r="L1496" s="386"/>
    </row>
    <row r="1497" spans="2:12" s="279" customFormat="1" ht="13.8">
      <c r="B1497" s="528"/>
      <c r="C1497" s="529"/>
      <c r="D1497" s="442"/>
      <c r="E1497" s="464"/>
      <c r="F1497" s="474"/>
      <c r="G1497" s="368"/>
      <c r="H1497" s="444"/>
      <c r="I1497" s="437"/>
      <c r="J1497" s="437"/>
      <c r="K1497" s="385"/>
      <c r="L1497" s="386"/>
    </row>
    <row r="1498" spans="2:12" s="279" customFormat="1" ht="13.8">
      <c r="B1498" s="472"/>
      <c r="C1498" s="345"/>
      <c r="D1498" s="340"/>
      <c r="E1498" s="443"/>
      <c r="F1498" s="474"/>
      <c r="G1498" s="368"/>
      <c r="H1498" s="431"/>
      <c r="I1498" s="479"/>
      <c r="J1498" s="360"/>
      <c r="K1498" s="385"/>
      <c r="L1498" s="386"/>
    </row>
    <row r="1499" spans="2:12" s="279" customFormat="1" ht="13.8">
      <c r="B1499" s="472"/>
      <c r="C1499" s="341"/>
      <c r="D1499" s="430"/>
      <c r="E1499" s="467"/>
      <c r="F1499" s="474"/>
      <c r="G1499" s="368"/>
      <c r="H1499" s="431"/>
      <c r="I1499" s="338"/>
      <c r="J1499" s="338"/>
      <c r="K1499" s="385"/>
      <c r="L1499" s="386"/>
    </row>
    <row r="1500" spans="2:12" s="279" customFormat="1" ht="13.8">
      <c r="B1500" s="472"/>
      <c r="C1500" s="447"/>
      <c r="D1500" s="344"/>
      <c r="E1500" s="467"/>
      <c r="F1500" s="474"/>
      <c r="G1500" s="368"/>
      <c r="H1500" s="425"/>
      <c r="I1500" s="338"/>
      <c r="J1500" s="338"/>
      <c r="K1500" s="385"/>
      <c r="L1500" s="386"/>
    </row>
    <row r="1501" spans="2:12" s="279" customFormat="1" ht="13.8">
      <c r="B1501" s="459"/>
      <c r="C1501" s="341"/>
      <c r="D1501" s="459"/>
      <c r="E1501" s="468"/>
      <c r="F1501" s="469"/>
      <c r="G1501" s="368"/>
      <c r="H1501" s="448"/>
      <c r="I1501" s="437"/>
      <c r="J1501" s="437"/>
      <c r="K1501" s="385"/>
      <c r="L1501" s="386"/>
    </row>
    <row r="1502" spans="2:12" s="279" customFormat="1" ht="13.8">
      <c r="B1502" s="459"/>
      <c r="C1502" s="341"/>
      <c r="D1502" s="459"/>
      <c r="E1502" s="468"/>
      <c r="F1502" s="469"/>
      <c r="G1502" s="368"/>
      <c r="H1502" s="448"/>
      <c r="I1502" s="437"/>
      <c r="J1502" s="437"/>
      <c r="K1502" s="385"/>
      <c r="L1502" s="386"/>
    </row>
    <row r="1503" spans="2:12" s="279" customFormat="1" ht="13.8">
      <c r="B1503" s="528"/>
      <c r="C1503" s="458"/>
      <c r="D1503" s="442"/>
      <c r="E1503" s="464"/>
      <c r="F1503" s="461"/>
      <c r="G1503" s="368"/>
      <c r="H1503" s="448"/>
      <c r="I1503" s="499"/>
      <c r="J1503" s="360"/>
      <c r="K1503" s="385"/>
      <c r="L1503" s="386"/>
    </row>
    <row r="1504" spans="2:12" s="279" customFormat="1" ht="13.8">
      <c r="B1504" s="459"/>
      <c r="C1504" s="433"/>
      <c r="D1504" s="459"/>
      <c r="E1504" s="334"/>
      <c r="F1504" s="469"/>
      <c r="G1504" s="368"/>
      <c r="H1504" s="448"/>
      <c r="I1504" s="499"/>
      <c r="J1504" s="360"/>
      <c r="K1504" s="385"/>
      <c r="L1504" s="386"/>
    </row>
    <row r="1505" spans="2:12" s="279" customFormat="1" ht="13.8">
      <c r="B1505" s="459"/>
      <c r="C1505" s="433"/>
      <c r="D1505" s="459"/>
      <c r="E1505" s="334"/>
      <c r="F1505" s="469"/>
      <c r="G1505" s="368"/>
      <c r="H1505" s="448"/>
      <c r="I1505" s="499"/>
      <c r="J1505" s="360"/>
      <c r="K1505" s="385"/>
      <c r="L1505" s="386"/>
    </row>
    <row r="1506" spans="2:12" s="279" customFormat="1" ht="13.8">
      <c r="B1506" s="459"/>
      <c r="C1506" s="433"/>
      <c r="D1506" s="459"/>
      <c r="E1506" s="334"/>
      <c r="F1506" s="469"/>
      <c r="G1506" s="368"/>
      <c r="H1506" s="448"/>
      <c r="I1506" s="499"/>
      <c r="J1506" s="360"/>
      <c r="K1506" s="385"/>
      <c r="L1506" s="386"/>
    </row>
    <row r="1507" spans="2:12" s="279" customFormat="1" ht="13.8">
      <c r="B1507" s="459"/>
      <c r="C1507" s="433"/>
      <c r="D1507" s="459"/>
      <c r="E1507" s="334"/>
      <c r="F1507" s="469"/>
      <c r="G1507" s="368"/>
      <c r="H1507" s="448"/>
      <c r="I1507" s="499"/>
      <c r="J1507" s="360"/>
      <c r="K1507" s="385"/>
      <c r="L1507" s="386"/>
    </row>
    <row r="1508" spans="2:12" s="279" customFormat="1" ht="13.8">
      <c r="B1508" s="459"/>
      <c r="C1508" s="433"/>
      <c r="D1508" s="459"/>
      <c r="E1508" s="334"/>
      <c r="F1508" s="469"/>
      <c r="G1508" s="368"/>
      <c r="H1508" s="448"/>
      <c r="I1508" s="499"/>
      <c r="J1508" s="360"/>
      <c r="K1508" s="385"/>
      <c r="L1508" s="386"/>
    </row>
    <row r="1509" spans="2:12" s="279" customFormat="1" ht="13.8">
      <c r="B1509" s="459"/>
      <c r="C1509" s="433"/>
      <c r="D1509" s="459"/>
      <c r="E1509" s="334"/>
      <c r="F1509" s="469"/>
      <c r="G1509" s="368"/>
      <c r="H1509" s="448"/>
      <c r="I1509" s="499"/>
      <c r="J1509" s="360"/>
      <c r="K1509" s="385"/>
      <c r="L1509" s="386"/>
    </row>
    <row r="1510" spans="2:12" s="279" customFormat="1" ht="13.8">
      <c r="B1510" s="459"/>
      <c r="C1510" s="433"/>
      <c r="D1510" s="459"/>
      <c r="E1510" s="334"/>
      <c r="F1510" s="469"/>
      <c r="G1510" s="368"/>
      <c r="H1510" s="448"/>
      <c r="I1510" s="499"/>
      <c r="J1510" s="360"/>
      <c r="K1510" s="385"/>
      <c r="L1510" s="386"/>
    </row>
    <row r="1511" spans="2:12" s="279" customFormat="1" ht="13.8">
      <c r="B1511" s="459"/>
      <c r="C1511" s="433"/>
      <c r="D1511" s="459"/>
      <c r="E1511" s="334"/>
      <c r="F1511" s="469"/>
      <c r="G1511" s="368"/>
      <c r="H1511" s="448"/>
      <c r="I1511" s="499"/>
      <c r="J1511" s="360"/>
      <c r="K1511" s="385"/>
      <c r="L1511" s="386"/>
    </row>
    <row r="1512" spans="2:12" s="279" customFormat="1" ht="13.8">
      <c r="B1512" s="459"/>
      <c r="C1512" s="433"/>
      <c r="D1512" s="459"/>
      <c r="E1512" s="334"/>
      <c r="F1512" s="469"/>
      <c r="G1512" s="368"/>
      <c r="H1512" s="448"/>
      <c r="I1512" s="499"/>
      <c r="J1512" s="360"/>
      <c r="K1512" s="385"/>
      <c r="L1512" s="386"/>
    </row>
    <row r="1513" spans="2:12" s="279" customFormat="1" ht="13.8">
      <c r="B1513" s="459"/>
      <c r="C1513" s="433"/>
      <c r="D1513" s="459"/>
      <c r="E1513" s="334"/>
      <c r="F1513" s="469"/>
      <c r="G1513" s="368"/>
      <c r="H1513" s="448"/>
      <c r="I1513" s="499"/>
      <c r="J1513" s="360"/>
      <c r="K1513" s="385"/>
      <c r="L1513" s="386"/>
    </row>
    <row r="1514" spans="2:12" s="279" customFormat="1" ht="13.8">
      <c r="B1514" s="459"/>
      <c r="C1514" s="433"/>
      <c r="D1514" s="459"/>
      <c r="E1514" s="334"/>
      <c r="F1514" s="469"/>
      <c r="G1514" s="368"/>
      <c r="H1514" s="448"/>
      <c r="I1514" s="499"/>
      <c r="J1514" s="360"/>
      <c r="K1514" s="385"/>
      <c r="L1514" s="386"/>
    </row>
    <row r="1515" spans="2:12" s="279" customFormat="1" ht="13.8">
      <c r="B1515" s="459"/>
      <c r="C1515" s="433"/>
      <c r="D1515" s="459"/>
      <c r="E1515" s="334"/>
      <c r="F1515" s="469"/>
      <c r="G1515" s="368"/>
      <c r="H1515" s="448"/>
      <c r="I1515" s="499"/>
      <c r="J1515" s="360"/>
      <c r="K1515" s="385"/>
      <c r="L1515" s="386"/>
    </row>
    <row r="1516" spans="2:12" s="279" customFormat="1" ht="13.8">
      <c r="B1516" s="459"/>
      <c r="C1516" s="433"/>
      <c r="D1516" s="459"/>
      <c r="E1516" s="334"/>
      <c r="F1516" s="469"/>
      <c r="G1516" s="368"/>
      <c r="H1516" s="448"/>
      <c r="I1516" s="499"/>
      <c r="J1516" s="360"/>
      <c r="K1516" s="385"/>
      <c r="L1516" s="386"/>
    </row>
    <row r="1517" spans="2:12" s="279" customFormat="1" ht="13.8">
      <c r="B1517" s="459"/>
      <c r="C1517" s="433"/>
      <c r="D1517" s="459"/>
      <c r="E1517" s="334"/>
      <c r="F1517" s="469"/>
      <c r="G1517" s="368"/>
      <c r="H1517" s="448"/>
      <c r="I1517" s="499"/>
      <c r="J1517" s="360"/>
      <c r="K1517" s="385"/>
      <c r="L1517" s="386"/>
    </row>
    <row r="1518" spans="2:12" s="279" customFormat="1" ht="13.8">
      <c r="B1518" s="459"/>
      <c r="C1518" s="433"/>
      <c r="D1518" s="459"/>
      <c r="E1518" s="334"/>
      <c r="F1518" s="469"/>
      <c r="G1518" s="368"/>
      <c r="H1518" s="448"/>
      <c r="I1518" s="499"/>
      <c r="J1518" s="360"/>
      <c r="K1518" s="385"/>
      <c r="L1518" s="386"/>
    </row>
    <row r="1519" spans="2:12" s="279" customFormat="1" ht="13.8">
      <c r="B1519" s="459"/>
      <c r="C1519" s="480"/>
      <c r="D1519" s="459"/>
      <c r="E1519" s="334"/>
      <c r="F1519" s="469"/>
      <c r="G1519" s="368"/>
      <c r="H1519" s="448"/>
      <c r="I1519" s="499"/>
      <c r="J1519" s="360"/>
      <c r="K1519" s="385"/>
      <c r="L1519" s="386"/>
    </row>
    <row r="1520" spans="2:12" s="279" customFormat="1" ht="13.8">
      <c r="B1520" s="459"/>
      <c r="C1520" s="530"/>
      <c r="D1520" s="472"/>
      <c r="E1520" s="467"/>
      <c r="F1520" s="461"/>
      <c r="G1520" s="368"/>
      <c r="H1520" s="444"/>
      <c r="I1520" s="499"/>
      <c r="J1520" s="360"/>
      <c r="K1520" s="385"/>
      <c r="L1520" s="386"/>
    </row>
    <row r="1521" spans="2:12" s="279" customFormat="1" ht="13.8">
      <c r="B1521" s="459"/>
      <c r="C1521" s="530"/>
      <c r="D1521" s="472"/>
      <c r="E1521" s="443"/>
      <c r="F1521" s="489"/>
      <c r="G1521" s="368"/>
      <c r="H1521" s="444"/>
      <c r="I1521" s="499"/>
      <c r="J1521" s="360"/>
      <c r="K1521" s="385"/>
      <c r="L1521" s="386"/>
    </row>
    <row r="1522" spans="2:12" s="279" customFormat="1" ht="13.8">
      <c r="B1522" s="459"/>
      <c r="C1522" s="530"/>
      <c r="D1522" s="472"/>
      <c r="E1522" s="443"/>
      <c r="F1522" s="489"/>
      <c r="G1522" s="368"/>
      <c r="H1522" s="444"/>
      <c r="I1522" s="499"/>
      <c r="J1522" s="360"/>
      <c r="K1522" s="385"/>
      <c r="L1522" s="386"/>
    </row>
    <row r="1523" spans="2:12" s="279" customFormat="1" ht="13.8">
      <c r="B1523" s="459"/>
      <c r="C1523" s="530"/>
      <c r="D1523" s="472"/>
      <c r="E1523" s="443"/>
      <c r="F1523" s="489"/>
      <c r="G1523" s="368"/>
      <c r="H1523" s="444"/>
      <c r="I1523" s="499"/>
      <c r="J1523" s="360"/>
      <c r="K1523" s="385"/>
      <c r="L1523" s="386"/>
    </row>
    <row r="1524" spans="2:12" s="279" customFormat="1" ht="13.8">
      <c r="B1524" s="459"/>
      <c r="C1524" s="530"/>
      <c r="D1524" s="472"/>
      <c r="E1524" s="443"/>
      <c r="F1524" s="489"/>
      <c r="G1524" s="368"/>
      <c r="H1524" s="444"/>
      <c r="I1524" s="499"/>
      <c r="J1524" s="360"/>
      <c r="K1524" s="385"/>
      <c r="L1524" s="386"/>
    </row>
    <row r="1525" spans="2:12" s="279" customFormat="1" ht="13.8">
      <c r="B1525" s="459"/>
      <c r="C1525" s="433"/>
      <c r="D1525" s="442"/>
      <c r="E1525" s="443"/>
      <c r="F1525" s="461"/>
      <c r="G1525" s="368"/>
      <c r="H1525" s="448"/>
      <c r="I1525" s="499"/>
      <c r="J1525" s="360"/>
      <c r="K1525" s="385"/>
      <c r="L1525" s="386"/>
    </row>
    <row r="1526" spans="2:12" s="279" customFormat="1" ht="13.8">
      <c r="B1526" s="459"/>
      <c r="C1526" s="433"/>
      <c r="D1526" s="459"/>
      <c r="E1526" s="334"/>
      <c r="F1526" s="469"/>
      <c r="G1526" s="368"/>
      <c r="H1526" s="448"/>
      <c r="I1526" s="499"/>
      <c r="J1526" s="360"/>
      <c r="K1526" s="385"/>
      <c r="L1526" s="386"/>
    </row>
    <row r="1527" spans="2:12" s="279" customFormat="1" ht="13.8">
      <c r="B1527" s="459"/>
      <c r="C1527" s="480"/>
      <c r="D1527" s="459"/>
      <c r="E1527" s="334"/>
      <c r="F1527" s="469"/>
      <c r="G1527" s="368"/>
      <c r="H1527" s="448"/>
      <c r="I1527" s="499"/>
      <c r="J1527" s="360"/>
      <c r="K1527" s="385"/>
      <c r="L1527" s="386"/>
    </row>
    <row r="1528" spans="2:12" s="279" customFormat="1" ht="13.8">
      <c r="B1528" s="459"/>
      <c r="C1528" s="530"/>
      <c r="D1528" s="472"/>
      <c r="E1528" s="467"/>
      <c r="F1528" s="461"/>
      <c r="G1528" s="368"/>
      <c r="H1528" s="444"/>
      <c r="I1528" s="499"/>
      <c r="J1528" s="437"/>
      <c r="K1528" s="385"/>
      <c r="L1528" s="386"/>
    </row>
    <row r="1529" spans="2:12" s="279" customFormat="1" ht="13.8">
      <c r="B1529" s="459"/>
      <c r="C1529" s="530"/>
      <c r="D1529" s="472"/>
      <c r="E1529" s="467"/>
      <c r="F1529" s="461"/>
      <c r="G1529" s="368"/>
      <c r="H1529" s="444"/>
      <c r="I1529" s="499"/>
      <c r="J1529" s="437"/>
      <c r="K1529" s="385"/>
      <c r="L1529" s="386"/>
    </row>
    <row r="1530" spans="2:12" s="279" customFormat="1" ht="13.8">
      <c r="B1530" s="459"/>
      <c r="C1530" s="345"/>
      <c r="D1530" s="340"/>
      <c r="E1530" s="443"/>
      <c r="F1530" s="474"/>
      <c r="G1530" s="368"/>
      <c r="H1530" s="431"/>
      <c r="I1530" s="479"/>
      <c r="J1530" s="360"/>
      <c r="K1530" s="385"/>
      <c r="L1530" s="386"/>
    </row>
    <row r="1531" spans="2:12" s="279" customFormat="1" ht="13.8">
      <c r="B1531" s="459"/>
      <c r="C1531" s="341"/>
      <c r="D1531" s="430"/>
      <c r="E1531" s="467"/>
      <c r="F1531" s="474"/>
      <c r="G1531" s="368"/>
      <c r="H1531" s="431"/>
      <c r="I1531" s="338"/>
      <c r="J1531" s="338"/>
      <c r="K1531" s="385"/>
      <c r="L1531" s="386"/>
    </row>
    <row r="1532" spans="2:12" s="279" customFormat="1" ht="13.8">
      <c r="B1532" s="459"/>
      <c r="C1532" s="447"/>
      <c r="D1532" s="344"/>
      <c r="E1532" s="467"/>
      <c r="F1532" s="474"/>
      <c r="G1532" s="368"/>
      <c r="H1532" s="425"/>
      <c r="I1532" s="338"/>
      <c r="J1532" s="338"/>
      <c r="K1532" s="385"/>
      <c r="L1532" s="386"/>
    </row>
    <row r="1533" spans="2:12" s="279" customFormat="1" ht="13.8">
      <c r="B1533" s="459"/>
      <c r="C1533" s="447"/>
      <c r="D1533" s="344"/>
      <c r="E1533" s="531"/>
      <c r="F1533" s="474"/>
      <c r="G1533" s="368"/>
      <c r="H1533" s="425"/>
      <c r="I1533" s="499"/>
      <c r="J1533" s="360"/>
      <c r="K1533" s="385"/>
      <c r="L1533" s="386"/>
    </row>
    <row r="1534" spans="2:12" s="279" customFormat="1" ht="13.8">
      <c r="B1534" s="459"/>
      <c r="C1534" s="447"/>
      <c r="D1534" s="344"/>
      <c r="E1534" s="531"/>
      <c r="F1534" s="474"/>
      <c r="G1534" s="368"/>
      <c r="H1534" s="425"/>
      <c r="I1534" s="499"/>
      <c r="J1534" s="360"/>
      <c r="K1534" s="385"/>
      <c r="L1534" s="386"/>
    </row>
    <row r="1535" spans="2:12" s="279" customFormat="1" ht="13.8">
      <c r="B1535" s="459"/>
      <c r="C1535" s="447"/>
      <c r="D1535" s="344"/>
      <c r="E1535" s="531"/>
      <c r="F1535" s="474"/>
      <c r="G1535" s="368"/>
      <c r="H1535" s="425"/>
      <c r="I1535" s="499"/>
      <c r="J1535" s="360"/>
      <c r="K1535" s="385"/>
      <c r="L1535" s="386"/>
    </row>
    <row r="1536" spans="2:12" s="279" customFormat="1" ht="13.8">
      <c r="B1536" s="459"/>
      <c r="C1536" s="447"/>
      <c r="D1536" s="344"/>
      <c r="E1536" s="531"/>
      <c r="F1536" s="474"/>
      <c r="G1536" s="368"/>
      <c r="H1536" s="425"/>
      <c r="I1536" s="499"/>
      <c r="J1536" s="360"/>
      <c r="K1536" s="385"/>
      <c r="L1536" s="386"/>
    </row>
    <row r="1537" spans="2:12" s="279" customFormat="1" ht="13.8">
      <c r="B1537" s="459"/>
      <c r="C1537" s="447"/>
      <c r="D1537" s="344"/>
      <c r="E1537" s="531"/>
      <c r="F1537" s="474"/>
      <c r="G1537" s="368"/>
      <c r="H1537" s="425"/>
      <c r="I1537" s="499"/>
      <c r="J1537" s="360"/>
      <c r="K1537" s="385"/>
      <c r="L1537" s="386"/>
    </row>
    <row r="1538" spans="2:12" s="279" customFormat="1" ht="13.8">
      <c r="B1538" s="459"/>
      <c r="C1538" s="447"/>
      <c r="D1538" s="344"/>
      <c r="E1538" s="531"/>
      <c r="F1538" s="474"/>
      <c r="G1538" s="368"/>
      <c r="H1538" s="425"/>
      <c r="I1538" s="499"/>
      <c r="J1538" s="360"/>
      <c r="K1538" s="385"/>
      <c r="L1538" s="386"/>
    </row>
    <row r="1539" spans="2:12" s="279" customFormat="1" ht="13.8">
      <c r="B1539" s="472"/>
      <c r="C1539" s="341"/>
      <c r="D1539" s="472"/>
      <c r="E1539" s="442"/>
      <c r="F1539" s="489"/>
      <c r="G1539" s="368"/>
      <c r="H1539" s="444"/>
      <c r="I1539" s="437"/>
      <c r="J1539" s="437"/>
      <c r="K1539" s="385"/>
      <c r="L1539" s="386"/>
    </row>
    <row r="1540" spans="2:12" s="279" customFormat="1" ht="13.8">
      <c r="B1540" s="459"/>
      <c r="C1540" s="447"/>
      <c r="D1540" s="344"/>
      <c r="E1540" s="467"/>
      <c r="F1540" s="474"/>
      <c r="G1540" s="368"/>
      <c r="H1540" s="425"/>
      <c r="I1540" s="499"/>
      <c r="J1540" s="360"/>
      <c r="K1540" s="385"/>
      <c r="L1540" s="386"/>
    </row>
    <row r="1541" spans="2:12" s="279" customFormat="1" ht="13.8">
      <c r="B1541" s="490"/>
      <c r="C1541" s="532"/>
      <c r="D1541" s="340"/>
      <c r="E1541" s="486"/>
      <c r="F1541" s="492"/>
      <c r="G1541" s="368"/>
      <c r="H1541" s="493"/>
      <c r="I1541" s="499"/>
      <c r="J1541" s="360"/>
      <c r="K1541" s="385"/>
      <c r="L1541" s="386"/>
    </row>
    <row r="1542" spans="2:12" s="279" customFormat="1" ht="13.8">
      <c r="B1542" s="466"/>
      <c r="C1542" s="473"/>
      <c r="D1542" s="496"/>
      <c r="E1542" s="497"/>
      <c r="F1542" s="497"/>
      <c r="G1542" s="368"/>
      <c r="H1542" s="502"/>
      <c r="I1542" s="499"/>
      <c r="J1542" s="360"/>
      <c r="K1542" s="385"/>
      <c r="L1542" s="386"/>
    </row>
    <row r="1543" spans="2:12" s="279" customFormat="1" ht="13.8">
      <c r="B1543" s="466"/>
      <c r="C1543" s="473"/>
      <c r="D1543" s="496"/>
      <c r="E1543" s="497"/>
      <c r="F1543" s="497"/>
      <c r="G1543" s="368"/>
      <c r="H1543" s="502"/>
      <c r="I1543" s="499"/>
      <c r="J1543" s="360"/>
      <c r="K1543" s="385"/>
      <c r="L1543" s="386"/>
    </row>
    <row r="1544" spans="2:12" s="279" customFormat="1" ht="13.8">
      <c r="B1544" s="466"/>
      <c r="C1544" s="473"/>
      <c r="D1544" s="496"/>
      <c r="E1544" s="497"/>
      <c r="F1544" s="497"/>
      <c r="G1544" s="368"/>
      <c r="H1544" s="502"/>
      <c r="I1544" s="499"/>
      <c r="J1544" s="360"/>
      <c r="K1544" s="385"/>
      <c r="L1544" s="386"/>
    </row>
    <row r="1545" spans="2:12" s="279" customFormat="1" ht="13.8">
      <c r="B1545" s="466"/>
      <c r="C1545" s="308"/>
      <c r="D1545" s="496"/>
      <c r="E1545" s="497"/>
      <c r="F1545" s="507"/>
      <c r="G1545" s="368"/>
      <c r="H1545" s="502"/>
      <c r="I1545" s="499"/>
      <c r="J1545" s="360"/>
      <c r="K1545" s="385"/>
      <c r="L1545" s="386"/>
    </row>
    <row r="1546" spans="2:12" s="279" customFormat="1" ht="13.8">
      <c r="B1546" s="466"/>
      <c r="C1546" s="308"/>
      <c r="D1546" s="496"/>
      <c r="E1546" s="497"/>
      <c r="F1546" s="507"/>
      <c r="G1546" s="368"/>
      <c r="H1546" s="502"/>
      <c r="I1546" s="499"/>
      <c r="J1546" s="360"/>
      <c r="K1546" s="385"/>
      <c r="L1546" s="386"/>
    </row>
    <row r="1547" spans="2:12" s="279" customFormat="1" ht="13.8">
      <c r="B1547" s="466"/>
      <c r="C1547" s="308"/>
      <c r="D1547" s="496"/>
      <c r="E1547" s="497"/>
      <c r="F1547" s="507"/>
      <c r="G1547" s="368"/>
      <c r="H1547" s="502"/>
      <c r="I1547" s="499"/>
      <c r="J1547" s="360"/>
      <c r="K1547" s="385"/>
      <c r="L1547" s="386"/>
    </row>
    <row r="1548" spans="2:12" s="279" customFormat="1" ht="13.8">
      <c r="B1548" s="466"/>
      <c r="C1548" s="308"/>
      <c r="D1548" s="496"/>
      <c r="E1548" s="497"/>
      <c r="F1548" s="507"/>
      <c r="G1548" s="368"/>
      <c r="H1548" s="508"/>
      <c r="I1548" s="499"/>
      <c r="J1548" s="360"/>
      <c r="K1548" s="385"/>
      <c r="L1548" s="386"/>
    </row>
    <row r="1549" spans="2:12" s="279" customFormat="1" ht="13.8">
      <c r="B1549" s="466"/>
      <c r="C1549" s="308"/>
      <c r="D1549" s="496"/>
      <c r="E1549" s="467"/>
      <c r="F1549" s="507"/>
      <c r="G1549" s="368"/>
      <c r="H1549" s="508"/>
      <c r="I1549" s="499"/>
      <c r="J1549" s="360"/>
      <c r="K1549" s="385"/>
      <c r="L1549" s="386"/>
    </row>
    <row r="1550" spans="2:12" s="279" customFormat="1" ht="13.8">
      <c r="B1550" s="466"/>
      <c r="C1550" s="533"/>
      <c r="D1550" s="496"/>
      <c r="E1550" s="467"/>
      <c r="F1550" s="507"/>
      <c r="G1550" s="368"/>
      <c r="H1550" s="530"/>
      <c r="I1550" s="499"/>
      <c r="J1550" s="360"/>
      <c r="K1550" s="385"/>
      <c r="L1550" s="386"/>
    </row>
    <row r="1551" spans="2:12" s="279" customFormat="1" ht="13.8">
      <c r="B1551" s="466"/>
      <c r="C1551" s="530"/>
      <c r="D1551" s="472"/>
      <c r="E1551" s="443"/>
      <c r="F1551" s="492"/>
      <c r="G1551" s="368"/>
      <c r="H1551" s="444"/>
      <c r="I1551" s="499"/>
      <c r="J1551" s="360"/>
      <c r="K1551" s="385"/>
      <c r="L1551" s="386"/>
    </row>
    <row r="1552" spans="2:12" s="279" customFormat="1" ht="13.8">
      <c r="B1552" s="466"/>
      <c r="C1552" s="530"/>
      <c r="D1552" s="472"/>
      <c r="E1552" s="443"/>
      <c r="F1552" s="461"/>
      <c r="G1552" s="368"/>
      <c r="H1552" s="444"/>
      <c r="I1552" s="499"/>
      <c r="J1552" s="360"/>
      <c r="K1552" s="385"/>
      <c r="L1552" s="386"/>
    </row>
    <row r="1553" spans="2:12" s="279" customFormat="1" ht="13.8">
      <c r="B1553" s="466"/>
      <c r="C1553" s="530"/>
      <c r="D1553" s="472"/>
      <c r="E1553" s="443"/>
      <c r="F1553" s="461"/>
      <c r="G1553" s="368"/>
      <c r="H1553" s="444"/>
      <c r="I1553" s="499"/>
      <c r="J1553" s="360"/>
      <c r="K1553" s="385"/>
      <c r="L1553" s="386"/>
    </row>
    <row r="1554" spans="2:12" s="279" customFormat="1" ht="13.8">
      <c r="B1554" s="466"/>
      <c r="C1554" s="530"/>
      <c r="D1554" s="472"/>
      <c r="E1554" s="443"/>
      <c r="F1554" s="489"/>
      <c r="G1554" s="368"/>
      <c r="H1554" s="444"/>
      <c r="I1554" s="499"/>
      <c r="J1554" s="360"/>
      <c r="K1554" s="385"/>
      <c r="L1554" s="386"/>
    </row>
    <row r="1555" spans="2:12" s="279" customFormat="1" ht="13.8">
      <c r="B1555" s="466"/>
      <c r="C1555" s="530"/>
      <c r="D1555" s="472"/>
      <c r="E1555" s="443"/>
      <c r="F1555" s="489"/>
      <c r="G1555" s="368"/>
      <c r="H1555" s="444"/>
      <c r="I1555" s="499"/>
      <c r="J1555" s="360"/>
      <c r="K1555" s="385"/>
      <c r="L1555" s="386"/>
    </row>
    <row r="1556" spans="2:12" s="279" customFormat="1" ht="13.8">
      <c r="B1556" s="466"/>
      <c r="C1556" s="308"/>
      <c r="D1556" s="472"/>
      <c r="E1556" s="443"/>
      <c r="F1556" s="507"/>
      <c r="G1556" s="368"/>
      <c r="H1556" s="534"/>
      <c r="I1556" s="499"/>
      <c r="J1556" s="360"/>
      <c r="K1556" s="385"/>
      <c r="L1556" s="386"/>
    </row>
    <row r="1557" spans="2:12" s="279" customFormat="1" ht="13.8">
      <c r="B1557" s="466"/>
      <c r="C1557" s="345"/>
      <c r="D1557" s="340"/>
      <c r="E1557" s="443"/>
      <c r="F1557" s="474"/>
      <c r="G1557" s="368"/>
      <c r="H1557" s="431"/>
      <c r="I1557" s="479"/>
      <c r="J1557" s="360"/>
      <c r="K1557" s="385"/>
      <c r="L1557" s="386"/>
    </row>
    <row r="1558" spans="2:12" s="279" customFormat="1" ht="13.8">
      <c r="B1558" s="466"/>
      <c r="C1558" s="341"/>
      <c r="D1558" s="430"/>
      <c r="E1558" s="467"/>
      <c r="F1558" s="474"/>
      <c r="G1558" s="368"/>
      <c r="H1558" s="431"/>
      <c r="I1558" s="338"/>
      <c r="J1558" s="338"/>
      <c r="K1558" s="385"/>
      <c r="L1558" s="386"/>
    </row>
    <row r="1559" spans="2:12" s="279" customFormat="1" ht="13.8">
      <c r="B1559" s="466"/>
      <c r="C1559" s="447"/>
      <c r="D1559" s="344"/>
      <c r="E1559" s="467"/>
      <c r="F1559" s="474"/>
      <c r="G1559" s="368"/>
      <c r="H1559" s="425"/>
      <c r="I1559" s="338"/>
      <c r="J1559" s="338"/>
      <c r="K1559" s="385"/>
      <c r="L1559" s="386"/>
    </row>
    <row r="1560" spans="2:12" s="279" customFormat="1" ht="13.8">
      <c r="B1560" s="459"/>
      <c r="C1560" s="341"/>
      <c r="D1560" s="459"/>
      <c r="E1560" s="468"/>
      <c r="F1560" s="469"/>
      <c r="G1560" s="368"/>
      <c r="H1560" s="448"/>
      <c r="I1560" s="437"/>
      <c r="J1560" s="437"/>
      <c r="K1560" s="385"/>
      <c r="L1560" s="386"/>
    </row>
    <row r="1561" spans="2:12" s="279" customFormat="1" ht="13.8">
      <c r="B1561" s="459"/>
      <c r="C1561" s="341"/>
      <c r="D1561" s="459"/>
      <c r="E1561" s="468"/>
      <c r="F1561" s="469"/>
      <c r="G1561" s="368"/>
      <c r="H1561" s="448"/>
      <c r="I1561" s="437"/>
      <c r="J1561" s="437"/>
      <c r="K1561" s="385"/>
      <c r="L1561" s="386"/>
    </row>
    <row r="1562" spans="2:12" s="279" customFormat="1" ht="13.8">
      <c r="B1562" s="535"/>
      <c r="C1562" s="536"/>
      <c r="D1562" s="472"/>
      <c r="E1562" s="537"/>
      <c r="F1562" s="538"/>
      <c r="G1562" s="368"/>
      <c r="H1562" s="539"/>
      <c r="I1562" s="351"/>
      <c r="J1562" s="351"/>
      <c r="K1562" s="385"/>
      <c r="L1562" s="386"/>
    </row>
    <row r="1563" spans="2:12" s="279" customFormat="1" ht="13.8">
      <c r="B1563" s="472"/>
      <c r="C1563" s="540"/>
      <c r="D1563" s="472"/>
      <c r="E1563" s="537"/>
      <c r="F1563" s="486"/>
      <c r="G1563" s="368"/>
      <c r="H1563" s="541"/>
      <c r="I1563" s="351"/>
      <c r="J1563" s="351"/>
      <c r="K1563" s="385"/>
      <c r="L1563" s="386"/>
    </row>
    <row r="1564" spans="2:12" s="279" customFormat="1" ht="13.8">
      <c r="B1564" s="472"/>
      <c r="C1564" s="478"/>
      <c r="D1564" s="472"/>
      <c r="E1564" s="537"/>
      <c r="F1564" s="486"/>
      <c r="G1564" s="368"/>
      <c r="H1564" s="541"/>
      <c r="I1564" s="351"/>
      <c r="J1564" s="351"/>
      <c r="K1564" s="385"/>
      <c r="L1564" s="386"/>
    </row>
    <row r="1565" spans="2:12" s="279" customFormat="1" ht="13.8">
      <c r="B1565" s="472"/>
      <c r="C1565" s="540"/>
      <c r="D1565" s="472"/>
      <c r="E1565" s="537"/>
      <c r="F1565" s="486"/>
      <c r="G1565" s="368"/>
      <c r="H1565" s="541"/>
      <c r="I1565" s="351"/>
      <c r="J1565" s="351"/>
      <c r="K1565" s="385"/>
      <c r="L1565" s="386"/>
    </row>
    <row r="1566" spans="2:12" s="279" customFormat="1" ht="13.8">
      <c r="B1566" s="472"/>
      <c r="C1566" s="473"/>
      <c r="D1566" s="472"/>
      <c r="E1566" s="537"/>
      <c r="F1566" s="486"/>
      <c r="G1566" s="368"/>
      <c r="H1566" s="541"/>
      <c r="I1566" s="351"/>
      <c r="J1566" s="351"/>
      <c r="K1566" s="385"/>
      <c r="L1566" s="386"/>
    </row>
    <row r="1567" spans="2:12" s="279" customFormat="1" ht="13.8">
      <c r="B1567" s="472"/>
      <c r="C1567" s="478"/>
      <c r="D1567" s="472"/>
      <c r="E1567" s="537"/>
      <c r="F1567" s="486"/>
      <c r="G1567" s="368"/>
      <c r="H1567" s="431"/>
      <c r="I1567" s="351"/>
      <c r="J1567" s="360"/>
      <c r="K1567" s="385"/>
      <c r="L1567" s="386"/>
    </row>
    <row r="1568" spans="2:12" s="279" customFormat="1" ht="13.8">
      <c r="B1568" s="472"/>
      <c r="C1568" s="478"/>
      <c r="D1568" s="472"/>
      <c r="E1568" s="537"/>
      <c r="F1568" s="486"/>
      <c r="G1568" s="368"/>
      <c r="H1568" s="431"/>
      <c r="I1568" s="351"/>
      <c r="J1568" s="360"/>
      <c r="K1568" s="385"/>
      <c r="L1568" s="386"/>
    </row>
    <row r="1569" spans="2:12" s="279" customFormat="1" ht="13.8">
      <c r="B1569" s="472"/>
      <c r="C1569" s="473"/>
      <c r="D1569" s="472"/>
      <c r="E1569" s="537"/>
      <c r="F1569" s="486"/>
      <c r="G1569" s="368"/>
      <c r="H1569" s="541"/>
      <c r="I1569" s="351"/>
      <c r="J1569" s="351"/>
      <c r="K1569" s="385"/>
      <c r="L1569" s="386"/>
    </row>
    <row r="1570" spans="2:12" s="279" customFormat="1" ht="13.8">
      <c r="B1570" s="472"/>
      <c r="C1570" s="478"/>
      <c r="D1570" s="472"/>
      <c r="E1570" s="537"/>
      <c r="F1570" s="486"/>
      <c r="G1570" s="368"/>
      <c r="H1570" s="508"/>
      <c r="I1570" s="351"/>
      <c r="J1570" s="351"/>
      <c r="K1570" s="385"/>
      <c r="L1570" s="386"/>
    </row>
    <row r="1571" spans="2:12" s="279" customFormat="1" ht="13.8">
      <c r="B1571" s="472"/>
      <c r="C1571" s="478"/>
      <c r="D1571" s="472"/>
      <c r="E1571" s="537"/>
      <c r="F1571" s="486"/>
      <c r="G1571" s="368"/>
      <c r="H1571" s="508"/>
      <c r="I1571" s="351"/>
      <c r="J1571" s="351"/>
      <c r="K1571" s="385"/>
      <c r="L1571" s="386"/>
    </row>
    <row r="1572" spans="2:12" s="279" customFormat="1" ht="13.8">
      <c r="B1572" s="472"/>
      <c r="C1572" s="478"/>
      <c r="D1572" s="472"/>
      <c r="E1572" s="472"/>
      <c r="F1572" s="538"/>
      <c r="G1572" s="368"/>
      <c r="H1572" s="539"/>
      <c r="I1572" s="351"/>
      <c r="J1572" s="351"/>
      <c r="K1572" s="385"/>
      <c r="L1572" s="386"/>
    </row>
    <row r="1573" spans="2:12" s="279" customFormat="1" ht="13.8">
      <c r="B1573" s="459"/>
      <c r="C1573" s="341"/>
      <c r="D1573" s="459"/>
      <c r="E1573" s="468"/>
      <c r="F1573" s="469"/>
      <c r="G1573" s="368"/>
      <c r="H1573" s="448"/>
      <c r="I1573" s="437"/>
      <c r="J1573" s="437"/>
      <c r="K1573" s="385"/>
      <c r="L1573" s="386"/>
    </row>
    <row r="1574" spans="2:12" s="279" customFormat="1" ht="13.8">
      <c r="B1574" s="423"/>
      <c r="C1574" s="386"/>
      <c r="D1574" s="423"/>
      <c r="E1574" s="542"/>
      <c r="F1574" s="335"/>
      <c r="G1574" s="368"/>
      <c r="H1574" s="425"/>
      <c r="I1574" s="338"/>
      <c r="J1574" s="338"/>
      <c r="K1574" s="385"/>
      <c r="L1574" s="386"/>
    </row>
    <row r="1575" spans="2:12" s="279" customFormat="1" ht="13.8">
      <c r="B1575" s="423"/>
      <c r="C1575" s="386"/>
      <c r="D1575" s="423"/>
      <c r="E1575" s="542"/>
      <c r="F1575" s="335"/>
      <c r="G1575" s="368"/>
      <c r="H1575" s="425"/>
      <c r="I1575" s="338"/>
      <c r="J1575" s="338"/>
      <c r="K1575" s="385"/>
      <c r="L1575" s="386"/>
    </row>
    <row r="1576" spans="2:12" s="279" customFormat="1" ht="13.8">
      <c r="B1576" s="500"/>
      <c r="C1576" s="473"/>
      <c r="D1576" s="496"/>
      <c r="E1576" s="443"/>
      <c r="F1576" s="474"/>
      <c r="G1576" s="368"/>
      <c r="H1576" s="502"/>
      <c r="I1576" s="475"/>
      <c r="J1576" s="475"/>
      <c r="K1576" s="385"/>
      <c r="L1576" s="386"/>
    </row>
    <row r="1577" spans="2:12" s="279" customFormat="1" ht="13.8">
      <c r="B1577" s="500"/>
      <c r="C1577" s="503"/>
      <c r="D1577" s="496"/>
      <c r="E1577" s="443"/>
      <c r="F1577" s="474"/>
      <c r="G1577" s="368"/>
      <c r="H1577" s="502"/>
      <c r="I1577" s="475"/>
      <c r="J1577" s="475"/>
      <c r="K1577" s="385"/>
      <c r="L1577" s="386"/>
    </row>
    <row r="1578" spans="2:12" s="279" customFormat="1" ht="13.8">
      <c r="B1578" s="331"/>
      <c r="C1578" s="543"/>
      <c r="D1578" s="331"/>
      <c r="E1578" s="544"/>
      <c r="F1578" s="545"/>
      <c r="G1578" s="368"/>
      <c r="H1578" s="546"/>
      <c r="I1578" s="338"/>
      <c r="J1578" s="360"/>
      <c r="K1578" s="385"/>
      <c r="L1578" s="386"/>
    </row>
    <row r="1579" spans="2:12" s="279" customFormat="1" ht="13.8">
      <c r="B1579" s="333"/>
      <c r="C1579" s="547"/>
      <c r="D1579" s="333"/>
      <c r="E1579" s="334"/>
      <c r="F1579" s="548"/>
      <c r="G1579" s="368"/>
      <c r="H1579" s="549"/>
      <c r="I1579" s="338"/>
      <c r="J1579" s="338"/>
      <c r="K1579" s="385"/>
      <c r="L1579" s="386"/>
    </row>
    <row r="1580" spans="2:12" s="279" customFormat="1" ht="13.8">
      <c r="B1580" s="333"/>
      <c r="C1580" s="389"/>
      <c r="D1580" s="333"/>
      <c r="E1580" s="334"/>
      <c r="F1580" s="548"/>
      <c r="G1580" s="368"/>
      <c r="H1580" s="549"/>
      <c r="I1580" s="338"/>
      <c r="J1580" s="338"/>
      <c r="K1580" s="385"/>
      <c r="L1580" s="386"/>
    </row>
    <row r="1581" spans="2:12" s="279" customFormat="1" ht="13.8">
      <c r="B1581" s="354"/>
      <c r="C1581" s="389"/>
      <c r="D1581" s="550"/>
      <c r="E1581" s="551"/>
      <c r="F1581" s="548"/>
      <c r="G1581" s="368"/>
      <c r="H1581" s="552"/>
      <c r="I1581" s="338"/>
      <c r="J1581" s="338"/>
      <c r="K1581" s="385"/>
      <c r="L1581" s="386"/>
    </row>
    <row r="1582" spans="2:12" s="279" customFormat="1" ht="13.8">
      <c r="B1582" s="354"/>
      <c r="C1582" s="389"/>
      <c r="D1582" s="550"/>
      <c r="E1582" s="551"/>
      <c r="F1582" s="548"/>
      <c r="G1582" s="368"/>
      <c r="H1582" s="552"/>
      <c r="I1582" s="338"/>
      <c r="J1582" s="338"/>
      <c r="K1582" s="385"/>
      <c r="L1582" s="386"/>
    </row>
    <row r="1583" spans="2:12" s="279" customFormat="1" ht="13.8">
      <c r="B1583" s="354"/>
      <c r="C1583" s="389"/>
      <c r="D1583" s="550"/>
      <c r="E1583" s="551"/>
      <c r="F1583" s="389"/>
      <c r="G1583" s="368"/>
      <c r="H1583" s="552"/>
      <c r="I1583" s="351"/>
      <c r="J1583" s="351"/>
      <c r="K1583" s="385"/>
      <c r="L1583" s="386"/>
    </row>
    <row r="1584" spans="2:12" s="279" customFormat="1" ht="13.8">
      <c r="B1584" s="354"/>
      <c r="C1584" s="389"/>
      <c r="D1584" s="550"/>
      <c r="E1584" s="551"/>
      <c r="F1584" s="389"/>
      <c r="G1584" s="368"/>
      <c r="H1584" s="552"/>
      <c r="I1584" s="351"/>
      <c r="J1584" s="351"/>
      <c r="K1584" s="385"/>
      <c r="L1584" s="386"/>
    </row>
    <row r="1585" spans="2:12" s="279" customFormat="1" ht="13.8">
      <c r="B1585" s="354"/>
      <c r="C1585" s="389"/>
      <c r="D1585" s="550"/>
      <c r="E1585" s="551"/>
      <c r="F1585" s="389"/>
      <c r="G1585" s="368"/>
      <c r="H1585" s="552"/>
      <c r="I1585" s="351"/>
      <c r="J1585" s="351"/>
      <c r="K1585" s="385"/>
      <c r="L1585" s="386"/>
    </row>
    <row r="1586" spans="2:12" s="279" customFormat="1" ht="13.8">
      <c r="B1586" s="354"/>
      <c r="C1586" s="389"/>
      <c r="D1586" s="550"/>
      <c r="E1586" s="551"/>
      <c r="F1586" s="389"/>
      <c r="G1586" s="368"/>
      <c r="H1586" s="552"/>
      <c r="I1586" s="351"/>
      <c r="J1586" s="351"/>
      <c r="K1586" s="385"/>
      <c r="L1586" s="386"/>
    </row>
    <row r="1587" spans="2:12" s="279" customFormat="1" ht="13.8">
      <c r="B1587" s="354"/>
      <c r="C1587" s="389"/>
      <c r="D1587" s="550"/>
      <c r="E1587" s="551"/>
      <c r="F1587" s="389"/>
      <c r="G1587" s="368"/>
      <c r="H1587" s="552"/>
      <c r="I1587" s="351"/>
      <c r="J1587" s="351"/>
      <c r="K1587" s="385"/>
      <c r="L1587" s="386"/>
    </row>
    <row r="1588" spans="2:12" s="279" customFormat="1" ht="13.8">
      <c r="B1588" s="354"/>
      <c r="C1588" s="389"/>
      <c r="D1588" s="550"/>
      <c r="E1588" s="551"/>
      <c r="F1588" s="389"/>
      <c r="G1588" s="368"/>
      <c r="H1588" s="552"/>
      <c r="I1588" s="351"/>
      <c r="J1588" s="351"/>
      <c r="K1588" s="385"/>
      <c r="L1588" s="386"/>
    </row>
    <row r="1589" spans="2:12" s="279" customFormat="1" ht="13.8">
      <c r="B1589" s="354"/>
      <c r="C1589" s="341"/>
      <c r="D1589" s="340"/>
      <c r="E1589" s="542"/>
      <c r="F1589" s="553"/>
      <c r="G1589" s="368"/>
      <c r="H1589" s="552"/>
      <c r="I1589" s="338"/>
      <c r="J1589" s="338"/>
      <c r="K1589" s="385"/>
      <c r="L1589" s="386"/>
    </row>
    <row r="1590" spans="2:12" s="279" customFormat="1" ht="13.8">
      <c r="B1590" s="354"/>
      <c r="C1590" s="389"/>
      <c r="D1590" s="550"/>
      <c r="E1590" s="551"/>
      <c r="F1590" s="389"/>
      <c r="G1590" s="368"/>
      <c r="H1590" s="552"/>
      <c r="I1590" s="351"/>
      <c r="J1590" s="351"/>
      <c r="K1590" s="385"/>
      <c r="L1590" s="386"/>
    </row>
    <row r="1591" spans="2:12" s="279" customFormat="1" ht="13.8">
      <c r="B1591" s="354"/>
      <c r="C1591" s="389"/>
      <c r="D1591" s="550"/>
      <c r="E1591" s="551"/>
      <c r="F1591" s="389"/>
      <c r="G1591" s="368"/>
      <c r="H1591" s="552"/>
      <c r="I1591" s="351"/>
      <c r="J1591" s="351"/>
      <c r="K1591" s="385"/>
      <c r="L1591" s="386"/>
    </row>
    <row r="1592" spans="2:12" s="279" customFormat="1" ht="13.8">
      <c r="B1592" s="354"/>
      <c r="C1592" s="389"/>
      <c r="D1592" s="550"/>
      <c r="E1592" s="551"/>
      <c r="F1592" s="389"/>
      <c r="G1592" s="368"/>
      <c r="H1592" s="552"/>
      <c r="I1592" s="351"/>
      <c r="J1592" s="351"/>
      <c r="K1592" s="385"/>
      <c r="L1592" s="386"/>
    </row>
    <row r="1593" spans="2:12" s="279" customFormat="1" ht="13.8">
      <c r="B1593" s="354"/>
      <c r="C1593" s="389"/>
      <c r="D1593" s="550"/>
      <c r="E1593" s="551"/>
      <c r="F1593" s="389"/>
      <c r="G1593" s="368"/>
      <c r="H1593" s="552"/>
      <c r="I1593" s="351"/>
      <c r="J1593" s="351"/>
      <c r="K1593" s="385"/>
      <c r="L1593" s="386"/>
    </row>
    <row r="1594" spans="2:12" s="279" customFormat="1" ht="13.8">
      <c r="B1594" s="354"/>
      <c r="C1594" s="389"/>
      <c r="D1594" s="550"/>
      <c r="E1594" s="551"/>
      <c r="F1594" s="389"/>
      <c r="G1594" s="368"/>
      <c r="H1594" s="552"/>
      <c r="I1594" s="351"/>
      <c r="J1594" s="351"/>
      <c r="K1594" s="385"/>
      <c r="L1594" s="386"/>
    </row>
    <row r="1595" spans="2:12" s="279" customFormat="1" ht="13.8">
      <c r="B1595" s="354"/>
      <c r="C1595" s="389"/>
      <c r="D1595" s="550"/>
      <c r="E1595" s="551"/>
      <c r="F1595" s="389"/>
      <c r="G1595" s="368"/>
      <c r="H1595" s="552"/>
      <c r="I1595" s="351"/>
      <c r="J1595" s="351"/>
      <c r="K1595" s="385"/>
      <c r="L1595" s="386"/>
    </row>
    <row r="1596" spans="2:12" s="279" customFormat="1" ht="13.8">
      <c r="B1596" s="354"/>
      <c r="C1596" s="389"/>
      <c r="D1596" s="550"/>
      <c r="E1596" s="551"/>
      <c r="F1596" s="389"/>
      <c r="G1596" s="368"/>
      <c r="H1596" s="552"/>
      <c r="I1596" s="351"/>
      <c r="J1596" s="351"/>
      <c r="K1596" s="385"/>
      <c r="L1596" s="386"/>
    </row>
    <row r="1597" spans="2:12" s="279" customFormat="1" ht="13.8">
      <c r="B1597" s="354"/>
      <c r="C1597" s="389"/>
      <c r="D1597" s="550"/>
      <c r="E1597" s="551"/>
      <c r="F1597" s="389"/>
      <c r="G1597" s="368"/>
      <c r="H1597" s="552"/>
      <c r="I1597" s="351"/>
      <c r="J1597" s="351"/>
      <c r="K1597" s="385"/>
      <c r="L1597" s="386"/>
    </row>
    <row r="1598" spans="2:12" s="279" customFormat="1" ht="13.8">
      <c r="B1598" s="333"/>
      <c r="C1598" s="389"/>
      <c r="D1598" s="333"/>
      <c r="E1598" s="551"/>
      <c r="F1598" s="548"/>
      <c r="G1598" s="368"/>
      <c r="H1598" s="552"/>
      <c r="I1598" s="351"/>
      <c r="J1598" s="351"/>
      <c r="K1598" s="385"/>
      <c r="L1598" s="386"/>
    </row>
    <row r="1599" spans="2:12" s="279" customFormat="1" ht="13.8">
      <c r="B1599" s="354"/>
      <c r="C1599" s="389"/>
      <c r="D1599" s="550"/>
      <c r="E1599" s="551"/>
      <c r="F1599" s="548"/>
      <c r="G1599" s="368"/>
      <c r="H1599" s="552"/>
      <c r="I1599" s="351"/>
      <c r="J1599" s="351"/>
      <c r="K1599" s="385"/>
      <c r="L1599" s="386"/>
    </row>
    <row r="1600" spans="2:12" s="279" customFormat="1" ht="13.8">
      <c r="B1600" s="354"/>
      <c r="C1600" s="389"/>
      <c r="D1600" s="550"/>
      <c r="E1600" s="551"/>
      <c r="F1600" s="548"/>
      <c r="G1600" s="368"/>
      <c r="H1600" s="552"/>
      <c r="I1600" s="351"/>
      <c r="J1600" s="351"/>
      <c r="K1600" s="385"/>
      <c r="L1600" s="386"/>
    </row>
    <row r="1601" spans="2:12" s="290" customFormat="1" ht="13.8">
      <c r="B1601" s="354"/>
      <c r="C1601" s="554"/>
      <c r="D1601" s="550"/>
      <c r="E1601" s="551"/>
      <c r="F1601" s="548"/>
      <c r="G1601" s="368"/>
      <c r="H1601" s="552"/>
      <c r="I1601" s="351"/>
      <c r="J1601" s="351"/>
      <c r="K1601" s="385"/>
      <c r="L1601" s="386"/>
    </row>
    <row r="1602" spans="2:12" s="290" customFormat="1" ht="13.8">
      <c r="B1602" s="354"/>
      <c r="C1602" s="389"/>
      <c r="D1602" s="550"/>
      <c r="E1602" s="551"/>
      <c r="F1602" s="389"/>
      <c r="G1602" s="368"/>
      <c r="H1602" s="552"/>
      <c r="I1602" s="351"/>
      <c r="J1602" s="351"/>
      <c r="K1602" s="385"/>
      <c r="L1602" s="386"/>
    </row>
    <row r="1603" spans="2:12" s="290" customFormat="1" ht="13.8">
      <c r="B1603" s="354"/>
      <c r="C1603" s="389"/>
      <c r="D1603" s="550"/>
      <c r="E1603" s="551"/>
      <c r="F1603" s="389"/>
      <c r="G1603" s="368"/>
      <c r="H1603" s="552"/>
      <c r="I1603" s="351"/>
      <c r="J1603" s="351"/>
      <c r="K1603" s="385"/>
      <c r="L1603" s="386"/>
    </row>
    <row r="1604" spans="2:12" s="290" customFormat="1" ht="13.8">
      <c r="B1604" s="354"/>
      <c r="C1604" s="389"/>
      <c r="D1604" s="550"/>
      <c r="E1604" s="551"/>
      <c r="F1604" s="389"/>
      <c r="G1604" s="368"/>
      <c r="H1604" s="552"/>
      <c r="I1604" s="351"/>
      <c r="J1604" s="351"/>
      <c r="K1604" s="385"/>
      <c r="L1604" s="386"/>
    </row>
    <row r="1605" spans="2:12" s="290" customFormat="1" ht="13.8">
      <c r="B1605" s="354"/>
      <c r="C1605" s="389"/>
      <c r="D1605" s="550"/>
      <c r="E1605" s="551"/>
      <c r="F1605" s="389"/>
      <c r="G1605" s="368"/>
      <c r="H1605" s="552"/>
      <c r="I1605" s="351"/>
      <c r="J1605" s="351"/>
      <c r="K1605" s="385"/>
      <c r="L1605" s="386"/>
    </row>
    <row r="1606" spans="2:12" s="290" customFormat="1" ht="13.8">
      <c r="B1606" s="354"/>
      <c r="C1606" s="389"/>
      <c r="D1606" s="550"/>
      <c r="E1606" s="551"/>
      <c r="F1606" s="389"/>
      <c r="G1606" s="368"/>
      <c r="H1606" s="552"/>
      <c r="I1606" s="351"/>
      <c r="J1606" s="351"/>
      <c r="K1606" s="385"/>
      <c r="L1606" s="386"/>
    </row>
    <row r="1607" spans="2:12" s="290" customFormat="1" ht="13.8">
      <c r="B1607" s="354"/>
      <c r="C1607" s="389"/>
      <c r="D1607" s="550"/>
      <c r="E1607" s="551"/>
      <c r="F1607" s="389"/>
      <c r="G1607" s="368"/>
      <c r="H1607" s="552"/>
      <c r="I1607" s="351"/>
      <c r="J1607" s="351"/>
      <c r="K1607" s="385"/>
      <c r="L1607" s="386"/>
    </row>
    <row r="1608" spans="2:12" s="290" customFormat="1" ht="13.8">
      <c r="B1608" s="354"/>
      <c r="C1608" s="389"/>
      <c r="D1608" s="550"/>
      <c r="E1608" s="551"/>
      <c r="F1608" s="389"/>
      <c r="G1608" s="368"/>
      <c r="H1608" s="552"/>
      <c r="I1608" s="351"/>
      <c r="J1608" s="351"/>
      <c r="K1608" s="385"/>
      <c r="L1608" s="386"/>
    </row>
    <row r="1609" spans="2:12" s="290" customFormat="1" ht="13.8">
      <c r="B1609" s="354"/>
      <c r="C1609" s="389"/>
      <c r="D1609" s="550"/>
      <c r="E1609" s="551"/>
      <c r="F1609" s="389"/>
      <c r="G1609" s="368"/>
      <c r="H1609" s="552"/>
      <c r="I1609" s="351"/>
      <c r="J1609" s="351"/>
      <c r="K1609" s="385"/>
      <c r="L1609" s="386"/>
    </row>
    <row r="1610" spans="2:12" s="290" customFormat="1" ht="13.8">
      <c r="B1610" s="354"/>
      <c r="C1610" s="389"/>
      <c r="D1610" s="550"/>
      <c r="E1610" s="551"/>
      <c r="F1610" s="389"/>
      <c r="G1610" s="368"/>
      <c r="H1610" s="552"/>
      <c r="I1610" s="351"/>
      <c r="J1610" s="351"/>
      <c r="K1610" s="385"/>
      <c r="L1610" s="386"/>
    </row>
    <row r="1611" spans="2:12" s="290" customFormat="1" ht="13.8">
      <c r="B1611" s="333"/>
      <c r="C1611" s="554"/>
      <c r="D1611" s="550"/>
      <c r="E1611" s="551"/>
      <c r="F1611" s="548"/>
      <c r="G1611" s="368"/>
      <c r="H1611" s="552"/>
      <c r="I1611" s="338"/>
      <c r="J1611" s="360"/>
      <c r="K1611" s="385"/>
      <c r="L1611" s="386"/>
    </row>
    <row r="1612" spans="2:12" s="290" customFormat="1" ht="13.8">
      <c r="B1612" s="333"/>
      <c r="C1612" s="389"/>
      <c r="D1612" s="550"/>
      <c r="E1612" s="551"/>
      <c r="F1612" s="389"/>
      <c r="G1612" s="368"/>
      <c r="H1612" s="552"/>
      <c r="I1612" s="351"/>
      <c r="J1612" s="351"/>
      <c r="K1612" s="385"/>
      <c r="L1612" s="386"/>
    </row>
    <row r="1613" spans="2:12" s="290" customFormat="1" ht="13.8">
      <c r="B1613" s="333"/>
      <c r="C1613" s="389"/>
      <c r="D1613" s="550"/>
      <c r="E1613" s="551"/>
      <c r="F1613" s="389"/>
      <c r="G1613" s="368"/>
      <c r="H1613" s="552"/>
      <c r="I1613" s="351"/>
      <c r="J1613" s="360"/>
      <c r="K1613" s="385"/>
      <c r="L1613" s="386"/>
    </row>
    <row r="1614" spans="2:12" s="290" customFormat="1" ht="13.8">
      <c r="B1614" s="333"/>
      <c r="C1614" s="389"/>
      <c r="D1614" s="550"/>
      <c r="E1614" s="551"/>
      <c r="F1614" s="389"/>
      <c r="G1614" s="368"/>
      <c r="H1614" s="552"/>
      <c r="I1614" s="351"/>
      <c r="J1614" s="360"/>
      <c r="K1614" s="385"/>
      <c r="L1614" s="386"/>
    </row>
    <row r="1615" spans="2:12" s="290" customFormat="1" ht="13.8">
      <c r="B1615" s="333"/>
      <c r="C1615" s="389"/>
      <c r="D1615" s="550"/>
      <c r="E1615" s="551"/>
      <c r="F1615" s="389"/>
      <c r="G1615" s="368"/>
      <c r="H1615" s="552"/>
      <c r="I1615" s="351"/>
      <c r="J1615" s="360"/>
      <c r="K1615" s="385"/>
      <c r="L1615" s="386"/>
    </row>
    <row r="1616" spans="2:12" s="290" customFormat="1" ht="13.8">
      <c r="B1616" s="333"/>
      <c r="C1616" s="389"/>
      <c r="D1616" s="550"/>
      <c r="E1616" s="551"/>
      <c r="F1616" s="389"/>
      <c r="G1616" s="368"/>
      <c r="H1616" s="552"/>
      <c r="I1616" s="351"/>
      <c r="J1616" s="360"/>
      <c r="K1616" s="385"/>
      <c r="L1616" s="386"/>
    </row>
    <row r="1617" spans="2:12" s="290" customFormat="1" ht="13.8">
      <c r="B1617" s="333"/>
      <c r="C1617" s="389"/>
      <c r="D1617" s="550"/>
      <c r="E1617" s="551"/>
      <c r="F1617" s="389"/>
      <c r="G1617" s="368"/>
      <c r="H1617" s="552"/>
      <c r="I1617" s="351"/>
      <c r="J1617" s="360"/>
      <c r="K1617" s="385"/>
      <c r="L1617" s="386"/>
    </row>
    <row r="1618" spans="2:12" s="290" customFormat="1" ht="13.8">
      <c r="B1618" s="333"/>
      <c r="C1618" s="389"/>
      <c r="D1618" s="550"/>
      <c r="E1618" s="551"/>
      <c r="F1618" s="389"/>
      <c r="G1618" s="368"/>
      <c r="H1618" s="552"/>
      <c r="I1618" s="351"/>
      <c r="J1618" s="360"/>
      <c r="K1618" s="385"/>
      <c r="L1618" s="386"/>
    </row>
    <row r="1619" spans="2:12" s="290" customFormat="1" ht="13.8">
      <c r="B1619" s="333"/>
      <c r="C1619" s="389"/>
      <c r="D1619" s="550"/>
      <c r="E1619" s="551"/>
      <c r="F1619" s="389"/>
      <c r="G1619" s="368"/>
      <c r="H1619" s="552"/>
      <c r="I1619" s="351"/>
      <c r="J1619" s="360"/>
      <c r="K1619" s="385"/>
      <c r="L1619" s="386"/>
    </row>
    <row r="1620" spans="2:12" s="290" customFormat="1" ht="13.8">
      <c r="B1620" s="333"/>
      <c r="C1620" s="389"/>
      <c r="D1620" s="550"/>
      <c r="E1620" s="551"/>
      <c r="F1620" s="389"/>
      <c r="G1620" s="368"/>
      <c r="H1620" s="552"/>
      <c r="I1620" s="351"/>
      <c r="J1620" s="360"/>
      <c r="K1620" s="385"/>
      <c r="L1620" s="386"/>
    </row>
    <row r="1621" spans="2:12" s="290" customFormat="1" ht="13.8">
      <c r="B1621" s="333"/>
      <c r="C1621" s="389"/>
      <c r="D1621" s="550"/>
      <c r="E1621" s="551"/>
      <c r="F1621" s="389"/>
      <c r="G1621" s="368"/>
      <c r="H1621" s="552"/>
      <c r="I1621" s="351"/>
      <c r="J1621" s="360"/>
      <c r="K1621" s="385"/>
      <c r="L1621" s="386"/>
    </row>
    <row r="1622" spans="2:12" s="290" customFormat="1" ht="13.8">
      <c r="B1622" s="333"/>
      <c r="C1622" s="389"/>
      <c r="D1622" s="550"/>
      <c r="E1622" s="551"/>
      <c r="F1622" s="389"/>
      <c r="G1622" s="368"/>
      <c r="H1622" s="552"/>
      <c r="I1622" s="351"/>
      <c r="J1622" s="360"/>
      <c r="K1622" s="385"/>
      <c r="L1622" s="386"/>
    </row>
    <row r="1623" spans="2:12" s="290" customFormat="1" ht="13.8">
      <c r="B1623" s="333"/>
      <c r="C1623" s="389"/>
      <c r="D1623" s="550"/>
      <c r="E1623" s="551"/>
      <c r="F1623" s="389"/>
      <c r="G1623" s="368"/>
      <c r="H1623" s="552"/>
      <c r="I1623" s="351"/>
      <c r="J1623" s="360"/>
      <c r="K1623" s="385"/>
      <c r="L1623" s="386"/>
    </row>
    <row r="1624" spans="2:12" s="290" customFormat="1" ht="13.8">
      <c r="B1624" s="333"/>
      <c r="C1624" s="389"/>
      <c r="D1624" s="550"/>
      <c r="E1624" s="551"/>
      <c r="F1624" s="389"/>
      <c r="G1624" s="368"/>
      <c r="H1624" s="552"/>
      <c r="I1624" s="351"/>
      <c r="J1624" s="360"/>
      <c r="K1624" s="385"/>
      <c r="L1624" s="386"/>
    </row>
    <row r="1625" spans="2:12" s="290" customFormat="1" ht="13.8">
      <c r="B1625" s="333"/>
      <c r="C1625" s="389"/>
      <c r="D1625" s="550"/>
      <c r="E1625" s="551"/>
      <c r="F1625" s="389"/>
      <c r="G1625" s="368"/>
      <c r="H1625" s="552"/>
      <c r="I1625" s="351"/>
      <c r="J1625" s="360"/>
      <c r="K1625" s="385"/>
      <c r="L1625" s="386"/>
    </row>
    <row r="1626" spans="2:12" s="279" customFormat="1" ht="13.8">
      <c r="B1626" s="333"/>
      <c r="C1626" s="389"/>
      <c r="D1626" s="550"/>
      <c r="E1626" s="551"/>
      <c r="F1626" s="389"/>
      <c r="G1626" s="368"/>
      <c r="H1626" s="552"/>
      <c r="I1626" s="351"/>
      <c r="J1626" s="360"/>
      <c r="K1626" s="385"/>
      <c r="L1626" s="386"/>
    </row>
    <row r="1627" spans="2:12" s="279" customFormat="1" ht="13.8">
      <c r="B1627" s="333"/>
      <c r="C1627" s="389"/>
      <c r="D1627" s="550"/>
      <c r="E1627" s="551"/>
      <c r="F1627" s="389"/>
      <c r="G1627" s="368"/>
      <c r="H1627" s="552"/>
      <c r="I1627" s="351"/>
      <c r="J1627" s="360"/>
      <c r="K1627" s="385"/>
      <c r="L1627" s="386"/>
    </row>
    <row r="1628" spans="2:12" s="279" customFormat="1" ht="13.8">
      <c r="B1628" s="333"/>
      <c r="C1628" s="389"/>
      <c r="D1628" s="550"/>
      <c r="E1628" s="551"/>
      <c r="F1628" s="389"/>
      <c r="G1628" s="368"/>
      <c r="H1628" s="552"/>
      <c r="I1628" s="351"/>
      <c r="J1628" s="360"/>
      <c r="K1628" s="385"/>
      <c r="L1628" s="386"/>
    </row>
    <row r="1629" spans="2:12" s="279" customFormat="1" ht="13.8">
      <c r="B1629" s="333"/>
      <c r="C1629" s="389"/>
      <c r="D1629" s="550"/>
      <c r="E1629" s="551"/>
      <c r="F1629" s="389"/>
      <c r="G1629" s="368"/>
      <c r="H1629" s="552"/>
      <c r="I1629" s="351"/>
      <c r="J1629" s="360"/>
      <c r="K1629" s="385"/>
      <c r="L1629" s="386"/>
    </row>
    <row r="1630" spans="2:12" s="279" customFormat="1" ht="13.8">
      <c r="B1630" s="333"/>
      <c r="C1630" s="389"/>
      <c r="D1630" s="550"/>
      <c r="E1630" s="551"/>
      <c r="F1630" s="389"/>
      <c r="G1630" s="368"/>
      <c r="H1630" s="552"/>
      <c r="I1630" s="351"/>
      <c r="J1630" s="360"/>
      <c r="K1630" s="385"/>
      <c r="L1630" s="386"/>
    </row>
    <row r="1631" spans="2:12" s="279" customFormat="1" ht="13.8">
      <c r="B1631" s="333"/>
      <c r="C1631" s="389"/>
      <c r="D1631" s="550"/>
      <c r="E1631" s="551"/>
      <c r="F1631" s="389"/>
      <c r="G1631" s="368"/>
      <c r="H1631" s="552"/>
      <c r="I1631" s="351"/>
      <c r="J1631" s="360"/>
      <c r="K1631" s="385"/>
      <c r="L1631" s="386"/>
    </row>
    <row r="1632" spans="2:12" s="279" customFormat="1" ht="13.8">
      <c r="B1632" s="333"/>
      <c r="C1632" s="389"/>
      <c r="D1632" s="550"/>
      <c r="E1632" s="551"/>
      <c r="F1632" s="389"/>
      <c r="G1632" s="368"/>
      <c r="H1632" s="552"/>
      <c r="I1632" s="351"/>
      <c r="J1632" s="360"/>
      <c r="K1632" s="385"/>
      <c r="L1632" s="386"/>
    </row>
    <row r="1633" spans="2:12" s="279" customFormat="1" ht="13.8">
      <c r="B1633" s="333"/>
      <c r="C1633" s="389"/>
      <c r="D1633" s="550"/>
      <c r="E1633" s="551"/>
      <c r="F1633" s="389"/>
      <c r="G1633" s="368"/>
      <c r="H1633" s="552"/>
      <c r="I1633" s="351"/>
      <c r="J1633" s="360"/>
      <c r="K1633" s="385"/>
      <c r="L1633" s="386"/>
    </row>
    <row r="1634" spans="2:12" s="279" customFormat="1" ht="13.8">
      <c r="B1634" s="333"/>
      <c r="C1634" s="389"/>
      <c r="D1634" s="550"/>
      <c r="E1634" s="551"/>
      <c r="F1634" s="389"/>
      <c r="G1634" s="368"/>
      <c r="H1634" s="552"/>
      <c r="I1634" s="351"/>
      <c r="J1634" s="360"/>
      <c r="K1634" s="385"/>
      <c r="L1634" s="386"/>
    </row>
    <row r="1635" spans="2:12" s="279" customFormat="1" ht="13.8">
      <c r="B1635" s="333"/>
      <c r="C1635" s="389"/>
      <c r="D1635" s="550"/>
      <c r="E1635" s="551"/>
      <c r="F1635" s="389"/>
      <c r="G1635" s="368"/>
      <c r="H1635" s="552"/>
      <c r="I1635" s="351"/>
      <c r="J1635" s="360"/>
      <c r="K1635" s="385"/>
      <c r="L1635" s="386"/>
    </row>
    <row r="1636" spans="2:12" s="279" customFormat="1" ht="13.8">
      <c r="B1636" s="333"/>
      <c r="C1636" s="389"/>
      <c r="D1636" s="550"/>
      <c r="E1636" s="551"/>
      <c r="F1636" s="389"/>
      <c r="G1636" s="368"/>
      <c r="H1636" s="552"/>
      <c r="I1636" s="351"/>
      <c r="J1636" s="360"/>
      <c r="K1636" s="385"/>
      <c r="L1636" s="386"/>
    </row>
    <row r="1637" spans="2:12" ht="13.8">
      <c r="B1637" s="333"/>
      <c r="C1637" s="389"/>
      <c r="D1637" s="550"/>
      <c r="E1637" s="551"/>
      <c r="F1637" s="389"/>
      <c r="G1637" s="368"/>
      <c r="H1637" s="552"/>
      <c r="I1637" s="351"/>
      <c r="J1637" s="351"/>
      <c r="K1637" s="385"/>
      <c r="L1637" s="386"/>
    </row>
    <row r="1638" spans="2:12" ht="13.8">
      <c r="B1638" s="333"/>
      <c r="C1638" s="389"/>
      <c r="D1638" s="550"/>
      <c r="E1638" s="551"/>
      <c r="F1638" s="389"/>
      <c r="G1638" s="368"/>
      <c r="H1638" s="552"/>
      <c r="I1638" s="351"/>
      <c r="J1638" s="351"/>
      <c r="K1638" s="385"/>
      <c r="L1638" s="386"/>
    </row>
    <row r="1639" spans="2:12" ht="13.8">
      <c r="B1639" s="333"/>
      <c r="C1639" s="389"/>
      <c r="D1639" s="550"/>
      <c r="E1639" s="551"/>
      <c r="F1639" s="389"/>
      <c r="G1639" s="368"/>
      <c r="H1639" s="552"/>
      <c r="I1639" s="351"/>
      <c r="J1639" s="351"/>
      <c r="K1639" s="385"/>
      <c r="L1639" s="386"/>
    </row>
    <row r="1640" spans="2:12" ht="13.8">
      <c r="B1640" s="333"/>
      <c r="C1640" s="389"/>
      <c r="D1640" s="550"/>
      <c r="E1640" s="551"/>
      <c r="F1640" s="389"/>
      <c r="G1640" s="368"/>
      <c r="H1640" s="552"/>
      <c r="I1640" s="351"/>
      <c r="J1640" s="351"/>
      <c r="K1640" s="385"/>
      <c r="L1640" s="386"/>
    </row>
    <row r="1641" spans="2:12" ht="13.8">
      <c r="B1641" s="333"/>
      <c r="C1641" s="389"/>
      <c r="D1641" s="550"/>
      <c r="E1641" s="551"/>
      <c r="F1641" s="389"/>
      <c r="G1641" s="368"/>
      <c r="H1641" s="552"/>
      <c r="I1641" s="351"/>
      <c r="J1641" s="351"/>
      <c r="K1641" s="385"/>
      <c r="L1641" s="386"/>
    </row>
    <row r="1642" spans="2:12" ht="13.8">
      <c r="B1642" s="333"/>
      <c r="C1642" s="389"/>
      <c r="D1642" s="550"/>
      <c r="E1642" s="551"/>
      <c r="F1642" s="389"/>
      <c r="G1642" s="368"/>
      <c r="H1642" s="552"/>
      <c r="I1642" s="351"/>
      <c r="J1642" s="351"/>
      <c r="K1642" s="385"/>
      <c r="L1642" s="386"/>
    </row>
    <row r="1643" spans="2:12" ht="13.8">
      <c r="B1643" s="333"/>
      <c r="C1643" s="389"/>
      <c r="D1643" s="550"/>
      <c r="E1643" s="551"/>
      <c r="F1643" s="389"/>
      <c r="G1643" s="368"/>
      <c r="H1643" s="552"/>
      <c r="I1643" s="351"/>
      <c r="J1643" s="351"/>
      <c r="K1643" s="385"/>
      <c r="L1643" s="386"/>
    </row>
    <row r="1644" spans="2:12" ht="13.8">
      <c r="B1644" s="333"/>
      <c r="C1644" s="389"/>
      <c r="D1644" s="550"/>
      <c r="E1644" s="551"/>
      <c r="F1644" s="389"/>
      <c r="G1644" s="368"/>
      <c r="H1644" s="552"/>
      <c r="I1644" s="351"/>
      <c r="J1644" s="351"/>
      <c r="K1644" s="385"/>
      <c r="L1644" s="386"/>
    </row>
    <row r="1645" spans="2:12" ht="13.8">
      <c r="B1645" s="333"/>
      <c r="C1645" s="389"/>
      <c r="D1645" s="550"/>
      <c r="E1645" s="551"/>
      <c r="F1645" s="389"/>
      <c r="G1645" s="368"/>
      <c r="H1645" s="552"/>
      <c r="I1645" s="351"/>
      <c r="J1645" s="351"/>
      <c r="K1645" s="385"/>
      <c r="L1645" s="386"/>
    </row>
    <row r="1646" spans="2:12" ht="13.8">
      <c r="B1646" s="333"/>
      <c r="C1646" s="554"/>
      <c r="D1646" s="550"/>
      <c r="E1646" s="551"/>
      <c r="F1646" s="548"/>
      <c r="G1646" s="368"/>
      <c r="H1646" s="552"/>
      <c r="I1646" s="351"/>
      <c r="J1646" s="351"/>
      <c r="K1646" s="385"/>
      <c r="L1646" s="386"/>
    </row>
    <row r="1647" spans="2:12" ht="13.8">
      <c r="B1647" s="333"/>
      <c r="C1647" s="554"/>
      <c r="D1647" s="550"/>
      <c r="E1647" s="551"/>
      <c r="F1647" s="548"/>
      <c r="G1647" s="368"/>
      <c r="H1647" s="552"/>
      <c r="I1647" s="351"/>
      <c r="J1647" s="351"/>
      <c r="K1647" s="385"/>
      <c r="L1647" s="386"/>
    </row>
    <row r="1648" spans="2:12" ht="13.8">
      <c r="B1648" s="333"/>
      <c r="C1648" s="554"/>
      <c r="D1648" s="550"/>
      <c r="E1648" s="551"/>
      <c r="F1648" s="548"/>
      <c r="G1648" s="368"/>
      <c r="H1648" s="552"/>
      <c r="I1648" s="351"/>
      <c r="J1648" s="351"/>
      <c r="K1648" s="385"/>
      <c r="L1648" s="386"/>
    </row>
    <row r="1649" spans="2:12" ht="13.8">
      <c r="B1649" s="333"/>
      <c r="C1649" s="554"/>
      <c r="D1649" s="550"/>
      <c r="E1649" s="551"/>
      <c r="F1649" s="548"/>
      <c r="G1649" s="368"/>
      <c r="H1649" s="552"/>
      <c r="I1649" s="351"/>
      <c r="J1649" s="351"/>
      <c r="K1649" s="385"/>
      <c r="L1649" s="386"/>
    </row>
    <row r="1650" spans="2:12" ht="13.8">
      <c r="B1650" s="333"/>
      <c r="C1650" s="554"/>
      <c r="D1650" s="550"/>
      <c r="E1650" s="551"/>
      <c r="F1650" s="548"/>
      <c r="G1650" s="368"/>
      <c r="H1650" s="552"/>
      <c r="I1650" s="351"/>
      <c r="J1650" s="351"/>
      <c r="K1650" s="385"/>
      <c r="L1650" s="386"/>
    </row>
    <row r="1651" spans="2:12" ht="13.8">
      <c r="B1651" s="333"/>
      <c r="C1651" s="554"/>
      <c r="D1651" s="550"/>
      <c r="E1651" s="551"/>
      <c r="F1651" s="548"/>
      <c r="G1651" s="368"/>
      <c r="H1651" s="552"/>
      <c r="I1651" s="351"/>
      <c r="J1651" s="351"/>
      <c r="K1651" s="385"/>
      <c r="L1651" s="386"/>
    </row>
    <row r="1652" spans="2:12" ht="13.8">
      <c r="B1652" s="333"/>
      <c r="C1652" s="554"/>
      <c r="D1652" s="550"/>
      <c r="E1652" s="551"/>
      <c r="F1652" s="548"/>
      <c r="G1652" s="368"/>
      <c r="H1652" s="552"/>
      <c r="I1652" s="351"/>
      <c r="J1652" s="351"/>
      <c r="K1652" s="385"/>
      <c r="L1652" s="386"/>
    </row>
    <row r="1653" spans="2:12" ht="13.8">
      <c r="B1653" s="333"/>
      <c r="C1653" s="554"/>
      <c r="D1653" s="550"/>
      <c r="E1653" s="551"/>
      <c r="F1653" s="548"/>
      <c r="G1653" s="368"/>
      <c r="H1653" s="552"/>
      <c r="I1653" s="351"/>
      <c r="J1653" s="351"/>
      <c r="K1653" s="385"/>
      <c r="L1653" s="386"/>
    </row>
    <row r="1654" spans="2:12" ht="13.8">
      <c r="B1654" s="333"/>
      <c r="C1654" s="554"/>
      <c r="D1654" s="550"/>
      <c r="E1654" s="551"/>
      <c r="F1654" s="548"/>
      <c r="G1654" s="368"/>
      <c r="H1654" s="552"/>
      <c r="I1654" s="351"/>
      <c r="J1654" s="351"/>
      <c r="K1654" s="385"/>
      <c r="L1654" s="386"/>
    </row>
    <row r="1655" spans="2:12" ht="13.8">
      <c r="B1655" s="333"/>
      <c r="C1655" s="554"/>
      <c r="D1655" s="550"/>
      <c r="E1655" s="551"/>
      <c r="F1655" s="548"/>
      <c r="G1655" s="368"/>
      <c r="H1655" s="552"/>
      <c r="I1655" s="351"/>
      <c r="J1655" s="351"/>
      <c r="K1655" s="385"/>
      <c r="L1655" s="386"/>
    </row>
    <row r="1656" spans="2:12" ht="13.8">
      <c r="B1656" s="333"/>
      <c r="C1656" s="554"/>
      <c r="D1656" s="550"/>
      <c r="E1656" s="551"/>
      <c r="F1656" s="548"/>
      <c r="G1656" s="368"/>
      <c r="H1656" s="552"/>
      <c r="I1656" s="351"/>
      <c r="J1656" s="351"/>
      <c r="K1656" s="385"/>
      <c r="L1656" s="386"/>
    </row>
    <row r="1657" spans="2:12" ht="13.8">
      <c r="B1657" s="333"/>
      <c r="C1657" s="554"/>
      <c r="D1657" s="550"/>
      <c r="E1657" s="551"/>
      <c r="F1657" s="548"/>
      <c r="G1657" s="368"/>
      <c r="H1657" s="552"/>
      <c r="I1657" s="351"/>
      <c r="J1657" s="351"/>
      <c r="K1657" s="385"/>
      <c r="L1657" s="386"/>
    </row>
    <row r="1658" spans="2:12" ht="13.8">
      <c r="B1658" s="333"/>
      <c r="C1658" s="554"/>
      <c r="D1658" s="550"/>
      <c r="E1658" s="551"/>
      <c r="F1658" s="548"/>
      <c r="G1658" s="368"/>
      <c r="H1658" s="552"/>
      <c r="I1658" s="351"/>
      <c r="J1658" s="351"/>
      <c r="K1658" s="385"/>
      <c r="L1658" s="386"/>
    </row>
    <row r="1659" spans="2:12" ht="13.8">
      <c r="B1659" s="333"/>
      <c r="C1659" s="554"/>
      <c r="D1659" s="550"/>
      <c r="E1659" s="551"/>
      <c r="F1659" s="548"/>
      <c r="G1659" s="368"/>
      <c r="H1659" s="552"/>
      <c r="I1659" s="351"/>
      <c r="J1659" s="351"/>
      <c r="K1659" s="385"/>
      <c r="L1659" s="386"/>
    </row>
    <row r="1660" spans="2:12" ht="13.8">
      <c r="B1660" s="333"/>
      <c r="C1660" s="554"/>
      <c r="D1660" s="550"/>
      <c r="E1660" s="551"/>
      <c r="F1660" s="548"/>
      <c r="G1660" s="368"/>
      <c r="H1660" s="552"/>
      <c r="I1660" s="351"/>
      <c r="J1660" s="351"/>
      <c r="K1660" s="385"/>
      <c r="L1660" s="386"/>
    </row>
    <row r="1661" spans="2:12" ht="13.8">
      <c r="B1661" s="333"/>
      <c r="C1661" s="554"/>
      <c r="D1661" s="550"/>
      <c r="E1661" s="551"/>
      <c r="F1661" s="548"/>
      <c r="G1661" s="368"/>
      <c r="H1661" s="552"/>
      <c r="I1661" s="351"/>
      <c r="J1661" s="351"/>
      <c r="K1661" s="385"/>
      <c r="L1661" s="386"/>
    </row>
    <row r="1662" spans="2:12" ht="13.8">
      <c r="B1662" s="333"/>
      <c r="C1662" s="554"/>
      <c r="D1662" s="550"/>
      <c r="E1662" s="551"/>
      <c r="F1662" s="548"/>
      <c r="G1662" s="368"/>
      <c r="H1662" s="552"/>
      <c r="I1662" s="351"/>
      <c r="J1662" s="351"/>
      <c r="K1662" s="385"/>
      <c r="L1662" s="386"/>
    </row>
    <row r="1663" spans="2:12" ht="13.8">
      <c r="B1663" s="333"/>
      <c r="C1663" s="554"/>
      <c r="D1663" s="550"/>
      <c r="E1663" s="551"/>
      <c r="F1663" s="548"/>
      <c r="G1663" s="368"/>
      <c r="H1663" s="552"/>
      <c r="I1663" s="351"/>
      <c r="J1663" s="351"/>
      <c r="K1663" s="385"/>
      <c r="L1663" s="386"/>
    </row>
    <row r="1664" spans="2:12" ht="13.8">
      <c r="B1664" s="333"/>
      <c r="C1664" s="389"/>
      <c r="D1664" s="550"/>
      <c r="E1664" s="551"/>
      <c r="F1664" s="389"/>
      <c r="G1664" s="368"/>
      <c r="H1664" s="552"/>
      <c r="I1664" s="351"/>
      <c r="J1664" s="351"/>
      <c r="K1664" s="385"/>
      <c r="L1664" s="386"/>
    </row>
    <row r="1665" spans="2:12" ht="13.8">
      <c r="B1665" s="333"/>
      <c r="C1665" s="389"/>
      <c r="D1665" s="550"/>
      <c r="E1665" s="551"/>
      <c r="F1665" s="389"/>
      <c r="G1665" s="368"/>
      <c r="H1665" s="552"/>
      <c r="I1665" s="351"/>
      <c r="J1665" s="351"/>
      <c r="K1665" s="385"/>
      <c r="L1665" s="386"/>
    </row>
    <row r="1666" spans="2:12" ht="13.8">
      <c r="B1666" s="333"/>
      <c r="C1666" s="389"/>
      <c r="D1666" s="550"/>
      <c r="E1666" s="551"/>
      <c r="F1666" s="389"/>
      <c r="G1666" s="368"/>
      <c r="H1666" s="552"/>
      <c r="I1666" s="351"/>
      <c r="J1666" s="351"/>
      <c r="K1666" s="385"/>
      <c r="L1666" s="386"/>
    </row>
    <row r="1667" spans="2:12" ht="13.8">
      <c r="B1667" s="333"/>
      <c r="C1667" s="389"/>
      <c r="D1667" s="550"/>
      <c r="E1667" s="551"/>
      <c r="F1667" s="389"/>
      <c r="G1667" s="368"/>
      <c r="H1667" s="552"/>
      <c r="I1667" s="351"/>
      <c r="J1667" s="351"/>
      <c r="K1667" s="385"/>
      <c r="L1667" s="386"/>
    </row>
    <row r="1668" spans="2:12" ht="13.8">
      <c r="B1668" s="333"/>
      <c r="C1668" s="389"/>
      <c r="D1668" s="550"/>
      <c r="E1668" s="551"/>
      <c r="F1668" s="389"/>
      <c r="G1668" s="368"/>
      <c r="H1668" s="552"/>
      <c r="I1668" s="351"/>
      <c r="J1668" s="351"/>
      <c r="K1668" s="385"/>
      <c r="L1668" s="386"/>
    </row>
    <row r="1669" spans="2:12" ht="13.8">
      <c r="B1669" s="333"/>
      <c r="C1669" s="389"/>
      <c r="D1669" s="550"/>
      <c r="E1669" s="551"/>
      <c r="F1669" s="389"/>
      <c r="G1669" s="368"/>
      <c r="H1669" s="552"/>
      <c r="I1669" s="351"/>
      <c r="J1669" s="360"/>
      <c r="K1669" s="385"/>
      <c r="L1669" s="386"/>
    </row>
    <row r="1670" spans="2:12" ht="13.8">
      <c r="B1670" s="333"/>
      <c r="C1670" s="389"/>
      <c r="D1670" s="550"/>
      <c r="E1670" s="551"/>
      <c r="F1670" s="389"/>
      <c r="G1670" s="368"/>
      <c r="H1670" s="552"/>
      <c r="I1670" s="351"/>
      <c r="J1670" s="360"/>
      <c r="K1670" s="385"/>
      <c r="L1670" s="386"/>
    </row>
    <row r="1671" spans="2:12" ht="13.8">
      <c r="B1671" s="333"/>
      <c r="C1671" s="554"/>
      <c r="D1671" s="550"/>
      <c r="E1671" s="551"/>
      <c r="F1671" s="548"/>
      <c r="G1671" s="368"/>
      <c r="H1671" s="359"/>
      <c r="I1671" s="338"/>
      <c r="J1671" s="360"/>
      <c r="K1671" s="385"/>
      <c r="L1671" s="386"/>
    </row>
    <row r="1672" spans="2:12" ht="13.8">
      <c r="B1672" s="333"/>
      <c r="C1672" s="554"/>
      <c r="D1672" s="550"/>
      <c r="E1672" s="551"/>
      <c r="F1672" s="548"/>
      <c r="G1672" s="368"/>
      <c r="H1672" s="359"/>
      <c r="I1672" s="338"/>
      <c r="J1672" s="360"/>
      <c r="K1672" s="385"/>
      <c r="L1672" s="386"/>
    </row>
    <row r="1673" spans="2:12" ht="13.8">
      <c r="B1673" s="333"/>
      <c r="C1673" s="554"/>
      <c r="D1673" s="550"/>
      <c r="E1673" s="551"/>
      <c r="F1673" s="548"/>
      <c r="G1673" s="368"/>
      <c r="H1673" s="359"/>
      <c r="I1673" s="338"/>
      <c r="J1673" s="360"/>
      <c r="K1673" s="385"/>
      <c r="L1673" s="386"/>
    </row>
    <row r="1674" spans="2:12" ht="13.8">
      <c r="B1674" s="333"/>
      <c r="C1674" s="389"/>
      <c r="D1674" s="550"/>
      <c r="E1674" s="551"/>
      <c r="F1674" s="389"/>
      <c r="G1674" s="368"/>
      <c r="H1674" s="552"/>
      <c r="I1674" s="351"/>
      <c r="J1674" s="360"/>
      <c r="K1674" s="385"/>
      <c r="L1674" s="386"/>
    </row>
    <row r="1675" spans="2:12" ht="13.8">
      <c r="B1675" s="333"/>
      <c r="C1675" s="554"/>
      <c r="D1675" s="550"/>
      <c r="E1675" s="551"/>
      <c r="F1675" s="548"/>
      <c r="G1675" s="368"/>
      <c r="H1675" s="555"/>
      <c r="I1675" s="338"/>
      <c r="J1675" s="360"/>
      <c r="K1675" s="385"/>
      <c r="L1675" s="386"/>
    </row>
    <row r="1676" spans="2:12" ht="13.8">
      <c r="B1676" s="333"/>
      <c r="C1676" s="554"/>
      <c r="D1676" s="550"/>
      <c r="E1676" s="551"/>
      <c r="F1676" s="548"/>
      <c r="G1676" s="368"/>
      <c r="H1676" s="555"/>
      <c r="I1676" s="338"/>
      <c r="J1676" s="360"/>
      <c r="K1676" s="385"/>
      <c r="L1676" s="386"/>
    </row>
    <row r="1677" spans="2:12" ht="13.8">
      <c r="B1677" s="333"/>
      <c r="C1677" s="389"/>
      <c r="D1677" s="430"/>
      <c r="E1677" s="551"/>
      <c r="F1677" s="389"/>
      <c r="G1677" s="368"/>
      <c r="H1677" s="552"/>
      <c r="I1677" s="351"/>
      <c r="J1677" s="360"/>
      <c r="K1677" s="385"/>
      <c r="L1677" s="386"/>
    </row>
    <row r="1678" spans="2:12" ht="13.8">
      <c r="B1678" s="333"/>
      <c r="C1678" s="389"/>
      <c r="D1678" s="430"/>
      <c r="E1678" s="551"/>
      <c r="F1678" s="389"/>
      <c r="G1678" s="368"/>
      <c r="H1678" s="552"/>
      <c r="I1678" s="351"/>
      <c r="J1678" s="360"/>
      <c r="K1678" s="385"/>
      <c r="L1678" s="386"/>
    </row>
    <row r="1679" spans="2:12" ht="13.8">
      <c r="B1679" s="333"/>
      <c r="C1679" s="389"/>
      <c r="D1679" s="430"/>
      <c r="E1679" s="551"/>
      <c r="F1679" s="389"/>
      <c r="G1679" s="368"/>
      <c r="H1679" s="552"/>
      <c r="I1679" s="351"/>
      <c r="J1679" s="360"/>
      <c r="K1679" s="385"/>
      <c r="L1679" s="386"/>
    </row>
    <row r="1680" spans="2:12" ht="13.8">
      <c r="B1680" s="333"/>
      <c r="C1680" s="389"/>
      <c r="D1680" s="430"/>
      <c r="E1680" s="551"/>
      <c r="F1680" s="389"/>
      <c r="G1680" s="368"/>
      <c r="H1680" s="552"/>
      <c r="I1680" s="351"/>
      <c r="J1680" s="360"/>
      <c r="K1680" s="385"/>
      <c r="L1680" s="386"/>
    </row>
    <row r="1681" spans="2:12" ht="13.8">
      <c r="B1681" s="333"/>
      <c r="C1681" s="389"/>
      <c r="D1681" s="430"/>
      <c r="E1681" s="551"/>
      <c r="F1681" s="389"/>
      <c r="G1681" s="368"/>
      <c r="H1681" s="552"/>
      <c r="I1681" s="351"/>
      <c r="J1681" s="360"/>
      <c r="K1681" s="385"/>
      <c r="L1681" s="386"/>
    </row>
    <row r="1682" spans="2:12" ht="13.8">
      <c r="B1682" s="333"/>
      <c r="C1682" s="389"/>
      <c r="D1682" s="430"/>
      <c r="E1682" s="551"/>
      <c r="F1682" s="389"/>
      <c r="G1682" s="368"/>
      <c r="H1682" s="552"/>
      <c r="I1682" s="351"/>
      <c r="J1682" s="360"/>
      <c r="K1682" s="385"/>
      <c r="L1682" s="386"/>
    </row>
    <row r="1683" spans="2:12" ht="13.8">
      <c r="B1683" s="333"/>
      <c r="C1683" s="389"/>
      <c r="D1683" s="430"/>
      <c r="E1683" s="551"/>
      <c r="F1683" s="389"/>
      <c r="G1683" s="368"/>
      <c r="H1683" s="552"/>
      <c r="I1683" s="351"/>
      <c r="J1683" s="360"/>
      <c r="K1683" s="385"/>
      <c r="L1683" s="386"/>
    </row>
    <row r="1684" spans="2:12" ht="13.8">
      <c r="B1684" s="333"/>
      <c r="C1684" s="389"/>
      <c r="D1684" s="430"/>
      <c r="E1684" s="551"/>
      <c r="F1684" s="389"/>
      <c r="G1684" s="368"/>
      <c r="H1684" s="552"/>
      <c r="I1684" s="351"/>
      <c r="J1684" s="360"/>
      <c r="K1684" s="385"/>
      <c r="L1684" s="386"/>
    </row>
    <row r="1685" spans="2:12" ht="13.8">
      <c r="B1685" s="333"/>
      <c r="C1685" s="389"/>
      <c r="D1685" s="430"/>
      <c r="E1685" s="551"/>
      <c r="F1685" s="389"/>
      <c r="G1685" s="368"/>
      <c r="H1685" s="552"/>
      <c r="I1685" s="351"/>
      <c r="J1685" s="360"/>
      <c r="K1685" s="385"/>
      <c r="L1685" s="386"/>
    </row>
    <row r="1686" spans="2:12" ht="13.8">
      <c r="B1686" s="333"/>
      <c r="C1686" s="389"/>
      <c r="D1686" s="430"/>
      <c r="E1686" s="551"/>
      <c r="F1686" s="389"/>
      <c r="G1686" s="368"/>
      <c r="H1686" s="552"/>
      <c r="I1686" s="351"/>
      <c r="J1686" s="360"/>
      <c r="K1686" s="385"/>
      <c r="L1686" s="386"/>
    </row>
    <row r="1687" spans="2:12" ht="13.8">
      <c r="B1687" s="333"/>
      <c r="C1687" s="389"/>
      <c r="D1687" s="550"/>
      <c r="E1687" s="551"/>
      <c r="F1687" s="389"/>
      <c r="G1687" s="368"/>
      <c r="H1687" s="552"/>
      <c r="I1687" s="351"/>
      <c r="J1687" s="351"/>
      <c r="K1687" s="385"/>
      <c r="L1687" s="386"/>
    </row>
    <row r="1688" spans="2:12" ht="13.8">
      <c r="B1688" s="333"/>
      <c r="C1688" s="556"/>
      <c r="D1688" s="430"/>
      <c r="E1688" s="542"/>
      <c r="F1688" s="542"/>
      <c r="G1688" s="368"/>
      <c r="H1688" s="552"/>
      <c r="I1688" s="338"/>
      <c r="J1688" s="360"/>
      <c r="K1688" s="385"/>
      <c r="L1688" s="386"/>
    </row>
    <row r="1689" spans="2:12" ht="13.8">
      <c r="B1689" s="333"/>
      <c r="C1689" s="556"/>
      <c r="D1689" s="430"/>
      <c r="E1689" s="542"/>
      <c r="F1689" s="542"/>
      <c r="G1689" s="368"/>
      <c r="H1689" s="552"/>
      <c r="I1689" s="338"/>
      <c r="J1689" s="360"/>
      <c r="K1689" s="385"/>
      <c r="L1689" s="386"/>
    </row>
    <row r="1690" spans="2:12" ht="13.8">
      <c r="B1690" s="333"/>
      <c r="C1690" s="556"/>
      <c r="D1690" s="430"/>
      <c r="E1690" s="542"/>
      <c r="F1690" s="542"/>
      <c r="G1690" s="368"/>
      <c r="H1690" s="552"/>
      <c r="I1690" s="338"/>
      <c r="J1690" s="360"/>
      <c r="K1690" s="385"/>
      <c r="L1690" s="386"/>
    </row>
    <row r="1691" spans="2:12" ht="13.8">
      <c r="B1691" s="333"/>
      <c r="C1691" s="556"/>
      <c r="D1691" s="430"/>
      <c r="E1691" s="542"/>
      <c r="F1691" s="542"/>
      <c r="G1691" s="368"/>
      <c r="H1691" s="552"/>
      <c r="I1691" s="338"/>
      <c r="J1691" s="360"/>
      <c r="K1691" s="385"/>
      <c r="L1691" s="386"/>
    </row>
    <row r="1692" spans="2:12" ht="13.8">
      <c r="B1692" s="333"/>
      <c r="C1692" s="556"/>
      <c r="D1692" s="430"/>
      <c r="E1692" s="542"/>
      <c r="F1692" s="542"/>
      <c r="G1692" s="368"/>
      <c r="H1692" s="552"/>
      <c r="I1692" s="338"/>
      <c r="J1692" s="360"/>
      <c r="K1692" s="385"/>
      <c r="L1692" s="386"/>
    </row>
    <row r="1693" spans="2:12" ht="13.8">
      <c r="B1693" s="333"/>
      <c r="C1693" s="556"/>
      <c r="D1693" s="430"/>
      <c r="E1693" s="542"/>
      <c r="F1693" s="542"/>
      <c r="G1693" s="368"/>
      <c r="H1693" s="552"/>
      <c r="I1693" s="338"/>
      <c r="J1693" s="360"/>
      <c r="K1693" s="385"/>
      <c r="L1693" s="386"/>
    </row>
    <row r="1694" spans="2:12" ht="13.8">
      <c r="B1694" s="333"/>
      <c r="C1694" s="556"/>
      <c r="D1694" s="430"/>
      <c r="E1694" s="542"/>
      <c r="F1694" s="542"/>
      <c r="G1694" s="368"/>
      <c r="H1694" s="552"/>
      <c r="I1694" s="338"/>
      <c r="J1694" s="360"/>
      <c r="K1694" s="385"/>
      <c r="L1694" s="386"/>
    </row>
    <row r="1695" spans="2:12" ht="13.8">
      <c r="B1695" s="333"/>
      <c r="C1695" s="556"/>
      <c r="D1695" s="430"/>
      <c r="E1695" s="542"/>
      <c r="F1695" s="542"/>
      <c r="G1695" s="368"/>
      <c r="H1695" s="552"/>
      <c r="I1695" s="338"/>
      <c r="J1695" s="360"/>
      <c r="K1695" s="385"/>
      <c r="L1695" s="386"/>
    </row>
    <row r="1696" spans="2:12" ht="13.8">
      <c r="B1696" s="333"/>
      <c r="C1696" s="556"/>
      <c r="D1696" s="430"/>
      <c r="E1696" s="542"/>
      <c r="F1696" s="542"/>
      <c r="G1696" s="368"/>
      <c r="H1696" s="552"/>
      <c r="I1696" s="338"/>
      <c r="J1696" s="360"/>
      <c r="K1696" s="385"/>
      <c r="L1696" s="386"/>
    </row>
    <row r="1697" spans="2:12" ht="13.8">
      <c r="B1697" s="333"/>
      <c r="C1697" s="556"/>
      <c r="D1697" s="430"/>
      <c r="E1697" s="542"/>
      <c r="F1697" s="542"/>
      <c r="G1697" s="368"/>
      <c r="H1697" s="552"/>
      <c r="I1697" s="338"/>
      <c r="J1697" s="360"/>
      <c r="K1697" s="385"/>
      <c r="L1697" s="386"/>
    </row>
    <row r="1698" spans="2:12" ht="13.8">
      <c r="B1698" s="333"/>
      <c r="C1698" s="556"/>
      <c r="D1698" s="430"/>
      <c r="E1698" s="542"/>
      <c r="F1698" s="542"/>
      <c r="G1698" s="368"/>
      <c r="H1698" s="552"/>
      <c r="I1698" s="338"/>
      <c r="J1698" s="360"/>
      <c r="K1698" s="385"/>
      <c r="L1698" s="386"/>
    </row>
    <row r="1699" spans="2:12" ht="13.8">
      <c r="B1699" s="333"/>
      <c r="C1699" s="556"/>
      <c r="D1699" s="430"/>
      <c r="E1699" s="542"/>
      <c r="F1699" s="542"/>
      <c r="G1699" s="368"/>
      <c r="H1699" s="552"/>
      <c r="I1699" s="338"/>
      <c r="J1699" s="360"/>
      <c r="K1699" s="385"/>
      <c r="L1699" s="386"/>
    </row>
    <row r="1700" spans="2:12" ht="13.8">
      <c r="B1700" s="333"/>
      <c r="C1700" s="556"/>
      <c r="D1700" s="430"/>
      <c r="E1700" s="542"/>
      <c r="F1700" s="542"/>
      <c r="G1700" s="368"/>
      <c r="H1700" s="552"/>
      <c r="I1700" s="338"/>
      <c r="J1700" s="360"/>
      <c r="K1700" s="385"/>
      <c r="L1700" s="386"/>
    </row>
    <row r="1701" spans="2:12" ht="13.8">
      <c r="B1701" s="333"/>
      <c r="C1701" s="556"/>
      <c r="D1701" s="430"/>
      <c r="E1701" s="542"/>
      <c r="F1701" s="542"/>
      <c r="G1701" s="368"/>
      <c r="H1701" s="552"/>
      <c r="I1701" s="338"/>
      <c r="J1701" s="360"/>
      <c r="K1701" s="385"/>
      <c r="L1701" s="386"/>
    </row>
    <row r="1702" spans="2:12" ht="13.8">
      <c r="B1702" s="333"/>
      <c r="C1702" s="557"/>
      <c r="D1702" s="550"/>
      <c r="E1702" s="551"/>
      <c r="F1702" s="389"/>
      <c r="G1702" s="368"/>
      <c r="H1702" s="359"/>
      <c r="I1702" s="351"/>
      <c r="J1702" s="351"/>
      <c r="K1702" s="385"/>
      <c r="L1702" s="386"/>
    </row>
    <row r="1703" spans="2:12" ht="13.8">
      <c r="B1703" s="333"/>
      <c r="C1703" s="542"/>
      <c r="D1703" s="558"/>
      <c r="E1703" s="551"/>
      <c r="F1703" s="559"/>
      <c r="G1703" s="368"/>
      <c r="H1703" s="552"/>
      <c r="I1703" s="338"/>
      <c r="J1703" s="360"/>
      <c r="K1703" s="385"/>
      <c r="L1703" s="386"/>
    </row>
    <row r="1704" spans="2:12" ht="13.8">
      <c r="B1704" s="333"/>
      <c r="C1704" s="542"/>
      <c r="D1704" s="558"/>
      <c r="E1704" s="551"/>
      <c r="F1704" s="559"/>
      <c r="G1704" s="368"/>
      <c r="H1704" s="552"/>
      <c r="I1704" s="338"/>
      <c r="J1704" s="360"/>
      <c r="K1704" s="385"/>
      <c r="L1704" s="386"/>
    </row>
    <row r="1705" spans="2:12" ht="13.8">
      <c r="B1705" s="333"/>
      <c r="C1705" s="542"/>
      <c r="D1705" s="558"/>
      <c r="E1705" s="551"/>
      <c r="F1705" s="559"/>
      <c r="G1705" s="368"/>
      <c r="H1705" s="552"/>
      <c r="I1705" s="338"/>
      <c r="J1705" s="360"/>
      <c r="K1705" s="385"/>
      <c r="L1705" s="386"/>
    </row>
    <row r="1706" spans="2:12" ht="13.8">
      <c r="B1706" s="333"/>
      <c r="C1706" s="542"/>
      <c r="D1706" s="558"/>
      <c r="E1706" s="542"/>
      <c r="F1706" s="559"/>
      <c r="G1706" s="368"/>
      <c r="H1706" s="552"/>
      <c r="I1706" s="338"/>
      <c r="J1706" s="360"/>
      <c r="K1706" s="385"/>
      <c r="L1706" s="386"/>
    </row>
    <row r="1707" spans="2:12" ht="13.8">
      <c r="B1707" s="333"/>
      <c r="C1707" s="542"/>
      <c r="D1707" s="558"/>
      <c r="E1707" s="551"/>
      <c r="F1707" s="559"/>
      <c r="G1707" s="368"/>
      <c r="H1707" s="552"/>
      <c r="I1707" s="338"/>
      <c r="J1707" s="360"/>
      <c r="K1707" s="385"/>
      <c r="L1707" s="386"/>
    </row>
    <row r="1708" spans="2:12" ht="13.8">
      <c r="B1708" s="333"/>
      <c r="C1708" s="542"/>
      <c r="D1708" s="558"/>
      <c r="E1708" s="551"/>
      <c r="F1708" s="559"/>
      <c r="G1708" s="368"/>
      <c r="H1708" s="552"/>
      <c r="I1708" s="338"/>
      <c r="J1708" s="360"/>
      <c r="K1708" s="385"/>
      <c r="L1708" s="386"/>
    </row>
    <row r="1709" spans="2:12" ht="13.8">
      <c r="B1709" s="333"/>
      <c r="C1709" s="542"/>
      <c r="D1709" s="558"/>
      <c r="E1709" s="551"/>
      <c r="F1709" s="559"/>
      <c r="G1709" s="368"/>
      <c r="H1709" s="552"/>
      <c r="I1709" s="338"/>
      <c r="J1709" s="360"/>
      <c r="K1709" s="385"/>
      <c r="L1709" s="386"/>
    </row>
    <row r="1710" spans="2:12" ht="13.8">
      <c r="B1710" s="333"/>
      <c r="C1710" s="542"/>
      <c r="D1710" s="558"/>
      <c r="E1710" s="551"/>
      <c r="F1710" s="559"/>
      <c r="G1710" s="368"/>
      <c r="H1710" s="552"/>
      <c r="I1710" s="338"/>
      <c r="J1710" s="360"/>
      <c r="K1710" s="385"/>
      <c r="L1710" s="386"/>
    </row>
    <row r="1711" spans="2:12" ht="13.8">
      <c r="B1711" s="333"/>
      <c r="C1711" s="542"/>
      <c r="D1711" s="558"/>
      <c r="E1711" s="551"/>
      <c r="F1711" s="559"/>
      <c r="G1711" s="368"/>
      <c r="H1711" s="552"/>
      <c r="I1711" s="338"/>
      <c r="J1711" s="360"/>
      <c r="K1711" s="385"/>
      <c r="L1711" s="386"/>
    </row>
    <row r="1712" spans="2:12" ht="13.8">
      <c r="B1712" s="333"/>
      <c r="C1712" s="542"/>
      <c r="D1712" s="558"/>
      <c r="E1712" s="551"/>
      <c r="F1712" s="559"/>
      <c r="G1712" s="368"/>
      <c r="H1712" s="552"/>
      <c r="I1712" s="338"/>
      <c r="J1712" s="360"/>
      <c r="K1712" s="385"/>
      <c r="L1712" s="386"/>
    </row>
    <row r="1713" spans="2:12" ht="13.8">
      <c r="B1713" s="333"/>
      <c r="C1713" s="542"/>
      <c r="D1713" s="558"/>
      <c r="E1713" s="551"/>
      <c r="F1713" s="559"/>
      <c r="G1713" s="368"/>
      <c r="H1713" s="552"/>
      <c r="I1713" s="338"/>
      <c r="J1713" s="360"/>
      <c r="K1713" s="385"/>
      <c r="L1713" s="386"/>
    </row>
    <row r="1714" spans="2:12" ht="13.8">
      <c r="B1714" s="333"/>
      <c r="C1714" s="542"/>
      <c r="D1714" s="558"/>
      <c r="E1714" s="551"/>
      <c r="F1714" s="559"/>
      <c r="G1714" s="368"/>
      <c r="H1714" s="552"/>
      <c r="I1714" s="338"/>
      <c r="J1714" s="360"/>
      <c r="K1714" s="385"/>
      <c r="L1714" s="386"/>
    </row>
    <row r="1715" spans="2:12" ht="13.8">
      <c r="B1715" s="333"/>
      <c r="C1715" s="542"/>
      <c r="D1715" s="558"/>
      <c r="E1715" s="551"/>
      <c r="F1715" s="559"/>
      <c r="G1715" s="368"/>
      <c r="H1715" s="552"/>
      <c r="I1715" s="338"/>
      <c r="J1715" s="360"/>
      <c r="K1715" s="385"/>
      <c r="L1715" s="386"/>
    </row>
    <row r="1716" spans="2:12" ht="13.8">
      <c r="B1716" s="333"/>
      <c r="C1716" s="542"/>
      <c r="D1716" s="558"/>
      <c r="E1716" s="551"/>
      <c r="F1716" s="559"/>
      <c r="G1716" s="368"/>
      <c r="H1716" s="552"/>
      <c r="I1716" s="338"/>
      <c r="J1716" s="360"/>
      <c r="K1716" s="385"/>
      <c r="L1716" s="386"/>
    </row>
    <row r="1717" spans="2:12" ht="13.8">
      <c r="B1717" s="333"/>
      <c r="C1717" s="542"/>
      <c r="D1717" s="558"/>
      <c r="E1717" s="551"/>
      <c r="F1717" s="559"/>
      <c r="G1717" s="368"/>
      <c r="H1717" s="552"/>
      <c r="I1717" s="338"/>
      <c r="J1717" s="360"/>
      <c r="K1717" s="385"/>
      <c r="L1717" s="386"/>
    </row>
    <row r="1718" spans="2:12" ht="13.8">
      <c r="B1718" s="333"/>
      <c r="C1718" s="542"/>
      <c r="D1718" s="558"/>
      <c r="E1718" s="551"/>
      <c r="F1718" s="559"/>
      <c r="G1718" s="368"/>
      <c r="H1718" s="552"/>
      <c r="I1718" s="338"/>
      <c r="J1718" s="360"/>
      <c r="K1718" s="385"/>
      <c r="L1718" s="386"/>
    </row>
    <row r="1719" spans="2:12" ht="13.8">
      <c r="B1719" s="333"/>
      <c r="C1719" s="542"/>
      <c r="D1719" s="558"/>
      <c r="E1719" s="551"/>
      <c r="F1719" s="559"/>
      <c r="G1719" s="368"/>
      <c r="H1719" s="552"/>
      <c r="I1719" s="338"/>
      <c r="J1719" s="338"/>
      <c r="K1719" s="385"/>
      <c r="L1719" s="386"/>
    </row>
    <row r="1720" spans="2:12" ht="13.8">
      <c r="B1720" s="333"/>
      <c r="C1720" s="542"/>
      <c r="D1720" s="558"/>
      <c r="E1720" s="551"/>
      <c r="F1720" s="559"/>
      <c r="G1720" s="368"/>
      <c r="H1720" s="552"/>
      <c r="I1720" s="338"/>
      <c r="J1720" s="360"/>
      <c r="K1720" s="385"/>
      <c r="L1720" s="386"/>
    </row>
    <row r="1721" spans="2:12" ht="13.8">
      <c r="B1721" s="333"/>
      <c r="C1721" s="542"/>
      <c r="D1721" s="558"/>
      <c r="E1721" s="551"/>
      <c r="F1721" s="559"/>
      <c r="G1721" s="368"/>
      <c r="H1721" s="552"/>
      <c r="I1721" s="338"/>
      <c r="J1721" s="360"/>
      <c r="K1721" s="385"/>
      <c r="L1721" s="386"/>
    </row>
    <row r="1722" spans="2:12" ht="13.8">
      <c r="B1722" s="333"/>
      <c r="C1722" s="554"/>
      <c r="D1722" s="550"/>
      <c r="E1722" s="542"/>
      <c r="F1722" s="548"/>
      <c r="G1722" s="368"/>
      <c r="H1722" s="552"/>
      <c r="I1722" s="338"/>
      <c r="J1722" s="360"/>
      <c r="K1722" s="385"/>
      <c r="L1722" s="386"/>
    </row>
    <row r="1723" spans="2:12" ht="13.8">
      <c r="B1723" s="333"/>
      <c r="C1723" s="554"/>
      <c r="D1723" s="550"/>
      <c r="E1723" s="542"/>
      <c r="F1723" s="548"/>
      <c r="G1723" s="368"/>
      <c r="H1723" s="552"/>
      <c r="I1723" s="338"/>
      <c r="J1723" s="360"/>
      <c r="K1723" s="385"/>
      <c r="L1723" s="386"/>
    </row>
    <row r="1724" spans="2:12" ht="13.8">
      <c r="B1724" s="333"/>
      <c r="C1724" s="554"/>
      <c r="D1724" s="550"/>
      <c r="E1724" s="542"/>
      <c r="F1724" s="548"/>
      <c r="G1724" s="368"/>
      <c r="H1724" s="552"/>
      <c r="I1724" s="338"/>
      <c r="J1724" s="360"/>
      <c r="K1724" s="385"/>
      <c r="L1724" s="386"/>
    </row>
    <row r="1725" spans="2:12" ht="13.8">
      <c r="B1725" s="333"/>
      <c r="C1725" s="554"/>
      <c r="D1725" s="550"/>
      <c r="E1725" s="542"/>
      <c r="F1725" s="548"/>
      <c r="G1725" s="368"/>
      <c r="H1725" s="552"/>
      <c r="I1725" s="338"/>
      <c r="J1725" s="360"/>
      <c r="K1725" s="385"/>
      <c r="L1725" s="386"/>
    </row>
    <row r="1726" spans="2:12" ht="13.8">
      <c r="B1726" s="333"/>
      <c r="C1726" s="554"/>
      <c r="D1726" s="550"/>
      <c r="E1726" s="551"/>
      <c r="F1726" s="548"/>
      <c r="G1726" s="368"/>
      <c r="H1726" s="552"/>
      <c r="I1726" s="338"/>
      <c r="J1726" s="360"/>
      <c r="K1726" s="385"/>
      <c r="L1726" s="386"/>
    </row>
    <row r="1727" spans="2:12" ht="13.8">
      <c r="B1727" s="333"/>
      <c r="C1727" s="554"/>
      <c r="D1727" s="550"/>
      <c r="E1727" s="551"/>
      <c r="F1727" s="548"/>
      <c r="G1727" s="368"/>
      <c r="H1727" s="552"/>
      <c r="I1727" s="338"/>
      <c r="J1727" s="360"/>
      <c r="K1727" s="385"/>
      <c r="L1727" s="386"/>
    </row>
    <row r="1728" spans="2:12" ht="13.8">
      <c r="B1728" s="333"/>
      <c r="C1728" s="554"/>
      <c r="D1728" s="550"/>
      <c r="E1728" s="551"/>
      <c r="F1728" s="548"/>
      <c r="G1728" s="368"/>
      <c r="H1728" s="552"/>
      <c r="I1728" s="338"/>
      <c r="J1728" s="338"/>
      <c r="K1728" s="385"/>
      <c r="L1728" s="386"/>
    </row>
    <row r="1729" spans="2:12" ht="13.8">
      <c r="B1729" s="333"/>
      <c r="C1729" s="554"/>
      <c r="D1729" s="550"/>
      <c r="E1729" s="551"/>
      <c r="F1729" s="548"/>
      <c r="G1729" s="368"/>
      <c r="H1729" s="552"/>
      <c r="I1729" s="338"/>
      <c r="J1729" s="360"/>
      <c r="K1729" s="385"/>
      <c r="L1729" s="386"/>
    </row>
    <row r="1730" spans="2:12" ht="13.8">
      <c r="B1730" s="333"/>
      <c r="C1730" s="554"/>
      <c r="D1730" s="472"/>
      <c r="E1730" s="334"/>
      <c r="F1730" s="548"/>
      <c r="G1730" s="368"/>
      <c r="H1730" s="552"/>
      <c r="I1730" s="338"/>
      <c r="J1730" s="360"/>
      <c r="K1730" s="385"/>
      <c r="L1730" s="386"/>
    </row>
    <row r="1731" spans="2:12" ht="13.8">
      <c r="B1731" s="333"/>
      <c r="C1731" s="554"/>
      <c r="D1731" s="550"/>
      <c r="E1731" s="551"/>
      <c r="F1731" s="548"/>
      <c r="G1731" s="368"/>
      <c r="H1731" s="552"/>
      <c r="I1731" s="338"/>
      <c r="J1731" s="360"/>
      <c r="K1731" s="385"/>
      <c r="L1731" s="386"/>
    </row>
    <row r="1732" spans="2:12" ht="13.8">
      <c r="B1732" s="333"/>
      <c r="C1732" s="554"/>
      <c r="D1732" s="550"/>
      <c r="E1732" s="551"/>
      <c r="F1732" s="548"/>
      <c r="G1732" s="368"/>
      <c r="H1732" s="552"/>
      <c r="I1732" s="338"/>
      <c r="J1732" s="360"/>
      <c r="K1732" s="385"/>
      <c r="L1732" s="386"/>
    </row>
    <row r="1733" spans="2:12" ht="13.8">
      <c r="B1733" s="333"/>
      <c r="C1733" s="554"/>
      <c r="D1733" s="550"/>
      <c r="E1733" s="551"/>
      <c r="F1733" s="548"/>
      <c r="G1733" s="368"/>
      <c r="H1733" s="552"/>
      <c r="I1733" s="338"/>
      <c r="J1733" s="338"/>
      <c r="K1733" s="385"/>
      <c r="L1733" s="386"/>
    </row>
    <row r="1734" spans="2:12" ht="13.8">
      <c r="B1734" s="333"/>
      <c r="C1734" s="554"/>
      <c r="D1734" s="550"/>
      <c r="E1734" s="551"/>
      <c r="F1734" s="548"/>
      <c r="G1734" s="368"/>
      <c r="H1734" s="552"/>
      <c r="I1734" s="338"/>
      <c r="J1734" s="338"/>
      <c r="K1734" s="385"/>
      <c r="L1734" s="386"/>
    </row>
    <row r="1735" spans="2:12" ht="13.8">
      <c r="B1735" s="333"/>
      <c r="C1735" s="308"/>
      <c r="D1735" s="550"/>
      <c r="E1735" s="334"/>
      <c r="F1735" s="560"/>
      <c r="G1735" s="368"/>
      <c r="H1735" s="561"/>
      <c r="I1735" s="527"/>
      <c r="J1735" s="527"/>
      <c r="K1735" s="385"/>
      <c r="L1735" s="386"/>
    </row>
    <row r="1736" spans="2:12" ht="13.8">
      <c r="B1736" s="333"/>
      <c r="C1736" s="389"/>
      <c r="D1736" s="550"/>
      <c r="E1736" s="551"/>
      <c r="F1736" s="389"/>
      <c r="G1736" s="368"/>
      <c r="H1736" s="552"/>
      <c r="I1736" s="351"/>
      <c r="J1736" s="351"/>
      <c r="K1736" s="385"/>
      <c r="L1736" s="386"/>
    </row>
    <row r="1737" spans="2:12" ht="13.8">
      <c r="B1737" s="333"/>
      <c r="C1737" s="389"/>
      <c r="D1737" s="550"/>
      <c r="E1737" s="551"/>
      <c r="F1737" s="389"/>
      <c r="G1737" s="368"/>
      <c r="H1737" s="552"/>
      <c r="I1737" s="351"/>
      <c r="J1737" s="360"/>
      <c r="K1737" s="385"/>
      <c r="L1737" s="386"/>
    </row>
    <row r="1738" spans="2:12" ht="13.8">
      <c r="B1738" s="333"/>
      <c r="C1738" s="389"/>
      <c r="D1738" s="550"/>
      <c r="E1738" s="551"/>
      <c r="F1738" s="389"/>
      <c r="G1738" s="368"/>
      <c r="H1738" s="552"/>
      <c r="I1738" s="351"/>
      <c r="J1738" s="351"/>
      <c r="K1738" s="385"/>
      <c r="L1738" s="386"/>
    </row>
    <row r="1739" spans="2:12" ht="13.8">
      <c r="B1739" s="333"/>
      <c r="C1739" s="389"/>
      <c r="D1739" s="550"/>
      <c r="E1739" s="551"/>
      <c r="F1739" s="389"/>
      <c r="G1739" s="368"/>
      <c r="H1739" s="552"/>
      <c r="I1739" s="351"/>
      <c r="J1739" s="351"/>
      <c r="K1739" s="385"/>
      <c r="L1739" s="386"/>
    </row>
    <row r="1740" spans="2:12" ht="13.8">
      <c r="B1740" s="354"/>
      <c r="C1740" s="389"/>
      <c r="D1740" s="550"/>
      <c r="E1740" s="551"/>
      <c r="F1740" s="389"/>
      <c r="G1740" s="368"/>
      <c r="H1740" s="552"/>
      <c r="I1740" s="351"/>
      <c r="J1740" s="351"/>
      <c r="K1740" s="385"/>
      <c r="L1740" s="386"/>
    </row>
    <row r="1741" spans="2:12" ht="13.8">
      <c r="B1741" s="428"/>
      <c r="C1741" s="332"/>
      <c r="D1741" s="333"/>
      <c r="E1741" s="562"/>
      <c r="F1741" s="563"/>
      <c r="G1741" s="368"/>
      <c r="H1741" s="429"/>
      <c r="I1741" s="338"/>
      <c r="J1741" s="338"/>
      <c r="K1741" s="385"/>
      <c r="L1741" s="386"/>
    </row>
    <row r="1742" spans="2:12" ht="13.8">
      <c r="B1742" s="428"/>
      <c r="C1742" s="332"/>
      <c r="D1742" s="333"/>
      <c r="E1742" s="562"/>
      <c r="F1742" s="563"/>
      <c r="G1742" s="368"/>
      <c r="H1742" s="429"/>
      <c r="I1742" s="338"/>
      <c r="J1742" s="338"/>
      <c r="K1742" s="385"/>
      <c r="L1742" s="386"/>
    </row>
    <row r="1743" spans="2:12" ht="13.8">
      <c r="B1743" s="428"/>
      <c r="C1743" s="332"/>
      <c r="D1743" s="333"/>
      <c r="E1743" s="562"/>
      <c r="F1743" s="563"/>
      <c r="G1743" s="368"/>
      <c r="H1743" s="429"/>
      <c r="I1743" s="338"/>
      <c r="J1743" s="338"/>
      <c r="K1743" s="385"/>
      <c r="L1743" s="386"/>
    </row>
    <row r="1744" spans="2:12" ht="13.8">
      <c r="B1744" s="428"/>
      <c r="C1744" s="332"/>
      <c r="D1744" s="333"/>
      <c r="E1744" s="562"/>
      <c r="F1744" s="563"/>
      <c r="G1744" s="368"/>
      <c r="H1744" s="429"/>
      <c r="I1744" s="338"/>
      <c r="J1744" s="338"/>
      <c r="K1744" s="385"/>
      <c r="L1744" s="386"/>
    </row>
    <row r="1745" spans="2:12" ht="13.8">
      <c r="B1745" s="428"/>
      <c r="C1745" s="332"/>
      <c r="D1745" s="333"/>
      <c r="E1745" s="562"/>
      <c r="F1745" s="563"/>
      <c r="G1745" s="368"/>
      <c r="H1745" s="429"/>
      <c r="I1745" s="338"/>
      <c r="J1745" s="338"/>
      <c r="K1745" s="385"/>
      <c r="L1745" s="386"/>
    </row>
    <row r="1746" spans="2:12" ht="13.8">
      <c r="B1746" s="428"/>
      <c r="C1746" s="332"/>
      <c r="D1746" s="333"/>
      <c r="E1746" s="562"/>
      <c r="F1746" s="563"/>
      <c r="G1746" s="368"/>
      <c r="H1746" s="429"/>
      <c r="I1746" s="338"/>
      <c r="J1746" s="338"/>
      <c r="K1746" s="385"/>
      <c r="L1746" s="386"/>
    </row>
    <row r="1747" spans="2:12" ht="13.8">
      <c r="B1747" s="428"/>
      <c r="C1747" s="332"/>
      <c r="D1747" s="333"/>
      <c r="E1747" s="562"/>
      <c r="F1747" s="563"/>
      <c r="G1747" s="368"/>
      <c r="H1747" s="429"/>
      <c r="I1747" s="338"/>
      <c r="J1747" s="338"/>
      <c r="K1747" s="385"/>
      <c r="L1747" s="386"/>
    </row>
    <row r="1748" spans="2:12" ht="13.8">
      <c r="B1748" s="428"/>
      <c r="C1748" s="332"/>
      <c r="D1748" s="333"/>
      <c r="E1748" s="562"/>
      <c r="F1748" s="563"/>
      <c r="G1748" s="368"/>
      <c r="H1748" s="429"/>
      <c r="I1748" s="338"/>
      <c r="J1748" s="338"/>
      <c r="K1748" s="385"/>
      <c r="L1748" s="386"/>
    </row>
    <row r="1749" spans="2:12" ht="13.8">
      <c r="B1749" s="428"/>
      <c r="C1749" s="332"/>
      <c r="D1749" s="333"/>
      <c r="E1749" s="562"/>
      <c r="F1749" s="563"/>
      <c r="G1749" s="368"/>
      <c r="H1749" s="429"/>
      <c r="I1749" s="338"/>
      <c r="J1749" s="338"/>
      <c r="K1749" s="385"/>
      <c r="L1749" s="386"/>
    </row>
    <row r="1750" spans="2:12" ht="13.8">
      <c r="B1750" s="564"/>
      <c r="C1750" s="565"/>
      <c r="D1750" s="566"/>
      <c r="E1750" s="565"/>
      <c r="F1750" s="565"/>
      <c r="G1750" s="368"/>
      <c r="H1750" s="567"/>
      <c r="I1750" s="568"/>
      <c r="J1750" s="360"/>
      <c r="K1750" s="385"/>
      <c r="L1750" s="386"/>
    </row>
    <row r="1751" spans="2:12" ht="13.8">
      <c r="B1751" s="564"/>
      <c r="C1751" s="565"/>
      <c r="D1751" s="566"/>
      <c r="E1751" s="565"/>
      <c r="F1751" s="565"/>
      <c r="G1751" s="368"/>
      <c r="H1751" s="567"/>
      <c r="I1751" s="568"/>
      <c r="J1751" s="360"/>
      <c r="K1751" s="385"/>
      <c r="L1751" s="386"/>
    </row>
    <row r="1752" spans="2:12" ht="13.8">
      <c r="B1752" s="350"/>
      <c r="C1752" s="349"/>
      <c r="D1752" s="353"/>
      <c r="E1752" s="569"/>
      <c r="F1752" s="570"/>
      <c r="G1752" s="368"/>
      <c r="H1752" s="366"/>
      <c r="I1752" s="351"/>
      <c r="J1752" s="360"/>
      <c r="K1752" s="385"/>
      <c r="L1752" s="386"/>
    </row>
    <row r="1753" spans="2:12" ht="13.8">
      <c r="B1753" s="350"/>
      <c r="C1753" s="349"/>
      <c r="D1753" s="353"/>
      <c r="E1753" s="569"/>
      <c r="F1753" s="570"/>
      <c r="G1753" s="368"/>
      <c r="H1753" s="366"/>
      <c r="I1753" s="351"/>
      <c r="J1753" s="360"/>
      <c r="K1753" s="385"/>
      <c r="L1753" s="386"/>
    </row>
    <row r="1754" spans="2:12" ht="13.8">
      <c r="B1754" s="350"/>
      <c r="C1754" s="349"/>
      <c r="D1754" s="353"/>
      <c r="E1754" s="569"/>
      <c r="F1754" s="570"/>
      <c r="G1754" s="368"/>
      <c r="H1754" s="366"/>
      <c r="I1754" s="351"/>
      <c r="J1754" s="360"/>
      <c r="K1754" s="385"/>
      <c r="L1754" s="386"/>
    </row>
    <row r="1755" spans="2:12" ht="13.8">
      <c r="B1755" s="350"/>
      <c r="C1755" s="349"/>
      <c r="D1755" s="353"/>
      <c r="E1755" s="569"/>
      <c r="F1755" s="570"/>
      <c r="G1755" s="368"/>
      <c r="H1755" s="366"/>
      <c r="I1755" s="351"/>
      <c r="J1755" s="360"/>
      <c r="K1755" s="385"/>
      <c r="L1755" s="386"/>
    </row>
    <row r="1756" spans="2:12" ht="13.8">
      <c r="B1756" s="350"/>
      <c r="C1756" s="349"/>
      <c r="D1756" s="353"/>
      <c r="E1756" s="569"/>
      <c r="F1756" s="570"/>
      <c r="G1756" s="368"/>
      <c r="H1756" s="366"/>
      <c r="I1756" s="351"/>
      <c r="J1756" s="360"/>
      <c r="K1756" s="385"/>
      <c r="L1756" s="386"/>
    </row>
    <row r="1757" spans="2:12" ht="13.8">
      <c r="B1757" s="350"/>
      <c r="C1757" s="349"/>
      <c r="D1757" s="353"/>
      <c r="E1757" s="569"/>
      <c r="F1757" s="570"/>
      <c r="G1757" s="368"/>
      <c r="H1757" s="571"/>
      <c r="I1757" s="351"/>
      <c r="J1757" s="360"/>
      <c r="K1757" s="385"/>
      <c r="L1757" s="386"/>
    </row>
    <row r="1758" spans="2:12" ht="13.8">
      <c r="B1758" s="350"/>
      <c r="C1758" s="332"/>
      <c r="D1758" s="333"/>
      <c r="E1758" s="569"/>
      <c r="F1758" s="570"/>
      <c r="G1758" s="368"/>
      <c r="H1758" s="572"/>
      <c r="I1758" s="568"/>
      <c r="J1758" s="568"/>
      <c r="K1758" s="385"/>
      <c r="L1758" s="386"/>
    </row>
    <row r="1759" spans="2:12" ht="13.8">
      <c r="B1759" s="350"/>
      <c r="C1759" s="349"/>
      <c r="D1759" s="353"/>
      <c r="E1759" s="569"/>
      <c r="F1759" s="570"/>
      <c r="G1759" s="368"/>
      <c r="H1759" s="571"/>
      <c r="I1759" s="351"/>
      <c r="J1759" s="360"/>
      <c r="K1759" s="385"/>
      <c r="L1759" s="386"/>
    </row>
    <row r="1760" spans="2:12" ht="13.8">
      <c r="B1760" s="350"/>
      <c r="C1760" s="349"/>
      <c r="D1760" s="353"/>
      <c r="E1760" s="569"/>
      <c r="F1760" s="570"/>
      <c r="G1760" s="368"/>
      <c r="H1760" s="571"/>
      <c r="I1760" s="351"/>
      <c r="J1760" s="360"/>
      <c r="K1760" s="385"/>
      <c r="L1760" s="386"/>
    </row>
    <row r="1761" spans="2:12" ht="13.8">
      <c r="B1761" s="350"/>
      <c r="C1761" s="349"/>
      <c r="D1761" s="353"/>
      <c r="E1761" s="569"/>
      <c r="F1761" s="570"/>
      <c r="G1761" s="368"/>
      <c r="H1761" s="571"/>
      <c r="I1761" s="351"/>
      <c r="J1761" s="360"/>
      <c r="K1761" s="385"/>
      <c r="L1761" s="386"/>
    </row>
    <row r="1762" spans="2:12" ht="13.8">
      <c r="B1762" s="350"/>
      <c r="C1762" s="332"/>
      <c r="D1762" s="353"/>
      <c r="E1762" s="569"/>
      <c r="F1762" s="570"/>
      <c r="G1762" s="368"/>
      <c r="H1762" s="552"/>
      <c r="I1762" s="351"/>
      <c r="J1762" s="360"/>
      <c r="K1762" s="385"/>
      <c r="L1762" s="386"/>
    </row>
    <row r="1763" spans="2:12" ht="13.8">
      <c r="B1763" s="350"/>
      <c r="C1763" s="349"/>
      <c r="D1763" s="353"/>
      <c r="E1763" s="569"/>
      <c r="F1763" s="570"/>
      <c r="G1763" s="368"/>
      <c r="H1763" s="552"/>
      <c r="I1763" s="351"/>
      <c r="J1763" s="360"/>
      <c r="K1763" s="385"/>
      <c r="L1763" s="386"/>
    </row>
    <row r="1764" spans="2:12" ht="13.8">
      <c r="B1764" s="350"/>
      <c r="C1764" s="573"/>
      <c r="D1764" s="574"/>
      <c r="E1764" s="569"/>
      <c r="F1764" s="570"/>
      <c r="G1764" s="368"/>
      <c r="H1764" s="425"/>
      <c r="I1764" s="351"/>
      <c r="J1764" s="351"/>
      <c r="K1764" s="385"/>
      <c r="L1764" s="386"/>
    </row>
    <row r="1765" spans="2:12" ht="13.8">
      <c r="B1765" s="350"/>
      <c r="C1765" s="573"/>
      <c r="D1765" s="575"/>
      <c r="E1765" s="569"/>
      <c r="F1765" s="570"/>
      <c r="G1765" s="368"/>
      <c r="H1765" s="488"/>
      <c r="I1765" s="351"/>
      <c r="J1765" s="360"/>
      <c r="K1765" s="385"/>
      <c r="L1765" s="386"/>
    </row>
    <row r="1766" spans="2:12" ht="13.8">
      <c r="B1766" s="350"/>
      <c r="C1766" s="573"/>
      <c r="D1766" s="575"/>
      <c r="E1766" s="569"/>
      <c r="F1766" s="570"/>
      <c r="G1766" s="368"/>
      <c r="H1766" s="488"/>
      <c r="I1766" s="351"/>
      <c r="J1766" s="360"/>
      <c r="K1766" s="385"/>
      <c r="L1766" s="386"/>
    </row>
    <row r="1767" spans="2:12" ht="13.8">
      <c r="B1767" s="350"/>
      <c r="C1767" s="573"/>
      <c r="D1767" s="575"/>
      <c r="E1767" s="569"/>
      <c r="F1767" s="570"/>
      <c r="G1767" s="368"/>
      <c r="H1767" s="488"/>
      <c r="I1767" s="351"/>
      <c r="J1767" s="360"/>
      <c r="K1767" s="385"/>
      <c r="L1767" s="386"/>
    </row>
    <row r="1768" spans="2:12" ht="13.8">
      <c r="B1768" s="350"/>
      <c r="C1768" s="332"/>
      <c r="D1768" s="353"/>
      <c r="E1768" s="569"/>
      <c r="F1768" s="570"/>
      <c r="G1768" s="368"/>
      <c r="H1768" s="488"/>
      <c r="I1768" s="351"/>
      <c r="J1768" s="360"/>
      <c r="K1768" s="385"/>
      <c r="L1768" s="386"/>
    </row>
    <row r="1769" spans="2:12" ht="13.8">
      <c r="B1769" s="350"/>
      <c r="C1769" s="349"/>
      <c r="D1769" s="353"/>
      <c r="E1769" s="569"/>
      <c r="F1769" s="563"/>
      <c r="G1769" s="368"/>
      <c r="H1769" s="571"/>
      <c r="I1769" s="351"/>
      <c r="J1769" s="351"/>
      <c r="K1769" s="385"/>
      <c r="L1769" s="386"/>
    </row>
    <row r="1770" spans="2:12" ht="13.8">
      <c r="B1770" s="350"/>
      <c r="C1770" s="332"/>
      <c r="D1770" s="333"/>
      <c r="E1770" s="569"/>
      <c r="F1770" s="570"/>
      <c r="G1770" s="368"/>
      <c r="H1770" s="572"/>
      <c r="I1770" s="351"/>
      <c r="J1770" s="351"/>
      <c r="K1770" s="385"/>
      <c r="L1770" s="386"/>
    </row>
    <row r="1771" spans="2:12" ht="13.8">
      <c r="B1771" s="350"/>
      <c r="C1771" s="332"/>
      <c r="D1771" s="333"/>
      <c r="E1771" s="569"/>
      <c r="F1771" s="570"/>
      <c r="G1771" s="368"/>
      <c r="H1771" s="572"/>
      <c r="I1771" s="351"/>
      <c r="J1771" s="351"/>
      <c r="K1771" s="385"/>
      <c r="L1771" s="386"/>
    </row>
    <row r="1772" spans="2:12" ht="13.8">
      <c r="B1772" s="350"/>
      <c r="C1772" s="349"/>
      <c r="D1772" s="353"/>
      <c r="E1772" s="569"/>
      <c r="F1772" s="570"/>
      <c r="G1772" s="368"/>
      <c r="H1772" s="571"/>
      <c r="I1772" s="351"/>
      <c r="J1772" s="351"/>
      <c r="K1772" s="385"/>
      <c r="L1772" s="386"/>
    </row>
    <row r="1773" spans="2:12" ht="13.8">
      <c r="B1773" s="350"/>
      <c r="C1773" s="349"/>
      <c r="D1773" s="353"/>
      <c r="E1773" s="569"/>
      <c r="F1773" s="570"/>
      <c r="G1773" s="368"/>
      <c r="H1773" s="571"/>
      <c r="I1773" s="351"/>
      <c r="J1773" s="351"/>
      <c r="K1773" s="385"/>
      <c r="L1773" s="386"/>
    </row>
    <row r="1774" spans="2:12" ht="13.8">
      <c r="B1774" s="350"/>
      <c r="C1774" s="349"/>
      <c r="D1774" s="353"/>
      <c r="E1774" s="569"/>
      <c r="F1774" s="570"/>
      <c r="G1774" s="368"/>
      <c r="H1774" s="571"/>
      <c r="I1774" s="351"/>
      <c r="J1774" s="351"/>
      <c r="K1774" s="385"/>
      <c r="L1774" s="386"/>
    </row>
    <row r="1775" spans="2:12" ht="13.8">
      <c r="B1775" s="564"/>
      <c r="C1775" s="565"/>
      <c r="D1775" s="566"/>
      <c r="E1775" s="565"/>
      <c r="F1775" s="565"/>
      <c r="G1775" s="368"/>
      <c r="H1775" s="567"/>
      <c r="I1775" s="351"/>
      <c r="J1775" s="360"/>
      <c r="K1775" s="385"/>
      <c r="L1775" s="386"/>
    </row>
    <row r="1776" spans="2:12" ht="13.8">
      <c r="B1776" s="350"/>
      <c r="C1776" s="573"/>
      <c r="D1776" s="575"/>
      <c r="E1776" s="569"/>
      <c r="F1776" s="570"/>
      <c r="G1776" s="368"/>
      <c r="H1776" s="488"/>
      <c r="I1776" s="351"/>
      <c r="J1776" s="360"/>
      <c r="K1776" s="385"/>
      <c r="L1776" s="386"/>
    </row>
    <row r="1777" spans="2:12" ht="13.8">
      <c r="B1777" s="350"/>
      <c r="C1777" s="573"/>
      <c r="D1777" s="575"/>
      <c r="E1777" s="569"/>
      <c r="F1777" s="570"/>
      <c r="G1777" s="368"/>
      <c r="H1777" s="488"/>
      <c r="I1777" s="351"/>
      <c r="J1777" s="360"/>
      <c r="K1777" s="385"/>
      <c r="L1777" s="386"/>
    </row>
    <row r="1778" spans="2:12" ht="13.8">
      <c r="B1778" s="350"/>
      <c r="C1778" s="573"/>
      <c r="D1778" s="575"/>
      <c r="E1778" s="569"/>
      <c r="F1778" s="570"/>
      <c r="G1778" s="368"/>
      <c r="H1778" s="488"/>
      <c r="I1778" s="351"/>
      <c r="J1778" s="360"/>
      <c r="K1778" s="385"/>
      <c r="L1778" s="386"/>
    </row>
    <row r="1779" spans="2:12" ht="13.8">
      <c r="B1779" s="350"/>
      <c r="C1779" s="349"/>
      <c r="D1779" s="353"/>
      <c r="E1779" s="569"/>
      <c r="F1779" s="570"/>
      <c r="G1779" s="368"/>
      <c r="H1779" s="571"/>
      <c r="I1779" s="568"/>
      <c r="J1779" s="360"/>
      <c r="K1779" s="385"/>
      <c r="L1779" s="386"/>
    </row>
    <row r="1780" spans="2:12" ht="13.8">
      <c r="B1780" s="350"/>
      <c r="C1780" s="573"/>
      <c r="D1780" s="575"/>
      <c r="E1780" s="569"/>
      <c r="F1780" s="570"/>
      <c r="G1780" s="368"/>
      <c r="H1780" s="488"/>
      <c r="I1780" s="351"/>
      <c r="J1780" s="360"/>
      <c r="K1780" s="385"/>
      <c r="L1780" s="386"/>
    </row>
    <row r="1781" spans="2:12" ht="13.8">
      <c r="B1781" s="350"/>
      <c r="C1781" s="573"/>
      <c r="D1781" s="575"/>
      <c r="E1781" s="569"/>
      <c r="F1781" s="570"/>
      <c r="G1781" s="368"/>
      <c r="H1781" s="488"/>
      <c r="I1781" s="351"/>
      <c r="J1781" s="360"/>
      <c r="K1781" s="385"/>
      <c r="L1781" s="386"/>
    </row>
    <row r="1782" spans="2:12" ht="13.8">
      <c r="B1782" s="350"/>
      <c r="C1782" s="573"/>
      <c r="D1782" s="575"/>
      <c r="E1782" s="569"/>
      <c r="F1782" s="570"/>
      <c r="G1782" s="368"/>
      <c r="H1782" s="488"/>
      <c r="I1782" s="351"/>
      <c r="J1782" s="360"/>
      <c r="K1782" s="385"/>
      <c r="L1782" s="386"/>
    </row>
    <row r="1783" spans="2:12" ht="13.8">
      <c r="B1783" s="350"/>
      <c r="C1783" s="349"/>
      <c r="D1783" s="353"/>
      <c r="E1783" s="569"/>
      <c r="F1783" s="570"/>
      <c r="G1783" s="368"/>
      <c r="H1783" s="571"/>
      <c r="I1783" s="568"/>
      <c r="J1783" s="360"/>
      <c r="K1783" s="385"/>
      <c r="L1783" s="386"/>
    </row>
    <row r="1784" spans="2:12" ht="13.8">
      <c r="B1784" s="350"/>
      <c r="C1784" s="349"/>
      <c r="D1784" s="353"/>
      <c r="E1784" s="569"/>
      <c r="F1784" s="570"/>
      <c r="G1784" s="368"/>
      <c r="H1784" s="571"/>
      <c r="I1784" s="568"/>
      <c r="J1784" s="360"/>
      <c r="K1784" s="385"/>
      <c r="L1784" s="386"/>
    </row>
    <row r="1785" spans="2:12" ht="13.8">
      <c r="B1785" s="350"/>
      <c r="C1785" s="573"/>
      <c r="D1785" s="575"/>
      <c r="E1785" s="569"/>
      <c r="F1785" s="570"/>
      <c r="G1785" s="368"/>
      <c r="H1785" s="488"/>
      <c r="I1785" s="351"/>
      <c r="J1785" s="360"/>
      <c r="K1785" s="385"/>
      <c r="L1785" s="386"/>
    </row>
    <row r="1786" spans="2:12" ht="13.8">
      <c r="B1786" s="350"/>
      <c r="C1786" s="349"/>
      <c r="D1786" s="353"/>
      <c r="E1786" s="569"/>
      <c r="F1786" s="570"/>
      <c r="G1786" s="368"/>
      <c r="H1786" s="571"/>
      <c r="I1786" s="568"/>
      <c r="J1786" s="360"/>
      <c r="K1786" s="385"/>
      <c r="L1786" s="386"/>
    </row>
    <row r="1787" spans="2:12" ht="13.8">
      <c r="B1787" s="350"/>
      <c r="C1787" s="349"/>
      <c r="D1787" s="353"/>
      <c r="E1787" s="569"/>
      <c r="F1787" s="570"/>
      <c r="G1787" s="368"/>
      <c r="H1787" s="571"/>
      <c r="I1787" s="568"/>
      <c r="J1787" s="360"/>
      <c r="K1787" s="385"/>
      <c r="L1787" s="386"/>
    </row>
    <row r="1788" spans="2:12" ht="13.8">
      <c r="B1788" s="350"/>
      <c r="C1788" s="349"/>
      <c r="D1788" s="353"/>
      <c r="E1788" s="569"/>
      <c r="F1788" s="570"/>
      <c r="G1788" s="368"/>
      <c r="H1788" s="571"/>
      <c r="I1788" s="568"/>
      <c r="J1788" s="360"/>
      <c r="K1788" s="385"/>
      <c r="L1788" s="386"/>
    </row>
    <row r="1789" spans="2:12" ht="13.8">
      <c r="B1789" s="350"/>
      <c r="C1789" s="573"/>
      <c r="D1789" s="575"/>
      <c r="E1789" s="569"/>
      <c r="F1789" s="570"/>
      <c r="G1789" s="368"/>
      <c r="H1789" s="488"/>
      <c r="I1789" s="351"/>
      <c r="J1789" s="360"/>
      <c r="K1789" s="385"/>
      <c r="L1789" s="386"/>
    </row>
    <row r="1790" spans="2:12" ht="13.8">
      <c r="B1790" s="350"/>
      <c r="C1790" s="349"/>
      <c r="D1790" s="353"/>
      <c r="E1790" s="569"/>
      <c r="F1790" s="570"/>
      <c r="G1790" s="368"/>
      <c r="H1790" s="571"/>
      <c r="I1790" s="568"/>
      <c r="J1790" s="360"/>
      <c r="K1790" s="385"/>
      <c r="L1790" s="386"/>
    </row>
    <row r="1791" spans="2:12" ht="13.8">
      <c r="B1791" s="350"/>
      <c r="C1791" s="349"/>
      <c r="D1791" s="353"/>
      <c r="E1791" s="569"/>
      <c r="F1791" s="570"/>
      <c r="G1791" s="368"/>
      <c r="H1791" s="571"/>
      <c r="I1791" s="568"/>
      <c r="J1791" s="360"/>
      <c r="K1791" s="385"/>
      <c r="L1791" s="386"/>
    </row>
    <row r="1792" spans="2:12" ht="13.8">
      <c r="B1792" s="350"/>
      <c r="C1792" s="349"/>
      <c r="D1792" s="353"/>
      <c r="E1792" s="569"/>
      <c r="F1792" s="570"/>
      <c r="G1792" s="368"/>
      <c r="H1792" s="571"/>
      <c r="I1792" s="351"/>
      <c r="J1792" s="360"/>
      <c r="K1792" s="385"/>
      <c r="L1792" s="386"/>
    </row>
    <row r="1793" spans="2:12" ht="13.8">
      <c r="B1793" s="350"/>
      <c r="C1793" s="349"/>
      <c r="D1793" s="353"/>
      <c r="E1793" s="569"/>
      <c r="F1793" s="570"/>
      <c r="G1793" s="368"/>
      <c r="H1793" s="571"/>
      <c r="I1793" s="351"/>
      <c r="J1793" s="360"/>
      <c r="K1793" s="385"/>
      <c r="L1793" s="386"/>
    </row>
    <row r="1794" spans="2:12" ht="13.8">
      <c r="B1794" s="350"/>
      <c r="C1794" s="349"/>
      <c r="D1794" s="353"/>
      <c r="E1794" s="569"/>
      <c r="F1794" s="570"/>
      <c r="G1794" s="368"/>
      <c r="H1794" s="571"/>
      <c r="I1794" s="568"/>
      <c r="J1794" s="360"/>
      <c r="K1794" s="385"/>
      <c r="L1794" s="386"/>
    </row>
    <row r="1795" spans="2:12" ht="13.8">
      <c r="B1795" s="350"/>
      <c r="C1795" s="349"/>
      <c r="D1795" s="353"/>
      <c r="E1795" s="569"/>
      <c r="F1795" s="570"/>
      <c r="G1795" s="368"/>
      <c r="H1795" s="571"/>
      <c r="I1795" s="568"/>
      <c r="J1795" s="360"/>
      <c r="K1795" s="385"/>
      <c r="L1795" s="386"/>
    </row>
    <row r="1796" spans="2:12" ht="13.8">
      <c r="B1796" s="350"/>
      <c r="C1796" s="349"/>
      <c r="D1796" s="353"/>
      <c r="E1796" s="569"/>
      <c r="F1796" s="570"/>
      <c r="G1796" s="368"/>
      <c r="H1796" s="571"/>
      <c r="I1796" s="568"/>
      <c r="J1796" s="360"/>
      <c r="K1796" s="385"/>
      <c r="L1796" s="386"/>
    </row>
    <row r="1797" spans="2:12" ht="13.8">
      <c r="B1797" s="350"/>
      <c r="C1797" s="349"/>
      <c r="D1797" s="353"/>
      <c r="E1797" s="569"/>
      <c r="F1797" s="570"/>
      <c r="G1797" s="368"/>
      <c r="H1797" s="571"/>
      <c r="I1797" s="426"/>
      <c r="J1797" s="426"/>
      <c r="K1797" s="385"/>
      <c r="L1797" s="386"/>
    </row>
    <row r="1798" spans="2:12" ht="13.8">
      <c r="B1798" s="350"/>
      <c r="C1798" s="349"/>
      <c r="D1798" s="353"/>
      <c r="E1798" s="569"/>
      <c r="F1798" s="570"/>
      <c r="G1798" s="368"/>
      <c r="H1798" s="571"/>
      <c r="I1798" s="426"/>
      <c r="J1798" s="426"/>
      <c r="K1798" s="385"/>
      <c r="L1798" s="386"/>
    </row>
    <row r="1799" spans="2:12" ht="13.8">
      <c r="B1799" s="350"/>
      <c r="C1799" s="349"/>
      <c r="D1799" s="353"/>
      <c r="E1799" s="569"/>
      <c r="F1799" s="570"/>
      <c r="G1799" s="368"/>
      <c r="H1799" s="552"/>
      <c r="I1799" s="351"/>
      <c r="J1799" s="360"/>
      <c r="K1799" s="385"/>
      <c r="L1799" s="386"/>
    </row>
    <row r="1800" spans="2:12" ht="13.8">
      <c r="B1800" s="350"/>
      <c r="C1800" s="364"/>
      <c r="D1800" s="365"/>
      <c r="E1800" s="569"/>
      <c r="F1800" s="358"/>
      <c r="G1800" s="368"/>
      <c r="H1800" s="552"/>
      <c r="I1800" s="360"/>
      <c r="J1800" s="360"/>
      <c r="K1800" s="385"/>
      <c r="L1800" s="386"/>
    </row>
    <row r="1801" spans="2:12" ht="13.8">
      <c r="B1801" s="350"/>
      <c r="C1801" s="364"/>
      <c r="D1801" s="365"/>
      <c r="E1801" s="569"/>
      <c r="F1801" s="358"/>
      <c r="G1801" s="368"/>
      <c r="H1801" s="552"/>
      <c r="I1801" s="360"/>
      <c r="J1801" s="360"/>
      <c r="K1801" s="385"/>
      <c r="L1801" s="386"/>
    </row>
    <row r="1802" spans="2:12" ht="13.8">
      <c r="B1802" s="350"/>
      <c r="C1802" s="364"/>
      <c r="D1802" s="365"/>
      <c r="E1802" s="569"/>
      <c r="F1802" s="358"/>
      <c r="G1802" s="368"/>
      <c r="H1802" s="552"/>
      <c r="I1802" s="360"/>
      <c r="J1802" s="360"/>
      <c r="K1802" s="385"/>
      <c r="L1802" s="386"/>
    </row>
    <row r="1803" spans="2:12" ht="13.8">
      <c r="B1803" s="350"/>
      <c r="C1803" s="364"/>
      <c r="D1803" s="365"/>
      <c r="E1803" s="569"/>
      <c r="F1803" s="358"/>
      <c r="G1803" s="368"/>
      <c r="H1803" s="552"/>
      <c r="I1803" s="360"/>
      <c r="J1803" s="360"/>
      <c r="K1803" s="385"/>
      <c r="L1803" s="386"/>
    </row>
    <row r="1804" spans="2:12" ht="13.8">
      <c r="B1804" s="350"/>
      <c r="C1804" s="364"/>
      <c r="D1804" s="363"/>
      <c r="E1804" s="569"/>
      <c r="F1804" s="358"/>
      <c r="G1804" s="368"/>
      <c r="H1804" s="552"/>
      <c r="I1804" s="360"/>
      <c r="J1804" s="360"/>
      <c r="K1804" s="385"/>
      <c r="L1804" s="386"/>
    </row>
    <row r="1805" spans="2:12" ht="13.8">
      <c r="B1805" s="350"/>
      <c r="C1805" s="332"/>
      <c r="D1805" s="333"/>
      <c r="E1805" s="569"/>
      <c r="F1805" s="570"/>
      <c r="G1805" s="368"/>
      <c r="H1805" s="572"/>
      <c r="I1805" s="568"/>
      <c r="J1805" s="568"/>
      <c r="K1805" s="385"/>
      <c r="L1805" s="386"/>
    </row>
    <row r="1806" spans="2:12" ht="13.8">
      <c r="B1806" s="350"/>
      <c r="C1806" s="573"/>
      <c r="D1806" s="575"/>
      <c r="E1806" s="569"/>
      <c r="F1806" s="570"/>
      <c r="G1806" s="368"/>
      <c r="H1806" s="488"/>
      <c r="I1806" s="351"/>
      <c r="J1806" s="360"/>
      <c r="K1806" s="385"/>
      <c r="L1806" s="386"/>
    </row>
    <row r="1807" spans="2:12" ht="13.8">
      <c r="B1807" s="350"/>
      <c r="C1807" s="349"/>
      <c r="D1807" s="353"/>
      <c r="E1807" s="569"/>
      <c r="F1807" s="570"/>
      <c r="G1807" s="368"/>
      <c r="H1807" s="571"/>
      <c r="I1807" s="351"/>
      <c r="J1807" s="351"/>
      <c r="K1807" s="385"/>
      <c r="L1807" s="386"/>
    </row>
    <row r="1808" spans="2:12" ht="13.8">
      <c r="B1808" s="350"/>
      <c r="C1808" s="349"/>
      <c r="D1808" s="353"/>
      <c r="E1808" s="569"/>
      <c r="F1808" s="570"/>
      <c r="G1808" s="368"/>
      <c r="H1808" s="571"/>
      <c r="I1808" s="351"/>
      <c r="J1808" s="351"/>
      <c r="K1808" s="385"/>
      <c r="L1808" s="386"/>
    </row>
    <row r="1809" spans="2:12" ht="13.8">
      <c r="B1809" s="350"/>
      <c r="C1809" s="349"/>
      <c r="D1809" s="353"/>
      <c r="E1809" s="569"/>
      <c r="F1809" s="570"/>
      <c r="G1809" s="368"/>
      <c r="H1809" s="571"/>
      <c r="I1809" s="351"/>
      <c r="J1809" s="351"/>
      <c r="K1809" s="385"/>
      <c r="L1809" s="386"/>
    </row>
    <row r="1810" spans="2:12" ht="13.8">
      <c r="B1810" s="350"/>
      <c r="C1810" s="349"/>
      <c r="D1810" s="353"/>
      <c r="E1810" s="569"/>
      <c r="F1810" s="570"/>
      <c r="G1810" s="368"/>
      <c r="H1810" s="571"/>
      <c r="I1810" s="351"/>
      <c r="J1810" s="351"/>
      <c r="K1810" s="385"/>
      <c r="L1810" s="386"/>
    </row>
    <row r="1811" spans="2:12" ht="13.8">
      <c r="B1811" s="350"/>
      <c r="C1811" s="349"/>
      <c r="D1811" s="353"/>
      <c r="E1811" s="569"/>
      <c r="F1811" s="570"/>
      <c r="G1811" s="368"/>
      <c r="H1811" s="571"/>
      <c r="I1811" s="351"/>
      <c r="J1811" s="351"/>
      <c r="K1811" s="385"/>
      <c r="L1811" s="386"/>
    </row>
    <row r="1812" spans="2:12" ht="13.8">
      <c r="B1812" s="350"/>
      <c r="C1812" s="349"/>
      <c r="D1812" s="353"/>
      <c r="E1812" s="569"/>
      <c r="F1812" s="570"/>
      <c r="G1812" s="368"/>
      <c r="H1812" s="571"/>
      <c r="I1812" s="351"/>
      <c r="J1812" s="351"/>
      <c r="K1812" s="385"/>
      <c r="L1812" s="386"/>
    </row>
    <row r="1813" spans="2:12" ht="13.8">
      <c r="B1813" s="564"/>
      <c r="C1813" s="565"/>
      <c r="D1813" s="566"/>
      <c r="E1813" s="565"/>
      <c r="F1813" s="565"/>
      <c r="G1813" s="368"/>
      <c r="H1813" s="567"/>
      <c r="I1813" s="351"/>
      <c r="J1813" s="360"/>
      <c r="K1813" s="385"/>
      <c r="L1813" s="386"/>
    </row>
    <row r="1814" spans="2:12" ht="13.8">
      <c r="B1814" s="350"/>
      <c r="C1814" s="349"/>
      <c r="D1814" s="353"/>
      <c r="E1814" s="569"/>
      <c r="F1814" s="570"/>
      <c r="G1814" s="368"/>
      <c r="H1814" s="571"/>
      <c r="I1814" s="351"/>
      <c r="J1814" s="360"/>
      <c r="K1814" s="385"/>
      <c r="L1814" s="386"/>
    </row>
    <row r="1815" spans="2:12" ht="13.8">
      <c r="B1815" s="350"/>
      <c r="C1815" s="349"/>
      <c r="D1815" s="353"/>
      <c r="E1815" s="569"/>
      <c r="F1815" s="570"/>
      <c r="G1815" s="368"/>
      <c r="H1815" s="571"/>
      <c r="I1815" s="351"/>
      <c r="J1815" s="360"/>
      <c r="K1815" s="385"/>
      <c r="L1815" s="386"/>
    </row>
    <row r="1816" spans="2:12" ht="13.8">
      <c r="B1816" s="350"/>
      <c r="C1816" s="554"/>
      <c r="D1816" s="575"/>
      <c r="E1816" s="576"/>
      <c r="F1816" s="570"/>
      <c r="G1816" s="368"/>
      <c r="H1816" s="571"/>
      <c r="I1816" s="351"/>
      <c r="J1816" s="360"/>
      <c r="K1816" s="385"/>
      <c r="L1816" s="386"/>
    </row>
    <row r="1817" spans="2:12" ht="13.8">
      <c r="B1817" s="350"/>
      <c r="C1817" s="573"/>
      <c r="D1817" s="575"/>
      <c r="E1817" s="569"/>
      <c r="F1817" s="570"/>
      <c r="G1817" s="368"/>
      <c r="H1817" s="488"/>
      <c r="I1817" s="351"/>
      <c r="J1817" s="360"/>
      <c r="K1817" s="385"/>
      <c r="L1817" s="386"/>
    </row>
    <row r="1818" spans="2:12" ht="13.8">
      <c r="B1818" s="350"/>
      <c r="C1818" s="573"/>
      <c r="D1818" s="575"/>
      <c r="E1818" s="576"/>
      <c r="F1818" s="570"/>
      <c r="G1818" s="368"/>
      <c r="H1818" s="571"/>
      <c r="I1818" s="351"/>
      <c r="J1818" s="360"/>
      <c r="K1818" s="385"/>
      <c r="L1818" s="386"/>
    </row>
    <row r="1819" spans="2:12" ht="13.8">
      <c r="B1819" s="350"/>
      <c r="C1819" s="573"/>
      <c r="D1819" s="575"/>
      <c r="E1819" s="576"/>
      <c r="F1819" s="570"/>
      <c r="G1819" s="368"/>
      <c r="H1819" s="571"/>
      <c r="I1819" s="351"/>
      <c r="J1819" s="360"/>
      <c r="K1819" s="385"/>
      <c r="L1819" s="386"/>
    </row>
    <row r="1820" spans="2:12" ht="13.8">
      <c r="B1820" s="350"/>
      <c r="C1820" s="573"/>
      <c r="D1820" s="575"/>
      <c r="E1820" s="576"/>
      <c r="F1820" s="570"/>
      <c r="G1820" s="368"/>
      <c r="H1820" s="571"/>
      <c r="I1820" s="351"/>
      <c r="J1820" s="360"/>
      <c r="K1820" s="385"/>
      <c r="L1820" s="386"/>
    </row>
    <row r="1821" spans="2:12" ht="13.8">
      <c r="B1821" s="350"/>
      <c r="C1821" s="349"/>
      <c r="D1821" s="353"/>
      <c r="E1821" s="569"/>
      <c r="F1821" s="570"/>
      <c r="G1821" s="368"/>
      <c r="H1821" s="571"/>
      <c r="I1821" s="351"/>
      <c r="J1821" s="360"/>
      <c r="K1821" s="385"/>
      <c r="L1821" s="386"/>
    </row>
    <row r="1822" spans="2:12" ht="13.8">
      <c r="B1822" s="350"/>
      <c r="C1822" s="349"/>
      <c r="D1822" s="353"/>
      <c r="E1822" s="569"/>
      <c r="F1822" s="570"/>
      <c r="G1822" s="368"/>
      <c r="H1822" s="571"/>
      <c r="I1822" s="351"/>
      <c r="J1822" s="360"/>
      <c r="K1822" s="385"/>
      <c r="L1822" s="386"/>
    </row>
    <row r="1823" spans="2:12" ht="13.8">
      <c r="B1823" s="350"/>
      <c r="C1823" s="554"/>
      <c r="D1823" s="575"/>
      <c r="E1823" s="576"/>
      <c r="F1823" s="570"/>
      <c r="G1823" s="368"/>
      <c r="H1823" s="571"/>
      <c r="I1823" s="351"/>
      <c r="J1823" s="360"/>
      <c r="K1823" s="385"/>
      <c r="L1823" s="386"/>
    </row>
    <row r="1824" spans="2:12" ht="13.8">
      <c r="B1824" s="350"/>
      <c r="C1824" s="554"/>
      <c r="D1824" s="575"/>
      <c r="E1824" s="576"/>
      <c r="F1824" s="570"/>
      <c r="G1824" s="368"/>
      <c r="H1824" s="571"/>
      <c r="I1824" s="351"/>
      <c r="J1824" s="360"/>
      <c r="K1824" s="385"/>
      <c r="L1824" s="386"/>
    </row>
    <row r="1825" spans="2:12" ht="13.8">
      <c r="B1825" s="350"/>
      <c r="C1825" s="554"/>
      <c r="D1825" s="575"/>
      <c r="E1825" s="576"/>
      <c r="F1825" s="570"/>
      <c r="G1825" s="368"/>
      <c r="H1825" s="571"/>
      <c r="I1825" s="351"/>
      <c r="J1825" s="360"/>
      <c r="K1825" s="385"/>
      <c r="L1825" s="386"/>
    </row>
    <row r="1826" spans="2:12" ht="13.8">
      <c r="B1826" s="350"/>
      <c r="C1826" s="554"/>
      <c r="D1826" s="575"/>
      <c r="E1826" s="576"/>
      <c r="F1826" s="570"/>
      <c r="G1826" s="368"/>
      <c r="H1826" s="571"/>
      <c r="I1826" s="351"/>
      <c r="J1826" s="360"/>
      <c r="K1826" s="385"/>
      <c r="L1826" s="386"/>
    </row>
    <row r="1827" spans="2:12" ht="13.8">
      <c r="B1827" s="350"/>
      <c r="C1827" s="349"/>
      <c r="D1827" s="353"/>
      <c r="E1827" s="569"/>
      <c r="F1827" s="570"/>
      <c r="G1827" s="368"/>
      <c r="H1827" s="571"/>
      <c r="I1827" s="426"/>
      <c r="J1827" s="360"/>
      <c r="K1827" s="385"/>
      <c r="L1827" s="386"/>
    </row>
    <row r="1828" spans="2:12" ht="13.8">
      <c r="B1828" s="350"/>
      <c r="C1828" s="349"/>
      <c r="D1828" s="353"/>
      <c r="E1828" s="569"/>
      <c r="F1828" s="570"/>
      <c r="G1828" s="368"/>
      <c r="H1828" s="571"/>
      <c r="I1828" s="426"/>
      <c r="J1828" s="360"/>
      <c r="K1828" s="385"/>
      <c r="L1828" s="386"/>
    </row>
    <row r="1829" spans="2:12" ht="13.8">
      <c r="B1829" s="350"/>
      <c r="C1829" s="349"/>
      <c r="D1829" s="353"/>
      <c r="E1829" s="569"/>
      <c r="F1829" s="570"/>
      <c r="G1829" s="368"/>
      <c r="H1829" s="571"/>
      <c r="I1829" s="426"/>
      <c r="J1829" s="360"/>
      <c r="K1829" s="385"/>
      <c r="L1829" s="386"/>
    </row>
    <row r="1830" spans="2:12" ht="13.8">
      <c r="B1830" s="350"/>
      <c r="C1830" s="349"/>
      <c r="D1830" s="353"/>
      <c r="E1830" s="569"/>
      <c r="F1830" s="570"/>
      <c r="G1830" s="368"/>
      <c r="H1830" s="571"/>
      <c r="I1830" s="426"/>
      <c r="J1830" s="426"/>
      <c r="K1830" s="385"/>
      <c r="L1830" s="386"/>
    </row>
    <row r="1831" spans="2:12" ht="13.8">
      <c r="B1831" s="350"/>
      <c r="C1831" s="349"/>
      <c r="D1831" s="353"/>
      <c r="E1831" s="569"/>
      <c r="F1831" s="570"/>
      <c r="G1831" s="368"/>
      <c r="H1831" s="571"/>
      <c r="I1831" s="426"/>
      <c r="J1831" s="426"/>
      <c r="K1831" s="385"/>
      <c r="L1831" s="386"/>
    </row>
    <row r="1832" spans="2:12" ht="13.8">
      <c r="B1832" s="350"/>
      <c r="C1832" s="349"/>
      <c r="D1832" s="353"/>
      <c r="E1832" s="569"/>
      <c r="F1832" s="570"/>
      <c r="G1832" s="368"/>
      <c r="H1832" s="571"/>
      <c r="I1832" s="426"/>
      <c r="J1832" s="360"/>
      <c r="K1832" s="385"/>
      <c r="L1832" s="386"/>
    </row>
    <row r="1833" spans="2:12" ht="13.8">
      <c r="B1833" s="350"/>
      <c r="C1833" s="349"/>
      <c r="D1833" s="353"/>
      <c r="E1833" s="569"/>
      <c r="F1833" s="570"/>
      <c r="G1833" s="368"/>
      <c r="H1833" s="571"/>
      <c r="I1833" s="479"/>
      <c r="J1833" s="360"/>
      <c r="K1833" s="385"/>
      <c r="L1833" s="386"/>
    </row>
    <row r="1834" spans="2:12" ht="13.8">
      <c r="B1834" s="350"/>
      <c r="C1834" s="349"/>
      <c r="D1834" s="353"/>
      <c r="E1834" s="569"/>
      <c r="F1834" s="570"/>
      <c r="G1834" s="368"/>
      <c r="H1834" s="571"/>
      <c r="I1834" s="479"/>
      <c r="J1834" s="479"/>
      <c r="K1834" s="385"/>
      <c r="L1834" s="386"/>
    </row>
    <row r="1835" spans="2:12" ht="13.8">
      <c r="B1835" s="350"/>
      <c r="C1835" s="349"/>
      <c r="D1835" s="353"/>
      <c r="E1835" s="569"/>
      <c r="F1835" s="570"/>
      <c r="G1835" s="368"/>
      <c r="H1835" s="571"/>
      <c r="I1835" s="479"/>
      <c r="J1835" s="360"/>
      <c r="K1835" s="385"/>
      <c r="L1835" s="386"/>
    </row>
    <row r="1836" spans="2:12" ht="13.8">
      <c r="B1836" s="350"/>
      <c r="C1836" s="349"/>
      <c r="D1836" s="353"/>
      <c r="E1836" s="569"/>
      <c r="F1836" s="570"/>
      <c r="G1836" s="368"/>
      <c r="H1836" s="571"/>
      <c r="I1836" s="479"/>
      <c r="J1836" s="479"/>
      <c r="K1836" s="385"/>
      <c r="L1836" s="386"/>
    </row>
    <row r="1837" spans="2:12" ht="13.8">
      <c r="B1837" s="350"/>
      <c r="C1837" s="349"/>
      <c r="D1837" s="353"/>
      <c r="E1837" s="569"/>
      <c r="F1837" s="570"/>
      <c r="G1837" s="368"/>
      <c r="H1837" s="571"/>
      <c r="I1837" s="568"/>
      <c r="J1837" s="568"/>
      <c r="K1837" s="385"/>
      <c r="L1837" s="386"/>
    </row>
    <row r="1838" spans="2:12" ht="13.8">
      <c r="B1838" s="350"/>
      <c r="C1838" s="349"/>
      <c r="D1838" s="353"/>
      <c r="E1838" s="569"/>
      <c r="F1838" s="570"/>
      <c r="G1838" s="368"/>
      <c r="H1838" s="571"/>
      <c r="I1838" s="351"/>
      <c r="J1838" s="351"/>
      <c r="K1838" s="385"/>
      <c r="L1838" s="386"/>
    </row>
    <row r="1839" spans="2:12" ht="13.8">
      <c r="B1839" s="350"/>
      <c r="C1839" s="349"/>
      <c r="D1839" s="353"/>
      <c r="E1839" s="569"/>
      <c r="F1839" s="570"/>
      <c r="G1839" s="368"/>
      <c r="H1839" s="571"/>
      <c r="I1839" s="426"/>
      <c r="J1839" s="426"/>
      <c r="K1839" s="385"/>
      <c r="L1839" s="386"/>
    </row>
    <row r="1840" spans="2:12" ht="13.8">
      <c r="B1840" s="350"/>
      <c r="C1840" s="349"/>
      <c r="D1840" s="353"/>
      <c r="E1840" s="569"/>
      <c r="F1840" s="570"/>
      <c r="G1840" s="368"/>
      <c r="H1840" s="571"/>
      <c r="I1840" s="426"/>
      <c r="J1840" s="426"/>
      <c r="K1840" s="385"/>
      <c r="L1840" s="386"/>
    </row>
    <row r="1841" spans="2:12" ht="13.8">
      <c r="B1841" s="350"/>
      <c r="C1841" s="349"/>
      <c r="D1841" s="353"/>
      <c r="E1841" s="569"/>
      <c r="F1841" s="570"/>
      <c r="G1841" s="368"/>
      <c r="H1841" s="571"/>
      <c r="I1841" s="351"/>
      <c r="J1841" s="351"/>
      <c r="K1841" s="385"/>
      <c r="L1841" s="386"/>
    </row>
    <row r="1842" spans="2:12" ht="13.8">
      <c r="B1842" s="564"/>
      <c r="C1842" s="565"/>
      <c r="D1842" s="566"/>
      <c r="E1842" s="565"/>
      <c r="F1842" s="565"/>
      <c r="G1842" s="368"/>
      <c r="H1842" s="567"/>
      <c r="I1842" s="351"/>
      <c r="J1842" s="360"/>
      <c r="K1842" s="385"/>
      <c r="L1842" s="386"/>
    </row>
    <row r="1843" spans="2:12" ht="13.8">
      <c r="B1843" s="575"/>
      <c r="C1843" s="349"/>
      <c r="D1843" s="353"/>
      <c r="E1843" s="569"/>
      <c r="F1843" s="570"/>
      <c r="G1843" s="368"/>
      <c r="H1843" s="571"/>
      <c r="I1843" s="351"/>
      <c r="J1843" s="360"/>
      <c r="K1843" s="385"/>
      <c r="L1843" s="386"/>
    </row>
    <row r="1844" spans="2:12" ht="13.8">
      <c r="B1844" s="575"/>
      <c r="C1844" s="349"/>
      <c r="D1844" s="353"/>
      <c r="E1844" s="569"/>
      <c r="F1844" s="570"/>
      <c r="G1844" s="368"/>
      <c r="H1844" s="571"/>
      <c r="I1844" s="351"/>
      <c r="J1844" s="360"/>
      <c r="K1844" s="385"/>
      <c r="L1844" s="386"/>
    </row>
    <row r="1845" spans="2:12" ht="13.8">
      <c r="B1845" s="575"/>
      <c r="C1845" s="577"/>
      <c r="D1845" s="353"/>
      <c r="E1845" s="569"/>
      <c r="F1845" s="570"/>
      <c r="G1845" s="368"/>
      <c r="H1845" s="571"/>
      <c r="I1845" s="351"/>
      <c r="J1845" s="360"/>
      <c r="K1845" s="385"/>
      <c r="L1845" s="386"/>
    </row>
    <row r="1846" spans="2:12" ht="13.8">
      <c r="B1846" s="575"/>
      <c r="C1846" s="577"/>
      <c r="D1846" s="353"/>
      <c r="E1846" s="569"/>
      <c r="F1846" s="570"/>
      <c r="G1846" s="368"/>
      <c r="H1846" s="571"/>
      <c r="I1846" s="351"/>
      <c r="J1846" s="360"/>
      <c r="K1846" s="385"/>
      <c r="L1846" s="386"/>
    </row>
    <row r="1847" spans="2:12" ht="13.8">
      <c r="B1847" s="575"/>
      <c r="C1847" s="577"/>
      <c r="D1847" s="353"/>
      <c r="E1847" s="569"/>
      <c r="F1847" s="570"/>
      <c r="G1847" s="368"/>
      <c r="H1847" s="571"/>
      <c r="I1847" s="351"/>
      <c r="J1847" s="360"/>
      <c r="K1847" s="385"/>
      <c r="L1847" s="386"/>
    </row>
    <row r="1848" spans="2:12" ht="13.8">
      <c r="B1848" s="575"/>
      <c r="C1848" s="349"/>
      <c r="D1848" s="353"/>
      <c r="E1848" s="569"/>
      <c r="F1848" s="570"/>
      <c r="G1848" s="368"/>
      <c r="H1848" s="571"/>
      <c r="I1848" s="568"/>
      <c r="J1848" s="360"/>
      <c r="K1848" s="385"/>
      <c r="L1848" s="386"/>
    </row>
    <row r="1849" spans="2:12" ht="13.8">
      <c r="B1849" s="575"/>
      <c r="C1849" s="349"/>
      <c r="D1849" s="353"/>
      <c r="E1849" s="569"/>
      <c r="F1849" s="570"/>
      <c r="G1849" s="368"/>
      <c r="H1849" s="571"/>
      <c r="I1849" s="568"/>
      <c r="J1849" s="360"/>
      <c r="K1849" s="385"/>
      <c r="L1849" s="386"/>
    </row>
    <row r="1850" spans="2:12" ht="13.8">
      <c r="B1850" s="575"/>
      <c r="C1850" s="554"/>
      <c r="D1850" s="575"/>
      <c r="E1850" s="576"/>
      <c r="F1850" s="570"/>
      <c r="G1850" s="368"/>
      <c r="H1850" s="571"/>
      <c r="I1850" s="351"/>
      <c r="J1850" s="360"/>
      <c r="K1850" s="385"/>
      <c r="L1850" s="386"/>
    </row>
    <row r="1851" spans="2:12" ht="13.8">
      <c r="B1851" s="575"/>
      <c r="C1851" s="554"/>
      <c r="D1851" s="575"/>
      <c r="E1851" s="576"/>
      <c r="F1851" s="570"/>
      <c r="G1851" s="368"/>
      <c r="H1851" s="571"/>
      <c r="I1851" s="351"/>
      <c r="J1851" s="360"/>
      <c r="K1851" s="385"/>
      <c r="L1851" s="386"/>
    </row>
    <row r="1852" spans="2:12" ht="13.8">
      <c r="B1852" s="575"/>
      <c r="C1852" s="554"/>
      <c r="D1852" s="353"/>
      <c r="E1852" s="569"/>
      <c r="F1852" s="570"/>
      <c r="G1852" s="368"/>
      <c r="H1852" s="571"/>
      <c r="I1852" s="351"/>
      <c r="J1852" s="351"/>
      <c r="K1852" s="385"/>
      <c r="L1852" s="386"/>
    </row>
    <row r="1853" spans="2:12" ht="13.8">
      <c r="B1853" s="575"/>
      <c r="C1853" s="554"/>
      <c r="D1853" s="575"/>
      <c r="E1853" s="576"/>
      <c r="F1853" s="570"/>
      <c r="G1853" s="368"/>
      <c r="H1853" s="552"/>
      <c r="I1853" s="351"/>
      <c r="J1853" s="351"/>
      <c r="K1853" s="385"/>
      <c r="L1853" s="386"/>
    </row>
    <row r="1854" spans="2:12" ht="13.8">
      <c r="B1854" s="575"/>
      <c r="C1854" s="349"/>
      <c r="D1854" s="353"/>
      <c r="E1854" s="569"/>
      <c r="F1854" s="570"/>
      <c r="G1854" s="368"/>
      <c r="H1854" s="429"/>
      <c r="I1854" s="351"/>
      <c r="J1854" s="360"/>
      <c r="K1854" s="385"/>
      <c r="L1854" s="386"/>
    </row>
    <row r="1855" spans="2:12" ht="13.8">
      <c r="B1855" s="575"/>
      <c r="C1855" s="349"/>
      <c r="D1855" s="353"/>
      <c r="E1855" s="569"/>
      <c r="F1855" s="570"/>
      <c r="G1855" s="368"/>
      <c r="H1855" s="429"/>
      <c r="I1855" s="426"/>
      <c r="J1855" s="360"/>
      <c r="K1855" s="385"/>
      <c r="L1855" s="386"/>
    </row>
    <row r="1856" spans="2:12" ht="13.8">
      <c r="B1856" s="575"/>
      <c r="C1856" s="349"/>
      <c r="D1856" s="353"/>
      <c r="E1856" s="569"/>
      <c r="F1856" s="570"/>
      <c r="G1856" s="368"/>
      <c r="H1856" s="429"/>
      <c r="I1856" s="426"/>
      <c r="J1856" s="360"/>
      <c r="K1856" s="385"/>
      <c r="L1856" s="386"/>
    </row>
    <row r="1857" spans="2:12" ht="13.8">
      <c r="B1857" s="575"/>
      <c r="C1857" s="554"/>
      <c r="D1857" s="575"/>
      <c r="E1857" s="576"/>
      <c r="F1857" s="570"/>
      <c r="G1857" s="368"/>
      <c r="H1857" s="429"/>
      <c r="I1857" s="338"/>
      <c r="J1857" s="578"/>
      <c r="K1857" s="385"/>
      <c r="L1857" s="386"/>
    </row>
    <row r="1858" spans="2:12" ht="13.8">
      <c r="B1858" s="575"/>
      <c r="C1858" s="554"/>
      <c r="D1858" s="575"/>
      <c r="E1858" s="576"/>
      <c r="F1858" s="570"/>
      <c r="G1858" s="368"/>
      <c r="H1858" s="429"/>
      <c r="I1858" s="338"/>
      <c r="J1858" s="578"/>
      <c r="K1858" s="385"/>
      <c r="L1858" s="386"/>
    </row>
    <row r="1859" spans="2:12" ht="13.8">
      <c r="B1859" s="575"/>
      <c r="C1859" s="341"/>
      <c r="D1859" s="353"/>
      <c r="E1859" s="569"/>
      <c r="F1859" s="570"/>
      <c r="G1859" s="368"/>
      <c r="H1859" s="552"/>
      <c r="I1859" s="426"/>
      <c r="J1859" s="360"/>
      <c r="K1859" s="385"/>
      <c r="L1859" s="386"/>
    </row>
    <row r="1860" spans="2:12" ht="13.8">
      <c r="B1860" s="575"/>
      <c r="C1860" s="349"/>
      <c r="D1860" s="353"/>
      <c r="E1860" s="569"/>
      <c r="F1860" s="563"/>
      <c r="G1860" s="368"/>
      <c r="H1860" s="571"/>
      <c r="I1860" s="426"/>
      <c r="J1860" s="426"/>
      <c r="K1860" s="385"/>
      <c r="L1860" s="386"/>
    </row>
    <row r="1861" spans="2:12" ht="13.8">
      <c r="B1861" s="575"/>
      <c r="C1861" s="577"/>
      <c r="D1861" s="353"/>
      <c r="E1861" s="569"/>
      <c r="F1861" s="570"/>
      <c r="G1861" s="368"/>
      <c r="H1861" s="571"/>
      <c r="I1861" s="351"/>
      <c r="J1861" s="360"/>
      <c r="K1861" s="385"/>
      <c r="L1861" s="386"/>
    </row>
    <row r="1862" spans="2:12" ht="13.8">
      <c r="B1862" s="575"/>
      <c r="C1862" s="349"/>
      <c r="D1862" s="353"/>
      <c r="E1862" s="569"/>
      <c r="F1862" s="563"/>
      <c r="G1862" s="368"/>
      <c r="H1862" s="571"/>
      <c r="I1862" s="351"/>
      <c r="J1862" s="351"/>
      <c r="K1862" s="385"/>
      <c r="L1862" s="386"/>
    </row>
    <row r="1863" spans="2:12" ht="13.8">
      <c r="B1863" s="575"/>
      <c r="C1863" s="349"/>
      <c r="D1863" s="353"/>
      <c r="E1863" s="569"/>
      <c r="F1863" s="570"/>
      <c r="G1863" s="368"/>
      <c r="H1863" s="429"/>
      <c r="I1863" s="351"/>
      <c r="J1863" s="351"/>
      <c r="K1863" s="385"/>
      <c r="L1863" s="386"/>
    </row>
    <row r="1864" spans="2:12" ht="13.8">
      <c r="B1864" s="575"/>
      <c r="C1864" s="349"/>
      <c r="D1864" s="353"/>
      <c r="E1864" s="569"/>
      <c r="F1864" s="570"/>
      <c r="G1864" s="368"/>
      <c r="H1864" s="429"/>
      <c r="I1864" s="351"/>
      <c r="J1864" s="351"/>
      <c r="K1864" s="385"/>
      <c r="L1864" s="386"/>
    </row>
    <row r="1865" spans="2:12" ht="13.8">
      <c r="B1865" s="575"/>
      <c r="C1865" s="349"/>
      <c r="D1865" s="353"/>
      <c r="E1865" s="569"/>
      <c r="F1865" s="570"/>
      <c r="G1865" s="368"/>
      <c r="H1865" s="429"/>
      <c r="I1865" s="351"/>
      <c r="J1865" s="351"/>
      <c r="K1865" s="385"/>
      <c r="L1865" s="386"/>
    </row>
    <row r="1866" spans="2:12" ht="13.8">
      <c r="B1866" s="575"/>
      <c r="C1866" s="349"/>
      <c r="D1866" s="353"/>
      <c r="E1866" s="569"/>
      <c r="F1866" s="570"/>
      <c r="G1866" s="368"/>
      <c r="H1866" s="571"/>
      <c r="I1866" s="351"/>
      <c r="J1866" s="351"/>
      <c r="K1866" s="385"/>
      <c r="L1866" s="386"/>
    </row>
    <row r="1867" spans="2:12" ht="13.8">
      <c r="B1867" s="575"/>
      <c r="C1867" s="349"/>
      <c r="D1867" s="353"/>
      <c r="E1867" s="569"/>
      <c r="F1867" s="570"/>
      <c r="G1867" s="368"/>
      <c r="H1867" s="571"/>
      <c r="I1867" s="338"/>
      <c r="J1867" s="578"/>
      <c r="K1867" s="385"/>
      <c r="L1867" s="386"/>
    </row>
    <row r="1868" spans="2:12" ht="13.8">
      <c r="B1868" s="575"/>
      <c r="C1868" s="349"/>
      <c r="D1868" s="353"/>
      <c r="E1868" s="569"/>
      <c r="F1868" s="563"/>
      <c r="G1868" s="368"/>
      <c r="H1868" s="571"/>
      <c r="I1868" s="338"/>
      <c r="J1868" s="578"/>
      <c r="K1868" s="385"/>
      <c r="L1868" s="386"/>
    </row>
    <row r="1869" spans="2:12" ht="13.8">
      <c r="B1869" s="575"/>
      <c r="C1869" s="349"/>
      <c r="D1869" s="353"/>
      <c r="E1869" s="569"/>
      <c r="F1869" s="570"/>
      <c r="G1869" s="368"/>
      <c r="H1869" s="571"/>
      <c r="I1869" s="338"/>
      <c r="J1869" s="578"/>
      <c r="K1869" s="385"/>
      <c r="L1869" s="386"/>
    </row>
    <row r="1870" spans="2:12" ht="13.8">
      <c r="B1870" s="575"/>
      <c r="C1870" s="332"/>
      <c r="D1870" s="333"/>
      <c r="E1870" s="569"/>
      <c r="F1870" s="570"/>
      <c r="G1870" s="368"/>
      <c r="H1870" s="572"/>
      <c r="I1870" s="568"/>
      <c r="J1870" s="568"/>
      <c r="K1870" s="385"/>
      <c r="L1870" s="386"/>
    </row>
    <row r="1871" spans="2:12" ht="13.8">
      <c r="B1871" s="575"/>
      <c r="C1871" s="332"/>
      <c r="D1871" s="333"/>
      <c r="E1871" s="569"/>
      <c r="F1871" s="570"/>
      <c r="G1871" s="368"/>
      <c r="H1871" s="572"/>
      <c r="I1871" s="338"/>
      <c r="J1871" s="578"/>
      <c r="K1871" s="385"/>
      <c r="L1871" s="386"/>
    </row>
    <row r="1872" spans="2:12" ht="13.8">
      <c r="B1872" s="575"/>
      <c r="C1872" s="349"/>
      <c r="D1872" s="353"/>
      <c r="E1872" s="569"/>
      <c r="F1872" s="570"/>
      <c r="G1872" s="368"/>
      <c r="H1872" s="571"/>
      <c r="I1872" s="338"/>
      <c r="J1872" s="578"/>
      <c r="K1872" s="385"/>
      <c r="L1872" s="386"/>
    </row>
    <row r="1873" spans="2:12" ht="13.8">
      <c r="B1873" s="350"/>
      <c r="C1873" s="349"/>
      <c r="D1873" s="353"/>
      <c r="E1873" s="569"/>
      <c r="F1873" s="570"/>
      <c r="G1873" s="368"/>
      <c r="H1873" s="571"/>
      <c r="I1873" s="338"/>
      <c r="J1873" s="578"/>
      <c r="K1873" s="385"/>
      <c r="L1873" s="386"/>
    </row>
    <row r="1874" spans="2:12" ht="13.8">
      <c r="B1874" s="350"/>
      <c r="C1874" s="349"/>
      <c r="D1874" s="353"/>
      <c r="E1874" s="569"/>
      <c r="F1874" s="570"/>
      <c r="G1874" s="368"/>
      <c r="H1874" s="571"/>
      <c r="I1874" s="338"/>
      <c r="J1874" s="578"/>
      <c r="K1874" s="385"/>
      <c r="L1874" s="386"/>
    </row>
    <row r="1875" spans="2:12" ht="13.8">
      <c r="B1875" s="564"/>
      <c r="C1875" s="565"/>
      <c r="D1875" s="566"/>
      <c r="E1875" s="565"/>
      <c r="F1875" s="565"/>
      <c r="G1875" s="368"/>
      <c r="H1875" s="567"/>
      <c r="I1875" s="568"/>
      <c r="J1875" s="360"/>
      <c r="K1875" s="385"/>
      <c r="L1875" s="386"/>
    </row>
    <row r="1876" spans="2:12" ht="13.8">
      <c r="B1876" s="350"/>
      <c r="C1876" s="349"/>
      <c r="D1876" s="353"/>
      <c r="E1876" s="569"/>
      <c r="F1876" s="570"/>
      <c r="G1876" s="368"/>
      <c r="H1876" s="571"/>
      <c r="I1876" s="568"/>
      <c r="J1876" s="360"/>
      <c r="K1876" s="385"/>
      <c r="L1876" s="386"/>
    </row>
    <row r="1877" spans="2:12" ht="13.8">
      <c r="B1877" s="350"/>
      <c r="C1877" s="332"/>
      <c r="D1877" s="333"/>
      <c r="E1877" s="569"/>
      <c r="F1877" s="570"/>
      <c r="G1877" s="368"/>
      <c r="H1877" s="571"/>
      <c r="I1877" s="338"/>
      <c r="J1877" s="360"/>
      <c r="K1877" s="385"/>
      <c r="L1877" s="386"/>
    </row>
    <row r="1878" spans="2:12" ht="13.8">
      <c r="B1878" s="350"/>
      <c r="C1878" s="349"/>
      <c r="D1878" s="353"/>
      <c r="E1878" s="569"/>
      <c r="F1878" s="570"/>
      <c r="G1878" s="368"/>
      <c r="H1878" s="571"/>
      <c r="I1878" s="338"/>
      <c r="J1878" s="360"/>
      <c r="K1878" s="385"/>
      <c r="L1878" s="386"/>
    </row>
    <row r="1879" spans="2:12" ht="13.8">
      <c r="B1879" s="350"/>
      <c r="C1879" s="349"/>
      <c r="D1879" s="353"/>
      <c r="E1879" s="569"/>
      <c r="F1879" s="570"/>
      <c r="G1879" s="368"/>
      <c r="H1879" s="571"/>
      <c r="I1879" s="338"/>
      <c r="J1879" s="360"/>
      <c r="K1879" s="385"/>
      <c r="L1879" s="386"/>
    </row>
    <row r="1880" spans="2:12" ht="13.8">
      <c r="B1880" s="350"/>
      <c r="C1880" s="349"/>
      <c r="D1880" s="353"/>
      <c r="E1880" s="569"/>
      <c r="F1880" s="570"/>
      <c r="G1880" s="368"/>
      <c r="H1880" s="571"/>
      <c r="I1880" s="338"/>
      <c r="J1880" s="360"/>
      <c r="K1880" s="385"/>
      <c r="L1880" s="386"/>
    </row>
    <row r="1881" spans="2:12" ht="13.8">
      <c r="B1881" s="350"/>
      <c r="C1881" s="349"/>
      <c r="D1881" s="353"/>
      <c r="E1881" s="569"/>
      <c r="F1881" s="570"/>
      <c r="G1881" s="368"/>
      <c r="H1881" s="571"/>
      <c r="I1881" s="338"/>
      <c r="J1881" s="360"/>
      <c r="K1881" s="385"/>
      <c r="L1881" s="386"/>
    </row>
    <row r="1882" spans="2:12" ht="13.8">
      <c r="B1882" s="350"/>
      <c r="C1882" s="349"/>
      <c r="D1882" s="353"/>
      <c r="E1882" s="569"/>
      <c r="F1882" s="570"/>
      <c r="G1882" s="368"/>
      <c r="H1882" s="571"/>
      <c r="I1882" s="338"/>
      <c r="J1882" s="360"/>
      <c r="K1882" s="385"/>
      <c r="L1882" s="386"/>
    </row>
    <row r="1883" spans="2:12" ht="13.8">
      <c r="B1883" s="350"/>
      <c r="C1883" s="349"/>
      <c r="D1883" s="353"/>
      <c r="E1883" s="569"/>
      <c r="F1883" s="570"/>
      <c r="G1883" s="368"/>
      <c r="H1883" s="571"/>
      <c r="I1883" s="351"/>
      <c r="J1883" s="360"/>
      <c r="K1883" s="385"/>
      <c r="L1883" s="386"/>
    </row>
    <row r="1884" spans="2:12" ht="13.8">
      <c r="B1884" s="350"/>
      <c r="C1884" s="349"/>
      <c r="D1884" s="353"/>
      <c r="E1884" s="569"/>
      <c r="F1884" s="570"/>
      <c r="G1884" s="368"/>
      <c r="H1884" s="571"/>
      <c r="I1884" s="351"/>
      <c r="J1884" s="360"/>
      <c r="K1884" s="385"/>
      <c r="L1884" s="386"/>
    </row>
    <row r="1885" spans="2:12" ht="13.8">
      <c r="B1885" s="350"/>
      <c r="C1885" s="349"/>
      <c r="D1885" s="353"/>
      <c r="E1885" s="569"/>
      <c r="F1885" s="570"/>
      <c r="G1885" s="368"/>
      <c r="H1885" s="571"/>
      <c r="I1885" s="351"/>
      <c r="J1885" s="360"/>
      <c r="K1885" s="385"/>
      <c r="L1885" s="386"/>
    </row>
    <row r="1886" spans="2:12" ht="13.8">
      <c r="B1886" s="350"/>
      <c r="C1886" s="349"/>
      <c r="D1886" s="353"/>
      <c r="E1886" s="569"/>
      <c r="F1886" s="570"/>
      <c r="G1886" s="368"/>
      <c r="H1886" s="571"/>
      <c r="I1886" s="338"/>
      <c r="J1886" s="360"/>
      <c r="K1886" s="385"/>
      <c r="L1886" s="386"/>
    </row>
    <row r="1887" spans="2:12" ht="13.8">
      <c r="B1887" s="350"/>
      <c r="C1887" s="349"/>
      <c r="D1887" s="353"/>
      <c r="E1887" s="569"/>
      <c r="F1887" s="570"/>
      <c r="G1887" s="368"/>
      <c r="H1887" s="571"/>
      <c r="I1887" s="568"/>
      <c r="J1887" s="360"/>
      <c r="K1887" s="385"/>
      <c r="L1887" s="386"/>
    </row>
    <row r="1888" spans="2:12" ht="13.8">
      <c r="B1888" s="350"/>
      <c r="C1888" s="554"/>
      <c r="D1888" s="575"/>
      <c r="E1888" s="576"/>
      <c r="F1888" s="570"/>
      <c r="G1888" s="368"/>
      <c r="H1888" s="552"/>
      <c r="I1888" s="338"/>
      <c r="J1888" s="578"/>
      <c r="K1888" s="385"/>
      <c r="L1888" s="386"/>
    </row>
    <row r="1889" spans="2:12" ht="13.8">
      <c r="B1889" s="350"/>
      <c r="C1889" s="349"/>
      <c r="D1889" s="353"/>
      <c r="E1889" s="569"/>
      <c r="F1889" s="570"/>
      <c r="G1889" s="368"/>
      <c r="H1889" s="429"/>
      <c r="I1889" s="338"/>
      <c r="J1889" s="360"/>
      <c r="K1889" s="385"/>
      <c r="L1889" s="386"/>
    </row>
    <row r="1890" spans="2:12" ht="13.8">
      <c r="B1890" s="350"/>
      <c r="C1890" s="349"/>
      <c r="D1890" s="353"/>
      <c r="E1890" s="569"/>
      <c r="F1890" s="570"/>
      <c r="G1890" s="368"/>
      <c r="H1890" s="429"/>
      <c r="I1890" s="338"/>
      <c r="J1890" s="360"/>
      <c r="K1890" s="385"/>
      <c r="L1890" s="386"/>
    </row>
    <row r="1891" spans="2:12" ht="13.8">
      <c r="B1891" s="350"/>
      <c r="C1891" s="349"/>
      <c r="D1891" s="353"/>
      <c r="E1891" s="569"/>
      <c r="F1891" s="570"/>
      <c r="G1891" s="368"/>
      <c r="H1891" s="429"/>
      <c r="I1891" s="351"/>
      <c r="J1891" s="360"/>
      <c r="K1891" s="385"/>
      <c r="L1891" s="386"/>
    </row>
    <row r="1892" spans="2:12" ht="13.8">
      <c r="B1892" s="350"/>
      <c r="C1892" s="349"/>
      <c r="D1892" s="353"/>
      <c r="E1892" s="569"/>
      <c r="F1892" s="570"/>
      <c r="G1892" s="368"/>
      <c r="H1892" s="429"/>
      <c r="I1892" s="338"/>
      <c r="J1892" s="360"/>
      <c r="K1892" s="385"/>
      <c r="L1892" s="386"/>
    </row>
    <row r="1893" spans="2:12" ht="13.8">
      <c r="B1893" s="350"/>
      <c r="C1893" s="349"/>
      <c r="D1893" s="353"/>
      <c r="E1893" s="569"/>
      <c r="F1893" s="570"/>
      <c r="G1893" s="368"/>
      <c r="H1893" s="429"/>
      <c r="I1893" s="351"/>
      <c r="J1893" s="360"/>
      <c r="K1893" s="385"/>
      <c r="L1893" s="386"/>
    </row>
    <row r="1894" spans="2:12" ht="13.8">
      <c r="B1894" s="350"/>
      <c r="C1894" s="349"/>
      <c r="D1894" s="353"/>
      <c r="E1894" s="569"/>
      <c r="F1894" s="570"/>
      <c r="G1894" s="368"/>
      <c r="H1894" s="429"/>
      <c r="I1894" s="338"/>
      <c r="J1894" s="360"/>
      <c r="K1894" s="385"/>
      <c r="L1894" s="386"/>
    </row>
    <row r="1895" spans="2:12" ht="13.8">
      <c r="B1895" s="350"/>
      <c r="C1895" s="349"/>
      <c r="D1895" s="353"/>
      <c r="E1895" s="569"/>
      <c r="F1895" s="570"/>
      <c r="G1895" s="368"/>
      <c r="H1895" s="429"/>
      <c r="I1895" s="338"/>
      <c r="J1895" s="360"/>
      <c r="K1895" s="385"/>
      <c r="L1895" s="386"/>
    </row>
    <row r="1896" spans="2:12" ht="13.8">
      <c r="B1896" s="350"/>
      <c r="C1896" s="349"/>
      <c r="D1896" s="353"/>
      <c r="E1896" s="569"/>
      <c r="F1896" s="570"/>
      <c r="G1896" s="368"/>
      <c r="H1896" s="429"/>
      <c r="I1896" s="338"/>
      <c r="J1896" s="360"/>
      <c r="K1896" s="385"/>
      <c r="L1896" s="386"/>
    </row>
    <row r="1897" spans="2:12" ht="13.8">
      <c r="B1897" s="350"/>
      <c r="C1897" s="554"/>
      <c r="D1897" s="575"/>
      <c r="E1897" s="576"/>
      <c r="F1897" s="570"/>
      <c r="G1897" s="368"/>
      <c r="H1897" s="429"/>
      <c r="I1897" s="338"/>
      <c r="J1897" s="578"/>
      <c r="K1897" s="385"/>
      <c r="L1897" s="386"/>
    </row>
    <row r="1898" spans="2:12" ht="13.8">
      <c r="B1898" s="350"/>
      <c r="C1898" s="554"/>
      <c r="D1898" s="575"/>
      <c r="E1898" s="576"/>
      <c r="F1898" s="570"/>
      <c r="G1898" s="368"/>
      <c r="H1898" s="429"/>
      <c r="I1898" s="338"/>
      <c r="J1898" s="578"/>
      <c r="K1898" s="385"/>
      <c r="L1898" s="386"/>
    </row>
    <row r="1899" spans="2:12" ht="13.8">
      <c r="B1899" s="350"/>
      <c r="C1899" s="341"/>
      <c r="D1899" s="353"/>
      <c r="E1899" s="569"/>
      <c r="F1899" s="570"/>
      <c r="G1899" s="368"/>
      <c r="H1899" s="552"/>
      <c r="I1899" s="338"/>
      <c r="J1899" s="360"/>
      <c r="K1899" s="385"/>
      <c r="L1899" s="386"/>
    </row>
    <row r="1900" spans="2:12" ht="13.8">
      <c r="B1900" s="350"/>
      <c r="C1900" s="349"/>
      <c r="D1900" s="353"/>
      <c r="E1900" s="569"/>
      <c r="F1900" s="563"/>
      <c r="G1900" s="368"/>
      <c r="H1900" s="571"/>
      <c r="I1900" s="338"/>
      <c r="J1900" s="578"/>
      <c r="K1900" s="385"/>
      <c r="L1900" s="386"/>
    </row>
    <row r="1901" spans="2:12" ht="13.8">
      <c r="B1901" s="350"/>
      <c r="C1901" s="554"/>
      <c r="D1901" s="575"/>
      <c r="E1901" s="576"/>
      <c r="F1901" s="570"/>
      <c r="G1901" s="368"/>
      <c r="H1901" s="488"/>
      <c r="I1901" s="338"/>
      <c r="J1901" s="360"/>
      <c r="K1901" s="385"/>
      <c r="L1901" s="386"/>
    </row>
    <row r="1902" spans="2:12" ht="13.8">
      <c r="B1902" s="350"/>
      <c r="C1902" s="349"/>
      <c r="D1902" s="353"/>
      <c r="E1902" s="569"/>
      <c r="F1902" s="563"/>
      <c r="G1902" s="368"/>
      <c r="H1902" s="571"/>
      <c r="I1902" s="338"/>
      <c r="J1902" s="578"/>
      <c r="K1902" s="385"/>
      <c r="L1902" s="386"/>
    </row>
    <row r="1903" spans="2:12" ht="13.8">
      <c r="B1903" s="350"/>
      <c r="C1903" s="349"/>
      <c r="D1903" s="353"/>
      <c r="E1903" s="569"/>
      <c r="F1903" s="570"/>
      <c r="G1903" s="368"/>
      <c r="H1903" s="429"/>
      <c r="I1903" s="338"/>
      <c r="J1903" s="578"/>
      <c r="K1903" s="385"/>
      <c r="L1903" s="386"/>
    </row>
    <row r="1904" spans="2:12" ht="13.8">
      <c r="B1904" s="350"/>
      <c r="C1904" s="349"/>
      <c r="D1904" s="353"/>
      <c r="E1904" s="569"/>
      <c r="F1904" s="570"/>
      <c r="G1904" s="368"/>
      <c r="H1904" s="429"/>
      <c r="I1904" s="338"/>
      <c r="J1904" s="578"/>
      <c r="K1904" s="385"/>
      <c r="L1904" s="386"/>
    </row>
    <row r="1905" spans="2:12" ht="13.8">
      <c r="B1905" s="350"/>
      <c r="C1905" s="349"/>
      <c r="D1905" s="353"/>
      <c r="E1905" s="569"/>
      <c r="F1905" s="570"/>
      <c r="G1905" s="368"/>
      <c r="H1905" s="429"/>
      <c r="I1905" s="338"/>
      <c r="J1905" s="578"/>
      <c r="K1905" s="385"/>
      <c r="L1905" s="386"/>
    </row>
    <row r="1906" spans="2:12" ht="13.8">
      <c r="B1906" s="350"/>
      <c r="C1906" s="349"/>
      <c r="D1906" s="353"/>
      <c r="E1906" s="569"/>
      <c r="F1906" s="570"/>
      <c r="G1906" s="368"/>
      <c r="H1906" s="429"/>
      <c r="I1906" s="338"/>
      <c r="J1906" s="578"/>
      <c r="K1906" s="385"/>
      <c r="L1906" s="386"/>
    </row>
    <row r="1907" spans="2:12" ht="13.8">
      <c r="B1907" s="350"/>
      <c r="C1907" s="349"/>
      <c r="D1907" s="353"/>
      <c r="E1907" s="569"/>
      <c r="F1907" s="570"/>
      <c r="G1907" s="368"/>
      <c r="H1907" s="429"/>
      <c r="I1907" s="338"/>
      <c r="J1907" s="578"/>
      <c r="K1907" s="385"/>
      <c r="L1907" s="386"/>
    </row>
    <row r="1908" spans="2:12" ht="13.8">
      <c r="B1908" s="350"/>
      <c r="C1908" s="349"/>
      <c r="D1908" s="353"/>
      <c r="E1908" s="569"/>
      <c r="F1908" s="570"/>
      <c r="G1908" s="368"/>
      <c r="H1908" s="429"/>
      <c r="I1908" s="338"/>
      <c r="J1908" s="578"/>
      <c r="K1908" s="385"/>
      <c r="L1908" s="386"/>
    </row>
    <row r="1909" spans="2:12" ht="13.8">
      <c r="B1909" s="350"/>
      <c r="C1909" s="349"/>
      <c r="D1909" s="353"/>
      <c r="E1909" s="569"/>
      <c r="F1909" s="570"/>
      <c r="G1909" s="368"/>
      <c r="H1909" s="429"/>
      <c r="I1909" s="338"/>
      <c r="J1909" s="578"/>
      <c r="K1909" s="385"/>
      <c r="L1909" s="386"/>
    </row>
    <row r="1910" spans="2:12" ht="13.8">
      <c r="B1910" s="350"/>
      <c r="C1910" s="349"/>
      <c r="D1910" s="353"/>
      <c r="E1910" s="569"/>
      <c r="F1910" s="570"/>
      <c r="G1910" s="368"/>
      <c r="H1910" s="429"/>
      <c r="I1910" s="338"/>
      <c r="J1910" s="578"/>
      <c r="K1910" s="385"/>
      <c r="L1910" s="386"/>
    </row>
    <row r="1911" spans="2:12" ht="13.8">
      <c r="B1911" s="350"/>
      <c r="C1911" s="349"/>
      <c r="D1911" s="353"/>
      <c r="E1911" s="569"/>
      <c r="F1911" s="570"/>
      <c r="G1911" s="368"/>
      <c r="H1911" s="429"/>
      <c r="I1911" s="338"/>
      <c r="J1911" s="578"/>
      <c r="K1911" s="385"/>
      <c r="L1911" s="386"/>
    </row>
    <row r="1912" spans="2:12" ht="13.8">
      <c r="B1912" s="350"/>
      <c r="C1912" s="349"/>
      <c r="D1912" s="353"/>
      <c r="E1912" s="569"/>
      <c r="F1912" s="570"/>
      <c r="G1912" s="368"/>
      <c r="H1912" s="571"/>
      <c r="I1912" s="338"/>
      <c r="J1912" s="578"/>
      <c r="K1912" s="385"/>
      <c r="L1912" s="386"/>
    </row>
    <row r="1913" spans="2:12" ht="13.8">
      <c r="B1913" s="350"/>
      <c r="C1913" s="349"/>
      <c r="D1913" s="353"/>
      <c r="E1913" s="569"/>
      <c r="F1913" s="570"/>
      <c r="G1913" s="368"/>
      <c r="H1913" s="571"/>
      <c r="I1913" s="338"/>
      <c r="J1913" s="578"/>
      <c r="K1913" s="385"/>
      <c r="L1913" s="386"/>
    </row>
    <row r="1914" spans="2:12" ht="13.8">
      <c r="B1914" s="350"/>
      <c r="C1914" s="349"/>
      <c r="D1914" s="353"/>
      <c r="E1914" s="569"/>
      <c r="F1914" s="563"/>
      <c r="G1914" s="368"/>
      <c r="H1914" s="571"/>
      <c r="I1914" s="338"/>
      <c r="J1914" s="578"/>
      <c r="K1914" s="385"/>
      <c r="L1914" s="386"/>
    </row>
    <row r="1915" spans="2:12" ht="13.8">
      <c r="B1915" s="350"/>
      <c r="C1915" s="349"/>
      <c r="D1915" s="353"/>
      <c r="E1915" s="569"/>
      <c r="F1915" s="570"/>
      <c r="G1915" s="368"/>
      <c r="H1915" s="571"/>
      <c r="I1915" s="338"/>
      <c r="J1915" s="578"/>
      <c r="K1915" s="385"/>
      <c r="L1915" s="386"/>
    </row>
    <row r="1916" spans="2:12" ht="13.8">
      <c r="B1916" s="350"/>
      <c r="C1916" s="332"/>
      <c r="D1916" s="333"/>
      <c r="E1916" s="569"/>
      <c r="F1916" s="570"/>
      <c r="G1916" s="368"/>
      <c r="H1916" s="572"/>
      <c r="I1916" s="338"/>
      <c r="J1916" s="338"/>
      <c r="K1916" s="385"/>
      <c r="L1916" s="386"/>
    </row>
    <row r="1917" spans="2:12" ht="13.8">
      <c r="B1917" s="350"/>
      <c r="C1917" s="332"/>
      <c r="D1917" s="333"/>
      <c r="E1917" s="569"/>
      <c r="F1917" s="570"/>
      <c r="G1917" s="368"/>
      <c r="H1917" s="572"/>
      <c r="I1917" s="338"/>
      <c r="J1917" s="338"/>
      <c r="K1917" s="385"/>
      <c r="L1917" s="386"/>
    </row>
    <row r="1918" spans="2:12" ht="13.8">
      <c r="B1918" s="350"/>
      <c r="C1918" s="349"/>
      <c r="D1918" s="353"/>
      <c r="E1918" s="569"/>
      <c r="F1918" s="570"/>
      <c r="G1918" s="368"/>
      <c r="H1918" s="571"/>
      <c r="I1918" s="338"/>
      <c r="J1918" s="338"/>
      <c r="K1918" s="385"/>
      <c r="L1918" s="386"/>
    </row>
    <row r="1919" spans="2:12" ht="13.8">
      <c r="B1919" s="350"/>
      <c r="C1919" s="349"/>
      <c r="D1919" s="353"/>
      <c r="E1919" s="569"/>
      <c r="F1919" s="570"/>
      <c r="G1919" s="368"/>
      <c r="H1919" s="571"/>
      <c r="I1919" s="338"/>
      <c r="J1919" s="338"/>
      <c r="K1919" s="385"/>
      <c r="L1919" s="386"/>
    </row>
    <row r="1920" spans="2:12" ht="13.8">
      <c r="B1920" s="350"/>
      <c r="C1920" s="349"/>
      <c r="D1920" s="353"/>
      <c r="E1920" s="569"/>
      <c r="F1920" s="570"/>
      <c r="G1920" s="368"/>
      <c r="H1920" s="571"/>
      <c r="I1920" s="338"/>
      <c r="J1920" s="338"/>
      <c r="K1920" s="385"/>
      <c r="L1920" s="386"/>
    </row>
    <row r="1921" spans="2:12" ht="13.8">
      <c r="B1921" s="564"/>
      <c r="C1921" s="565"/>
      <c r="D1921" s="566"/>
      <c r="E1921" s="565"/>
      <c r="F1921" s="565"/>
      <c r="G1921" s="368"/>
      <c r="H1921" s="567"/>
      <c r="I1921" s="338"/>
      <c r="J1921" s="360"/>
      <c r="K1921" s="385"/>
      <c r="L1921" s="386"/>
    </row>
    <row r="1922" spans="2:12" ht="13.8">
      <c r="B1922" s="350"/>
      <c r="C1922" s="349"/>
      <c r="D1922" s="353"/>
      <c r="E1922" s="569"/>
      <c r="F1922" s="570"/>
      <c r="G1922" s="368"/>
      <c r="H1922" s="429"/>
      <c r="I1922" s="338"/>
      <c r="J1922" s="360"/>
      <c r="K1922" s="385"/>
      <c r="L1922" s="386"/>
    </row>
    <row r="1923" spans="2:12" ht="13.8">
      <c r="B1923" s="350"/>
      <c r="C1923" s="349"/>
      <c r="D1923" s="353"/>
      <c r="E1923" s="569"/>
      <c r="F1923" s="570"/>
      <c r="G1923" s="368"/>
      <c r="H1923" s="429"/>
      <c r="I1923" s="338"/>
      <c r="J1923" s="360"/>
      <c r="K1923" s="385"/>
      <c r="L1923" s="386"/>
    </row>
    <row r="1924" spans="2:12" ht="13.8">
      <c r="B1924" s="350"/>
      <c r="C1924" s="349"/>
      <c r="D1924" s="353"/>
      <c r="E1924" s="569"/>
      <c r="F1924" s="570"/>
      <c r="G1924" s="368"/>
      <c r="H1924" s="429"/>
      <c r="I1924" s="338"/>
      <c r="J1924" s="360"/>
      <c r="K1924" s="385"/>
      <c r="L1924" s="386"/>
    </row>
    <row r="1925" spans="2:12" ht="13.8">
      <c r="B1925" s="350"/>
      <c r="C1925" s="349"/>
      <c r="D1925" s="353"/>
      <c r="E1925" s="569"/>
      <c r="F1925" s="570"/>
      <c r="G1925" s="368"/>
      <c r="H1925" s="429"/>
      <c r="I1925" s="338"/>
      <c r="J1925" s="360"/>
      <c r="K1925" s="385"/>
      <c r="L1925" s="386"/>
    </row>
    <row r="1926" spans="2:12" ht="13.8">
      <c r="B1926" s="350"/>
      <c r="C1926" s="349"/>
      <c r="D1926" s="353"/>
      <c r="E1926" s="569"/>
      <c r="F1926" s="570"/>
      <c r="G1926" s="368"/>
      <c r="H1926" s="429"/>
      <c r="I1926" s="338"/>
      <c r="J1926" s="360"/>
      <c r="K1926" s="385"/>
      <c r="L1926" s="386"/>
    </row>
    <row r="1927" spans="2:12" ht="13.8">
      <c r="B1927" s="350"/>
      <c r="C1927" s="349"/>
      <c r="D1927" s="353"/>
      <c r="E1927" s="569"/>
      <c r="F1927" s="570"/>
      <c r="G1927" s="368"/>
      <c r="H1927" s="429"/>
      <c r="I1927" s="338"/>
      <c r="J1927" s="360"/>
      <c r="K1927" s="385"/>
      <c r="L1927" s="386"/>
    </row>
    <row r="1928" spans="2:12" ht="13.8">
      <c r="B1928" s="350"/>
      <c r="C1928" s="349"/>
      <c r="D1928" s="353"/>
      <c r="E1928" s="569"/>
      <c r="F1928" s="570"/>
      <c r="G1928" s="368"/>
      <c r="H1928" s="429"/>
      <c r="I1928" s="338"/>
      <c r="J1928" s="360"/>
      <c r="K1928" s="385"/>
      <c r="L1928" s="386"/>
    </row>
    <row r="1929" spans="2:12" ht="13.8">
      <c r="B1929" s="350"/>
      <c r="C1929" s="349"/>
      <c r="D1929" s="353"/>
      <c r="E1929" s="569"/>
      <c r="F1929" s="570"/>
      <c r="G1929" s="368"/>
      <c r="H1929" s="429"/>
      <c r="I1929" s="338"/>
      <c r="J1929" s="360"/>
      <c r="K1929" s="385"/>
      <c r="L1929" s="386"/>
    </row>
    <row r="1930" spans="2:12" ht="13.8">
      <c r="B1930" s="350"/>
      <c r="C1930" s="349"/>
      <c r="D1930" s="353"/>
      <c r="E1930" s="569"/>
      <c r="F1930" s="570"/>
      <c r="G1930" s="368"/>
      <c r="H1930" s="429"/>
      <c r="I1930" s="338"/>
      <c r="J1930" s="360"/>
      <c r="K1930" s="385"/>
      <c r="L1930" s="386"/>
    </row>
    <row r="1931" spans="2:12" ht="13.8">
      <c r="B1931" s="350"/>
      <c r="C1931" s="349"/>
      <c r="D1931" s="353"/>
      <c r="E1931" s="569"/>
      <c r="F1931" s="570"/>
      <c r="G1931" s="368"/>
      <c r="H1931" s="571"/>
      <c r="I1931" s="568"/>
      <c r="J1931" s="360"/>
      <c r="K1931" s="385"/>
      <c r="L1931" s="386"/>
    </row>
    <row r="1932" spans="2:12" ht="13.8">
      <c r="B1932" s="350"/>
      <c r="C1932" s="554"/>
      <c r="D1932" s="575"/>
      <c r="E1932" s="576"/>
      <c r="F1932" s="570"/>
      <c r="G1932" s="368"/>
      <c r="H1932" s="552"/>
      <c r="I1932" s="338"/>
      <c r="J1932" s="578"/>
      <c r="K1932" s="385"/>
      <c r="L1932" s="386"/>
    </row>
    <row r="1933" spans="2:12" ht="13.8">
      <c r="B1933" s="350"/>
      <c r="C1933" s="349"/>
      <c r="D1933" s="353"/>
      <c r="E1933" s="569"/>
      <c r="F1933" s="570"/>
      <c r="G1933" s="368"/>
      <c r="H1933" s="429"/>
      <c r="I1933" s="338"/>
      <c r="J1933" s="360"/>
      <c r="K1933" s="385"/>
      <c r="L1933" s="386"/>
    </row>
    <row r="1934" spans="2:12" ht="13.8">
      <c r="B1934" s="350"/>
      <c r="C1934" s="349"/>
      <c r="D1934" s="353"/>
      <c r="E1934" s="569"/>
      <c r="F1934" s="570"/>
      <c r="G1934" s="368"/>
      <c r="H1934" s="429"/>
      <c r="I1934" s="338"/>
      <c r="J1934" s="360"/>
      <c r="K1934" s="385"/>
      <c r="L1934" s="386"/>
    </row>
    <row r="1935" spans="2:12" ht="13.8">
      <c r="B1935" s="350"/>
      <c r="C1935" s="349"/>
      <c r="D1935" s="353"/>
      <c r="E1935" s="569"/>
      <c r="F1935" s="570"/>
      <c r="G1935" s="368"/>
      <c r="H1935" s="429"/>
      <c r="I1935" s="338"/>
      <c r="J1935" s="360"/>
      <c r="K1935" s="385"/>
      <c r="L1935" s="386"/>
    </row>
    <row r="1936" spans="2:12" ht="13.8">
      <c r="B1936" s="350"/>
      <c r="C1936" s="349"/>
      <c r="D1936" s="353"/>
      <c r="E1936" s="569"/>
      <c r="F1936" s="570"/>
      <c r="G1936" s="368"/>
      <c r="H1936" s="429"/>
      <c r="I1936" s="351"/>
      <c r="J1936" s="360"/>
      <c r="K1936" s="385"/>
      <c r="L1936" s="386"/>
    </row>
    <row r="1937" spans="2:12" ht="13.8">
      <c r="B1937" s="350"/>
      <c r="C1937" s="349"/>
      <c r="D1937" s="353"/>
      <c r="E1937" s="569"/>
      <c r="F1937" s="570"/>
      <c r="G1937" s="368"/>
      <c r="H1937" s="429"/>
      <c r="I1937" s="338"/>
      <c r="J1937" s="360"/>
      <c r="K1937" s="385"/>
      <c r="L1937" s="386"/>
    </row>
    <row r="1938" spans="2:12" ht="13.8">
      <c r="B1938" s="350"/>
      <c r="C1938" s="349"/>
      <c r="D1938" s="353"/>
      <c r="E1938" s="569"/>
      <c r="F1938" s="570"/>
      <c r="G1938" s="368"/>
      <c r="H1938" s="429"/>
      <c r="I1938" s="351"/>
      <c r="J1938" s="360"/>
      <c r="K1938" s="385"/>
      <c r="L1938" s="386"/>
    </row>
    <row r="1939" spans="2:12" ht="13.8">
      <c r="B1939" s="350"/>
      <c r="C1939" s="349"/>
      <c r="D1939" s="353"/>
      <c r="E1939" s="569"/>
      <c r="F1939" s="570"/>
      <c r="G1939" s="368"/>
      <c r="H1939" s="429"/>
      <c r="I1939" s="338"/>
      <c r="J1939" s="360"/>
      <c r="K1939" s="385"/>
      <c r="L1939" s="386"/>
    </row>
    <row r="1940" spans="2:12" ht="13.8">
      <c r="B1940" s="350"/>
      <c r="C1940" s="349"/>
      <c r="D1940" s="353"/>
      <c r="E1940" s="569"/>
      <c r="F1940" s="570"/>
      <c r="G1940" s="368"/>
      <c r="H1940" s="429"/>
      <c r="I1940" s="338"/>
      <c r="J1940" s="360"/>
      <c r="K1940" s="385"/>
      <c r="L1940" s="386"/>
    </row>
    <row r="1941" spans="2:12" ht="13.8">
      <c r="B1941" s="350"/>
      <c r="C1941" s="554"/>
      <c r="D1941" s="575"/>
      <c r="E1941" s="576"/>
      <c r="F1941" s="570"/>
      <c r="G1941" s="368"/>
      <c r="H1941" s="429"/>
      <c r="I1941" s="338"/>
      <c r="J1941" s="578"/>
      <c r="K1941" s="385"/>
      <c r="L1941" s="386"/>
    </row>
    <row r="1942" spans="2:12" ht="13.8">
      <c r="B1942" s="350"/>
      <c r="C1942" s="554"/>
      <c r="D1942" s="575"/>
      <c r="E1942" s="576"/>
      <c r="F1942" s="570"/>
      <c r="G1942" s="368"/>
      <c r="H1942" s="429"/>
      <c r="I1942" s="338"/>
      <c r="J1942" s="578"/>
      <c r="K1942" s="385"/>
      <c r="L1942" s="386"/>
    </row>
    <row r="1943" spans="2:12" ht="13.8">
      <c r="B1943" s="350"/>
      <c r="C1943" s="341"/>
      <c r="D1943" s="353"/>
      <c r="E1943" s="569"/>
      <c r="F1943" s="570"/>
      <c r="G1943" s="368"/>
      <c r="H1943" s="552"/>
      <c r="I1943" s="338"/>
      <c r="J1943" s="360"/>
      <c r="K1943" s="385"/>
      <c r="L1943" s="386"/>
    </row>
    <row r="1944" spans="2:12" ht="13.8">
      <c r="B1944" s="350"/>
      <c r="C1944" s="349"/>
      <c r="D1944" s="353"/>
      <c r="E1944" s="569"/>
      <c r="F1944" s="563"/>
      <c r="G1944" s="368"/>
      <c r="H1944" s="571"/>
      <c r="I1944" s="338"/>
      <c r="J1944" s="338"/>
      <c r="K1944" s="385"/>
      <c r="L1944" s="386"/>
    </row>
    <row r="1945" spans="2:12" ht="13.8">
      <c r="B1945" s="350"/>
      <c r="C1945" s="554"/>
      <c r="D1945" s="575"/>
      <c r="E1945" s="576"/>
      <c r="F1945" s="570"/>
      <c r="G1945" s="368"/>
      <c r="H1945" s="488"/>
      <c r="I1945" s="338"/>
      <c r="J1945" s="360"/>
      <c r="K1945" s="385"/>
      <c r="L1945" s="386"/>
    </row>
    <row r="1946" spans="2:12" ht="13.8">
      <c r="B1946" s="350"/>
      <c r="C1946" s="349"/>
      <c r="D1946" s="353"/>
      <c r="E1946" s="569"/>
      <c r="F1946" s="563"/>
      <c r="G1946" s="368"/>
      <c r="H1946" s="571"/>
      <c r="I1946" s="338"/>
      <c r="J1946" s="578"/>
      <c r="K1946" s="385"/>
      <c r="L1946" s="386"/>
    </row>
    <row r="1947" spans="2:12" ht="13.8">
      <c r="B1947" s="350"/>
      <c r="C1947" s="349"/>
      <c r="D1947" s="353"/>
      <c r="E1947" s="569"/>
      <c r="F1947" s="570"/>
      <c r="G1947" s="368"/>
      <c r="H1947" s="429"/>
      <c r="I1947" s="338"/>
      <c r="J1947" s="338"/>
      <c r="K1947" s="385"/>
      <c r="L1947" s="386"/>
    </row>
    <row r="1948" spans="2:12" ht="13.8">
      <c r="B1948" s="350"/>
      <c r="C1948" s="349"/>
      <c r="D1948" s="353"/>
      <c r="E1948" s="569"/>
      <c r="F1948" s="570"/>
      <c r="G1948" s="368"/>
      <c r="H1948" s="429"/>
      <c r="I1948" s="338"/>
      <c r="J1948" s="338"/>
      <c r="K1948" s="385"/>
      <c r="L1948" s="386"/>
    </row>
    <row r="1949" spans="2:12" ht="13.8">
      <c r="B1949" s="350"/>
      <c r="C1949" s="349"/>
      <c r="D1949" s="353"/>
      <c r="E1949" s="569"/>
      <c r="F1949" s="570"/>
      <c r="G1949" s="368"/>
      <c r="H1949" s="429"/>
      <c r="I1949" s="338"/>
      <c r="J1949" s="338"/>
      <c r="K1949" s="385"/>
      <c r="L1949" s="386"/>
    </row>
    <row r="1950" spans="2:12" ht="13.8">
      <c r="B1950" s="350"/>
      <c r="C1950" s="349"/>
      <c r="D1950" s="353"/>
      <c r="E1950" s="569"/>
      <c r="F1950" s="570"/>
      <c r="G1950" s="368"/>
      <c r="H1950" s="571"/>
      <c r="I1950" s="338"/>
      <c r="J1950" s="338"/>
      <c r="K1950" s="385"/>
      <c r="L1950" s="386"/>
    </row>
    <row r="1951" spans="2:12" ht="13.8">
      <c r="B1951" s="350"/>
      <c r="C1951" s="349"/>
      <c r="D1951" s="353"/>
      <c r="E1951" s="569"/>
      <c r="F1951" s="570"/>
      <c r="G1951" s="368"/>
      <c r="H1951" s="571"/>
      <c r="I1951" s="338"/>
      <c r="J1951" s="578"/>
      <c r="K1951" s="385"/>
      <c r="L1951" s="386"/>
    </row>
    <row r="1952" spans="2:12" ht="13.8">
      <c r="B1952" s="350"/>
      <c r="C1952" s="349"/>
      <c r="D1952" s="353"/>
      <c r="E1952" s="569"/>
      <c r="F1952" s="563"/>
      <c r="G1952" s="368"/>
      <c r="H1952" s="571"/>
      <c r="I1952" s="338"/>
      <c r="J1952" s="578"/>
      <c r="K1952" s="385"/>
      <c r="L1952" s="386"/>
    </row>
    <row r="1953" spans="2:12" ht="13.8">
      <c r="B1953" s="350"/>
      <c r="C1953" s="332"/>
      <c r="D1953" s="333"/>
      <c r="E1953" s="569"/>
      <c r="F1953" s="570"/>
      <c r="G1953" s="368"/>
      <c r="H1953" s="572"/>
      <c r="I1953" s="338"/>
      <c r="J1953" s="338"/>
      <c r="K1953" s="385"/>
      <c r="L1953" s="386"/>
    </row>
    <row r="1954" spans="2:12" ht="13.8">
      <c r="B1954" s="350"/>
      <c r="C1954" s="332"/>
      <c r="D1954" s="333"/>
      <c r="E1954" s="569"/>
      <c r="F1954" s="570"/>
      <c r="G1954" s="368"/>
      <c r="H1954" s="572"/>
      <c r="I1954" s="338"/>
      <c r="J1954" s="338"/>
      <c r="K1954" s="385"/>
      <c r="L1954" s="386"/>
    </row>
    <row r="1955" spans="2:12" ht="13.8">
      <c r="B1955" s="350"/>
      <c r="C1955" s="349"/>
      <c r="D1955" s="353"/>
      <c r="E1955" s="569"/>
      <c r="F1955" s="570"/>
      <c r="G1955" s="368"/>
      <c r="H1955" s="571"/>
      <c r="I1955" s="338"/>
      <c r="J1955" s="338"/>
      <c r="K1955" s="385"/>
      <c r="L1955" s="386"/>
    </row>
    <row r="1956" spans="2:12" ht="13.8">
      <c r="B1956" s="350"/>
      <c r="C1956" s="349"/>
      <c r="D1956" s="353"/>
      <c r="E1956" s="569"/>
      <c r="F1956" s="570"/>
      <c r="G1956" s="368"/>
      <c r="H1956" s="571"/>
      <c r="I1956" s="338"/>
      <c r="J1956" s="338"/>
      <c r="K1956" s="385"/>
      <c r="L1956" s="386"/>
    </row>
    <row r="1957" spans="2:12" ht="13.8">
      <c r="B1957" s="350"/>
      <c r="C1957" s="349"/>
      <c r="D1957" s="353"/>
      <c r="E1957" s="569"/>
      <c r="F1957" s="570"/>
      <c r="G1957" s="368"/>
      <c r="H1957" s="571"/>
      <c r="I1957" s="338"/>
      <c r="J1957" s="338"/>
      <c r="K1957" s="385"/>
      <c r="L1957" s="386"/>
    </row>
    <row r="1958" spans="2:12" ht="13.8">
      <c r="B1958" s="564"/>
      <c r="C1958" s="565"/>
      <c r="D1958" s="566"/>
      <c r="E1958" s="565"/>
      <c r="F1958" s="565"/>
      <c r="G1958" s="368"/>
      <c r="H1958" s="567"/>
      <c r="I1958" s="338"/>
      <c r="J1958" s="360"/>
      <c r="K1958" s="385"/>
      <c r="L1958" s="386"/>
    </row>
    <row r="1959" spans="2:12" ht="13.8">
      <c r="B1959" s="350"/>
      <c r="C1959" s="349"/>
      <c r="D1959" s="353"/>
      <c r="E1959" s="569"/>
      <c r="F1959" s="563"/>
      <c r="G1959" s="368"/>
      <c r="H1959" s="571"/>
      <c r="I1959" s="338"/>
      <c r="J1959" s="360"/>
      <c r="K1959" s="385"/>
      <c r="L1959" s="386"/>
    </row>
    <row r="1960" spans="2:12" ht="13.8">
      <c r="B1960" s="350"/>
      <c r="C1960" s="349"/>
      <c r="D1960" s="353"/>
      <c r="E1960" s="569"/>
      <c r="F1960" s="563"/>
      <c r="G1960" s="368"/>
      <c r="H1960" s="571"/>
      <c r="I1960" s="338"/>
      <c r="J1960" s="360"/>
      <c r="K1960" s="385"/>
      <c r="L1960" s="386"/>
    </row>
    <row r="1961" spans="2:12" ht="13.8">
      <c r="B1961" s="350"/>
      <c r="C1961" s="349"/>
      <c r="D1961" s="353"/>
      <c r="E1961" s="569"/>
      <c r="F1961" s="563"/>
      <c r="G1961" s="368"/>
      <c r="H1961" s="571"/>
      <c r="I1961" s="338"/>
      <c r="J1961" s="360"/>
      <c r="K1961" s="385"/>
      <c r="L1961" s="386"/>
    </row>
    <row r="1962" spans="2:12" ht="13.8">
      <c r="B1962" s="350"/>
      <c r="C1962" s="554"/>
      <c r="D1962" s="575"/>
      <c r="E1962" s="576"/>
      <c r="F1962" s="570"/>
      <c r="G1962" s="368"/>
      <c r="H1962" s="552"/>
      <c r="I1962" s="338"/>
      <c r="J1962" s="578"/>
      <c r="K1962" s="385"/>
      <c r="L1962" s="386"/>
    </row>
    <row r="1963" spans="2:12" ht="13.8">
      <c r="B1963" s="350"/>
      <c r="C1963" s="349"/>
      <c r="D1963" s="353"/>
      <c r="E1963" s="569"/>
      <c r="F1963" s="563"/>
      <c r="G1963" s="368"/>
      <c r="H1963" s="571"/>
      <c r="I1963" s="338"/>
      <c r="J1963" s="360"/>
      <c r="K1963" s="385"/>
      <c r="L1963" s="386"/>
    </row>
    <row r="1964" spans="2:12" ht="13.8">
      <c r="B1964" s="350"/>
      <c r="C1964" s="349"/>
      <c r="D1964" s="353"/>
      <c r="E1964" s="569"/>
      <c r="F1964" s="563"/>
      <c r="G1964" s="368"/>
      <c r="H1964" s="571"/>
      <c r="I1964" s="338"/>
      <c r="J1964" s="360"/>
      <c r="K1964" s="385"/>
      <c r="L1964" s="386"/>
    </row>
    <row r="1965" spans="2:12" ht="13.8">
      <c r="B1965" s="350"/>
      <c r="C1965" s="554"/>
      <c r="D1965" s="575"/>
      <c r="E1965" s="576"/>
      <c r="F1965" s="570"/>
      <c r="G1965" s="368"/>
      <c r="H1965" s="571"/>
      <c r="I1965" s="338"/>
      <c r="J1965" s="578"/>
      <c r="K1965" s="385"/>
      <c r="L1965" s="386"/>
    </row>
    <row r="1966" spans="2:12" ht="13.8">
      <c r="B1966" s="350"/>
      <c r="C1966" s="554"/>
      <c r="D1966" s="575"/>
      <c r="E1966" s="576"/>
      <c r="F1966" s="570"/>
      <c r="G1966" s="368"/>
      <c r="H1966" s="571"/>
      <c r="I1966" s="338"/>
      <c r="J1966" s="578"/>
      <c r="K1966" s="385"/>
      <c r="L1966" s="386"/>
    </row>
    <row r="1967" spans="2:12" ht="13.8">
      <c r="B1967" s="350"/>
      <c r="C1967" s="341"/>
      <c r="D1967" s="353"/>
      <c r="E1967" s="569"/>
      <c r="F1967" s="570"/>
      <c r="G1967" s="368"/>
      <c r="H1967" s="552"/>
      <c r="I1967" s="338"/>
      <c r="J1967" s="360"/>
      <c r="K1967" s="385"/>
      <c r="L1967" s="386"/>
    </row>
    <row r="1968" spans="2:12" ht="13.8">
      <c r="B1968" s="350"/>
      <c r="C1968" s="349"/>
      <c r="D1968" s="353"/>
      <c r="E1968" s="569"/>
      <c r="F1968" s="563"/>
      <c r="G1968" s="368"/>
      <c r="H1968" s="571"/>
      <c r="I1968" s="338"/>
      <c r="J1968" s="578"/>
      <c r="K1968" s="385"/>
      <c r="L1968" s="386"/>
    </row>
    <row r="1969" spans="2:12" ht="13.8">
      <c r="B1969" s="350"/>
      <c r="C1969" s="554"/>
      <c r="D1969" s="575"/>
      <c r="E1969" s="576"/>
      <c r="F1969" s="570"/>
      <c r="G1969" s="368"/>
      <c r="H1969" s="488"/>
      <c r="I1969" s="338"/>
      <c r="J1969" s="360"/>
      <c r="K1969" s="385"/>
      <c r="L1969" s="386"/>
    </row>
    <row r="1970" spans="2:12" ht="13.8">
      <c r="B1970" s="350"/>
      <c r="C1970" s="349"/>
      <c r="D1970" s="353"/>
      <c r="E1970" s="569"/>
      <c r="F1970" s="563"/>
      <c r="G1970" s="368"/>
      <c r="H1970" s="571"/>
      <c r="I1970" s="338"/>
      <c r="J1970" s="578"/>
      <c r="K1970" s="385"/>
      <c r="L1970" s="386"/>
    </row>
    <row r="1971" spans="2:12" ht="13.8">
      <c r="B1971" s="350"/>
      <c r="C1971" s="349"/>
      <c r="D1971" s="353"/>
      <c r="E1971" s="569"/>
      <c r="F1971" s="570"/>
      <c r="G1971" s="368"/>
      <c r="H1971" s="429"/>
      <c r="I1971" s="351"/>
      <c r="J1971" s="351"/>
      <c r="K1971" s="385"/>
      <c r="L1971" s="386"/>
    </row>
    <row r="1972" spans="2:12" ht="13.8">
      <c r="B1972" s="350"/>
      <c r="C1972" s="349"/>
      <c r="D1972" s="353"/>
      <c r="E1972" s="569"/>
      <c r="F1972" s="570"/>
      <c r="G1972" s="368"/>
      <c r="H1972" s="429"/>
      <c r="I1972" s="351"/>
      <c r="J1972" s="351"/>
      <c r="K1972" s="385"/>
      <c r="L1972" s="386"/>
    </row>
    <row r="1973" spans="2:12" ht="13.8">
      <c r="B1973" s="350"/>
      <c r="C1973" s="349"/>
      <c r="D1973" s="353"/>
      <c r="E1973" s="569"/>
      <c r="F1973" s="570"/>
      <c r="G1973" s="368"/>
      <c r="H1973" s="429"/>
      <c r="I1973" s="351"/>
      <c r="J1973" s="351"/>
      <c r="K1973" s="385"/>
      <c r="L1973" s="386"/>
    </row>
    <row r="1974" spans="2:12" ht="13.8">
      <c r="B1974" s="350"/>
      <c r="C1974" s="349"/>
      <c r="D1974" s="353"/>
      <c r="E1974" s="569"/>
      <c r="F1974" s="570"/>
      <c r="G1974" s="368"/>
      <c r="H1974" s="571"/>
      <c r="I1974" s="351"/>
      <c r="J1974" s="351"/>
      <c r="K1974" s="385"/>
      <c r="L1974" s="386"/>
    </row>
    <row r="1975" spans="2:12" ht="13.8">
      <c r="B1975" s="350"/>
      <c r="C1975" s="349"/>
      <c r="D1975" s="353"/>
      <c r="E1975" s="569"/>
      <c r="F1975" s="563"/>
      <c r="G1975" s="368"/>
      <c r="H1975" s="571"/>
      <c r="I1975" s="338"/>
      <c r="J1975" s="578"/>
      <c r="K1975" s="385"/>
      <c r="L1975" s="386"/>
    </row>
    <row r="1976" spans="2:12" ht="13.8">
      <c r="B1976" s="350"/>
      <c r="C1976" s="349"/>
      <c r="D1976" s="353"/>
      <c r="E1976" s="569"/>
      <c r="F1976" s="563"/>
      <c r="G1976" s="368"/>
      <c r="H1976" s="571"/>
      <c r="I1976" s="338"/>
      <c r="J1976" s="578"/>
      <c r="K1976" s="385"/>
      <c r="L1976" s="386"/>
    </row>
    <row r="1977" spans="2:12" ht="13.8">
      <c r="B1977" s="350"/>
      <c r="C1977" s="332"/>
      <c r="D1977" s="333"/>
      <c r="E1977" s="569"/>
      <c r="F1977" s="570"/>
      <c r="G1977" s="368"/>
      <c r="H1977" s="572"/>
      <c r="I1977" s="338"/>
      <c r="J1977" s="338"/>
      <c r="K1977" s="385"/>
      <c r="L1977" s="386"/>
    </row>
    <row r="1978" spans="2:12" ht="13.8">
      <c r="B1978" s="350"/>
      <c r="C1978" s="332"/>
      <c r="D1978" s="333"/>
      <c r="E1978" s="569"/>
      <c r="F1978" s="570"/>
      <c r="G1978" s="368"/>
      <c r="H1978" s="572"/>
      <c r="I1978" s="338"/>
      <c r="J1978" s="338"/>
      <c r="K1978" s="385"/>
      <c r="L1978" s="386"/>
    </row>
    <row r="1979" spans="2:12" ht="13.8">
      <c r="B1979" s="350"/>
      <c r="C1979" s="349"/>
      <c r="D1979" s="353"/>
      <c r="E1979" s="569"/>
      <c r="F1979" s="570"/>
      <c r="G1979" s="368"/>
      <c r="H1979" s="571"/>
      <c r="I1979" s="338"/>
      <c r="J1979" s="338"/>
      <c r="K1979" s="385"/>
      <c r="L1979" s="386"/>
    </row>
    <row r="1980" spans="2:12" ht="13.8">
      <c r="B1980" s="350"/>
      <c r="C1980" s="349"/>
      <c r="D1980" s="353"/>
      <c r="E1980" s="569"/>
      <c r="F1980" s="570"/>
      <c r="G1980" s="368"/>
      <c r="H1980" s="571"/>
      <c r="I1980" s="338"/>
      <c r="J1980" s="338"/>
      <c r="K1980" s="385"/>
      <c r="L1980" s="386"/>
    </row>
    <row r="1981" spans="2:12" ht="13.8">
      <c r="B1981" s="472"/>
      <c r="C1981" s="579"/>
      <c r="D1981" s="472"/>
      <c r="E1981" s="334"/>
      <c r="F1981" s="342"/>
      <c r="G1981" s="368"/>
      <c r="H1981" s="488"/>
      <c r="I1981" s="437"/>
      <c r="J1981" s="437"/>
      <c r="K1981" s="385"/>
      <c r="L1981" s="386"/>
    </row>
    <row r="1982" spans="2:12" ht="13.8">
      <c r="B1982" s="564"/>
      <c r="C1982" s="565"/>
      <c r="D1982" s="566"/>
      <c r="E1982" s="565"/>
      <c r="F1982" s="565"/>
      <c r="G1982" s="368"/>
      <c r="H1982" s="567"/>
      <c r="I1982" s="338"/>
      <c r="J1982" s="338"/>
      <c r="K1982" s="385"/>
      <c r="L1982" s="386"/>
    </row>
    <row r="1983" spans="2:12" ht="13.8">
      <c r="B1983" s="472"/>
      <c r="C1983" s="308"/>
      <c r="D1983" s="472"/>
      <c r="E1983" s="334"/>
      <c r="F1983" s="342"/>
      <c r="G1983" s="368"/>
      <c r="H1983" s="488"/>
      <c r="I1983" s="499"/>
      <c r="J1983" s="499"/>
      <c r="K1983" s="385"/>
      <c r="L1983" s="386"/>
    </row>
    <row r="1984" spans="2:12" ht="13.8">
      <c r="B1984" s="472"/>
      <c r="C1984" s="308"/>
      <c r="D1984" s="472"/>
      <c r="E1984" s="569"/>
      <c r="F1984" s="570"/>
      <c r="G1984" s="368"/>
      <c r="H1984" s="552"/>
      <c r="I1984" s="338"/>
      <c r="J1984" s="338"/>
      <c r="K1984" s="385"/>
      <c r="L1984" s="386"/>
    </row>
    <row r="1985" spans="2:12" ht="13.8">
      <c r="B1985" s="472"/>
      <c r="C1985" s="308"/>
      <c r="D1985" s="472"/>
      <c r="E1985" s="569"/>
      <c r="F1985" s="570"/>
      <c r="G1985" s="368"/>
      <c r="H1985" s="552"/>
      <c r="I1985" s="338"/>
      <c r="J1985" s="338"/>
      <c r="K1985" s="385"/>
      <c r="L1985" s="386"/>
    </row>
    <row r="1986" spans="2:12" ht="13.8">
      <c r="B1986" s="472"/>
      <c r="C1986" s="308"/>
      <c r="D1986" s="472"/>
      <c r="E1986" s="569"/>
      <c r="F1986" s="570"/>
      <c r="G1986" s="368"/>
      <c r="H1986" s="552"/>
      <c r="I1986" s="338"/>
      <c r="J1986" s="338"/>
      <c r="K1986" s="385"/>
      <c r="L1986" s="386"/>
    </row>
    <row r="1987" spans="2:12" ht="13.8">
      <c r="B1987" s="472"/>
      <c r="C1987" s="308"/>
      <c r="D1987" s="472"/>
      <c r="E1987" s="569"/>
      <c r="F1987" s="570"/>
      <c r="G1987" s="368"/>
      <c r="H1987" s="552"/>
      <c r="I1987" s="338"/>
      <c r="J1987" s="338"/>
      <c r="K1987" s="385"/>
      <c r="L1987" s="386"/>
    </row>
    <row r="1988" spans="2:12" ht="13.8">
      <c r="B1988" s="472"/>
      <c r="C1988" s="308"/>
      <c r="D1988" s="472"/>
      <c r="E1988" s="569"/>
      <c r="F1988" s="570"/>
      <c r="G1988" s="368"/>
      <c r="H1988" s="366"/>
      <c r="I1988" s="338"/>
      <c r="J1988" s="360"/>
      <c r="K1988" s="385"/>
      <c r="L1988" s="386"/>
    </row>
    <row r="1989" spans="2:12" ht="13.8">
      <c r="B1989" s="472"/>
      <c r="C1989" s="308"/>
      <c r="D1989" s="472"/>
      <c r="E1989" s="569"/>
      <c r="F1989" s="570"/>
      <c r="G1989" s="368"/>
      <c r="H1989" s="552"/>
      <c r="I1989" s="338"/>
      <c r="J1989" s="360"/>
      <c r="K1989" s="385"/>
      <c r="L1989" s="386"/>
    </row>
    <row r="1990" spans="2:12" ht="13.8">
      <c r="B1990" s="472"/>
      <c r="C1990" s="308"/>
      <c r="D1990" s="472"/>
      <c r="E1990" s="569"/>
      <c r="F1990" s="570"/>
      <c r="G1990" s="368"/>
      <c r="H1990" s="552"/>
      <c r="I1990" s="338"/>
      <c r="J1990" s="360"/>
      <c r="K1990" s="385"/>
      <c r="L1990" s="386"/>
    </row>
    <row r="1991" spans="2:12" ht="13.8">
      <c r="B1991" s="472"/>
      <c r="C1991" s="308"/>
      <c r="D1991" s="472"/>
      <c r="E1991" s="569"/>
      <c r="F1991" s="570"/>
      <c r="G1991" s="368"/>
      <c r="H1991" s="552"/>
      <c r="I1991" s="338"/>
      <c r="J1991" s="360"/>
      <c r="K1991" s="385"/>
      <c r="L1991" s="386"/>
    </row>
    <row r="1992" spans="2:12" ht="13.8">
      <c r="B1992" s="472"/>
      <c r="C1992" s="308"/>
      <c r="D1992" s="472"/>
      <c r="E1992" s="569"/>
      <c r="F1992" s="570"/>
      <c r="G1992" s="368"/>
      <c r="H1992" s="552"/>
      <c r="I1992" s="338"/>
      <c r="J1992" s="360"/>
      <c r="K1992" s="385"/>
      <c r="L1992" s="386"/>
    </row>
    <row r="1993" spans="2:12" ht="13.8">
      <c r="B1993" s="472"/>
      <c r="C1993" s="308"/>
      <c r="D1993" s="472"/>
      <c r="E1993" s="569"/>
      <c r="F1993" s="570"/>
      <c r="G1993" s="368"/>
      <c r="H1993" s="552"/>
      <c r="I1993" s="338"/>
      <c r="J1993" s="360"/>
      <c r="K1993" s="385"/>
      <c r="L1993" s="386"/>
    </row>
    <row r="1994" spans="2:12" ht="13.8">
      <c r="B1994" s="472"/>
      <c r="C1994" s="308"/>
      <c r="D1994" s="472"/>
      <c r="E1994" s="569"/>
      <c r="F1994" s="570"/>
      <c r="G1994" s="368"/>
      <c r="H1994" s="552"/>
      <c r="I1994" s="338"/>
      <c r="J1994" s="360"/>
      <c r="K1994" s="385"/>
      <c r="L1994" s="386"/>
    </row>
    <row r="1995" spans="2:12" ht="13.8">
      <c r="B1995" s="472"/>
      <c r="C1995" s="308"/>
      <c r="D1995" s="472"/>
      <c r="E1995" s="569"/>
      <c r="F1995" s="570"/>
      <c r="G1995" s="368"/>
      <c r="H1995" s="552"/>
      <c r="I1995" s="338"/>
      <c r="J1995" s="360"/>
      <c r="K1995" s="385"/>
      <c r="L1995" s="386"/>
    </row>
    <row r="1996" spans="2:12" ht="13.8">
      <c r="B1996" s="472"/>
      <c r="C1996" s="308"/>
      <c r="D1996" s="472"/>
      <c r="E1996" s="569"/>
      <c r="F1996" s="570"/>
      <c r="G1996" s="368"/>
      <c r="H1996" s="552"/>
      <c r="I1996" s="338"/>
      <c r="J1996" s="360"/>
      <c r="K1996" s="385"/>
      <c r="L1996" s="386"/>
    </row>
    <row r="1997" spans="2:12" ht="13.8">
      <c r="B1997" s="472"/>
      <c r="C1997" s="308"/>
      <c r="D1997" s="472"/>
      <c r="E1997" s="569"/>
      <c r="F1997" s="570"/>
      <c r="G1997" s="368"/>
      <c r="H1997" s="552"/>
      <c r="I1997" s="338"/>
      <c r="J1997" s="338"/>
      <c r="K1997" s="385"/>
      <c r="L1997" s="386"/>
    </row>
    <row r="1998" spans="2:12" ht="13.8">
      <c r="B1998" s="472"/>
      <c r="C1998" s="308"/>
      <c r="D1998" s="472"/>
      <c r="E1998" s="569"/>
      <c r="F1998" s="570"/>
      <c r="G1998" s="368"/>
      <c r="H1998" s="552"/>
      <c r="I1998" s="338"/>
      <c r="J1998" s="338"/>
      <c r="K1998" s="385"/>
      <c r="L1998" s="386"/>
    </row>
    <row r="1999" spans="2:12" ht="13.8">
      <c r="B1999" s="472"/>
      <c r="C1999" s="308"/>
      <c r="D1999" s="472"/>
      <c r="E1999" s="569"/>
      <c r="F1999" s="570"/>
      <c r="G1999" s="368"/>
      <c r="H1999" s="552"/>
      <c r="I1999" s="338"/>
      <c r="J1999" s="360"/>
      <c r="K1999" s="385"/>
      <c r="L1999" s="386"/>
    </row>
    <row r="2000" spans="2:12" ht="13.8">
      <c r="B2000" s="472"/>
      <c r="C2000" s="308"/>
      <c r="D2000" s="472"/>
      <c r="E2000" s="569"/>
      <c r="F2000" s="570"/>
      <c r="G2000" s="368"/>
      <c r="H2000" s="552"/>
      <c r="I2000" s="338"/>
      <c r="J2000" s="360"/>
      <c r="K2000" s="385"/>
      <c r="L2000" s="386"/>
    </row>
    <row r="2001" spans="2:12" ht="13.8">
      <c r="B2001" s="472"/>
      <c r="C2001" s="332"/>
      <c r="D2001" s="333"/>
      <c r="E2001" s="569"/>
      <c r="F2001" s="570"/>
      <c r="G2001" s="368"/>
      <c r="H2001" s="572"/>
      <c r="I2001" s="338"/>
      <c r="J2001" s="360"/>
      <c r="K2001" s="385"/>
      <c r="L2001" s="386"/>
    </row>
    <row r="2002" spans="2:12" ht="13.8">
      <c r="B2002" s="472"/>
      <c r="C2002" s="332"/>
      <c r="D2002" s="333"/>
      <c r="E2002" s="569"/>
      <c r="F2002" s="570"/>
      <c r="G2002" s="368"/>
      <c r="H2002" s="572"/>
      <c r="I2002" s="338"/>
      <c r="J2002" s="360"/>
      <c r="K2002" s="385"/>
      <c r="L2002" s="386"/>
    </row>
    <row r="2003" spans="2:12" ht="13.8">
      <c r="B2003" s="472"/>
      <c r="C2003" s="349"/>
      <c r="D2003" s="353"/>
      <c r="E2003" s="569"/>
      <c r="F2003" s="570"/>
      <c r="G2003" s="368"/>
      <c r="H2003" s="571"/>
      <c r="I2003" s="338"/>
      <c r="J2003" s="360"/>
      <c r="K2003" s="385"/>
      <c r="L2003" s="386"/>
    </row>
    <row r="2004" spans="2:12" ht="13.8">
      <c r="B2004" s="472"/>
      <c r="C2004" s="308"/>
      <c r="D2004" s="472"/>
      <c r="E2004" s="569"/>
      <c r="F2004" s="570"/>
      <c r="G2004" s="368"/>
      <c r="H2004" s="552"/>
      <c r="I2004" s="338"/>
      <c r="J2004" s="360"/>
      <c r="K2004" s="385"/>
      <c r="L2004" s="386"/>
    </row>
    <row r="2005" spans="2:12" ht="13.8">
      <c r="B2005" s="472"/>
      <c r="C2005" s="308"/>
      <c r="D2005" s="472"/>
      <c r="E2005" s="334"/>
      <c r="F2005" s="342"/>
      <c r="G2005" s="368"/>
      <c r="H2005" s="488"/>
      <c r="I2005" s="499"/>
      <c r="J2005" s="499"/>
      <c r="K2005" s="385"/>
      <c r="L2005" s="386"/>
    </row>
    <row r="2006" spans="2:12" ht="13.8">
      <c r="B2006" s="472"/>
      <c r="C2006" s="308"/>
      <c r="D2006" s="472"/>
      <c r="E2006" s="569"/>
      <c r="F2006" s="570"/>
      <c r="G2006" s="368"/>
      <c r="H2006" s="552"/>
      <c r="I2006" s="338"/>
      <c r="J2006" s="338"/>
      <c r="K2006" s="385"/>
      <c r="L2006" s="386"/>
    </row>
    <row r="2007" spans="2:12" ht="13.8">
      <c r="B2007" s="472"/>
      <c r="C2007" s="308"/>
      <c r="D2007" s="472"/>
      <c r="E2007" s="569"/>
      <c r="F2007" s="570"/>
      <c r="G2007" s="368"/>
      <c r="H2007" s="552"/>
      <c r="I2007" s="338"/>
      <c r="J2007" s="338"/>
      <c r="K2007" s="385"/>
      <c r="L2007" s="386"/>
    </row>
    <row r="2008" spans="2:12" ht="13.8">
      <c r="B2008" s="472"/>
      <c r="C2008" s="308"/>
      <c r="D2008" s="472"/>
      <c r="E2008" s="569"/>
      <c r="F2008" s="570"/>
      <c r="G2008" s="368"/>
      <c r="H2008" s="552"/>
      <c r="I2008" s="338"/>
      <c r="J2008" s="338"/>
      <c r="K2008" s="385"/>
      <c r="L2008" s="386"/>
    </row>
    <row r="2009" spans="2:12" ht="13.8">
      <c r="B2009" s="472"/>
      <c r="C2009" s="308"/>
      <c r="D2009" s="472"/>
      <c r="E2009" s="569"/>
      <c r="F2009" s="570"/>
      <c r="G2009" s="368"/>
      <c r="H2009" s="552"/>
      <c r="I2009" s="338"/>
      <c r="J2009" s="338"/>
      <c r="K2009" s="385"/>
      <c r="L2009" s="386"/>
    </row>
    <row r="2010" spans="2:12" ht="13.8">
      <c r="B2010" s="472"/>
      <c r="C2010" s="308"/>
      <c r="D2010" s="472"/>
      <c r="E2010" s="569"/>
      <c r="F2010" s="570"/>
      <c r="G2010" s="368"/>
      <c r="H2010" s="552"/>
      <c r="I2010" s="338"/>
      <c r="J2010" s="338"/>
      <c r="K2010" s="385"/>
      <c r="L2010" s="386"/>
    </row>
    <row r="2011" spans="2:12" ht="13.8">
      <c r="B2011" s="472"/>
      <c r="C2011" s="308"/>
      <c r="D2011" s="472"/>
      <c r="E2011" s="569"/>
      <c r="F2011" s="570"/>
      <c r="G2011" s="368"/>
      <c r="H2011" s="552"/>
      <c r="I2011" s="338"/>
      <c r="J2011" s="338"/>
      <c r="K2011" s="385"/>
      <c r="L2011" s="386"/>
    </row>
    <row r="2012" spans="2:12" ht="13.8">
      <c r="B2012" s="472"/>
      <c r="C2012" s="308"/>
      <c r="D2012" s="472"/>
      <c r="E2012" s="569"/>
      <c r="F2012" s="570"/>
      <c r="G2012" s="368"/>
      <c r="H2012" s="552"/>
      <c r="I2012" s="338"/>
      <c r="J2012" s="338"/>
      <c r="K2012" s="385"/>
      <c r="L2012" s="386"/>
    </row>
    <row r="2013" spans="2:12" ht="13.8">
      <c r="B2013" s="472"/>
      <c r="C2013" s="308"/>
      <c r="D2013" s="472"/>
      <c r="E2013" s="569"/>
      <c r="F2013" s="570"/>
      <c r="G2013" s="368"/>
      <c r="H2013" s="552"/>
      <c r="I2013" s="338"/>
      <c r="J2013" s="338"/>
      <c r="K2013" s="385"/>
      <c r="L2013" s="386"/>
    </row>
    <row r="2014" spans="2:12" ht="13.8">
      <c r="B2014" s="472"/>
      <c r="C2014" s="308"/>
      <c r="D2014" s="472"/>
      <c r="E2014" s="569"/>
      <c r="F2014" s="570"/>
      <c r="G2014" s="368"/>
      <c r="H2014" s="552"/>
      <c r="I2014" s="338"/>
      <c r="J2014" s="338"/>
      <c r="K2014" s="385"/>
      <c r="L2014" s="386"/>
    </row>
    <row r="2015" spans="2:12" ht="13.8">
      <c r="B2015" s="472"/>
      <c r="C2015" s="308"/>
      <c r="D2015" s="472"/>
      <c r="E2015" s="569"/>
      <c r="F2015" s="570"/>
      <c r="G2015" s="368"/>
      <c r="H2015" s="552"/>
      <c r="I2015" s="338"/>
      <c r="J2015" s="338"/>
      <c r="K2015" s="385"/>
      <c r="L2015" s="386"/>
    </row>
    <row r="2016" spans="2:12" ht="13.8">
      <c r="B2016" s="472"/>
      <c r="C2016" s="308"/>
      <c r="D2016" s="472"/>
      <c r="E2016" s="569"/>
      <c r="F2016" s="570"/>
      <c r="G2016" s="368"/>
      <c r="H2016" s="552"/>
      <c r="I2016" s="338"/>
      <c r="J2016" s="338"/>
      <c r="K2016" s="385"/>
      <c r="L2016" s="386"/>
    </row>
    <row r="2017" spans="2:12" ht="13.8">
      <c r="B2017" s="472"/>
      <c r="C2017" s="308"/>
      <c r="D2017" s="472"/>
      <c r="E2017" s="569"/>
      <c r="F2017" s="570"/>
      <c r="G2017" s="368"/>
      <c r="H2017" s="552"/>
      <c r="I2017" s="338"/>
      <c r="J2017" s="338"/>
      <c r="K2017" s="385"/>
      <c r="L2017" s="386"/>
    </row>
    <row r="2018" spans="2:12" ht="13.8">
      <c r="B2018" s="472"/>
      <c r="C2018" s="308"/>
      <c r="D2018" s="472"/>
      <c r="E2018" s="569"/>
      <c r="F2018" s="570"/>
      <c r="G2018" s="368"/>
      <c r="H2018" s="366"/>
      <c r="I2018" s="338"/>
      <c r="J2018" s="360"/>
      <c r="K2018" s="385"/>
      <c r="L2018" s="386"/>
    </row>
    <row r="2019" spans="2:12" ht="13.8">
      <c r="B2019" s="472"/>
      <c r="C2019" s="308"/>
      <c r="D2019" s="472"/>
      <c r="E2019" s="569"/>
      <c r="F2019" s="570"/>
      <c r="G2019" s="368"/>
      <c r="H2019" s="552"/>
      <c r="I2019" s="338"/>
      <c r="J2019" s="360"/>
      <c r="K2019" s="385"/>
      <c r="L2019" s="386"/>
    </row>
    <row r="2020" spans="2:12" ht="13.8">
      <c r="B2020" s="472"/>
      <c r="C2020" s="308"/>
      <c r="D2020" s="472"/>
      <c r="E2020" s="569"/>
      <c r="F2020" s="570"/>
      <c r="G2020" s="368"/>
      <c r="H2020" s="552"/>
      <c r="I2020" s="338"/>
      <c r="J2020" s="360"/>
      <c r="K2020" s="385"/>
      <c r="L2020" s="386"/>
    </row>
    <row r="2021" spans="2:12" ht="13.8">
      <c r="B2021" s="472"/>
      <c r="C2021" s="308"/>
      <c r="D2021" s="472"/>
      <c r="E2021" s="569"/>
      <c r="F2021" s="570"/>
      <c r="G2021" s="368"/>
      <c r="H2021" s="552"/>
      <c r="I2021" s="338"/>
      <c r="J2021" s="360"/>
      <c r="K2021" s="385"/>
      <c r="L2021" s="386"/>
    </row>
    <row r="2022" spans="2:12" ht="13.8">
      <c r="B2022" s="472"/>
      <c r="C2022" s="308"/>
      <c r="D2022" s="472"/>
      <c r="E2022" s="569"/>
      <c r="F2022" s="570"/>
      <c r="G2022" s="368"/>
      <c r="H2022" s="552"/>
      <c r="I2022" s="338"/>
      <c r="J2022" s="360"/>
      <c r="K2022" s="385"/>
      <c r="L2022" s="386"/>
    </row>
    <row r="2023" spans="2:12" ht="13.8">
      <c r="B2023" s="472"/>
      <c r="C2023" s="308"/>
      <c r="D2023" s="472"/>
      <c r="E2023" s="569"/>
      <c r="F2023" s="570"/>
      <c r="G2023" s="368"/>
      <c r="H2023" s="552"/>
      <c r="I2023" s="338"/>
      <c r="J2023" s="360"/>
      <c r="K2023" s="385"/>
      <c r="L2023" s="386"/>
    </row>
    <row r="2024" spans="2:12" ht="13.8">
      <c r="B2024" s="472"/>
      <c r="C2024" s="308"/>
      <c r="D2024" s="472"/>
      <c r="E2024" s="569"/>
      <c r="F2024" s="570"/>
      <c r="G2024" s="368"/>
      <c r="H2024" s="552"/>
      <c r="I2024" s="338"/>
      <c r="J2024" s="360"/>
      <c r="K2024" s="385"/>
      <c r="L2024" s="386"/>
    </row>
    <row r="2025" spans="2:12" ht="13.8">
      <c r="B2025" s="472"/>
      <c r="C2025" s="308"/>
      <c r="D2025" s="472"/>
      <c r="E2025" s="569"/>
      <c r="F2025" s="570"/>
      <c r="G2025" s="368"/>
      <c r="H2025" s="552"/>
      <c r="I2025" s="338"/>
      <c r="J2025" s="360"/>
      <c r="K2025" s="385"/>
      <c r="L2025" s="386"/>
    </row>
    <row r="2026" spans="2:12" ht="13.8">
      <c r="B2026" s="472"/>
      <c r="C2026" s="308"/>
      <c r="D2026" s="472"/>
      <c r="E2026" s="569"/>
      <c r="F2026" s="570"/>
      <c r="G2026" s="368"/>
      <c r="H2026" s="552"/>
      <c r="I2026" s="338"/>
      <c r="J2026" s="360"/>
      <c r="K2026" s="385"/>
      <c r="L2026" s="386"/>
    </row>
    <row r="2027" spans="2:12" ht="13.8">
      <c r="B2027" s="472"/>
      <c r="C2027" s="308"/>
      <c r="D2027" s="472"/>
      <c r="E2027" s="569"/>
      <c r="F2027" s="570"/>
      <c r="G2027" s="368"/>
      <c r="H2027" s="552"/>
      <c r="I2027" s="338"/>
      <c r="J2027" s="360"/>
      <c r="K2027" s="385"/>
      <c r="L2027" s="386"/>
    </row>
    <row r="2028" spans="2:12" ht="13.8">
      <c r="B2028" s="472"/>
      <c r="C2028" s="308"/>
      <c r="D2028" s="472"/>
      <c r="E2028" s="569"/>
      <c r="F2028" s="570"/>
      <c r="G2028" s="368"/>
      <c r="H2028" s="552"/>
      <c r="I2028" s="338"/>
      <c r="J2028" s="338"/>
      <c r="K2028" s="385"/>
      <c r="L2028" s="386"/>
    </row>
    <row r="2029" spans="2:12" ht="13.8">
      <c r="B2029" s="472"/>
      <c r="C2029" s="308"/>
      <c r="D2029" s="472"/>
      <c r="E2029" s="569"/>
      <c r="F2029" s="570"/>
      <c r="G2029" s="368"/>
      <c r="H2029" s="552"/>
      <c r="I2029" s="338"/>
      <c r="J2029" s="338"/>
      <c r="K2029" s="385"/>
      <c r="L2029" s="386"/>
    </row>
    <row r="2030" spans="2:12" ht="13.8">
      <c r="B2030" s="472"/>
      <c r="C2030" s="308"/>
      <c r="D2030" s="472"/>
      <c r="E2030" s="569"/>
      <c r="F2030" s="570"/>
      <c r="G2030" s="368"/>
      <c r="H2030" s="552"/>
      <c r="I2030" s="338"/>
      <c r="J2030" s="338"/>
      <c r="K2030" s="385"/>
      <c r="L2030" s="386"/>
    </row>
    <row r="2031" spans="2:12" ht="13.8">
      <c r="B2031" s="472"/>
      <c r="C2031" s="308"/>
      <c r="D2031" s="472"/>
      <c r="E2031" s="569"/>
      <c r="F2031" s="570"/>
      <c r="G2031" s="368"/>
      <c r="H2031" s="552"/>
      <c r="I2031" s="338"/>
      <c r="J2031" s="338"/>
      <c r="K2031" s="385"/>
      <c r="L2031" s="386"/>
    </row>
    <row r="2032" spans="2:12" ht="13.8">
      <c r="B2032" s="472"/>
      <c r="C2032" s="308"/>
      <c r="D2032" s="472"/>
      <c r="E2032" s="569"/>
      <c r="F2032" s="570"/>
      <c r="G2032" s="368"/>
      <c r="H2032" s="552"/>
      <c r="I2032" s="338"/>
      <c r="J2032" s="338"/>
      <c r="K2032" s="385"/>
      <c r="L2032" s="386"/>
    </row>
    <row r="2033" spans="2:12" ht="13.8">
      <c r="B2033" s="472"/>
      <c r="C2033" s="308"/>
      <c r="D2033" s="472"/>
      <c r="E2033" s="569"/>
      <c r="F2033" s="570"/>
      <c r="G2033" s="368"/>
      <c r="H2033" s="552"/>
      <c r="I2033" s="338"/>
      <c r="J2033" s="338"/>
      <c r="K2033" s="385"/>
      <c r="L2033" s="386"/>
    </row>
    <row r="2034" spans="2:12" ht="13.8">
      <c r="B2034" s="472"/>
      <c r="C2034" s="308"/>
      <c r="D2034" s="472"/>
      <c r="E2034" s="569"/>
      <c r="F2034" s="570"/>
      <c r="G2034" s="368"/>
      <c r="H2034" s="552"/>
      <c r="I2034" s="338"/>
      <c r="J2034" s="338"/>
      <c r="K2034" s="385"/>
      <c r="L2034" s="386"/>
    </row>
    <row r="2035" spans="2:12" ht="13.8">
      <c r="B2035" s="472"/>
      <c r="C2035" s="308"/>
      <c r="D2035" s="472"/>
      <c r="E2035" s="569"/>
      <c r="F2035" s="570"/>
      <c r="G2035" s="368"/>
      <c r="H2035" s="552"/>
      <c r="I2035" s="338"/>
      <c r="J2035" s="338"/>
      <c r="K2035" s="385"/>
      <c r="L2035" s="386"/>
    </row>
    <row r="2036" spans="2:12" ht="13.8">
      <c r="B2036" s="472"/>
      <c r="C2036" s="308"/>
      <c r="D2036" s="472"/>
      <c r="E2036" s="569"/>
      <c r="F2036" s="570"/>
      <c r="G2036" s="368"/>
      <c r="H2036" s="552"/>
      <c r="I2036" s="338"/>
      <c r="J2036" s="338"/>
      <c r="K2036" s="385"/>
      <c r="L2036" s="386"/>
    </row>
    <row r="2037" spans="2:12" ht="13.8">
      <c r="B2037" s="472"/>
      <c r="C2037" s="308"/>
      <c r="D2037" s="472"/>
      <c r="E2037" s="569"/>
      <c r="F2037" s="570"/>
      <c r="G2037" s="368"/>
      <c r="H2037" s="552"/>
      <c r="I2037" s="338"/>
      <c r="J2037" s="338"/>
      <c r="K2037" s="385"/>
      <c r="L2037" s="386"/>
    </row>
    <row r="2038" spans="2:12" ht="13.8">
      <c r="B2038" s="472"/>
      <c r="C2038" s="308"/>
      <c r="D2038" s="472"/>
      <c r="E2038" s="569"/>
      <c r="F2038" s="570"/>
      <c r="G2038" s="368"/>
      <c r="H2038" s="552"/>
      <c r="I2038" s="338"/>
      <c r="J2038" s="360"/>
      <c r="K2038" s="385"/>
      <c r="L2038" s="386"/>
    </row>
    <row r="2039" spans="2:12" ht="13.8">
      <c r="B2039" s="472"/>
      <c r="C2039" s="308"/>
      <c r="D2039" s="472"/>
      <c r="E2039" s="569"/>
      <c r="F2039" s="570"/>
      <c r="G2039" s="368"/>
      <c r="H2039" s="552"/>
      <c r="I2039" s="338"/>
      <c r="J2039" s="360"/>
      <c r="K2039" s="385"/>
      <c r="L2039" s="386"/>
    </row>
    <row r="2040" spans="2:12" ht="13.8">
      <c r="B2040" s="472"/>
      <c r="C2040" s="332"/>
      <c r="D2040" s="333"/>
      <c r="E2040" s="569"/>
      <c r="F2040" s="570"/>
      <c r="G2040" s="368"/>
      <c r="H2040" s="572"/>
      <c r="I2040" s="338"/>
      <c r="J2040" s="360"/>
      <c r="K2040" s="385"/>
      <c r="L2040" s="386"/>
    </row>
    <row r="2041" spans="2:12" ht="13.8">
      <c r="B2041" s="472"/>
      <c r="C2041" s="332"/>
      <c r="D2041" s="333"/>
      <c r="E2041" s="569"/>
      <c r="F2041" s="570"/>
      <c r="G2041" s="368"/>
      <c r="H2041" s="572"/>
      <c r="I2041" s="338"/>
      <c r="J2041" s="360"/>
      <c r="K2041" s="385"/>
      <c r="L2041" s="386"/>
    </row>
    <row r="2042" spans="2:12" ht="13.8">
      <c r="B2042" s="472"/>
      <c r="C2042" s="349"/>
      <c r="D2042" s="353"/>
      <c r="E2042" s="569"/>
      <c r="F2042" s="570"/>
      <c r="G2042" s="368"/>
      <c r="H2042" s="571"/>
      <c r="I2042" s="338"/>
      <c r="J2042" s="360"/>
      <c r="K2042" s="385"/>
      <c r="L2042" s="386"/>
    </row>
    <row r="2043" spans="2:12" ht="13.8">
      <c r="B2043" s="472"/>
      <c r="C2043" s="308"/>
      <c r="D2043" s="472"/>
      <c r="E2043" s="569"/>
      <c r="F2043" s="570"/>
      <c r="G2043" s="368"/>
      <c r="H2043" s="552"/>
      <c r="I2043" s="338"/>
      <c r="J2043" s="360"/>
      <c r="K2043" s="385"/>
      <c r="L2043" s="386"/>
    </row>
    <row r="2044" spans="2:12" ht="13.8">
      <c r="B2044" s="472"/>
      <c r="C2044" s="308"/>
      <c r="D2044" s="472"/>
      <c r="E2044" s="569"/>
      <c r="F2044" s="342"/>
      <c r="G2044" s="368"/>
      <c r="H2044" s="571"/>
      <c r="I2044" s="499"/>
      <c r="J2044" s="360"/>
      <c r="K2044" s="385"/>
      <c r="L2044" s="386"/>
    </row>
    <row r="2045" spans="2:12" ht="13.8">
      <c r="B2045" s="350"/>
      <c r="C2045" s="308"/>
      <c r="D2045" s="472"/>
      <c r="E2045" s="569"/>
      <c r="F2045" s="570"/>
      <c r="G2045" s="368"/>
      <c r="H2045" s="366"/>
      <c r="I2045" s="338"/>
      <c r="J2045" s="360"/>
      <c r="K2045" s="385"/>
      <c r="L2045" s="386"/>
    </row>
    <row r="2046" spans="2:12" ht="13.8">
      <c r="B2046" s="350"/>
      <c r="C2046" s="308"/>
      <c r="D2046" s="472"/>
      <c r="E2046" s="569"/>
      <c r="F2046" s="570"/>
      <c r="G2046" s="368"/>
      <c r="H2046" s="571"/>
      <c r="I2046" s="338"/>
      <c r="J2046" s="360"/>
      <c r="K2046" s="385"/>
      <c r="L2046" s="386"/>
    </row>
    <row r="2047" spans="2:12" ht="13.8">
      <c r="B2047" s="350"/>
      <c r="C2047" s="364"/>
      <c r="D2047" s="365"/>
      <c r="E2047" s="569"/>
      <c r="F2047" s="358"/>
      <c r="G2047" s="368"/>
      <c r="H2047" s="571"/>
      <c r="I2047" s="360"/>
      <c r="J2047" s="360"/>
      <c r="K2047" s="385"/>
      <c r="L2047" s="386"/>
    </row>
    <row r="2048" spans="2:12" ht="13.8">
      <c r="B2048" s="350"/>
      <c r="C2048" s="364"/>
      <c r="D2048" s="365"/>
      <c r="E2048" s="569"/>
      <c r="F2048" s="358"/>
      <c r="G2048" s="368"/>
      <c r="H2048" s="571"/>
      <c r="I2048" s="360"/>
      <c r="J2048" s="360"/>
      <c r="K2048" s="385"/>
      <c r="L2048" s="386"/>
    </row>
    <row r="2049" spans="2:12" ht="13.8">
      <c r="B2049" s="350"/>
      <c r="C2049" s="364"/>
      <c r="D2049" s="365"/>
      <c r="E2049" s="569"/>
      <c r="F2049" s="358"/>
      <c r="G2049" s="368"/>
      <c r="H2049" s="571"/>
      <c r="I2049" s="360"/>
      <c r="J2049" s="360"/>
      <c r="K2049" s="385"/>
      <c r="L2049" s="386"/>
    </row>
    <row r="2050" spans="2:12" ht="13.8">
      <c r="B2050" s="350"/>
      <c r="C2050" s="364"/>
      <c r="D2050" s="365"/>
      <c r="E2050" s="569"/>
      <c r="F2050" s="358"/>
      <c r="G2050" s="368"/>
      <c r="H2050" s="571"/>
      <c r="I2050" s="360"/>
      <c r="J2050" s="360"/>
      <c r="K2050" s="385"/>
      <c r="L2050" s="386"/>
    </row>
    <row r="2051" spans="2:12" ht="13.8">
      <c r="B2051" s="350"/>
      <c r="C2051" s="364"/>
      <c r="D2051" s="365"/>
      <c r="E2051" s="569"/>
      <c r="F2051" s="358"/>
      <c r="G2051" s="368"/>
      <c r="H2051" s="366"/>
      <c r="I2051" s="360"/>
      <c r="J2051" s="360"/>
      <c r="K2051" s="385"/>
      <c r="L2051" s="386"/>
    </row>
    <row r="2052" spans="2:12" ht="13.8">
      <c r="B2052" s="350"/>
      <c r="C2052" s="332"/>
      <c r="D2052" s="353"/>
      <c r="E2052" s="569"/>
      <c r="F2052" s="570"/>
      <c r="G2052" s="368"/>
      <c r="H2052" s="488"/>
      <c r="I2052" s="351"/>
      <c r="J2052" s="360"/>
      <c r="K2052" s="385"/>
      <c r="L2052" s="386"/>
    </row>
    <row r="2053" spans="2:12" ht="13.8">
      <c r="B2053" s="350"/>
      <c r="C2053" s="554"/>
      <c r="D2053" s="575"/>
      <c r="E2053" s="576"/>
      <c r="F2053" s="570"/>
      <c r="G2053" s="368"/>
      <c r="H2053" s="488"/>
      <c r="I2053" s="338"/>
      <c r="J2053" s="360"/>
      <c r="K2053" s="385"/>
      <c r="L2053" s="386"/>
    </row>
    <row r="2054" spans="2:12" ht="13.8">
      <c r="B2054" s="350"/>
      <c r="C2054" s="554"/>
      <c r="D2054" s="575"/>
      <c r="E2054" s="576"/>
      <c r="F2054" s="570"/>
      <c r="G2054" s="368"/>
      <c r="H2054" s="488"/>
      <c r="I2054" s="338"/>
      <c r="J2054" s="360"/>
      <c r="K2054" s="385"/>
      <c r="L2054" s="386"/>
    </row>
    <row r="2055" spans="2:12" ht="13.8">
      <c r="B2055" s="350"/>
      <c r="C2055" s="554"/>
      <c r="D2055" s="575"/>
      <c r="E2055" s="576"/>
      <c r="F2055" s="570"/>
      <c r="G2055" s="368"/>
      <c r="H2055" s="488"/>
      <c r="I2055" s="338"/>
      <c r="J2055" s="360"/>
      <c r="K2055" s="385"/>
      <c r="L2055" s="386"/>
    </row>
    <row r="2056" spans="2:12" ht="13.8">
      <c r="B2056" s="350"/>
      <c r="C2056" s="364"/>
      <c r="D2056" s="365"/>
      <c r="E2056" s="569"/>
      <c r="F2056" s="358"/>
      <c r="G2056" s="368"/>
      <c r="H2056" s="366"/>
      <c r="I2056" s="360"/>
      <c r="J2056" s="360"/>
      <c r="K2056" s="385"/>
      <c r="L2056" s="386"/>
    </row>
    <row r="2057" spans="2:12" ht="13.8">
      <c r="B2057" s="350"/>
      <c r="C2057" s="364"/>
      <c r="D2057" s="365"/>
      <c r="E2057" s="569"/>
      <c r="F2057" s="358"/>
      <c r="G2057" s="368"/>
      <c r="H2057" s="366"/>
      <c r="I2057" s="360"/>
      <c r="J2057" s="360"/>
      <c r="K2057" s="385"/>
      <c r="L2057" s="386"/>
    </row>
    <row r="2058" spans="2:12" ht="13.8">
      <c r="B2058" s="350"/>
      <c r="C2058" s="364"/>
      <c r="D2058" s="365"/>
      <c r="E2058" s="569"/>
      <c r="F2058" s="358"/>
      <c r="G2058" s="368"/>
      <c r="H2058" s="366"/>
      <c r="I2058" s="360"/>
      <c r="J2058" s="360"/>
      <c r="K2058" s="385"/>
      <c r="L2058" s="386"/>
    </row>
    <row r="2059" spans="2:12" ht="13.8">
      <c r="B2059" s="350"/>
      <c r="C2059" s="364"/>
      <c r="D2059" s="365"/>
      <c r="E2059" s="569"/>
      <c r="F2059" s="358"/>
      <c r="G2059" s="368"/>
      <c r="H2059" s="366"/>
      <c r="I2059" s="360"/>
      <c r="J2059" s="360"/>
      <c r="K2059" s="385"/>
      <c r="L2059" s="386"/>
    </row>
    <row r="2060" spans="2:12" ht="13.8">
      <c r="B2060" s="350"/>
      <c r="C2060" s="349"/>
      <c r="D2060" s="353"/>
      <c r="E2060" s="569"/>
      <c r="F2060" s="570"/>
      <c r="G2060" s="368"/>
      <c r="H2060" s="571"/>
      <c r="I2060" s="351"/>
      <c r="J2060" s="351"/>
      <c r="K2060" s="385"/>
      <c r="L2060" s="386"/>
    </row>
    <row r="2061" spans="2:12" ht="13.8">
      <c r="B2061" s="350"/>
      <c r="C2061" s="349"/>
      <c r="D2061" s="353"/>
      <c r="E2061" s="569"/>
      <c r="F2061" s="570"/>
      <c r="G2061" s="368"/>
      <c r="H2061" s="571"/>
      <c r="I2061" s="338"/>
      <c r="J2061" s="338"/>
      <c r="K2061" s="385"/>
      <c r="L2061" s="386"/>
    </row>
    <row r="2062" spans="2:12" ht="13.8">
      <c r="B2062" s="564"/>
      <c r="C2062" s="565"/>
      <c r="D2062" s="566"/>
      <c r="E2062" s="565"/>
      <c r="F2062" s="565"/>
      <c r="G2062" s="368"/>
      <c r="H2062" s="567"/>
      <c r="I2062" s="338"/>
      <c r="J2062" s="338"/>
      <c r="K2062" s="385"/>
      <c r="L2062" s="386"/>
    </row>
    <row r="2063" spans="2:12" ht="13.8">
      <c r="B2063" s="472"/>
      <c r="C2063" s="308"/>
      <c r="D2063" s="472"/>
      <c r="E2063" s="569"/>
      <c r="F2063" s="570"/>
      <c r="G2063" s="368"/>
      <c r="H2063" s="552"/>
      <c r="I2063" s="338"/>
      <c r="J2063" s="338"/>
      <c r="K2063" s="385"/>
      <c r="L2063" s="386"/>
    </row>
    <row r="2064" spans="2:12" ht="13.8">
      <c r="B2064" s="472"/>
      <c r="C2064" s="308"/>
      <c r="D2064" s="472"/>
      <c r="E2064" s="569"/>
      <c r="F2064" s="570"/>
      <c r="G2064" s="368"/>
      <c r="H2064" s="552"/>
      <c r="I2064" s="338"/>
      <c r="J2064" s="338"/>
      <c r="K2064" s="385"/>
      <c r="L2064" s="386"/>
    </row>
    <row r="2065" spans="2:12" ht="13.8">
      <c r="B2065" s="472"/>
      <c r="C2065" s="308"/>
      <c r="D2065" s="472"/>
      <c r="E2065" s="569"/>
      <c r="F2065" s="570"/>
      <c r="G2065" s="368"/>
      <c r="H2065" s="552"/>
      <c r="I2065" s="338"/>
      <c r="J2065" s="338"/>
      <c r="K2065" s="385"/>
      <c r="L2065" s="386"/>
    </row>
    <row r="2066" spans="2:12" ht="13.8">
      <c r="B2066" s="472"/>
      <c r="C2066" s="308"/>
      <c r="D2066" s="472"/>
      <c r="E2066" s="569"/>
      <c r="F2066" s="570"/>
      <c r="G2066" s="368"/>
      <c r="H2066" s="534"/>
      <c r="I2066" s="338"/>
      <c r="J2066" s="338"/>
      <c r="K2066" s="385"/>
      <c r="L2066" s="386"/>
    </row>
    <row r="2067" spans="2:12" ht="13.8">
      <c r="B2067" s="472"/>
      <c r="C2067" s="308"/>
      <c r="D2067" s="472"/>
      <c r="E2067" s="569"/>
      <c r="F2067" s="570"/>
      <c r="G2067" s="368"/>
      <c r="H2067" s="366"/>
      <c r="I2067" s="338"/>
      <c r="J2067" s="360"/>
      <c r="K2067" s="385"/>
      <c r="L2067" s="386"/>
    </row>
    <row r="2068" spans="2:12" ht="13.8">
      <c r="B2068" s="472"/>
      <c r="C2068" s="308"/>
      <c r="D2068" s="472"/>
      <c r="E2068" s="569"/>
      <c r="F2068" s="570"/>
      <c r="G2068" s="368"/>
      <c r="H2068" s="580"/>
      <c r="I2068" s="338"/>
      <c r="J2068" s="360"/>
      <c r="K2068" s="385"/>
      <c r="L2068" s="386"/>
    </row>
    <row r="2069" spans="2:12" ht="13.8">
      <c r="B2069" s="472"/>
      <c r="C2069" s="308"/>
      <c r="D2069" s="472"/>
      <c r="E2069" s="569"/>
      <c r="F2069" s="570"/>
      <c r="G2069" s="368"/>
      <c r="H2069" s="534"/>
      <c r="I2069" s="338"/>
      <c r="J2069" s="360"/>
      <c r="K2069" s="385"/>
      <c r="L2069" s="386"/>
    </row>
    <row r="2070" spans="2:12" ht="13.8">
      <c r="B2070" s="472"/>
      <c r="C2070" s="308"/>
      <c r="D2070" s="472"/>
      <c r="E2070" s="569"/>
      <c r="F2070" s="570"/>
      <c r="G2070" s="368"/>
      <c r="H2070" s="534"/>
      <c r="I2070" s="338"/>
      <c r="J2070" s="360"/>
      <c r="K2070" s="385"/>
      <c r="L2070" s="386"/>
    </row>
    <row r="2071" spans="2:12" ht="13.8">
      <c r="B2071" s="472"/>
      <c r="C2071" s="308"/>
      <c r="D2071" s="472"/>
      <c r="E2071" s="569"/>
      <c r="F2071" s="570"/>
      <c r="G2071" s="368"/>
      <c r="H2071" s="580"/>
      <c r="I2071" s="338"/>
      <c r="J2071" s="360"/>
      <c r="K2071" s="385"/>
      <c r="L2071" s="386"/>
    </row>
    <row r="2072" spans="2:12" ht="13.8">
      <c r="B2072" s="472"/>
      <c r="C2072" s="364"/>
      <c r="D2072" s="365"/>
      <c r="E2072" s="569"/>
      <c r="F2072" s="358"/>
      <c r="G2072" s="368"/>
      <c r="H2072" s="366"/>
      <c r="I2072" s="360"/>
      <c r="J2072" s="360"/>
      <c r="K2072" s="385"/>
      <c r="L2072" s="386"/>
    </row>
    <row r="2073" spans="2:12" ht="13.8">
      <c r="B2073" s="472"/>
      <c r="C2073" s="364"/>
      <c r="D2073" s="365"/>
      <c r="E2073" s="569"/>
      <c r="F2073" s="358"/>
      <c r="G2073" s="368"/>
      <c r="H2073" s="366"/>
      <c r="I2073" s="360"/>
      <c r="J2073" s="360"/>
      <c r="K2073" s="385"/>
      <c r="L2073" s="386"/>
    </row>
    <row r="2074" spans="2:12" ht="13.8">
      <c r="B2074" s="472"/>
      <c r="C2074" s="364"/>
      <c r="D2074" s="365"/>
      <c r="E2074" s="569"/>
      <c r="F2074" s="358"/>
      <c r="G2074" s="368"/>
      <c r="H2074" s="366"/>
      <c r="I2074" s="360"/>
      <c r="J2074" s="360"/>
      <c r="K2074" s="385"/>
      <c r="L2074" s="386"/>
    </row>
    <row r="2075" spans="2:12" ht="13.8">
      <c r="B2075" s="350"/>
      <c r="C2075" s="349"/>
      <c r="D2075" s="353"/>
      <c r="E2075" s="569"/>
      <c r="F2075" s="570"/>
      <c r="G2075" s="368"/>
      <c r="H2075" s="571"/>
      <c r="I2075" s="351"/>
      <c r="J2075" s="351"/>
      <c r="K2075" s="385"/>
      <c r="L2075" s="386"/>
    </row>
    <row r="2076" spans="2:12" ht="13.8">
      <c r="B2076" s="350"/>
      <c r="C2076" s="349"/>
      <c r="D2076" s="353"/>
      <c r="E2076" s="569"/>
      <c r="F2076" s="570"/>
      <c r="G2076" s="368"/>
      <c r="H2076" s="571"/>
      <c r="I2076" s="351"/>
      <c r="J2076" s="360"/>
      <c r="K2076" s="385"/>
      <c r="L2076" s="386"/>
    </row>
    <row r="2077" spans="2:12" ht="13.8">
      <c r="B2077" s="564"/>
      <c r="C2077" s="565"/>
      <c r="D2077" s="566"/>
      <c r="E2077" s="565"/>
      <c r="F2077" s="565"/>
      <c r="G2077" s="368"/>
      <c r="H2077" s="567"/>
      <c r="I2077" s="338"/>
      <c r="J2077" s="360"/>
      <c r="K2077" s="385"/>
      <c r="L2077" s="386"/>
    </row>
    <row r="2078" spans="2:12" ht="13.8">
      <c r="B2078" s="472"/>
      <c r="C2078" s="364"/>
      <c r="D2078" s="365"/>
      <c r="E2078" s="569"/>
      <c r="F2078" s="358"/>
      <c r="G2078" s="368"/>
      <c r="H2078" s="366"/>
      <c r="I2078" s="360"/>
      <c r="J2078" s="360"/>
      <c r="K2078" s="385"/>
      <c r="L2078" s="386"/>
    </row>
    <row r="2079" spans="2:12" ht="13.8">
      <c r="B2079" s="472"/>
      <c r="C2079" s="364"/>
      <c r="D2079" s="365"/>
      <c r="E2079" s="569"/>
      <c r="F2079" s="358"/>
      <c r="G2079" s="368"/>
      <c r="H2079" s="366"/>
      <c r="I2079" s="360"/>
      <c r="J2079" s="360"/>
      <c r="K2079" s="385"/>
      <c r="L2079" s="386"/>
    </row>
    <row r="2080" spans="2:12" ht="13.8">
      <c r="B2080" s="472"/>
      <c r="C2080" s="364"/>
      <c r="D2080" s="365"/>
      <c r="E2080" s="569"/>
      <c r="F2080" s="358"/>
      <c r="G2080" s="368"/>
      <c r="H2080" s="366"/>
      <c r="I2080" s="360"/>
      <c r="J2080" s="360"/>
      <c r="K2080" s="385"/>
      <c r="L2080" s="386"/>
    </row>
    <row r="2081" spans="2:12" ht="13.8">
      <c r="B2081" s="472"/>
      <c r="C2081" s="364"/>
      <c r="D2081" s="365"/>
      <c r="E2081" s="569"/>
      <c r="F2081" s="358"/>
      <c r="G2081" s="368"/>
      <c r="H2081" s="366"/>
      <c r="I2081" s="360"/>
      <c r="J2081" s="360"/>
      <c r="K2081" s="385"/>
      <c r="L2081" s="386"/>
    </row>
    <row r="2082" spans="2:12" ht="13.8">
      <c r="B2082" s="472"/>
      <c r="C2082" s="364"/>
      <c r="D2082" s="365"/>
      <c r="E2082" s="569"/>
      <c r="F2082" s="358"/>
      <c r="G2082" s="368"/>
      <c r="H2082" s="366"/>
      <c r="I2082" s="360"/>
      <c r="J2082" s="360"/>
      <c r="K2082" s="385"/>
      <c r="L2082" s="386"/>
    </row>
    <row r="2083" spans="2:12" ht="13.8">
      <c r="B2083" s="472"/>
      <c r="C2083" s="364"/>
      <c r="D2083" s="365"/>
      <c r="E2083" s="569"/>
      <c r="F2083" s="358"/>
      <c r="G2083" s="368"/>
      <c r="H2083" s="366"/>
      <c r="I2083" s="360"/>
      <c r="J2083" s="360"/>
      <c r="K2083" s="385"/>
      <c r="L2083" s="386"/>
    </row>
    <row r="2084" spans="2:12" ht="13.8">
      <c r="B2084" s="472"/>
      <c r="C2084" s="364"/>
      <c r="D2084" s="365"/>
      <c r="E2084" s="569"/>
      <c r="F2084" s="358"/>
      <c r="G2084" s="368"/>
      <c r="H2084" s="366"/>
      <c r="I2084" s="360"/>
      <c r="J2084" s="360"/>
      <c r="K2084" s="385"/>
      <c r="L2084" s="386"/>
    </row>
    <row r="2085" spans="2:12" ht="13.8">
      <c r="B2085" s="472"/>
      <c r="C2085" s="364"/>
      <c r="D2085" s="365"/>
      <c r="E2085" s="569"/>
      <c r="F2085" s="358"/>
      <c r="G2085" s="368"/>
      <c r="H2085" s="366"/>
      <c r="I2085" s="360"/>
      <c r="J2085" s="360"/>
      <c r="K2085" s="385"/>
      <c r="L2085" s="386"/>
    </row>
    <row r="2086" spans="2:12" ht="13.8">
      <c r="B2086" s="472"/>
      <c r="C2086" s="364"/>
      <c r="D2086" s="365"/>
      <c r="E2086" s="569"/>
      <c r="F2086" s="358"/>
      <c r="G2086" s="368"/>
      <c r="H2086" s="366"/>
      <c r="I2086" s="360"/>
      <c r="J2086" s="360"/>
      <c r="K2086" s="385"/>
      <c r="L2086" s="386"/>
    </row>
    <row r="2087" spans="2:12" ht="13.8">
      <c r="B2087" s="472"/>
      <c r="C2087" s="364"/>
      <c r="D2087" s="365"/>
      <c r="E2087" s="569"/>
      <c r="F2087" s="358"/>
      <c r="G2087" s="368"/>
      <c r="H2087" s="366"/>
      <c r="I2087" s="360"/>
      <c r="J2087" s="360"/>
      <c r="K2087" s="385"/>
      <c r="L2087" s="386"/>
    </row>
    <row r="2088" spans="2:12" ht="13.8">
      <c r="B2088" s="472"/>
      <c r="C2088" s="364"/>
      <c r="D2088" s="365"/>
      <c r="E2088" s="569"/>
      <c r="F2088" s="358"/>
      <c r="G2088" s="368"/>
      <c r="H2088" s="366"/>
      <c r="I2088" s="360"/>
      <c r="J2088" s="360"/>
      <c r="K2088" s="385"/>
      <c r="L2088" s="386"/>
    </row>
    <row r="2089" spans="2:12" ht="13.8">
      <c r="B2089" s="472"/>
      <c r="C2089" s="364"/>
      <c r="D2089" s="365"/>
      <c r="E2089" s="569"/>
      <c r="F2089" s="358"/>
      <c r="G2089" s="368"/>
      <c r="H2089" s="366"/>
      <c r="I2089" s="360"/>
      <c r="J2089" s="360"/>
      <c r="K2089" s="385"/>
      <c r="L2089" s="386"/>
    </row>
    <row r="2090" spans="2:12" ht="13.8">
      <c r="B2090" s="472"/>
      <c r="C2090" s="364"/>
      <c r="D2090" s="365"/>
      <c r="E2090" s="569"/>
      <c r="F2090" s="358"/>
      <c r="G2090" s="368"/>
      <c r="H2090" s="366"/>
      <c r="I2090" s="360"/>
      <c r="J2090" s="360"/>
      <c r="K2090" s="385"/>
      <c r="L2090" s="386"/>
    </row>
    <row r="2091" spans="2:12" ht="13.8">
      <c r="B2091" s="472"/>
      <c r="C2091" s="364"/>
      <c r="D2091" s="365"/>
      <c r="E2091" s="569"/>
      <c r="F2091" s="358"/>
      <c r="G2091" s="368"/>
      <c r="H2091" s="366"/>
      <c r="I2091" s="360"/>
      <c r="J2091" s="360"/>
      <c r="K2091" s="385"/>
      <c r="L2091" s="386"/>
    </row>
    <row r="2092" spans="2:12" ht="13.8">
      <c r="B2092" s="472"/>
      <c r="C2092" s="364"/>
      <c r="D2092" s="365"/>
      <c r="E2092" s="569"/>
      <c r="F2092" s="358"/>
      <c r="G2092" s="368"/>
      <c r="H2092" s="366"/>
      <c r="I2092" s="360"/>
      <c r="J2092" s="360"/>
      <c r="K2092" s="385"/>
      <c r="L2092" s="386"/>
    </row>
    <row r="2093" spans="2:12" ht="13.8">
      <c r="B2093" s="472"/>
      <c r="C2093" s="364"/>
      <c r="D2093" s="365"/>
      <c r="E2093" s="569"/>
      <c r="F2093" s="358"/>
      <c r="G2093" s="368"/>
      <c r="H2093" s="366"/>
      <c r="I2093" s="360"/>
      <c r="J2093" s="360"/>
      <c r="K2093" s="385"/>
      <c r="L2093" s="386"/>
    </row>
    <row r="2094" spans="2:12" ht="13.8">
      <c r="B2094" s="472"/>
      <c r="C2094" s="364"/>
      <c r="D2094" s="365"/>
      <c r="E2094" s="569"/>
      <c r="F2094" s="358"/>
      <c r="G2094" s="368"/>
      <c r="H2094" s="366"/>
      <c r="I2094" s="360"/>
      <c r="J2094" s="360"/>
      <c r="K2094" s="385"/>
      <c r="L2094" s="386"/>
    </row>
    <row r="2095" spans="2:12" ht="13.8">
      <c r="B2095" s="472"/>
      <c r="C2095" s="364"/>
      <c r="D2095" s="365"/>
      <c r="E2095" s="569"/>
      <c r="F2095" s="358"/>
      <c r="G2095" s="368"/>
      <c r="H2095" s="366"/>
      <c r="I2095" s="360"/>
      <c r="J2095" s="360"/>
      <c r="K2095" s="385"/>
      <c r="L2095" s="386"/>
    </row>
    <row r="2096" spans="2:12" ht="13.8">
      <c r="B2096" s="472"/>
      <c r="C2096" s="364"/>
      <c r="D2096" s="365"/>
      <c r="E2096" s="569"/>
      <c r="F2096" s="358"/>
      <c r="G2096" s="368"/>
      <c r="H2096" s="366"/>
      <c r="I2096" s="360"/>
      <c r="J2096" s="360"/>
      <c r="K2096" s="385"/>
      <c r="L2096" s="386"/>
    </row>
    <row r="2097" spans="2:12" ht="13.8">
      <c r="B2097" s="472"/>
      <c r="C2097" s="364"/>
      <c r="D2097" s="365"/>
      <c r="E2097" s="569"/>
      <c r="F2097" s="358"/>
      <c r="G2097" s="368"/>
      <c r="H2097" s="366"/>
      <c r="I2097" s="360"/>
      <c r="J2097" s="360"/>
      <c r="K2097" s="385"/>
      <c r="L2097" s="386"/>
    </row>
    <row r="2098" spans="2:12" ht="13.8">
      <c r="B2098" s="472"/>
      <c r="C2098" s="364"/>
      <c r="D2098" s="365"/>
      <c r="E2098" s="569"/>
      <c r="F2098" s="358"/>
      <c r="G2098" s="368"/>
      <c r="H2098" s="366"/>
      <c r="I2098" s="360"/>
      <c r="J2098" s="360"/>
      <c r="K2098" s="385"/>
      <c r="L2098" s="386"/>
    </row>
    <row r="2099" spans="2:12" ht="13.8">
      <c r="B2099" s="472"/>
      <c r="C2099" s="364"/>
      <c r="D2099" s="365"/>
      <c r="E2099" s="569"/>
      <c r="F2099" s="358"/>
      <c r="G2099" s="368"/>
      <c r="H2099" s="366"/>
      <c r="I2099" s="360"/>
      <c r="J2099" s="360"/>
      <c r="K2099" s="385"/>
      <c r="L2099" s="386"/>
    </row>
    <row r="2100" spans="2:12" ht="13.8">
      <c r="B2100" s="472"/>
      <c r="C2100" s="364"/>
      <c r="D2100" s="365"/>
      <c r="E2100" s="569"/>
      <c r="F2100" s="358"/>
      <c r="G2100" s="368"/>
      <c r="H2100" s="366"/>
      <c r="I2100" s="360"/>
      <c r="J2100" s="360"/>
      <c r="K2100" s="385"/>
      <c r="L2100" s="386"/>
    </row>
    <row r="2101" spans="2:12" ht="13.8">
      <c r="B2101" s="472"/>
      <c r="C2101" s="364"/>
      <c r="D2101" s="365"/>
      <c r="E2101" s="569"/>
      <c r="F2101" s="358"/>
      <c r="G2101" s="368"/>
      <c r="H2101" s="366"/>
      <c r="I2101" s="360"/>
      <c r="J2101" s="360"/>
      <c r="K2101" s="385"/>
      <c r="L2101" s="386"/>
    </row>
    <row r="2102" spans="2:12" ht="13.8">
      <c r="B2102" s="472"/>
      <c r="C2102" s="364"/>
      <c r="D2102" s="365"/>
      <c r="E2102" s="569"/>
      <c r="F2102" s="358"/>
      <c r="G2102" s="368"/>
      <c r="H2102" s="366"/>
      <c r="I2102" s="360"/>
      <c r="J2102" s="360"/>
      <c r="K2102" s="385"/>
      <c r="L2102" s="386"/>
    </row>
    <row r="2103" spans="2:12" ht="13.8">
      <c r="B2103" s="472"/>
      <c r="C2103" s="364"/>
      <c r="D2103" s="365"/>
      <c r="E2103" s="569"/>
      <c r="F2103" s="358"/>
      <c r="G2103" s="368"/>
      <c r="H2103" s="366"/>
      <c r="I2103" s="360"/>
      <c r="J2103" s="360"/>
      <c r="K2103" s="385"/>
      <c r="L2103" s="386"/>
    </row>
    <row r="2104" spans="2:12" ht="13.8">
      <c r="B2104" s="350"/>
      <c r="C2104" s="349"/>
      <c r="D2104" s="353"/>
      <c r="E2104" s="569"/>
      <c r="F2104" s="570"/>
      <c r="G2104" s="368"/>
      <c r="H2104" s="571"/>
      <c r="I2104" s="351"/>
      <c r="J2104" s="351"/>
      <c r="K2104" s="385"/>
      <c r="L2104" s="386"/>
    </row>
    <row r="2105" spans="2:12" ht="13.8">
      <c r="B2105" s="350"/>
      <c r="C2105" s="349"/>
      <c r="D2105" s="353"/>
      <c r="E2105" s="569"/>
      <c r="F2105" s="570"/>
      <c r="G2105" s="368"/>
      <c r="H2105" s="571"/>
      <c r="I2105" s="351"/>
      <c r="J2105" s="351"/>
      <c r="K2105" s="385"/>
      <c r="L2105" s="386"/>
    </row>
    <row r="2106" spans="2:12" ht="13.8">
      <c r="B2106" s="564"/>
      <c r="C2106" s="565"/>
      <c r="D2106" s="566"/>
      <c r="E2106" s="569"/>
      <c r="F2106" s="565"/>
      <c r="G2106" s="368"/>
      <c r="H2106" s="567"/>
      <c r="I2106" s="351"/>
      <c r="J2106" s="360"/>
      <c r="K2106" s="385"/>
      <c r="L2106" s="386"/>
    </row>
    <row r="2107" spans="2:12" ht="13.8">
      <c r="B2107" s="350"/>
      <c r="C2107" s="581"/>
      <c r="D2107" s="575"/>
      <c r="E2107" s="569"/>
      <c r="F2107" s="570"/>
      <c r="G2107" s="368"/>
      <c r="H2107" s="571"/>
      <c r="I2107" s="338"/>
      <c r="J2107" s="360"/>
      <c r="K2107" s="385"/>
      <c r="L2107" s="386"/>
    </row>
    <row r="2108" spans="2:12" ht="13.8">
      <c r="B2108" s="350"/>
      <c r="C2108" s="581"/>
      <c r="D2108" s="575"/>
      <c r="E2108" s="569"/>
      <c r="F2108" s="570"/>
      <c r="G2108" s="368"/>
      <c r="H2108" s="571"/>
      <c r="I2108" s="338"/>
      <c r="J2108" s="360"/>
      <c r="K2108" s="385"/>
      <c r="L2108" s="386"/>
    </row>
    <row r="2109" spans="2:12" ht="13.8">
      <c r="B2109" s="350"/>
      <c r="C2109" s="559"/>
      <c r="D2109" s="353"/>
      <c r="E2109" s="569"/>
      <c r="F2109" s="570"/>
      <c r="G2109" s="368"/>
      <c r="H2109" s="571"/>
      <c r="I2109" s="351"/>
      <c r="J2109" s="351"/>
      <c r="K2109" s="385"/>
      <c r="L2109" s="386"/>
    </row>
    <row r="2110" spans="2:12" ht="13.8">
      <c r="B2110" s="350"/>
      <c r="C2110" s="559"/>
      <c r="D2110" s="353"/>
      <c r="E2110" s="569"/>
      <c r="F2110" s="570"/>
      <c r="G2110" s="368"/>
      <c r="H2110" s="571"/>
      <c r="I2110" s="351"/>
      <c r="J2110" s="360"/>
      <c r="K2110" s="385"/>
      <c r="L2110" s="386"/>
    </row>
    <row r="2111" spans="2:12" ht="13.8">
      <c r="B2111" s="350"/>
      <c r="C2111" s="559"/>
      <c r="D2111" s="353"/>
      <c r="E2111" s="569"/>
      <c r="F2111" s="570"/>
      <c r="G2111" s="368"/>
      <c r="H2111" s="571"/>
      <c r="I2111" s="351"/>
      <c r="J2111" s="360"/>
      <c r="K2111" s="385"/>
      <c r="L2111" s="386"/>
    </row>
    <row r="2112" spans="2:12" ht="13.8">
      <c r="B2112" s="564"/>
      <c r="C2112" s="565"/>
      <c r="D2112" s="566"/>
      <c r="E2112" s="565"/>
      <c r="F2112" s="565"/>
      <c r="G2112" s="368"/>
      <c r="H2112" s="567"/>
      <c r="I2112" s="338"/>
      <c r="J2112" s="360"/>
      <c r="K2112" s="385"/>
      <c r="L2112" s="386"/>
    </row>
    <row r="2113" spans="2:12" ht="13.8">
      <c r="B2113" s="350"/>
      <c r="C2113" s="582"/>
      <c r="D2113" s="333"/>
      <c r="E2113" s="569"/>
      <c r="F2113" s="548"/>
      <c r="G2113" s="368"/>
      <c r="H2113" s="552"/>
      <c r="I2113" s="338"/>
      <c r="J2113" s="338"/>
      <c r="K2113" s="385"/>
      <c r="L2113" s="386"/>
    </row>
    <row r="2114" spans="2:12" ht="13.8">
      <c r="B2114" s="350"/>
      <c r="C2114" s="582"/>
      <c r="D2114" s="333"/>
      <c r="E2114" s="569"/>
      <c r="F2114" s="548"/>
      <c r="G2114" s="368"/>
      <c r="H2114" s="571"/>
      <c r="I2114" s="338"/>
      <c r="J2114" s="338"/>
      <c r="K2114" s="385"/>
      <c r="L2114" s="386"/>
    </row>
    <row r="2115" spans="2:12" ht="13.8">
      <c r="B2115" s="350"/>
      <c r="C2115" s="582"/>
      <c r="D2115" s="333"/>
      <c r="E2115" s="569"/>
      <c r="F2115" s="548"/>
      <c r="G2115" s="368"/>
      <c r="H2115" s="552"/>
      <c r="I2115" s="338"/>
      <c r="J2115" s="338"/>
      <c r="K2115" s="385"/>
      <c r="L2115" s="386"/>
    </row>
    <row r="2116" spans="2:12" ht="13.8">
      <c r="B2116" s="350"/>
      <c r="C2116" s="582"/>
      <c r="D2116" s="333"/>
      <c r="E2116" s="569"/>
      <c r="F2116" s="548"/>
      <c r="G2116" s="368"/>
      <c r="H2116" s="571"/>
      <c r="I2116" s="338"/>
      <c r="J2116" s="338"/>
      <c r="K2116" s="385"/>
      <c r="L2116" s="386"/>
    </row>
    <row r="2117" spans="2:12" ht="13.8">
      <c r="B2117" s="350"/>
      <c r="C2117" s="582"/>
      <c r="D2117" s="333"/>
      <c r="E2117" s="569"/>
      <c r="F2117" s="548"/>
      <c r="G2117" s="368"/>
      <c r="H2117" s="552"/>
      <c r="I2117" s="338"/>
      <c r="J2117" s="338"/>
      <c r="K2117" s="385"/>
      <c r="L2117" s="386"/>
    </row>
    <row r="2118" spans="2:12" ht="13.8">
      <c r="B2118" s="472"/>
      <c r="C2118" s="308"/>
      <c r="D2118" s="472"/>
      <c r="E2118" s="569"/>
      <c r="F2118" s="570"/>
      <c r="G2118" s="368"/>
      <c r="H2118" s="366"/>
      <c r="I2118" s="338"/>
      <c r="J2118" s="360"/>
      <c r="K2118" s="385"/>
      <c r="L2118" s="386"/>
    </row>
    <row r="2119" spans="2:12" ht="13.8">
      <c r="B2119" s="350"/>
      <c r="C2119" s="582"/>
      <c r="D2119" s="333"/>
      <c r="E2119" s="569"/>
      <c r="F2119" s="548"/>
      <c r="G2119" s="368"/>
      <c r="H2119" s="571"/>
      <c r="I2119" s="338"/>
      <c r="J2119" s="360"/>
      <c r="K2119" s="385"/>
      <c r="L2119" s="386"/>
    </row>
    <row r="2120" spans="2:12" ht="13.8">
      <c r="B2120" s="472"/>
      <c r="C2120" s="582"/>
      <c r="D2120" s="333"/>
      <c r="E2120" s="569"/>
      <c r="F2120" s="548"/>
      <c r="G2120" s="368"/>
      <c r="H2120" s="571"/>
      <c r="I2120" s="338"/>
      <c r="J2120" s="360"/>
      <c r="K2120" s="385"/>
      <c r="L2120" s="386"/>
    </row>
    <row r="2121" spans="2:12" ht="13.8">
      <c r="B2121" s="350"/>
      <c r="C2121" s="582"/>
      <c r="D2121" s="333"/>
      <c r="E2121" s="569"/>
      <c r="F2121" s="548"/>
      <c r="G2121" s="368"/>
      <c r="H2121" s="571"/>
      <c r="I2121" s="338"/>
      <c r="J2121" s="360"/>
      <c r="K2121" s="385"/>
      <c r="L2121" s="386"/>
    </row>
    <row r="2122" spans="2:12" ht="13.8">
      <c r="B2122" s="472"/>
      <c r="C2122" s="582"/>
      <c r="D2122" s="333"/>
      <c r="E2122" s="569"/>
      <c r="F2122" s="548"/>
      <c r="G2122" s="368"/>
      <c r="H2122" s="571"/>
      <c r="I2122" s="338"/>
      <c r="J2122" s="360"/>
      <c r="K2122" s="385"/>
      <c r="L2122" s="386"/>
    </row>
    <row r="2123" spans="2:12" ht="13.8">
      <c r="B2123" s="350"/>
      <c r="C2123" s="582"/>
      <c r="D2123" s="333"/>
      <c r="E2123" s="569"/>
      <c r="F2123" s="548"/>
      <c r="G2123" s="368"/>
      <c r="H2123" s="571"/>
      <c r="I2123" s="338"/>
      <c r="J2123" s="360"/>
      <c r="K2123" s="385"/>
      <c r="L2123" s="386"/>
    </row>
    <row r="2124" spans="2:12" ht="13.8">
      <c r="B2124" s="472"/>
      <c r="C2124" s="582"/>
      <c r="D2124" s="333"/>
      <c r="E2124" s="569"/>
      <c r="F2124" s="548"/>
      <c r="G2124" s="368"/>
      <c r="H2124" s="571"/>
      <c r="I2124" s="338"/>
      <c r="J2124" s="360"/>
      <c r="K2124" s="385"/>
      <c r="L2124" s="386"/>
    </row>
    <row r="2125" spans="2:12" ht="13.8">
      <c r="B2125" s="350"/>
      <c r="C2125" s="582"/>
      <c r="D2125" s="333"/>
      <c r="E2125" s="334"/>
      <c r="F2125" s="548"/>
      <c r="G2125" s="368"/>
      <c r="H2125" s="571"/>
      <c r="I2125" s="338"/>
      <c r="J2125" s="360"/>
      <c r="K2125" s="385"/>
      <c r="L2125" s="386"/>
    </row>
    <row r="2126" spans="2:12" ht="13.8">
      <c r="B2126" s="472"/>
      <c r="C2126" s="582"/>
      <c r="D2126" s="333"/>
      <c r="E2126" s="334"/>
      <c r="F2126" s="548"/>
      <c r="G2126" s="368"/>
      <c r="H2126" s="571"/>
      <c r="I2126" s="338"/>
      <c r="J2126" s="360"/>
      <c r="K2126" s="385"/>
      <c r="L2126" s="386"/>
    </row>
    <row r="2127" spans="2:12" ht="13.8">
      <c r="B2127" s="350"/>
      <c r="C2127" s="582"/>
      <c r="D2127" s="333"/>
      <c r="E2127" s="334"/>
      <c r="F2127" s="548"/>
      <c r="G2127" s="368"/>
      <c r="H2127" s="571"/>
      <c r="I2127" s="338"/>
      <c r="J2127" s="360"/>
      <c r="K2127" s="385"/>
      <c r="L2127" s="386"/>
    </row>
    <row r="2128" spans="2:12" ht="13.8">
      <c r="B2128" s="472"/>
      <c r="C2128" s="582"/>
      <c r="D2128" s="333"/>
      <c r="E2128" s="334"/>
      <c r="F2128" s="548"/>
      <c r="G2128" s="368"/>
      <c r="H2128" s="571"/>
      <c r="I2128" s="338"/>
      <c r="J2128" s="338"/>
      <c r="K2128" s="385"/>
      <c r="L2128" s="386"/>
    </row>
    <row r="2129" spans="2:12" ht="13.8">
      <c r="B2129" s="350"/>
      <c r="C2129" s="582"/>
      <c r="D2129" s="333"/>
      <c r="E2129" s="334"/>
      <c r="F2129" s="548"/>
      <c r="G2129" s="368"/>
      <c r="H2129" s="571"/>
      <c r="I2129" s="338"/>
      <c r="J2129" s="338"/>
      <c r="K2129" s="385"/>
      <c r="L2129" s="386"/>
    </row>
    <row r="2130" spans="2:12" ht="13.8">
      <c r="B2130" s="472"/>
      <c r="C2130" s="582"/>
      <c r="D2130" s="333"/>
      <c r="E2130" s="334"/>
      <c r="F2130" s="548"/>
      <c r="G2130" s="368"/>
      <c r="H2130" s="571"/>
      <c r="I2130" s="338"/>
      <c r="J2130" s="338"/>
      <c r="K2130" s="385"/>
      <c r="L2130" s="386"/>
    </row>
    <row r="2131" spans="2:12" ht="13.8">
      <c r="B2131" s="350"/>
      <c r="C2131" s="582"/>
      <c r="D2131" s="333"/>
      <c r="E2131" s="334"/>
      <c r="F2131" s="548"/>
      <c r="G2131" s="368"/>
      <c r="H2131" s="571"/>
      <c r="I2131" s="338"/>
      <c r="J2131" s="338"/>
      <c r="K2131" s="385"/>
      <c r="L2131" s="386"/>
    </row>
    <row r="2132" spans="2:12" ht="13.8">
      <c r="B2132" s="472"/>
      <c r="C2132" s="582"/>
      <c r="D2132" s="333"/>
      <c r="E2132" s="334"/>
      <c r="F2132" s="548"/>
      <c r="G2132" s="368"/>
      <c r="H2132" s="571"/>
      <c r="I2132" s="338"/>
      <c r="J2132" s="338"/>
      <c r="K2132" s="385"/>
      <c r="L2132" s="386"/>
    </row>
    <row r="2133" spans="2:12" ht="13.8">
      <c r="B2133" s="350"/>
      <c r="C2133" s="582"/>
      <c r="D2133" s="333"/>
      <c r="E2133" s="334"/>
      <c r="F2133" s="548"/>
      <c r="G2133" s="368"/>
      <c r="H2133" s="571"/>
      <c r="I2133" s="338"/>
      <c r="J2133" s="360"/>
      <c r="K2133" s="385"/>
      <c r="L2133" s="386"/>
    </row>
    <row r="2134" spans="2:12" ht="13.8">
      <c r="B2134" s="472"/>
      <c r="C2134" s="364"/>
      <c r="D2134" s="365"/>
      <c r="E2134" s="569"/>
      <c r="F2134" s="358"/>
      <c r="G2134" s="368"/>
      <c r="H2134" s="366"/>
      <c r="I2134" s="360"/>
      <c r="J2134" s="360"/>
      <c r="K2134" s="385"/>
      <c r="L2134" s="386"/>
    </row>
    <row r="2135" spans="2:12" ht="13.8">
      <c r="B2135" s="350"/>
      <c r="C2135" s="364"/>
      <c r="D2135" s="365"/>
      <c r="E2135" s="569"/>
      <c r="F2135" s="358"/>
      <c r="G2135" s="368"/>
      <c r="H2135" s="366"/>
      <c r="I2135" s="360"/>
      <c r="J2135" s="360"/>
      <c r="K2135" s="385"/>
      <c r="L2135" s="386"/>
    </row>
    <row r="2136" spans="2:12" ht="13.8">
      <c r="B2136" s="472"/>
      <c r="C2136" s="364"/>
      <c r="D2136" s="365"/>
      <c r="E2136" s="569"/>
      <c r="F2136" s="358"/>
      <c r="G2136" s="368"/>
      <c r="H2136" s="366"/>
      <c r="I2136" s="360"/>
      <c r="J2136" s="360"/>
      <c r="K2136" s="385"/>
      <c r="L2136" s="386"/>
    </row>
    <row r="2137" spans="2:12" ht="13.8">
      <c r="B2137" s="350"/>
      <c r="C2137" s="547"/>
      <c r="D2137" s="333"/>
      <c r="E2137" s="334"/>
      <c r="F2137" s="548"/>
      <c r="G2137" s="368"/>
      <c r="H2137" s="549"/>
      <c r="I2137" s="338"/>
      <c r="J2137" s="360"/>
      <c r="K2137" s="385"/>
      <c r="L2137" s="386"/>
    </row>
    <row r="2138" spans="2:12" ht="13.8">
      <c r="B2138" s="583"/>
      <c r="C2138" s="547"/>
      <c r="D2138" s="333"/>
      <c r="E2138" s="334"/>
      <c r="F2138" s="548"/>
      <c r="G2138" s="368"/>
      <c r="H2138" s="549"/>
      <c r="I2138" s="338"/>
      <c r="J2138" s="338"/>
      <c r="K2138" s="385"/>
      <c r="L2138" s="386"/>
    </row>
    <row r="2139" spans="2:12" ht="13.8">
      <c r="B2139" s="583"/>
      <c r="C2139" s="547"/>
      <c r="D2139" s="333"/>
      <c r="E2139" s="334"/>
      <c r="F2139" s="548"/>
      <c r="G2139" s="368"/>
      <c r="H2139" s="549"/>
      <c r="I2139" s="338"/>
      <c r="J2139" s="360"/>
      <c r="K2139" s="385"/>
      <c r="L2139" s="386"/>
    </row>
    <row r="2140" spans="2:12" ht="13.8">
      <c r="B2140" s="584"/>
      <c r="C2140" s="585"/>
      <c r="D2140" s="575"/>
      <c r="E2140" s="569"/>
      <c r="F2140" s="570"/>
      <c r="G2140" s="368"/>
      <c r="H2140" s="586"/>
      <c r="I2140" s="338"/>
      <c r="J2140" s="360"/>
      <c r="K2140" s="385"/>
      <c r="L2140" s="386"/>
    </row>
    <row r="2141" spans="2:12" ht="13.8">
      <c r="B2141" s="587"/>
      <c r="C2141" s="588"/>
      <c r="D2141" s="500"/>
      <c r="E2141" s="468"/>
      <c r="F2141" s="576"/>
      <c r="G2141" s="368"/>
      <c r="H2141" s="589"/>
      <c r="I2141" s="499"/>
      <c r="J2141" s="360"/>
      <c r="K2141" s="385"/>
      <c r="L2141" s="386"/>
    </row>
    <row r="2142" spans="2:12" ht="13.8">
      <c r="B2142" s="587"/>
      <c r="C2142" s="590"/>
      <c r="D2142" s="500"/>
      <c r="E2142" s="468"/>
      <c r="F2142" s="576"/>
      <c r="G2142" s="368"/>
      <c r="H2142" s="591"/>
      <c r="I2142" s="499"/>
      <c r="J2142" s="360"/>
      <c r="K2142" s="385"/>
      <c r="L2142" s="386"/>
    </row>
    <row r="2143" spans="2:12" ht="13.8">
      <c r="B2143" s="587"/>
      <c r="C2143" s="590"/>
      <c r="D2143" s="500"/>
      <c r="E2143" s="468"/>
      <c r="F2143" s="576"/>
      <c r="G2143" s="368"/>
      <c r="H2143" s="591"/>
      <c r="I2143" s="499"/>
      <c r="J2143" s="360"/>
      <c r="K2143" s="385"/>
      <c r="L2143" s="386"/>
    </row>
    <row r="2144" spans="2:12" ht="13.8">
      <c r="B2144" s="587"/>
      <c r="C2144" s="590"/>
      <c r="D2144" s="500"/>
      <c r="E2144" s="468"/>
      <c r="F2144" s="576"/>
      <c r="G2144" s="368"/>
      <c r="H2144" s="589"/>
      <c r="I2144" s="499"/>
      <c r="J2144" s="360"/>
      <c r="K2144" s="385"/>
      <c r="L2144" s="386"/>
    </row>
    <row r="2145" spans="2:12" ht="13.8">
      <c r="B2145" s="587"/>
      <c r="C2145" s="590"/>
      <c r="D2145" s="500"/>
      <c r="E2145" s="468"/>
      <c r="F2145" s="334"/>
      <c r="G2145" s="368"/>
      <c r="H2145" s="589"/>
      <c r="I2145" s="499"/>
      <c r="J2145" s="360"/>
      <c r="K2145" s="385"/>
      <c r="L2145" s="386"/>
    </row>
    <row r="2146" spans="2:12" ht="13.8">
      <c r="B2146" s="587"/>
      <c r="C2146" s="588"/>
      <c r="D2146" s="500"/>
      <c r="E2146" s="468"/>
      <c r="F2146" s="576"/>
      <c r="G2146" s="368"/>
      <c r="H2146" s="589"/>
      <c r="I2146" s="499"/>
      <c r="J2146" s="360"/>
      <c r="K2146" s="385"/>
      <c r="L2146" s="386"/>
    </row>
    <row r="2147" spans="2:12" ht="13.8">
      <c r="B2147" s="587"/>
      <c r="C2147" s="590"/>
      <c r="D2147" s="500"/>
      <c r="E2147" s="468"/>
      <c r="F2147" s="576"/>
      <c r="G2147" s="368"/>
      <c r="H2147" s="591"/>
      <c r="I2147" s="499"/>
      <c r="J2147" s="360"/>
      <c r="K2147" s="385"/>
      <c r="L2147" s="386"/>
    </row>
    <row r="2148" spans="2:12" ht="13.8">
      <c r="B2148" s="587"/>
      <c r="C2148" s="590"/>
      <c r="D2148" s="500"/>
      <c r="E2148" s="468"/>
      <c r="F2148" s="576"/>
      <c r="G2148" s="368"/>
      <c r="H2148" s="591"/>
      <c r="I2148" s="499"/>
      <c r="J2148" s="360"/>
      <c r="K2148" s="385"/>
      <c r="L2148" s="386"/>
    </row>
    <row r="2149" spans="2:12" ht="13.8">
      <c r="B2149" s="587"/>
      <c r="C2149" s="590"/>
      <c r="D2149" s="500"/>
      <c r="E2149" s="468"/>
      <c r="F2149" s="576"/>
      <c r="G2149" s="368"/>
      <c r="H2149" s="591"/>
      <c r="I2149" s="499"/>
      <c r="J2149" s="360"/>
      <c r="K2149" s="385"/>
      <c r="L2149" s="386"/>
    </row>
    <row r="2150" spans="2:12" ht="13.8">
      <c r="B2150" s="587"/>
      <c r="C2150" s="590"/>
      <c r="D2150" s="500"/>
      <c r="E2150" s="468"/>
      <c r="F2150" s="576"/>
      <c r="G2150" s="368"/>
      <c r="H2150" s="589"/>
      <c r="I2150" s="499"/>
      <c r="J2150" s="360"/>
      <c r="K2150" s="385"/>
      <c r="L2150" s="386"/>
    </row>
    <row r="2151" spans="2:12" ht="13.8">
      <c r="B2151" s="587"/>
      <c r="C2151" s="590"/>
      <c r="D2151" s="500"/>
      <c r="E2151" s="468"/>
      <c r="F2151" s="334"/>
      <c r="G2151" s="368"/>
      <c r="H2151" s="589"/>
      <c r="I2151" s="499"/>
      <c r="J2151" s="360"/>
      <c r="K2151" s="385"/>
      <c r="L2151" s="386"/>
    </row>
    <row r="2152" spans="2:12" ht="13.8">
      <c r="B2152" s="587"/>
      <c r="C2152" s="588"/>
      <c r="D2152" s="500"/>
      <c r="E2152" s="468"/>
      <c r="F2152" s="576"/>
      <c r="G2152" s="368"/>
      <c r="H2152" s="589"/>
      <c r="I2152" s="499"/>
      <c r="J2152" s="360"/>
      <c r="K2152" s="385"/>
      <c r="L2152" s="386"/>
    </row>
    <row r="2153" spans="2:12" ht="13.8">
      <c r="B2153" s="587"/>
      <c r="C2153" s="590"/>
      <c r="D2153" s="500"/>
      <c r="E2153" s="468"/>
      <c r="F2153" s="576"/>
      <c r="G2153" s="368"/>
      <c r="H2153" s="591"/>
      <c r="I2153" s="499"/>
      <c r="J2153" s="360"/>
      <c r="K2153" s="385"/>
      <c r="L2153" s="386"/>
    </row>
    <row r="2154" spans="2:12" ht="13.8">
      <c r="B2154" s="587"/>
      <c r="C2154" s="590"/>
      <c r="D2154" s="500"/>
      <c r="E2154" s="468"/>
      <c r="F2154" s="576"/>
      <c r="G2154" s="368"/>
      <c r="H2154" s="591"/>
      <c r="I2154" s="499"/>
      <c r="J2154" s="360"/>
      <c r="K2154" s="385"/>
      <c r="L2154" s="386"/>
    </row>
    <row r="2155" spans="2:12" ht="13.8">
      <c r="B2155" s="587"/>
      <c r="C2155" s="590"/>
      <c r="D2155" s="500"/>
      <c r="E2155" s="468"/>
      <c r="F2155" s="576"/>
      <c r="G2155" s="368"/>
      <c r="H2155" s="589"/>
      <c r="I2155" s="499"/>
      <c r="J2155" s="360"/>
      <c r="K2155" s="385"/>
      <c r="L2155" s="386"/>
    </row>
    <row r="2156" spans="2:12" ht="13.8">
      <c r="B2156" s="587"/>
      <c r="C2156" s="590"/>
      <c r="D2156" s="500"/>
      <c r="E2156" s="468"/>
      <c r="F2156" s="334"/>
      <c r="G2156" s="368"/>
      <c r="H2156" s="589"/>
      <c r="I2156" s="499"/>
      <c r="J2156" s="360"/>
      <c r="K2156" s="385"/>
      <c r="L2156" s="386"/>
    </row>
    <row r="2157" spans="2:12" ht="13.8">
      <c r="B2157" s="587"/>
      <c r="C2157" s="588"/>
      <c r="D2157" s="500"/>
      <c r="E2157" s="468"/>
      <c r="F2157" s="576"/>
      <c r="G2157" s="368"/>
      <c r="H2157" s="589"/>
      <c r="I2157" s="499"/>
      <c r="J2157" s="360"/>
      <c r="K2157" s="385"/>
      <c r="L2157" s="386"/>
    </row>
    <row r="2158" spans="2:12" ht="13.8">
      <c r="B2158" s="587"/>
      <c r="C2158" s="590"/>
      <c r="D2158" s="500"/>
      <c r="E2158" s="468"/>
      <c r="F2158" s="576"/>
      <c r="G2158" s="368"/>
      <c r="H2158" s="591"/>
      <c r="I2158" s="499"/>
      <c r="J2158" s="360"/>
      <c r="K2158" s="385"/>
      <c r="L2158" s="386"/>
    </row>
    <row r="2159" spans="2:12" ht="13.8">
      <c r="B2159" s="587"/>
      <c r="C2159" s="590"/>
      <c r="D2159" s="500"/>
      <c r="E2159" s="468"/>
      <c r="F2159" s="576"/>
      <c r="G2159" s="368"/>
      <c r="H2159" s="591"/>
      <c r="I2159" s="499"/>
      <c r="J2159" s="360"/>
      <c r="K2159" s="385"/>
      <c r="L2159" s="386"/>
    </row>
    <row r="2160" spans="2:12" ht="13.8">
      <c r="B2160" s="587"/>
      <c r="C2160" s="590"/>
      <c r="D2160" s="500"/>
      <c r="E2160" s="468"/>
      <c r="F2160" s="576"/>
      <c r="G2160" s="368"/>
      <c r="H2160" s="589"/>
      <c r="I2160" s="499"/>
      <c r="J2160" s="360"/>
      <c r="K2160" s="385"/>
      <c r="L2160" s="386"/>
    </row>
    <row r="2161" spans="2:12" ht="13.8">
      <c r="B2161" s="587"/>
      <c r="C2161" s="590"/>
      <c r="D2161" s="500"/>
      <c r="E2161" s="468"/>
      <c r="F2161" s="334"/>
      <c r="G2161" s="368"/>
      <c r="H2161" s="589"/>
      <c r="I2161" s="499"/>
      <c r="J2161" s="360"/>
      <c r="K2161" s="385"/>
      <c r="L2161" s="386"/>
    </row>
    <row r="2162" spans="2:12" ht="13.8">
      <c r="B2162" s="350"/>
      <c r="C2162" s="581"/>
      <c r="D2162" s="575"/>
      <c r="E2162" s="569"/>
      <c r="F2162" s="570"/>
      <c r="G2162" s="368"/>
      <c r="H2162" s="571"/>
      <c r="I2162" s="338"/>
      <c r="J2162" s="338"/>
      <c r="K2162" s="385"/>
      <c r="L2162" s="386"/>
    </row>
    <row r="2163" spans="2:12" ht="13.8">
      <c r="B2163" s="583"/>
      <c r="C2163" s="547"/>
      <c r="D2163" s="333"/>
      <c r="E2163" s="334"/>
      <c r="F2163" s="548"/>
      <c r="G2163" s="592"/>
      <c r="H2163" s="549"/>
      <c r="I2163" s="338"/>
      <c r="J2163" s="338"/>
      <c r="K2163" s="385"/>
      <c r="L2163" s="386"/>
    </row>
    <row r="2164" spans="2:12" ht="13.8">
      <c r="B2164" s="583"/>
      <c r="C2164" s="547"/>
      <c r="D2164" s="333"/>
      <c r="E2164" s="334"/>
      <c r="F2164" s="548"/>
      <c r="G2164" s="592"/>
      <c r="H2164" s="549"/>
      <c r="I2164" s="338"/>
      <c r="J2164" s="338"/>
      <c r="K2164" s="385"/>
      <c r="L2164" s="386"/>
    </row>
    <row r="2165" spans="2:12" ht="13.8"/>
    <row r="2166" spans="2:12" ht="13.8"/>
    <row r="2167" spans="2:12" ht="13.8"/>
    <row r="2168" spans="2:12" ht="13.8"/>
    <row r="2169" spans="2:12" ht="13.8"/>
    <row r="2170" spans="2:12" ht="13.8"/>
    <row r="2171" spans="2:12" ht="13.8"/>
    <row r="2172" spans="2:12" ht="13.8"/>
    <row r="2173" spans="2:12" ht="13.8"/>
    <row r="2174" spans="2:12" ht="13.8"/>
    <row r="2175" spans="2:12" ht="13.8"/>
    <row r="2176" spans="2:12" ht="13.8"/>
    <row r="2177" ht="13.8"/>
    <row r="2178" ht="13.8"/>
    <row r="2179" ht="13.8"/>
    <row r="2180" ht="13.8"/>
    <row r="2181" ht="13.8"/>
    <row r="2182" ht="13.8"/>
    <row r="2183" ht="13.8"/>
    <row r="2184" ht="13.8"/>
    <row r="2185" ht="13.8"/>
    <row r="2186" ht="13.8"/>
    <row r="2187" ht="13.8"/>
    <row r="2188" ht="13.8"/>
    <row r="2189" ht="13.8"/>
    <row r="2190" ht="13.8"/>
    <row r="2191" ht="13.8"/>
    <row r="2192" ht="13.8"/>
    <row r="2193" ht="13.8"/>
    <row r="2194" ht="13.8"/>
    <row r="2195" ht="13.8"/>
    <row r="2196" ht="13.8"/>
    <row r="2197" ht="13.8"/>
    <row r="2198" ht="13.8"/>
    <row r="2199" ht="13.8"/>
    <row r="2200" ht="13.8"/>
    <row r="2201" ht="13.8"/>
    <row r="2202" ht="13.8"/>
    <row r="2203" ht="13.8"/>
    <row r="2204" ht="13.8"/>
    <row r="2205" ht="13.8"/>
    <row r="2206" ht="13.8"/>
    <row r="2207" ht="13.8"/>
    <row r="2208" ht="13.8"/>
    <row r="2209" ht="13.8"/>
    <row r="2210" ht="13.8"/>
    <row r="2211" ht="13.8"/>
    <row r="2212" ht="13.8"/>
    <row r="2213" ht="13.8"/>
    <row r="2214" ht="13.8"/>
    <row r="2215" ht="13.8"/>
    <row r="2216" ht="13.8"/>
    <row r="2217" ht="13.8"/>
    <row r="2218" ht="13.8"/>
    <row r="2219" ht="13.8"/>
    <row r="2220" ht="13.8"/>
    <row r="2221" ht="13.8"/>
    <row r="2222" ht="13.8"/>
    <row r="2223" ht="13.8"/>
    <row r="2224" ht="13.8"/>
    <row r="2225" ht="13.8"/>
    <row r="2226" ht="13.8"/>
    <row r="2227" ht="13.8"/>
    <row r="2228" ht="13.8"/>
    <row r="2229" ht="13.8"/>
    <row r="2230" ht="13.8"/>
    <row r="2231" ht="13.8"/>
    <row r="2232" ht="13.8"/>
    <row r="2233" ht="13.8"/>
    <row r="2234" ht="13.8"/>
    <row r="2235" ht="13.8"/>
    <row r="2236" ht="13.8"/>
    <row r="2237" ht="13.8"/>
    <row r="2238" ht="13.8"/>
    <row r="2239" ht="13.8"/>
    <row r="2240" ht="13.8"/>
    <row r="2241" ht="13.8"/>
    <row r="2242" ht="13.8"/>
    <row r="2243" ht="13.8"/>
    <row r="2244" ht="13.8"/>
    <row r="2245" ht="13.8"/>
    <row r="2246" ht="13.8"/>
    <row r="2247" ht="13.8"/>
    <row r="2248" ht="13.8"/>
    <row r="2249" ht="13.8"/>
    <row r="2250" ht="13.8"/>
    <row r="2251" ht="13.8"/>
    <row r="2252" ht="13.8"/>
    <row r="2253" ht="13.8"/>
    <row r="2254" ht="13.8"/>
    <row r="2255" ht="13.8"/>
    <row r="2256" ht="13.8"/>
    <row r="2257" ht="13.8"/>
    <row r="2258" ht="13.8"/>
    <row r="2259" ht="13.8"/>
    <row r="2260" ht="13.8"/>
    <row r="2261" ht="13.8"/>
    <row r="2262" ht="13.8"/>
    <row r="2263" ht="13.8"/>
    <row r="2264" ht="13.8"/>
    <row r="2265" ht="13.8"/>
    <row r="2266" ht="13.8"/>
    <row r="2267" ht="13.8"/>
    <row r="2268" ht="13.8"/>
    <row r="2269" ht="13.8"/>
    <row r="2270" ht="13.8"/>
    <row r="2271" ht="13.8"/>
    <row r="2272" ht="13.8"/>
    <row r="2273" ht="13.8"/>
    <row r="2274" ht="13.8"/>
    <row r="2275" ht="13.8"/>
    <row r="2276" ht="13.8"/>
    <row r="2277" ht="13.8"/>
    <row r="2278" ht="13.8"/>
    <row r="2279" ht="13.8"/>
    <row r="2280" ht="13.8"/>
    <row r="2281" ht="13.8"/>
    <row r="2282" ht="13.8"/>
    <row r="2283" ht="13.8"/>
    <row r="2284" ht="13.8"/>
    <row r="2285" ht="13.8"/>
    <row r="2286" ht="13.8"/>
    <row r="2287" ht="13.8"/>
    <row r="2288" ht="13.8"/>
    <row r="2289" ht="13.8"/>
    <row r="2290" ht="13.8"/>
    <row r="2291" ht="13.8"/>
    <row r="2292" ht="13.8"/>
    <row r="2293" ht="13.8"/>
    <row r="2294" ht="13.8"/>
    <row r="2295" ht="13.8"/>
    <row r="2296" ht="13.8"/>
    <row r="2297" ht="13.8"/>
    <row r="2298" ht="13.8"/>
    <row r="2299" ht="13.8"/>
    <row r="2300" ht="13.8"/>
    <row r="2301" ht="13.8"/>
    <row r="2302" ht="13.8"/>
    <row r="2303" ht="13.8"/>
    <row r="2304" ht="13.8"/>
    <row r="2305" ht="13.8"/>
    <row r="2306" ht="13.8"/>
    <row r="2307" ht="13.8"/>
    <row r="2308" ht="13.8"/>
    <row r="2309" ht="13.8"/>
    <row r="2310" ht="13.8"/>
    <row r="2311" ht="13.8"/>
    <row r="2312" ht="13.8"/>
    <row r="2313" ht="13.8"/>
    <row r="2314" ht="13.8"/>
    <row r="2315" ht="13.8"/>
    <row r="2316" ht="13.8"/>
    <row r="2317" ht="13.8"/>
    <row r="2318" ht="13.8"/>
    <row r="2319" ht="13.8"/>
    <row r="2320" ht="13.8"/>
    <row r="2321" ht="13.8"/>
    <row r="2322" ht="13.8"/>
    <row r="2323" ht="13.8"/>
    <row r="2324" ht="13.8"/>
    <row r="2325" ht="13.8"/>
    <row r="2326" ht="13.8"/>
    <row r="2327" ht="13.8"/>
    <row r="2328" ht="13.8"/>
    <row r="2329" ht="13.8"/>
    <row r="2330" ht="13.8"/>
    <row r="2331" ht="13.8"/>
    <row r="2332" ht="13.8"/>
    <row r="2333" ht="13.8"/>
    <row r="2334" ht="13.8"/>
    <row r="2335" ht="13.8"/>
    <row r="2336" ht="13.8"/>
    <row r="2337" ht="13.8"/>
    <row r="2338" ht="13.8"/>
    <row r="2339" ht="13.8"/>
    <row r="2340" ht="13.8"/>
    <row r="2341" ht="13.8"/>
    <row r="2342" ht="13.8"/>
    <row r="2343" ht="13.8"/>
    <row r="2344" ht="13.8"/>
    <row r="2345" ht="13.8"/>
    <row r="2346" ht="13.8"/>
    <row r="2347" ht="13.8"/>
    <row r="2348" ht="13.8"/>
    <row r="2349" ht="13.8"/>
    <row r="2350" ht="13.8"/>
    <row r="2351" ht="13.8"/>
    <row r="2352" ht="13.8"/>
    <row r="2353" ht="13.8"/>
    <row r="2354" ht="13.8"/>
    <row r="2355" ht="13.8"/>
    <row r="2356" ht="13.8"/>
    <row r="2357" ht="13.8"/>
    <row r="2358" ht="13.8"/>
    <row r="2359" ht="13.8"/>
    <row r="2360" ht="13.8"/>
    <row r="2361" ht="13.8"/>
    <row r="2362" ht="13.8"/>
    <row r="2363" ht="13.8"/>
    <row r="2364" ht="13.8"/>
    <row r="2365" ht="13.8"/>
    <row r="2366" ht="13.8"/>
    <row r="2367" ht="13.8"/>
    <row r="2368" ht="13.8"/>
    <row r="2369" ht="13.8"/>
    <row r="2370" ht="13.8"/>
    <row r="2371" ht="13.8"/>
    <row r="2372" ht="13.8"/>
    <row r="2373" ht="13.8"/>
    <row r="2374" ht="13.8"/>
    <row r="2375" ht="13.8"/>
    <row r="2376" ht="13.8"/>
    <row r="2377" ht="13.8"/>
    <row r="2378" ht="13.8"/>
    <row r="2379" ht="13.8"/>
    <row r="2380" ht="13.8"/>
    <row r="2381" ht="13.8"/>
    <row r="2382" ht="13.8"/>
    <row r="2383" ht="13.8"/>
    <row r="2384" ht="13.8"/>
    <row r="2385" ht="13.8"/>
    <row r="2386" ht="13.8"/>
    <row r="2387" ht="13.8"/>
    <row r="2388" ht="13.8"/>
    <row r="2389" ht="13.8"/>
    <row r="2390" ht="13.8"/>
    <row r="2391" ht="13.8"/>
    <row r="2392" ht="13.8"/>
    <row r="2393" ht="13.8"/>
    <row r="2394" ht="13.8"/>
    <row r="2395" ht="13.8"/>
    <row r="2396" ht="13.8"/>
    <row r="2397" ht="13.8"/>
    <row r="2398" ht="13.8"/>
    <row r="2399" ht="13.8"/>
    <row r="2400" ht="13.8"/>
    <row r="2401" ht="13.8"/>
    <row r="2402" ht="13.8"/>
    <row r="2403" ht="13.8"/>
    <row r="2404" ht="13.8"/>
    <row r="2405" ht="13.8"/>
    <row r="2406" ht="13.8"/>
    <row r="2407" ht="13.8"/>
    <row r="2408" ht="13.8"/>
    <row r="2409" ht="13.8"/>
    <row r="2410" ht="13.8"/>
    <row r="2411" ht="13.8"/>
    <row r="2412" ht="13.8"/>
    <row r="2413" ht="13.8"/>
    <row r="2414" ht="13.8"/>
    <row r="2415" ht="13.8"/>
    <row r="2416" ht="13.8"/>
    <row r="2417" ht="13.8"/>
    <row r="2418" ht="13.8"/>
    <row r="2419" ht="13.8"/>
    <row r="2420" ht="13.8"/>
    <row r="2421" ht="13.8"/>
    <row r="2422" ht="13.8"/>
    <row r="2423" ht="13.8"/>
    <row r="2424" ht="13.8"/>
    <row r="2425" ht="13.8"/>
    <row r="2426" ht="13.8"/>
    <row r="2427" ht="13.8"/>
    <row r="2428" ht="13.8"/>
    <row r="2429" ht="13.8"/>
    <row r="2430" ht="13.8"/>
    <row r="2431" ht="13.8"/>
    <row r="2432" ht="13.8"/>
    <row r="2433" ht="13.8"/>
    <row r="2434" ht="13.8"/>
    <row r="2435" ht="13.8"/>
    <row r="2436" ht="13.8"/>
    <row r="2437" ht="13.8"/>
    <row r="2438" ht="13.8"/>
    <row r="2439" ht="13.8"/>
    <row r="2440" ht="13.8"/>
    <row r="2441" ht="13.8"/>
    <row r="2442" ht="13.8"/>
    <row r="2443" ht="13.8"/>
    <row r="2444" ht="13.8"/>
    <row r="2445" ht="13.8"/>
    <row r="2446" ht="13.8"/>
    <row r="2447" ht="13.8"/>
    <row r="2448" ht="13.8"/>
    <row r="2449" ht="13.8"/>
    <row r="2450" ht="13.8"/>
    <row r="2451" ht="13.8"/>
    <row r="2452" ht="13.8"/>
    <row r="2453" ht="13.8"/>
    <row r="2454" ht="13.8"/>
    <row r="2455" ht="13.8"/>
    <row r="2456" ht="13.8"/>
    <row r="2457" ht="13.8"/>
    <row r="2458" ht="13.8"/>
    <row r="2459" ht="13.8"/>
    <row r="2460" ht="13.8"/>
    <row r="2461" ht="13.8"/>
    <row r="2462" ht="13.8"/>
    <row r="2463" ht="13.8"/>
    <row r="2464" ht="13.8"/>
    <row r="2465" ht="13.8"/>
    <row r="2466" ht="13.8"/>
    <row r="2467" ht="13.8"/>
    <row r="2468" ht="13.8"/>
    <row r="2469" ht="13.8"/>
    <row r="2470" ht="13.8"/>
    <row r="2471" ht="13.8"/>
    <row r="2472" ht="13.8"/>
    <row r="2473" ht="13.8"/>
    <row r="2474" ht="13.8"/>
    <row r="2475" ht="13.8"/>
    <row r="2476" ht="13.8"/>
    <row r="2477" ht="13.8"/>
    <row r="2478" ht="13.8"/>
    <row r="2479" ht="13.8"/>
    <row r="2480" ht="13.8"/>
    <row r="2481" ht="13.8"/>
    <row r="2482" ht="13.8"/>
    <row r="2483" ht="13.8"/>
    <row r="2484" ht="13.8"/>
    <row r="2485" ht="13.8"/>
    <row r="2486" ht="13.8"/>
    <row r="2487" ht="13.8"/>
    <row r="2488" ht="13.8"/>
    <row r="2489" ht="13.8"/>
    <row r="2490" ht="13.8"/>
    <row r="2491" ht="13.8"/>
    <row r="2492" ht="13.8"/>
    <row r="2493" ht="13.8"/>
    <row r="2494" ht="13.8"/>
    <row r="2495" ht="13.8"/>
    <row r="2496" ht="13.8"/>
    <row r="2497" ht="13.8"/>
    <row r="2498" ht="13.8"/>
    <row r="2499" ht="13.8"/>
    <row r="2500" ht="13.8"/>
    <row r="2501" ht="13.8"/>
    <row r="2502" ht="13.8"/>
    <row r="2503" ht="13.8"/>
    <row r="2504" ht="13.8"/>
    <row r="2505" ht="13.8"/>
    <row r="2506" ht="13.8"/>
    <row r="2507" ht="13.8"/>
    <row r="2508" ht="13.8"/>
    <row r="2509" ht="13.8"/>
    <row r="2510" ht="13.8"/>
    <row r="2511" ht="13.8"/>
    <row r="2512" ht="13.8"/>
    <row r="2513" ht="13.8"/>
    <row r="2514" ht="13.8"/>
    <row r="2515" ht="13.8"/>
    <row r="2516" ht="13.8"/>
    <row r="2517" ht="13.8"/>
    <row r="2518" ht="13.8"/>
    <row r="2519" ht="13.8"/>
    <row r="2520" ht="13.8"/>
    <row r="2521" ht="13.8"/>
    <row r="2522" ht="13.8"/>
    <row r="2523" ht="13.8"/>
    <row r="2524" ht="13.8"/>
    <row r="2525" ht="13.8"/>
    <row r="2526" ht="13.8"/>
    <row r="2527" ht="13.8"/>
    <row r="2528" ht="13.8"/>
    <row r="2529" ht="13.8"/>
    <row r="2530" ht="13.8"/>
    <row r="2531" ht="13.8"/>
    <row r="2532" ht="13.8"/>
    <row r="2533" ht="13.8"/>
    <row r="2534" ht="13.8"/>
    <row r="2535" ht="13.8"/>
    <row r="2536" ht="13.8"/>
    <row r="2537" ht="13.8"/>
    <row r="2538" ht="13.8"/>
    <row r="2539" ht="13.8"/>
    <row r="2540" ht="13.8"/>
    <row r="2541" ht="13.8"/>
    <row r="2542" ht="13.8"/>
    <row r="2543" ht="13.8"/>
    <row r="2544" ht="13.8"/>
    <row r="2545" ht="13.8"/>
    <row r="2546" ht="13.8"/>
    <row r="2547" ht="13.8"/>
    <row r="2548" ht="13.8"/>
    <row r="2549" ht="13.8"/>
    <row r="2550" ht="13.8"/>
    <row r="2551" ht="13.8"/>
    <row r="2552" ht="13.8"/>
    <row r="2553" ht="13.8"/>
    <row r="2554" ht="13.8"/>
    <row r="2555" ht="13.8"/>
    <row r="2556" ht="13.8"/>
    <row r="2557" ht="13.8"/>
    <row r="2558" ht="13.8"/>
    <row r="2559" ht="13.8"/>
    <row r="2560" ht="13.8"/>
    <row r="2561" ht="13.8"/>
    <row r="2562" ht="13.8"/>
    <row r="2563" ht="13.8"/>
    <row r="2564" ht="13.8"/>
    <row r="2565" ht="13.8"/>
    <row r="2566" ht="13.8"/>
    <row r="2567" ht="13.8"/>
    <row r="2568" ht="13.8"/>
    <row r="2569" ht="13.8"/>
    <row r="2570" ht="13.8"/>
    <row r="2571" ht="13.8"/>
    <row r="2572" ht="13.8"/>
    <row r="2573" ht="13.8"/>
    <row r="2574" ht="13.8"/>
    <row r="2575" ht="13.8"/>
    <row r="2576" ht="13.8"/>
    <row r="2577" ht="13.8"/>
    <row r="2578" ht="13.8"/>
    <row r="2579" ht="13.8"/>
    <row r="2580" ht="13.8"/>
    <row r="2581" ht="13.8"/>
    <row r="2582" ht="13.8"/>
    <row r="2583" ht="13.8"/>
    <row r="2584" ht="13.8"/>
    <row r="2585" ht="13.8"/>
    <row r="2586" ht="13.8"/>
    <row r="2587" ht="13.8"/>
    <row r="2588" ht="13.8"/>
    <row r="2589" ht="13.8"/>
    <row r="2590" ht="13.8"/>
    <row r="2591" ht="13.8"/>
    <row r="2592" ht="13.8"/>
    <row r="2593" ht="13.8"/>
    <row r="2594" ht="13.8"/>
    <row r="2595" ht="13.8"/>
    <row r="2596" ht="13.8"/>
  </sheetData>
  <protectedRanges>
    <protectedRange sqref="E704:F705 E719:F720 E1585:F1587 E732:F733 E744:F745 E759:F760 E946 E796:F798 E801:F807 E960:F960 E980:F982 E985:F991 E1468:F1469 E551:F552 H946 E1443:F1445 F1470:F1471 E809:F812 E132 E640:F642 E37:F38 E51:F52 E235 E72:F73 E87:F88 E101:F102 E114:F115 E127:F129 E140:F141 E152:F153 E160:F161 E168:F169 E177:F178 E190:F191 E200:F201 E208:F209 E216:F217 E236:F236 E248:F249 E256:F257 E267:F268 E286:F287 E303:F304 E320:F321 E330:F331 E340:F341 E351:F352 E358:F359 E377:F378 E392:F393 E405:F406 E419:F420 E429:F430 E438:F439 E448:F449 E458:F459 E475:F476 E492:F493 E509:F510 E526:F527 E542:F543 E560:F561 E570:F571 E581:F582 E589:F590 E597:F598 E605:F606 E614:F615 E623:F624 E632:F633 E654:F655 E781:F782 E830:F831 E848:F849 E863:F864 E133:F138 E879:F880 E898:F899 E661:F664 E1581:F1583 F1462:F1467 F1584 E684:F685" name="範圍1_11_1"/>
    <protectedRange sqref="F660" name="範圍1_12"/>
    <protectedRange sqref="E1472:F1472 E1474 F1473:F1474 E1520:F1520 F1517:F1519 E1533:F1534 E1539:F1540 E1543:F1543 E1477:F1478 E1527:F1528 F1544:F1556 E1493:F1494 E1505:F1506 E1515:F1516 F1569" name="範圍1"/>
    <protectedRange sqref="E1588:F1588" name="範圍1_11_1_1"/>
    <protectedRange sqref="D1557" name="範圍1_2_1_1"/>
    <protectedRange sqref="D1558:D1564" name="範圍1_2_1_3"/>
    <protectedRange sqref="D1570:D1577 D1565" name="範圍1_2_1_4"/>
    <protectedRange sqref="E914:F914" name="範圍1_11_3"/>
    <protectedRange sqref="E928:F928" name="範圍1_11_5"/>
    <protectedRange sqref="E947:F947" name="範圍1_11_6"/>
    <protectedRange sqref="E961:F961" name="範圍1_11_7"/>
    <protectedRange sqref="E994:F994" name="範圍1_11_8"/>
    <protectedRange sqref="E1010:F1010" name="範圍1_11_9"/>
    <protectedRange sqref="E1020:F1020" name="範圍1_11_10"/>
    <protectedRange sqref="E1036:F1036" name="範圍1_11_11"/>
    <protectedRange sqref="E1055:F1055" name="範圍1_11_12"/>
    <protectedRange sqref="E1071:F1071" name="範圍1_11_13"/>
    <protectedRange sqref="E1078:F1078" name="範圍1_11_14"/>
    <protectedRange sqref="E1092:F1092" name="範圍1_11_15"/>
    <protectedRange sqref="E1108:F1108" name="範圍1_11_16"/>
    <protectedRange sqref="E1123:F1123" name="範圍1_11_17"/>
    <protectedRange sqref="E1131:F1131" name="範圍1_11_18"/>
    <protectedRange sqref="E1145:F1145" name="範圍1_11_19"/>
    <protectedRange sqref="E1159:F1159" name="範圍1_11_20"/>
    <protectedRange sqref="E1167:F1167" name="範圍1_11_21"/>
    <protectedRange sqref="E1175:F1175" name="範圍1_11_22"/>
    <protectedRange sqref="E1188:F1188" name="範圍1_11_23"/>
    <protectedRange sqref="E1202:F1202" name="範圍1_11_24"/>
    <protectedRange sqref="E1220:F1220" name="範圍1_11_25"/>
    <protectedRange sqref="E1236:F1236" name="範圍1_11_26"/>
    <protectedRange sqref="E1253:F1253" name="範圍1_11_27"/>
    <protectedRange sqref="E1270:F1270" name="範圍1_11_28"/>
    <protectedRange sqref="E1287:F1287" name="範圍1_11_29"/>
    <protectedRange sqref="E1304:F1304" name="範圍1_11_30"/>
    <protectedRange sqref="E1316:F1316" name="範圍1_11_31"/>
    <protectedRange sqref="E1327:F1327" name="範圍1_11_32"/>
    <protectedRange sqref="E1339:F1339" name="範圍1_11_33"/>
    <protectedRange sqref="E1357:F1357" name="範圍1_11_34"/>
    <protectedRange sqref="E1374:F1374" name="範圍1_11_35"/>
    <protectedRange sqref="E1391:F1391" name="範圍1_11_36"/>
    <protectedRange sqref="E1408:F1408" name="範圍1_11_37"/>
    <protectedRange sqref="E1419:F1419" name="範圍1_11_38"/>
    <protectedRange sqref="E1431:F1431" name="範圍1_11_39"/>
    <protectedRange sqref="F1475:F1476" name="範圍1_5"/>
    <protectedRange sqref="E1479:F1492" name="範圍1_6"/>
    <protectedRange sqref="E1495:F1504" name="範圍1_7"/>
    <protectedRange sqref="E1507:F1514" name="範圍1_8"/>
    <protectedRange sqref="E1521:F1525" name="範圍1_9"/>
    <protectedRange sqref="F1526" name="範圍1_2_1"/>
    <protectedRange sqref="E1529:F1531" name="範圍1_10"/>
    <protectedRange sqref="F1532" name="範圍1_2_2"/>
    <protectedRange sqref="E1535:F1537" name="範圍1_13"/>
    <protectedRange sqref="F1538" name="範圍1_2_3"/>
    <protectedRange sqref="E1541:F1541" name="範圍1_14"/>
    <protectedRange sqref="F1542" name="範圍1_2_4"/>
    <protectedRange sqref="H1564" name="範圍1_15"/>
    <protectedRange sqref="F1824" name="範圍5_12_3_11_1"/>
    <protectedRange sqref="E1825:F1825" name="範圍1_10_1_2"/>
    <protectedRange sqref="F1646 F1648" name="範圍1_1_1_1_1_1_3_1_2_1"/>
    <protectedRange sqref="F1647" name="範圍1_1_1_1_1_1_3_1_1_1_1"/>
    <protectedRange sqref="F1649:F1652" name="範圍1_1_1_1_1_1_3_2_1"/>
    <protectedRange sqref="F1653" name="範圍1_1_1_1_1_1_3_3_1"/>
    <protectedRange sqref="F1676:F1678" name="範圍1_1_1_1_1_1_1_2_1_1_1"/>
    <protectedRange sqref="E1916 B1916 E1917:F1917" name="範圍1_45"/>
    <protectedRange sqref="F1915" name="範圍1_28_5"/>
    <protectedRange sqref="F1918:F1919" name="範圍5_10_1_1"/>
    <protectedRange sqref="F1920 F1925:F1926 F1945:G1946 F1928:F1944 F1947 F1948:G1948" name="範圍5_10_1_2"/>
    <protectedRange sqref="G1947" name="範圍1_5_3"/>
    <protectedRange sqref="F1914" name="範圍1_28_1_1"/>
  </protectedRanges>
  <mergeCells count="1">
    <mergeCell ref="A1:L1"/>
  </mergeCells>
  <phoneticPr fontId="3" type="noConversion"/>
  <dataValidations count="1">
    <dataValidation allowBlank="1" showErrorMessage="1" sqref="FM66302:FN66303 PI66302:PJ66303 ZE66302:ZF66303 AJA66302:AJB66303 ASW66302:ASX66303 BCS66302:BCT66303 BMO66302:BMP66303 BWK66302:BWL66303 CGG66302:CGH66303 CQC66302:CQD66303 CZY66302:CZZ66303 DJU66302:DJV66303 DTQ66302:DTR66303 EDM66302:EDN66303 ENI66302:ENJ66303 EXE66302:EXF66303 FHA66302:FHB66303 FQW66302:FQX66303 GAS66302:GAT66303 GKO66302:GKP66303 GUK66302:GUL66303 HEG66302:HEH66303 HOC66302:HOD66303 HXY66302:HXZ66303 IHU66302:IHV66303 IRQ66302:IRR66303 JBM66302:JBN66303 JLI66302:JLJ66303 JVE66302:JVF66303 KFA66302:KFB66303 KOW66302:KOX66303 KYS66302:KYT66303 LIO66302:LIP66303 LSK66302:LSL66303 MCG66302:MCH66303 MMC66302:MMD66303 MVY66302:MVZ66303 NFU66302:NFV66303 NPQ66302:NPR66303 NZM66302:NZN66303 OJI66302:OJJ66303 OTE66302:OTF66303 PDA66302:PDB66303 PMW66302:PMX66303 PWS66302:PWT66303 QGO66302:QGP66303 QQK66302:QQL66303 RAG66302:RAH66303 RKC66302:RKD66303 RTY66302:RTZ66303 SDU66302:SDV66303 SNQ66302:SNR66303 SXM66302:SXN66303 THI66302:THJ66303 TRE66302:TRF66303 UBA66302:UBB66303 UKW66302:UKX66303 UUS66302:UUT66303 VEO66302:VEP66303 VOK66302:VOL66303 VYG66302:VYH66303 WIC66302:WID66303 WRY66302:WRZ66303 FM131838:FN131839 PI131838:PJ131839 ZE131838:ZF131839 AJA131838:AJB131839 ASW131838:ASX131839 BCS131838:BCT131839 BMO131838:BMP131839 BWK131838:BWL131839 CGG131838:CGH131839 CQC131838:CQD131839 CZY131838:CZZ131839 DJU131838:DJV131839 DTQ131838:DTR131839 EDM131838:EDN131839 ENI131838:ENJ131839 EXE131838:EXF131839 FHA131838:FHB131839 FQW131838:FQX131839 GAS131838:GAT131839 GKO131838:GKP131839 GUK131838:GUL131839 HEG131838:HEH131839 HOC131838:HOD131839 HXY131838:HXZ131839 IHU131838:IHV131839 IRQ131838:IRR131839 JBM131838:JBN131839 JLI131838:JLJ131839 JVE131838:JVF131839 KFA131838:KFB131839 KOW131838:KOX131839 KYS131838:KYT131839 LIO131838:LIP131839 LSK131838:LSL131839 MCG131838:MCH131839 MMC131838:MMD131839 MVY131838:MVZ131839 NFU131838:NFV131839 NPQ131838:NPR131839 NZM131838:NZN131839 OJI131838:OJJ131839 OTE131838:OTF131839 PDA131838:PDB131839 PMW131838:PMX131839 PWS131838:PWT131839 QGO131838:QGP131839 QQK131838:QQL131839 RAG131838:RAH131839 RKC131838:RKD131839 RTY131838:RTZ131839 SDU131838:SDV131839 SNQ131838:SNR131839 SXM131838:SXN131839 THI131838:THJ131839 TRE131838:TRF131839 UBA131838:UBB131839 UKW131838:UKX131839 UUS131838:UUT131839 VEO131838:VEP131839 VOK131838:VOL131839 VYG131838:VYH131839 WIC131838:WID131839 WRY131838:WRZ131839 FM197374:FN197375 PI197374:PJ197375 ZE197374:ZF197375 AJA197374:AJB197375 ASW197374:ASX197375 BCS197374:BCT197375 BMO197374:BMP197375 BWK197374:BWL197375 CGG197374:CGH197375 CQC197374:CQD197375 CZY197374:CZZ197375 DJU197374:DJV197375 DTQ197374:DTR197375 EDM197374:EDN197375 ENI197374:ENJ197375 EXE197374:EXF197375 FHA197374:FHB197375 FQW197374:FQX197375 GAS197374:GAT197375 GKO197374:GKP197375 GUK197374:GUL197375 HEG197374:HEH197375 HOC197374:HOD197375 HXY197374:HXZ197375 IHU197374:IHV197375 IRQ197374:IRR197375 JBM197374:JBN197375 JLI197374:JLJ197375 JVE197374:JVF197375 KFA197374:KFB197375 KOW197374:KOX197375 KYS197374:KYT197375 LIO197374:LIP197375 LSK197374:LSL197375 MCG197374:MCH197375 MMC197374:MMD197375 MVY197374:MVZ197375 NFU197374:NFV197375 NPQ197374:NPR197375 NZM197374:NZN197375 OJI197374:OJJ197375 OTE197374:OTF197375 PDA197374:PDB197375 PMW197374:PMX197375 PWS197374:PWT197375 QGO197374:QGP197375 QQK197374:QQL197375 RAG197374:RAH197375 RKC197374:RKD197375 RTY197374:RTZ197375 SDU197374:SDV197375 SNQ197374:SNR197375 SXM197374:SXN197375 THI197374:THJ197375 TRE197374:TRF197375 UBA197374:UBB197375 UKW197374:UKX197375 UUS197374:UUT197375 VEO197374:VEP197375 VOK197374:VOL197375 VYG197374:VYH197375 WIC197374:WID197375 WRY197374:WRZ197375 FM262910:FN262911 PI262910:PJ262911 ZE262910:ZF262911 AJA262910:AJB262911 ASW262910:ASX262911 BCS262910:BCT262911 BMO262910:BMP262911 BWK262910:BWL262911 CGG262910:CGH262911 CQC262910:CQD262911 CZY262910:CZZ262911 DJU262910:DJV262911 DTQ262910:DTR262911 EDM262910:EDN262911 ENI262910:ENJ262911 EXE262910:EXF262911 FHA262910:FHB262911 FQW262910:FQX262911 GAS262910:GAT262911 GKO262910:GKP262911 GUK262910:GUL262911 HEG262910:HEH262911 HOC262910:HOD262911 HXY262910:HXZ262911 IHU262910:IHV262911 IRQ262910:IRR262911 JBM262910:JBN262911 JLI262910:JLJ262911 JVE262910:JVF262911 KFA262910:KFB262911 KOW262910:KOX262911 KYS262910:KYT262911 LIO262910:LIP262911 LSK262910:LSL262911 MCG262910:MCH262911 MMC262910:MMD262911 MVY262910:MVZ262911 NFU262910:NFV262911 NPQ262910:NPR262911 NZM262910:NZN262911 OJI262910:OJJ262911 OTE262910:OTF262911 PDA262910:PDB262911 PMW262910:PMX262911 PWS262910:PWT262911 QGO262910:QGP262911 QQK262910:QQL262911 RAG262910:RAH262911 RKC262910:RKD262911 RTY262910:RTZ262911 SDU262910:SDV262911 SNQ262910:SNR262911 SXM262910:SXN262911 THI262910:THJ262911 TRE262910:TRF262911 UBA262910:UBB262911 UKW262910:UKX262911 UUS262910:UUT262911 VEO262910:VEP262911 VOK262910:VOL262911 VYG262910:VYH262911 WIC262910:WID262911 WRY262910:WRZ262911 FM328446:FN328447 PI328446:PJ328447 ZE328446:ZF328447 AJA328446:AJB328447 ASW328446:ASX328447 BCS328446:BCT328447 BMO328446:BMP328447 BWK328446:BWL328447 CGG328446:CGH328447 CQC328446:CQD328447 CZY328446:CZZ328447 DJU328446:DJV328447 DTQ328446:DTR328447 EDM328446:EDN328447 ENI328446:ENJ328447 EXE328446:EXF328447 FHA328446:FHB328447 FQW328446:FQX328447 GAS328446:GAT328447 GKO328446:GKP328447 GUK328446:GUL328447 HEG328446:HEH328447 HOC328446:HOD328447 HXY328446:HXZ328447 IHU328446:IHV328447 IRQ328446:IRR328447 JBM328446:JBN328447 JLI328446:JLJ328447 JVE328446:JVF328447 KFA328446:KFB328447 KOW328446:KOX328447 KYS328446:KYT328447 LIO328446:LIP328447 LSK328446:LSL328447 MCG328446:MCH328447 MMC328446:MMD328447 MVY328446:MVZ328447 NFU328446:NFV328447 NPQ328446:NPR328447 NZM328446:NZN328447 OJI328446:OJJ328447 OTE328446:OTF328447 PDA328446:PDB328447 PMW328446:PMX328447 PWS328446:PWT328447 QGO328446:QGP328447 QQK328446:QQL328447 RAG328446:RAH328447 RKC328446:RKD328447 RTY328446:RTZ328447 SDU328446:SDV328447 SNQ328446:SNR328447 SXM328446:SXN328447 THI328446:THJ328447 TRE328446:TRF328447 UBA328446:UBB328447 UKW328446:UKX328447 UUS328446:UUT328447 VEO328446:VEP328447 VOK328446:VOL328447 VYG328446:VYH328447 WIC328446:WID328447 WRY328446:WRZ328447 FM393982:FN393983 PI393982:PJ393983 ZE393982:ZF393983 AJA393982:AJB393983 ASW393982:ASX393983 BCS393982:BCT393983 BMO393982:BMP393983 BWK393982:BWL393983 CGG393982:CGH393983 CQC393982:CQD393983 CZY393982:CZZ393983 DJU393982:DJV393983 DTQ393982:DTR393983 EDM393982:EDN393983 ENI393982:ENJ393983 EXE393982:EXF393983 FHA393982:FHB393983 FQW393982:FQX393983 GAS393982:GAT393983 GKO393982:GKP393983 GUK393982:GUL393983 HEG393982:HEH393983 HOC393982:HOD393983 HXY393982:HXZ393983 IHU393982:IHV393983 IRQ393982:IRR393983 JBM393982:JBN393983 JLI393982:JLJ393983 JVE393982:JVF393983 KFA393982:KFB393983 KOW393982:KOX393983 KYS393982:KYT393983 LIO393982:LIP393983 LSK393982:LSL393983 MCG393982:MCH393983 MMC393982:MMD393983 MVY393982:MVZ393983 NFU393982:NFV393983 NPQ393982:NPR393983 NZM393982:NZN393983 OJI393982:OJJ393983 OTE393982:OTF393983 PDA393982:PDB393983 PMW393982:PMX393983 PWS393982:PWT393983 QGO393982:QGP393983 QQK393982:QQL393983 RAG393982:RAH393983 RKC393982:RKD393983 RTY393982:RTZ393983 SDU393982:SDV393983 SNQ393982:SNR393983 SXM393982:SXN393983 THI393982:THJ393983 TRE393982:TRF393983 UBA393982:UBB393983 UKW393982:UKX393983 UUS393982:UUT393983 VEO393982:VEP393983 VOK393982:VOL393983 VYG393982:VYH393983 WIC393982:WID393983 WRY393982:WRZ393983 FM459518:FN459519 PI459518:PJ459519 ZE459518:ZF459519 AJA459518:AJB459519 ASW459518:ASX459519 BCS459518:BCT459519 BMO459518:BMP459519 BWK459518:BWL459519 CGG459518:CGH459519 CQC459518:CQD459519 CZY459518:CZZ459519 DJU459518:DJV459519 DTQ459518:DTR459519 EDM459518:EDN459519 ENI459518:ENJ459519 EXE459518:EXF459519 FHA459518:FHB459519 FQW459518:FQX459519 GAS459518:GAT459519 GKO459518:GKP459519 GUK459518:GUL459519 HEG459518:HEH459519 HOC459518:HOD459519 HXY459518:HXZ459519 IHU459518:IHV459519 IRQ459518:IRR459519 JBM459518:JBN459519 JLI459518:JLJ459519 JVE459518:JVF459519 KFA459518:KFB459519 KOW459518:KOX459519 KYS459518:KYT459519 LIO459518:LIP459519 LSK459518:LSL459519 MCG459518:MCH459519 MMC459518:MMD459519 MVY459518:MVZ459519 NFU459518:NFV459519 NPQ459518:NPR459519 NZM459518:NZN459519 OJI459518:OJJ459519 OTE459518:OTF459519 PDA459518:PDB459519 PMW459518:PMX459519 PWS459518:PWT459519 QGO459518:QGP459519 QQK459518:QQL459519 RAG459518:RAH459519 RKC459518:RKD459519 RTY459518:RTZ459519 SDU459518:SDV459519 SNQ459518:SNR459519 SXM459518:SXN459519 THI459518:THJ459519 TRE459518:TRF459519 UBA459518:UBB459519 UKW459518:UKX459519 UUS459518:UUT459519 VEO459518:VEP459519 VOK459518:VOL459519 VYG459518:VYH459519 WIC459518:WID459519 WRY459518:WRZ459519 FM525054:FN525055 PI525054:PJ525055 ZE525054:ZF525055 AJA525054:AJB525055 ASW525054:ASX525055 BCS525054:BCT525055 BMO525054:BMP525055 BWK525054:BWL525055 CGG525054:CGH525055 CQC525054:CQD525055 CZY525054:CZZ525055 DJU525054:DJV525055 DTQ525054:DTR525055 EDM525054:EDN525055 ENI525054:ENJ525055 EXE525054:EXF525055 FHA525054:FHB525055 FQW525054:FQX525055 GAS525054:GAT525055 GKO525054:GKP525055 GUK525054:GUL525055 HEG525054:HEH525055 HOC525054:HOD525055 HXY525054:HXZ525055 IHU525054:IHV525055 IRQ525054:IRR525055 JBM525054:JBN525055 JLI525054:JLJ525055 JVE525054:JVF525055 KFA525054:KFB525055 KOW525054:KOX525055 KYS525054:KYT525055 LIO525054:LIP525055 LSK525054:LSL525055 MCG525054:MCH525055 MMC525054:MMD525055 MVY525054:MVZ525055 NFU525054:NFV525055 NPQ525054:NPR525055 NZM525054:NZN525055 OJI525054:OJJ525055 OTE525054:OTF525055 PDA525054:PDB525055 PMW525054:PMX525055 PWS525054:PWT525055 QGO525054:QGP525055 QQK525054:QQL525055 RAG525054:RAH525055 RKC525054:RKD525055 RTY525054:RTZ525055 SDU525054:SDV525055 SNQ525054:SNR525055 SXM525054:SXN525055 THI525054:THJ525055 TRE525054:TRF525055 UBA525054:UBB525055 UKW525054:UKX525055 UUS525054:UUT525055 VEO525054:VEP525055 VOK525054:VOL525055 VYG525054:VYH525055 WIC525054:WID525055 WRY525054:WRZ525055 FM590590:FN590591 PI590590:PJ590591 ZE590590:ZF590591 AJA590590:AJB590591 ASW590590:ASX590591 BCS590590:BCT590591 BMO590590:BMP590591 BWK590590:BWL590591 CGG590590:CGH590591 CQC590590:CQD590591 CZY590590:CZZ590591 DJU590590:DJV590591 DTQ590590:DTR590591 EDM590590:EDN590591 ENI590590:ENJ590591 EXE590590:EXF590591 FHA590590:FHB590591 FQW590590:FQX590591 GAS590590:GAT590591 GKO590590:GKP590591 GUK590590:GUL590591 HEG590590:HEH590591 HOC590590:HOD590591 HXY590590:HXZ590591 IHU590590:IHV590591 IRQ590590:IRR590591 JBM590590:JBN590591 JLI590590:JLJ590591 JVE590590:JVF590591 KFA590590:KFB590591 KOW590590:KOX590591 KYS590590:KYT590591 LIO590590:LIP590591 LSK590590:LSL590591 MCG590590:MCH590591 MMC590590:MMD590591 MVY590590:MVZ590591 NFU590590:NFV590591 NPQ590590:NPR590591 NZM590590:NZN590591 OJI590590:OJJ590591 OTE590590:OTF590591 PDA590590:PDB590591 PMW590590:PMX590591 PWS590590:PWT590591 QGO590590:QGP590591 QQK590590:QQL590591 RAG590590:RAH590591 RKC590590:RKD590591 RTY590590:RTZ590591 SDU590590:SDV590591 SNQ590590:SNR590591 SXM590590:SXN590591 THI590590:THJ590591 TRE590590:TRF590591 UBA590590:UBB590591 UKW590590:UKX590591 UUS590590:UUT590591 VEO590590:VEP590591 VOK590590:VOL590591 VYG590590:VYH590591 WIC590590:WID590591 WRY590590:WRZ590591 FM656126:FN656127 PI656126:PJ656127 ZE656126:ZF656127 AJA656126:AJB656127 ASW656126:ASX656127 BCS656126:BCT656127 BMO656126:BMP656127 BWK656126:BWL656127 CGG656126:CGH656127 CQC656126:CQD656127 CZY656126:CZZ656127 DJU656126:DJV656127 DTQ656126:DTR656127 EDM656126:EDN656127 ENI656126:ENJ656127 EXE656126:EXF656127 FHA656126:FHB656127 FQW656126:FQX656127 GAS656126:GAT656127 GKO656126:GKP656127 GUK656126:GUL656127 HEG656126:HEH656127 HOC656126:HOD656127 HXY656126:HXZ656127 IHU656126:IHV656127 IRQ656126:IRR656127 JBM656126:JBN656127 JLI656126:JLJ656127 JVE656126:JVF656127 KFA656126:KFB656127 KOW656126:KOX656127 KYS656126:KYT656127 LIO656126:LIP656127 LSK656126:LSL656127 MCG656126:MCH656127 MMC656126:MMD656127 MVY656126:MVZ656127 NFU656126:NFV656127 NPQ656126:NPR656127 NZM656126:NZN656127 OJI656126:OJJ656127 OTE656126:OTF656127 PDA656126:PDB656127 PMW656126:PMX656127 PWS656126:PWT656127 QGO656126:QGP656127 QQK656126:QQL656127 RAG656126:RAH656127 RKC656126:RKD656127 RTY656126:RTZ656127 SDU656126:SDV656127 SNQ656126:SNR656127 SXM656126:SXN656127 THI656126:THJ656127 TRE656126:TRF656127 UBA656126:UBB656127 UKW656126:UKX656127 UUS656126:UUT656127 VEO656126:VEP656127 VOK656126:VOL656127 VYG656126:VYH656127 WIC656126:WID656127 WRY656126:WRZ656127 FM721662:FN721663 PI721662:PJ721663 ZE721662:ZF721663 AJA721662:AJB721663 ASW721662:ASX721663 BCS721662:BCT721663 BMO721662:BMP721663 BWK721662:BWL721663 CGG721662:CGH721663 CQC721662:CQD721663 CZY721662:CZZ721663 DJU721662:DJV721663 DTQ721662:DTR721663 EDM721662:EDN721663 ENI721662:ENJ721663 EXE721662:EXF721663 FHA721662:FHB721663 FQW721662:FQX721663 GAS721662:GAT721663 GKO721662:GKP721663 GUK721662:GUL721663 HEG721662:HEH721663 HOC721662:HOD721663 HXY721662:HXZ721663 IHU721662:IHV721663 IRQ721662:IRR721663 JBM721662:JBN721663 JLI721662:JLJ721663 JVE721662:JVF721663 KFA721662:KFB721663 KOW721662:KOX721663 KYS721662:KYT721663 LIO721662:LIP721663 LSK721662:LSL721663 MCG721662:MCH721663 MMC721662:MMD721663 MVY721662:MVZ721663 NFU721662:NFV721663 NPQ721662:NPR721663 NZM721662:NZN721663 OJI721662:OJJ721663 OTE721662:OTF721663 PDA721662:PDB721663 PMW721662:PMX721663 PWS721662:PWT721663 QGO721662:QGP721663 QQK721662:QQL721663 RAG721662:RAH721663 RKC721662:RKD721663 RTY721662:RTZ721663 SDU721662:SDV721663 SNQ721662:SNR721663 SXM721662:SXN721663 THI721662:THJ721663 TRE721662:TRF721663 UBA721662:UBB721663 UKW721662:UKX721663 UUS721662:UUT721663 VEO721662:VEP721663 VOK721662:VOL721663 VYG721662:VYH721663 WIC721662:WID721663 WRY721662:WRZ721663 FM787198:FN787199 PI787198:PJ787199 ZE787198:ZF787199 AJA787198:AJB787199 ASW787198:ASX787199 BCS787198:BCT787199 BMO787198:BMP787199 BWK787198:BWL787199 CGG787198:CGH787199 CQC787198:CQD787199 CZY787198:CZZ787199 DJU787198:DJV787199 DTQ787198:DTR787199 EDM787198:EDN787199 ENI787198:ENJ787199 EXE787198:EXF787199 FHA787198:FHB787199 FQW787198:FQX787199 GAS787198:GAT787199 GKO787198:GKP787199 GUK787198:GUL787199 HEG787198:HEH787199 HOC787198:HOD787199 HXY787198:HXZ787199 IHU787198:IHV787199 IRQ787198:IRR787199 JBM787198:JBN787199 JLI787198:JLJ787199 JVE787198:JVF787199 KFA787198:KFB787199 KOW787198:KOX787199 KYS787198:KYT787199 LIO787198:LIP787199 LSK787198:LSL787199 MCG787198:MCH787199 MMC787198:MMD787199 MVY787198:MVZ787199 NFU787198:NFV787199 NPQ787198:NPR787199 NZM787198:NZN787199 OJI787198:OJJ787199 OTE787198:OTF787199 PDA787198:PDB787199 PMW787198:PMX787199 PWS787198:PWT787199 QGO787198:QGP787199 QQK787198:QQL787199 RAG787198:RAH787199 RKC787198:RKD787199 RTY787198:RTZ787199 SDU787198:SDV787199 SNQ787198:SNR787199 SXM787198:SXN787199 THI787198:THJ787199 TRE787198:TRF787199 UBA787198:UBB787199 UKW787198:UKX787199 UUS787198:UUT787199 VEO787198:VEP787199 VOK787198:VOL787199 VYG787198:VYH787199 WIC787198:WID787199 WRY787198:WRZ787199 FM852734:FN852735 PI852734:PJ852735 ZE852734:ZF852735 AJA852734:AJB852735 ASW852734:ASX852735 BCS852734:BCT852735 BMO852734:BMP852735 BWK852734:BWL852735 CGG852734:CGH852735 CQC852734:CQD852735 CZY852734:CZZ852735 DJU852734:DJV852735 DTQ852734:DTR852735 EDM852734:EDN852735 ENI852734:ENJ852735 EXE852734:EXF852735 FHA852734:FHB852735 FQW852734:FQX852735 GAS852734:GAT852735 GKO852734:GKP852735 GUK852734:GUL852735 HEG852734:HEH852735 HOC852734:HOD852735 HXY852734:HXZ852735 IHU852734:IHV852735 IRQ852734:IRR852735 JBM852734:JBN852735 JLI852734:JLJ852735 JVE852734:JVF852735 KFA852734:KFB852735 KOW852734:KOX852735 KYS852734:KYT852735 LIO852734:LIP852735 LSK852734:LSL852735 MCG852734:MCH852735 MMC852734:MMD852735 MVY852734:MVZ852735 NFU852734:NFV852735 NPQ852734:NPR852735 NZM852734:NZN852735 OJI852734:OJJ852735 OTE852734:OTF852735 PDA852734:PDB852735 PMW852734:PMX852735 PWS852734:PWT852735 QGO852734:QGP852735 QQK852734:QQL852735 RAG852734:RAH852735 RKC852734:RKD852735 RTY852734:RTZ852735 SDU852734:SDV852735 SNQ852734:SNR852735 SXM852734:SXN852735 THI852734:THJ852735 TRE852734:TRF852735 UBA852734:UBB852735 UKW852734:UKX852735 UUS852734:UUT852735 VEO852734:VEP852735 VOK852734:VOL852735 VYG852734:VYH852735 WIC852734:WID852735 WRY852734:WRZ852735 FM918270:FN918271 PI918270:PJ918271 ZE918270:ZF918271 AJA918270:AJB918271 ASW918270:ASX918271 BCS918270:BCT918271 BMO918270:BMP918271 BWK918270:BWL918271 CGG918270:CGH918271 CQC918270:CQD918271 CZY918270:CZZ918271 DJU918270:DJV918271 DTQ918270:DTR918271 EDM918270:EDN918271 ENI918270:ENJ918271 EXE918270:EXF918271 FHA918270:FHB918271 FQW918270:FQX918271 GAS918270:GAT918271 GKO918270:GKP918271 GUK918270:GUL918271 HEG918270:HEH918271 HOC918270:HOD918271 HXY918270:HXZ918271 IHU918270:IHV918271 IRQ918270:IRR918271 JBM918270:JBN918271 JLI918270:JLJ918271 JVE918270:JVF918271 KFA918270:KFB918271 KOW918270:KOX918271 KYS918270:KYT918271 LIO918270:LIP918271 LSK918270:LSL918271 MCG918270:MCH918271 MMC918270:MMD918271 MVY918270:MVZ918271 NFU918270:NFV918271 NPQ918270:NPR918271 NZM918270:NZN918271 OJI918270:OJJ918271 OTE918270:OTF918271 PDA918270:PDB918271 PMW918270:PMX918271 PWS918270:PWT918271 QGO918270:QGP918271 QQK918270:QQL918271 RAG918270:RAH918271 RKC918270:RKD918271 RTY918270:RTZ918271 SDU918270:SDV918271 SNQ918270:SNR918271 SXM918270:SXN918271 THI918270:THJ918271 TRE918270:TRF918271 UBA918270:UBB918271 UKW918270:UKX918271 UUS918270:UUT918271 VEO918270:VEP918271 VOK918270:VOL918271 VYG918270:VYH918271 WIC918270:WID918271 WRY918270:WRZ918271 FM983806:FN983807 PI983806:PJ983807 ZE983806:ZF983807 AJA983806:AJB983807 ASW983806:ASX983807 BCS983806:BCT983807 BMO983806:BMP983807 BWK983806:BWL983807 CGG983806:CGH983807 CQC983806:CQD983807 CZY983806:CZZ983807 DJU983806:DJV983807 DTQ983806:DTR983807 EDM983806:EDN983807 ENI983806:ENJ983807 EXE983806:EXF983807 FHA983806:FHB983807 FQW983806:FQX983807 GAS983806:GAT983807 GKO983806:GKP983807 GUK983806:GUL983807 HEG983806:HEH983807 HOC983806:HOD983807 HXY983806:HXZ983807 IHU983806:IHV983807 IRQ983806:IRR983807 JBM983806:JBN983807 JLI983806:JLJ983807 JVE983806:JVF983807 KFA983806:KFB983807 KOW983806:KOX983807 KYS983806:KYT983807 LIO983806:LIP983807 LSK983806:LSL983807 MCG983806:MCH983807 MMC983806:MMD983807 MVY983806:MVZ983807 NFU983806:NFV983807 NPQ983806:NPR983807 NZM983806:NZN983807 OJI983806:OJJ983807 OTE983806:OTF983807 PDA983806:PDB983807 PMW983806:PMX983807 PWS983806:PWT983807 QGO983806:QGP983807 QQK983806:QQL983807 RAG983806:RAH983807 RKC983806:RKD983807 RTY983806:RTZ983807 SDU983806:SDV983807 SNQ983806:SNR983807 SXM983806:SXN983807 THI983806:THJ983807 TRE983806:TRF983807 UBA983806:UBB983807 UKW983806:UKX983807 UUS983806:UUT983807 VEO983806:VEP983807 VOK983806:VOL983807 VYG983806:VYH983807 WIC983806:WID983807 WRY983806:WRZ983807 WRY765:WRZ766 WIC765:WID766 VYG765:VYH766 VOK765:VOL766 VEO765:VEP766 UUS765:UUT766 UKW765:UKX766 UBA765:UBB766 TRE765:TRF766 THI765:THJ766 SXM765:SXN766 SNQ765:SNR766 SDU765:SDV766 RTY765:RTZ766 RKC765:RKD766 RAG765:RAH766 QQK765:QQL766 QGO765:QGP766 PWS765:PWT766 PMW765:PMX766 PDA765:PDB766 OTE765:OTF766 OJI765:OJJ766 NZM765:NZN766 NPQ765:NPR766 NFU765:NFV766 MVY765:MVZ766 MMC765:MMD766 MCG765:MCH766 LSK765:LSL766 LIO765:LIP766 KYS765:KYT766 KOW765:KOX766 KFA765:KFB766 JVE765:JVF766 JLI765:JLJ766 JBM765:JBN766 IRQ765:IRR766 IHU765:IHV766 HXY765:HXZ766 HOC765:HOD766 HEG765:HEH766 GUK765:GUL766 GKO765:GKP766 GAS765:GAT766 FQW765:FQX766 FHA765:FHB766 EXE765:EXF766 ENI765:ENJ766 EDM765:EDN766 DTQ765:DTR766 DJU765:DJV766 CZY765:CZZ766 CQC765:CQD766 CGG765:CGH766 BWK765:BWL766 BMO765:BMP766 BCS765:BCT766 ASW765:ASX766 AJA765:AJB766 ZE765:ZF766 PI765:PJ766 FM765:FN766 C66302:D66303 C983806:D983807 C918270:D918271 C852734:D852735 C787198:D787199 C721662:D721663 C656126:D656127 C590590:D590591 C525054:D525055 C459518:D459519 C393982:D393983 C328446:D328447 C262910:D262911 C197374:D197375 C131838:D131839 C1091:D1092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11</vt:i4>
      </vt:variant>
    </vt:vector>
  </HeadingPairs>
  <TitlesOfParts>
    <vt:vector size="19" baseType="lpstr">
      <vt:lpstr>次九宮格</vt:lpstr>
      <vt:lpstr>九宮格</vt:lpstr>
      <vt:lpstr>成本單價標單</vt:lpstr>
      <vt:lpstr>直接成本</vt:lpstr>
      <vt:lpstr>成本分析</vt:lpstr>
      <vt:lpstr>系統分析</vt:lpstr>
      <vt:lpstr>間接成本</vt:lpstr>
      <vt:lpstr>報價標單</vt:lpstr>
      <vt:lpstr>主系統</vt:lpstr>
      <vt:lpstr>次九宮格</vt:lpstr>
      <vt:lpstr>次系統</vt:lpstr>
      <vt:lpstr>直接成本</vt:lpstr>
      <vt:lpstr>備_註</vt:lpstr>
      <vt:lpstr>單_位</vt:lpstr>
      <vt:lpstr>單_價</vt:lpstr>
      <vt:lpstr>項__目__及__說__明</vt:lpstr>
      <vt:lpstr>項_次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2017-04-06T09:44:08Z</dcterms:modified>
</cp:coreProperties>
</file>