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S.NET\topmeperp_v1\topmeperp_v1\UploadFile\"/>
    </mc:Choice>
  </mc:AlternateContent>
  <bookViews>
    <workbookView xWindow="14400" yWindow="-12" windowWidth="14448" windowHeight="12732" activeTab="4"/>
  </bookViews>
  <sheets>
    <sheet name="次九宮格" sheetId="8" r:id="rId1"/>
    <sheet name="九宮格" sheetId="9" r:id="rId2"/>
    <sheet name="期初成本" sheetId="56" r:id="rId3"/>
    <sheet name="標單成本" sheetId="11" r:id="rId4"/>
    <sheet name="圖算成本" sheetId="61" r:id="rId5"/>
    <sheet name="成本分析" sheetId="52" r:id="rId6"/>
    <sheet name="系統分析" sheetId="50" r:id="rId7"/>
    <sheet name="間接成本" sheetId="53" r:id="rId8"/>
    <sheet name="報價標單" sheetId="60" r:id="rId9"/>
  </sheets>
  <externalReferences>
    <externalReference r:id="rId10"/>
    <externalReference r:id="rId11"/>
  </externalReferences>
  <definedNames>
    <definedName name="_1F">期初成本!#REF!</definedName>
    <definedName name="_2F">期初成本!#REF!</definedName>
    <definedName name="_Fill" localSheetId="5" hidden="1">#REF!</definedName>
    <definedName name="_Fill" localSheetId="6" hidden="1">#REF!</definedName>
    <definedName name="_Fill" localSheetId="2" hidden="1">#REF!</definedName>
    <definedName name="_Fill" hidden="1">#REF!</definedName>
    <definedName name="_xlnm._FilterDatabase" localSheetId="2" hidden="1">期初成本!$C$4:$M$4</definedName>
    <definedName name="_Key1" localSheetId="5" hidden="1">#REF!</definedName>
    <definedName name="_Key1" localSheetId="6" hidden="1">#REF!</definedName>
    <definedName name="_Key1" localSheetId="2" hidden="1">#REF!</definedName>
    <definedName name="_Key1" localSheetId="7" hidden="1">#REF!</definedName>
    <definedName name="_Key1" hidden="1">#REF!</definedName>
    <definedName name="_Key2" localSheetId="5" hidden="1">#REF!</definedName>
    <definedName name="_Key2" localSheetId="6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_xlnm.Extract" localSheetId="2">期初成本!#REF!</definedName>
    <definedName name="PK號碼">期初成本!#REF!</definedName>
    <definedName name="RF">期初成本!#REF!</definedName>
    <definedName name="RRF">期初成本!#REF!</definedName>
    <definedName name="工率">期初成本!#REF!</definedName>
    <definedName name="工資單價">期初成本!#REF!</definedName>
    <definedName name="工資複價">期初成本!#REF!</definedName>
    <definedName name="主系統">期初成本!$L$4:$L$4</definedName>
    <definedName name="次九宮格">期初成本!$K$4:$K$4</definedName>
    <definedName name="次系統">期初成本!$M$4:$M$4</definedName>
    <definedName name="直接成本">標單成本!#REF!</definedName>
    <definedName name="原報單價">期初成本!#REF!</definedName>
    <definedName name="備_註">期初成本!$I$4:$I$4</definedName>
    <definedName name="單_位">期初成本!$D$4:$D$4</definedName>
    <definedName name="單_價">期初成本!$G$4:$G$4</definedName>
    <definedName name="筏基">期初成本!#REF!</definedName>
    <definedName name="項__目__及__說__明">期初成本!$C$4:$C$4</definedName>
    <definedName name="項_次">[1]報價標單!$B$4:$B$4</definedName>
    <definedName name="圖算">期初成本!#REF!</definedName>
    <definedName name="數_量">期初成本!$E$4:$E$4</definedName>
    <definedName name="複_價">期初成本!$H$4:$H$4</definedName>
    <definedName name="隱藏欄模組.印數量表">[2]!隱藏欄模組.印數量表</definedName>
    <definedName name="類別">期初成本!#REF!</definedName>
    <definedName name="類別2">期初成本!#REF!</definedName>
  </definedNames>
  <calcPr calcId="162913" calcOnSave="0" concurrentCalc="0"/>
</workbook>
</file>

<file path=xl/calcChain.xml><?xml version="1.0" encoding="utf-8"?>
<calcChain xmlns="http://schemas.openxmlformats.org/spreadsheetml/2006/main">
  <c r="D5" i="52" l="1"/>
  <c r="D15" i="52"/>
  <c r="D17" i="52"/>
  <c r="D20" i="52"/>
  <c r="D21" i="52"/>
  <c r="D22" i="52"/>
  <c r="D23" i="52"/>
  <c r="E23" i="52"/>
  <c r="D14" i="52"/>
  <c r="D13" i="52"/>
  <c r="D12" i="52"/>
  <c r="D11" i="52"/>
  <c r="M10" i="53"/>
  <c r="F118" i="53"/>
  <c r="F98" i="53"/>
  <c r="F82" i="53"/>
  <c r="F81" i="53"/>
  <c r="F77" i="53"/>
  <c r="F76" i="53"/>
  <c r="F75" i="53"/>
  <c r="F74" i="53"/>
  <c r="F73" i="53"/>
  <c r="F72" i="53"/>
  <c r="F71" i="53"/>
  <c r="F70" i="53"/>
  <c r="F69" i="53"/>
  <c r="F68" i="53"/>
  <c r="F62" i="53"/>
  <c r="F61" i="53"/>
  <c r="F42" i="53"/>
  <c r="F41" i="53"/>
  <c r="F39" i="53"/>
  <c r="F38" i="53"/>
  <c r="C98" i="53"/>
  <c r="F119" i="53"/>
  <c r="H94" i="53"/>
  <c r="H93" i="53"/>
  <c r="H92" i="53"/>
  <c r="H87" i="53"/>
  <c r="H86" i="53"/>
  <c r="H85" i="53"/>
  <c r="H84" i="53"/>
  <c r="H82" i="53"/>
  <c r="C81" i="53"/>
  <c r="H81" i="53"/>
  <c r="H79" i="53"/>
  <c r="H78" i="53"/>
  <c r="H77" i="53"/>
  <c r="H76" i="53"/>
  <c r="H75" i="53"/>
  <c r="H74" i="53"/>
  <c r="H72" i="53"/>
  <c r="H71" i="53"/>
  <c r="H68" i="53"/>
  <c r="H62" i="53"/>
  <c r="H61" i="53"/>
  <c r="H59" i="53"/>
  <c r="H57" i="53"/>
  <c r="H56" i="53"/>
  <c r="H55" i="53"/>
  <c r="H52" i="53"/>
  <c r="H51" i="53"/>
  <c r="H48" i="53"/>
  <c r="H47" i="53"/>
  <c r="H46" i="53"/>
  <c r="C69" i="53"/>
  <c r="H69" i="53"/>
  <c r="H42" i="53"/>
  <c r="H41" i="53"/>
  <c r="H39" i="53"/>
  <c r="H38" i="53"/>
  <c r="H33" i="53"/>
  <c r="F31" i="53"/>
  <c r="H31" i="53"/>
  <c r="F30" i="53"/>
  <c r="H30" i="53"/>
  <c r="F29" i="53"/>
  <c r="H29" i="53"/>
  <c r="J26" i="53"/>
  <c r="F26" i="53"/>
  <c r="H26" i="53"/>
  <c r="J24" i="53"/>
  <c r="H24" i="53"/>
  <c r="C23" i="53"/>
  <c r="J21" i="53"/>
  <c r="H21" i="53"/>
  <c r="J20" i="53"/>
  <c r="H20" i="53"/>
  <c r="J19" i="53"/>
  <c r="H19" i="53"/>
  <c r="J18" i="53"/>
  <c r="H18" i="53"/>
  <c r="J17" i="53"/>
  <c r="H17" i="53"/>
  <c r="J16" i="53"/>
  <c r="H16" i="53"/>
  <c r="J15" i="53"/>
  <c r="H15" i="53"/>
  <c r="J14" i="53"/>
  <c r="H14" i="53"/>
  <c r="G98" i="53"/>
  <c r="I91" i="53"/>
  <c r="H96" i="53"/>
  <c r="C70" i="53"/>
  <c r="H70" i="53"/>
  <c r="H44" i="53"/>
  <c r="C45" i="53"/>
  <c r="H45" i="53"/>
  <c r="I12" i="53"/>
  <c r="H35" i="53"/>
  <c r="H98" i="53"/>
  <c r="C73" i="53"/>
  <c r="H73" i="53"/>
  <c r="H50" i="53"/>
  <c r="C54" i="53"/>
  <c r="C58" i="53"/>
  <c r="H58" i="53"/>
  <c r="H54" i="53"/>
  <c r="C80" i="53"/>
  <c r="H80" i="53"/>
  <c r="I66" i="53"/>
  <c r="H100" i="53"/>
  <c r="I98" i="53"/>
  <c r="H64" i="53"/>
  <c r="I37" i="53"/>
  <c r="H89" i="53"/>
  <c r="H8" i="53"/>
  <c r="J9" i="53"/>
  <c r="J124" i="53"/>
  <c r="G124" i="53"/>
  <c r="H124" i="53"/>
  <c r="J110" i="53"/>
  <c r="G110" i="53"/>
  <c r="H110" i="53"/>
  <c r="J120" i="53"/>
  <c r="G120" i="53"/>
  <c r="H120" i="53"/>
  <c r="J117" i="53"/>
  <c r="G117" i="53"/>
  <c r="H117" i="53"/>
  <c r="J118" i="53"/>
  <c r="G118" i="53"/>
  <c r="H118" i="53"/>
  <c r="J115" i="53"/>
  <c r="G115" i="53"/>
  <c r="H115" i="53"/>
  <c r="J119" i="53"/>
  <c r="G119" i="53"/>
  <c r="H119" i="53"/>
  <c r="J102" i="53"/>
  <c r="G102" i="53"/>
  <c r="H102" i="53"/>
  <c r="J106" i="53"/>
  <c r="G106" i="53"/>
  <c r="H106" i="53"/>
  <c r="H108" i="53"/>
  <c r="I106" i="53"/>
  <c r="I124" i="53"/>
  <c r="H126" i="53"/>
  <c r="I102" i="53"/>
  <c r="H104" i="53"/>
  <c r="I114" i="53"/>
  <c r="H122" i="53"/>
  <c r="H112" i="53"/>
  <c r="I110" i="53"/>
  <c r="H10" i="53"/>
  <c r="H129" i="53"/>
  <c r="H6" i="53"/>
</calcChain>
</file>

<file path=xl/comments1.xml><?xml version="1.0" encoding="utf-8"?>
<comments xmlns="http://schemas.openxmlformats.org/spreadsheetml/2006/main">
  <authors>
    <author>USER</author>
  </authors>
  <commentList>
    <comment ref="G6" authorId="0" shapeId="0">
      <text>
        <r>
          <rPr>
            <b/>
            <sz val="9"/>
            <color indexed="81"/>
            <rFont val="細明體"/>
            <family val="3"/>
            <charset val="136"/>
          </rPr>
          <t>含單模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多模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跳接線.</t>
        </r>
      </text>
    </comment>
    <comment ref="E9" authorId="0" shapeId="0">
      <text>
        <r>
          <rPr>
            <b/>
            <sz val="9"/>
            <color indexed="81"/>
            <rFont val="細明體"/>
            <family val="3"/>
            <charset val="136"/>
          </rPr>
          <t>平衡閥.多功能閥</t>
        </r>
      </text>
    </comment>
    <comment ref="D18" authorId="0" shapeId="0">
      <text>
        <r>
          <rPr>
            <sz val="9"/>
            <color indexed="81"/>
            <rFont val="細明體"/>
            <family val="3"/>
            <charset val="136"/>
          </rPr>
          <t>內含黑煙淨化器.排煙風管消音箱.保溫材...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>
      <text>
        <r>
          <rPr>
            <b/>
            <sz val="9"/>
            <color indexed="81"/>
            <rFont val="細明體"/>
            <family val="3"/>
            <charset val="136"/>
          </rPr>
          <t>內含輸油泵及輸油管</t>
        </r>
        <r>
          <rPr>
            <b/>
            <sz val="9"/>
            <color indexed="81"/>
            <rFont val="Tahoma"/>
            <family val="2"/>
          </rPr>
          <t xml:space="preserve">…
</t>
        </r>
      </text>
    </comment>
    <comment ref="D23" authorId="0" shapeId="0">
      <text>
        <r>
          <rPr>
            <b/>
            <sz val="9"/>
            <color indexed="81"/>
            <rFont val="細明體"/>
            <family val="3"/>
            <charset val="136"/>
          </rPr>
          <t>分歧器.跳接線.</t>
        </r>
      </text>
    </comment>
    <comment ref="D24" authorId="0" shapeId="0">
      <text>
        <r>
          <rPr>
            <sz val="9"/>
            <color indexed="81"/>
            <rFont val="細明體"/>
            <family val="3"/>
            <charset val="136"/>
          </rPr>
          <t>含天線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細明體"/>
            <family val="3"/>
            <charset val="136"/>
          </rPr>
          <t>分歧器.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內含支架.計數器.故障監視器.靜電接地端子.接地樁.等電位箝制器.靜電搭地端子
</t>
        </r>
      </text>
    </comment>
    <comment ref="D31" authorId="0" shapeId="0">
      <text>
        <r>
          <rPr>
            <b/>
            <sz val="9"/>
            <color indexed="81"/>
            <rFont val="細明體"/>
            <family val="3"/>
            <charset val="136"/>
          </rPr>
          <t>馬桶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小便斗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洗臉盆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拖布盆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龍頭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熱水器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沖眼器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浮球凡而</t>
        </r>
      </text>
    </comment>
    <comment ref="J32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含油脂截留槽.油水分脽器.洗衣截留槽.毛髮截留器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</text>
    </comment>
    <comment ref="D2" authorId="0" shapeId="0">
      <text>
        <r>
          <rPr>
            <b/>
            <sz val="9"/>
            <color indexed="81"/>
            <rFont val="細明體"/>
            <family val="3"/>
            <charset val="136"/>
          </rPr>
          <t>不含另料及五金.吊支架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3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若標單品項為不同廠商及人工組合而成,含變頻器。
</t>
        </r>
      </text>
    </comment>
    <comment ref="K4" authorId="0" shapeId="0">
      <text>
        <r>
          <rPr>
            <b/>
            <sz val="9"/>
            <color indexed="81"/>
            <rFont val="細明體"/>
            <family val="3"/>
            <charset val="136"/>
          </rPr>
          <t>管.線.盤箱.全系統測試調整或工資由系統商或設備商.顧問公司提供,設備部份應由九宮格及次九宮格定義選取</t>
        </r>
      </text>
    </comment>
    <comment ref="L4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K5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5" authorId="0" shapeId="0">
      <text>
        <r>
          <rPr>
            <b/>
            <sz val="9"/>
            <color indexed="81"/>
            <rFont val="細明體"/>
            <family val="3"/>
            <charset val="136"/>
          </rPr>
          <t>若標單品項為不同廠商及人工組合而成,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管.線.盤箱.全系統測試調整或工資由系統商或設備商.顧問公司提供,設備部份應由九宮格及次九宮格定義選取
</t>
        </r>
      </text>
    </comment>
    <comment ref="L6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H7" authorId="0" shapeId="0">
      <text>
        <r>
          <rPr>
            <b/>
            <sz val="9"/>
            <color indexed="81"/>
            <rFont val="細明體"/>
            <family val="3"/>
            <charset val="136"/>
          </rPr>
          <t>含浴室排風扇、壁扇。</t>
        </r>
      </text>
    </comment>
    <comment ref="K7" authorId="0" shapeId="0">
      <text>
        <r>
          <rPr>
            <b/>
            <sz val="9"/>
            <color indexed="81"/>
            <rFont val="細明體"/>
            <family val="3"/>
            <charset val="136"/>
          </rPr>
          <t>管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線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盤箱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細明體"/>
            <family val="3"/>
            <charset val="136"/>
          </rPr>
          <t>全系統測試調整或工資由系統商或設備商.顧問公司提供</t>
        </r>
        <r>
          <rPr>
            <b/>
            <sz val="9"/>
            <color indexed="81"/>
            <rFont val="Tahoma"/>
            <family val="2"/>
          </rPr>
          <t>,</t>
        </r>
        <r>
          <rPr>
            <b/>
            <sz val="9"/>
            <color indexed="81"/>
            <rFont val="細明體"/>
            <family val="3"/>
            <charset val="136"/>
          </rPr>
          <t>設備部份應由九宮格及次九宮格定義選取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0" shapeId="0">
      <text>
        <r>
          <rPr>
            <b/>
            <sz val="9"/>
            <color indexed="81"/>
            <rFont val="細明體"/>
            <family val="3"/>
            <charset val="136"/>
          </rPr>
          <t xml:space="preserve">若標單品項為不同廠商及人工組合而成,
</t>
        </r>
      </text>
    </comment>
    <comment ref="C9" authorId="0" shapeId="0">
      <text>
        <r>
          <rPr>
            <b/>
            <sz val="9"/>
            <color indexed="81"/>
            <rFont val="細明體"/>
            <family val="3"/>
            <charset val="136"/>
          </rPr>
          <t>除工資、另料外其餘皆屬之，如運什費、吊管吊架等。</t>
        </r>
      </text>
    </comment>
  </commentList>
</comments>
</file>

<file path=xl/sharedStrings.xml><?xml version="1.0" encoding="utf-8"?>
<sst xmlns="http://schemas.openxmlformats.org/spreadsheetml/2006/main" count="648" uniqueCount="491">
  <si>
    <t>明鏡</t>
  </si>
  <si>
    <t>五金另料</t>
  </si>
  <si>
    <t>其他</t>
  </si>
  <si>
    <t>給排污水代工</t>
  </si>
  <si>
    <t>塑膠管</t>
  </si>
  <si>
    <t>PVC</t>
  </si>
  <si>
    <t>HIW-PVC</t>
  </si>
  <si>
    <t>UPVC</t>
  </si>
  <si>
    <t>HDPE</t>
  </si>
  <si>
    <t>金屬管</t>
  </si>
  <si>
    <t>EMT管</t>
  </si>
  <si>
    <t>RSG管</t>
  </si>
  <si>
    <t>GIP管</t>
  </si>
  <si>
    <t>SGP管</t>
  </si>
  <si>
    <t>STGP管</t>
  </si>
  <si>
    <t>不鏽鋼管</t>
  </si>
  <si>
    <t>被覆不鏽鋼管</t>
  </si>
  <si>
    <t>銅管</t>
  </si>
  <si>
    <t>無縫鋼管</t>
  </si>
  <si>
    <t>導線</t>
  </si>
  <si>
    <t>泛用電線電纜</t>
  </si>
  <si>
    <t>低煙無毒電線電纜</t>
  </si>
  <si>
    <t>光纖</t>
  </si>
  <si>
    <t>盤、箱</t>
  </si>
  <si>
    <t>電氣盤</t>
  </si>
  <si>
    <t>弱電盤</t>
  </si>
  <si>
    <t>控制盤</t>
  </si>
  <si>
    <t>泵浦</t>
  </si>
  <si>
    <t>陸上型泵浦</t>
  </si>
  <si>
    <t>加壓泵浦</t>
  </si>
  <si>
    <t>沉水式泵浦</t>
  </si>
  <si>
    <t>熱水迴水泵</t>
  </si>
  <si>
    <t>空調泵</t>
  </si>
  <si>
    <t>消防泵</t>
  </si>
  <si>
    <t>閥</t>
  </si>
  <si>
    <t>給排水閥</t>
  </si>
  <si>
    <t>定水位閥</t>
  </si>
  <si>
    <t>水錘吸收器</t>
  </si>
  <si>
    <t>自來水特殊閥</t>
  </si>
  <si>
    <t>線槽、線架</t>
  </si>
  <si>
    <t>PVC 線槽</t>
  </si>
  <si>
    <t>變壓器</t>
  </si>
  <si>
    <t>模鑄變壓器</t>
  </si>
  <si>
    <t>油式變壓器</t>
  </si>
  <si>
    <t>非晶質變壓器</t>
  </si>
  <si>
    <t>燈具</t>
  </si>
  <si>
    <t>防爆爆具</t>
  </si>
  <si>
    <t>航空障礙燈及附屬設備</t>
  </si>
  <si>
    <t>滑行道邊燈</t>
  </si>
  <si>
    <t>開關插座</t>
  </si>
  <si>
    <t>泛用型</t>
  </si>
  <si>
    <t>防爆型</t>
  </si>
  <si>
    <t>高容量型</t>
  </si>
  <si>
    <t>匯流排</t>
  </si>
  <si>
    <t>發電機系統</t>
  </si>
  <si>
    <t>發電機及附屬設備</t>
  </si>
  <si>
    <t>黑煙淨化器</t>
  </si>
  <si>
    <t>油槽及附屬設備</t>
  </si>
  <si>
    <t>不斷電系統</t>
  </si>
  <si>
    <t>UPS</t>
  </si>
  <si>
    <t>CBS</t>
  </si>
  <si>
    <t>其他電氣材料</t>
  </si>
  <si>
    <t>監控設備</t>
  </si>
  <si>
    <t>監視設備</t>
  </si>
  <si>
    <t>監視器及附屬設備</t>
  </si>
  <si>
    <t>電力監視及附屬設備</t>
  </si>
  <si>
    <t>機械式表計</t>
  </si>
  <si>
    <t>電子式表計</t>
  </si>
  <si>
    <t>電子標示器</t>
  </si>
  <si>
    <t>資訊設備</t>
  </si>
  <si>
    <t>視聽會議設備</t>
  </si>
  <si>
    <t>門禁設備</t>
  </si>
  <si>
    <t>接地避雷設備</t>
  </si>
  <si>
    <t>避雷針及附屬設備</t>
  </si>
  <si>
    <t>接地銅棒</t>
  </si>
  <si>
    <t>離子式接地棒</t>
  </si>
  <si>
    <t>避雷器</t>
  </si>
  <si>
    <t>改良劑</t>
  </si>
  <si>
    <t>靜電消除球</t>
  </si>
  <si>
    <t>電信設備</t>
  </si>
  <si>
    <t>衛浴設備</t>
  </si>
  <si>
    <t>衛生器具</t>
  </si>
  <si>
    <t>落水頭</t>
  </si>
  <si>
    <t>清潔口</t>
  </si>
  <si>
    <t>飲水機</t>
  </si>
  <si>
    <t>熱水鍋爐</t>
  </si>
  <si>
    <t>水塔</t>
  </si>
  <si>
    <t>水箱</t>
  </si>
  <si>
    <t>污水設備</t>
  </si>
  <si>
    <t>油水分離器</t>
  </si>
  <si>
    <t>高級氣化處理設備</t>
  </si>
  <si>
    <t>粗泡式散氣設備</t>
  </si>
  <si>
    <t>濾料</t>
  </si>
  <si>
    <t>細泡式散氣設備</t>
  </si>
  <si>
    <t>快濾筒</t>
  </si>
  <si>
    <t>鼓風機</t>
  </si>
  <si>
    <t>其他給排污水材料</t>
  </si>
  <si>
    <t>避難設備</t>
  </si>
  <si>
    <t>緩降機</t>
  </si>
  <si>
    <t>滅火設備</t>
  </si>
  <si>
    <t>乾式滅火器</t>
  </si>
  <si>
    <t>泡沫滅火設備</t>
  </si>
  <si>
    <t>潔淨氣體設備</t>
  </si>
  <si>
    <t>排煙設備</t>
  </si>
  <si>
    <t>消防栓設備</t>
  </si>
  <si>
    <t>消防栓箱及附屬設備</t>
  </si>
  <si>
    <t>採水口</t>
  </si>
  <si>
    <t>空調箱</t>
  </si>
  <si>
    <t>冷卻水塔</t>
  </si>
  <si>
    <t>冷氣機</t>
  </si>
  <si>
    <t>分離式冷氣機</t>
  </si>
  <si>
    <t>窗型冷氣機</t>
  </si>
  <si>
    <t>多聯變頻冷氣機</t>
  </si>
  <si>
    <t>通風設備</t>
  </si>
  <si>
    <t>其他空調通風材料</t>
  </si>
  <si>
    <t>乾燥機</t>
  </si>
  <si>
    <t>空氣儲桶</t>
  </si>
  <si>
    <t>穿鑿洗孔工作</t>
  </si>
  <si>
    <t>洗孔</t>
  </si>
  <si>
    <t>打鑿</t>
  </si>
  <si>
    <t>鑿井</t>
  </si>
  <si>
    <t>工地費用</t>
    <phoneticPr fontId="4" type="noConversion"/>
  </si>
  <si>
    <t>合約總價(含稅)*1.2%</t>
  </si>
  <si>
    <t>稅前毛利*17%</t>
  </si>
  <si>
    <r>
      <rPr>
        <b/>
        <u/>
        <sz val="18"/>
        <rFont val="標楷體"/>
        <family val="4"/>
        <charset val="136"/>
      </rPr>
      <t>協成新建工程-間接成本估算表</t>
    </r>
    <r>
      <rPr>
        <b/>
        <u/>
        <sz val="18"/>
        <rFont val="Arial Narrow"/>
        <family val="2"/>
      </rPr>
      <t/>
    </r>
    <rPh sb="0" eb="2">
      <t>ヒツヨウ</t>
    </rPh>
    <rPh sb="2" eb="4">
      <t>ケイヒ</t>
    </rPh>
    <rPh sb="4" eb="6">
      <t>サンシュツ</t>
    </rPh>
    <rPh sb="6" eb="7">
      <t>ヒョウ</t>
    </rPh>
    <phoneticPr fontId="145"/>
  </si>
  <si>
    <t>CODE</t>
    <phoneticPr fontId="145"/>
  </si>
  <si>
    <r>
      <rPr>
        <b/>
        <sz val="10"/>
        <rFont val="標楷體"/>
        <family val="4"/>
        <charset val="136"/>
      </rPr>
      <t>計算依據</t>
    </r>
    <phoneticPr fontId="4" type="noConversion"/>
  </si>
  <si>
    <r>
      <rPr>
        <b/>
        <sz val="10"/>
        <rFont val="標楷體"/>
        <family val="4"/>
        <charset val="136"/>
      </rPr>
      <t>單位</t>
    </r>
    <rPh sb="0" eb="2">
      <t>タンイ</t>
    </rPh>
    <phoneticPr fontId="145"/>
  </si>
  <si>
    <r>
      <rPr>
        <b/>
        <sz val="10"/>
        <rFont val="標楷體"/>
        <family val="4"/>
        <charset val="136"/>
      </rPr>
      <t>數量</t>
    </r>
    <rPh sb="0" eb="2">
      <t>スウリョウ</t>
    </rPh>
    <phoneticPr fontId="145"/>
  </si>
  <si>
    <r>
      <rPr>
        <b/>
        <sz val="10"/>
        <rFont val="標楷體"/>
        <family val="4"/>
        <charset val="136"/>
      </rPr>
      <t>單位</t>
    </r>
  </si>
  <si>
    <r>
      <rPr>
        <b/>
        <sz val="10"/>
        <rFont val="標楷體"/>
        <family val="4"/>
        <charset val="136"/>
      </rPr>
      <t>金額</t>
    </r>
    <rPh sb="0" eb="2">
      <t>キンガク</t>
    </rPh>
    <phoneticPr fontId="145"/>
  </si>
  <si>
    <r>
      <rPr>
        <b/>
        <sz val="10"/>
        <rFont val="標楷體"/>
        <family val="4"/>
        <charset val="136"/>
      </rPr>
      <t>小計</t>
    </r>
    <rPh sb="0" eb="2">
      <t>ショウケイ</t>
    </rPh>
    <phoneticPr fontId="145"/>
  </si>
  <si>
    <r>
      <rPr>
        <b/>
        <sz val="10"/>
        <rFont val="標楷體"/>
        <family val="4"/>
        <charset val="136"/>
      </rPr>
      <t>備考</t>
    </r>
    <rPh sb="0" eb="2">
      <t>ビコウ</t>
    </rPh>
    <phoneticPr fontId="145"/>
  </si>
  <si>
    <r>
      <rPr>
        <b/>
        <sz val="10"/>
        <rFont val="標楷體"/>
        <family val="4"/>
        <charset val="136"/>
      </rPr>
      <t>（</t>
    </r>
    <r>
      <rPr>
        <b/>
        <sz val="10"/>
        <rFont val="Arial Narrow"/>
        <family val="2"/>
      </rPr>
      <t>NT$)</t>
    </r>
    <phoneticPr fontId="145"/>
  </si>
  <si>
    <t>A+B</t>
    <phoneticPr fontId="4" type="noConversion"/>
  </si>
  <si>
    <t>A</t>
    <phoneticPr fontId="4" type="noConversion"/>
  </si>
  <si>
    <r>
      <rPr>
        <b/>
        <sz val="10"/>
        <rFont val="標楷體"/>
        <family val="4"/>
        <charset val="136"/>
      </rPr>
      <t>直接成本</t>
    </r>
    <phoneticPr fontId="4" type="noConversion"/>
  </si>
  <si>
    <t>B</t>
    <phoneticPr fontId="4" type="noConversion"/>
  </si>
  <si>
    <r>
      <rPr>
        <b/>
        <sz val="10"/>
        <rFont val="標楷體"/>
        <family val="4"/>
        <charset val="136"/>
      </rPr>
      <t>間接成本</t>
    </r>
    <phoneticPr fontId="4" type="noConversion"/>
  </si>
  <si>
    <t>B-1</t>
    <phoneticPr fontId="4" type="noConversion"/>
  </si>
  <si>
    <r>
      <rPr>
        <sz val="10"/>
        <rFont val="標楷體"/>
        <family val="4"/>
        <charset val="136"/>
      </rPr>
      <t>工地人事費用</t>
    </r>
    <rPh sb="0" eb="2">
      <t>ロウム</t>
    </rPh>
    <rPh sb="2" eb="4">
      <t>コウジ</t>
    </rPh>
    <rPh sb="4" eb="5">
      <t>ヒ</t>
    </rPh>
    <phoneticPr fontId="145"/>
  </si>
  <si>
    <r>
      <rPr>
        <sz val="10"/>
        <rFont val="標楷體"/>
        <family val="4"/>
        <charset val="136"/>
      </rPr>
      <t>總人數</t>
    </r>
    <phoneticPr fontId="145"/>
  </si>
  <si>
    <r>
      <rPr>
        <sz val="10"/>
        <rFont val="標楷體"/>
        <family val="4"/>
        <charset val="136"/>
      </rPr>
      <t>人</t>
    </r>
    <phoneticPr fontId="145"/>
  </si>
  <si>
    <r>
      <rPr>
        <b/>
        <sz val="10"/>
        <rFont val="標楷體"/>
        <family val="4"/>
        <charset val="136"/>
      </rPr>
      <t>主要工程預計工期</t>
    </r>
    <phoneticPr fontId="4" type="noConversion"/>
  </si>
  <si>
    <r>
      <rPr>
        <b/>
        <sz val="10"/>
        <rFont val="標楷體"/>
        <family val="4"/>
        <charset val="136"/>
      </rPr>
      <t>個月</t>
    </r>
    <rPh sb="1" eb="2">
      <t>ゲツ</t>
    </rPh>
    <phoneticPr fontId="145"/>
  </si>
  <si>
    <t>專案經理</t>
    <rPh sb="0" eb="1">
      <t>フク</t>
    </rPh>
    <rPh sb="1" eb="2">
      <t>リ</t>
    </rPh>
    <phoneticPr fontId="145"/>
  </si>
  <si>
    <r>
      <rPr>
        <sz val="10"/>
        <rFont val="標楷體"/>
        <family val="4"/>
        <charset val="136"/>
      </rPr>
      <t>人</t>
    </r>
    <rPh sb="0" eb="1">
      <t>ヒト</t>
    </rPh>
    <phoneticPr fontId="145"/>
  </si>
  <si>
    <r>
      <rPr>
        <sz val="10"/>
        <rFont val="標楷體"/>
        <family val="4"/>
        <charset val="136"/>
      </rPr>
      <t>個月</t>
    </r>
    <rPh sb="1" eb="2">
      <t>ゲツ</t>
    </rPh>
    <phoneticPr fontId="145"/>
  </si>
  <si>
    <r>
      <rPr>
        <sz val="10"/>
        <rFont val="標楷體"/>
        <family val="4"/>
        <charset val="136"/>
      </rPr>
      <t>工地主任</t>
    </r>
    <rPh sb="0" eb="2">
      <t>シュニン</t>
    </rPh>
    <phoneticPr fontId="145"/>
  </si>
  <si>
    <r>
      <rPr>
        <sz val="10"/>
        <rFont val="標楷體"/>
        <family val="4"/>
        <charset val="136"/>
      </rPr>
      <t>系統工程師</t>
    </r>
    <rPh sb="0" eb="5">
      <t>ギジュツ</t>
    </rPh>
    <phoneticPr fontId="145"/>
  </si>
  <si>
    <r>
      <rPr>
        <sz val="10"/>
        <rFont val="標楷體"/>
        <family val="4"/>
        <charset val="136"/>
      </rPr>
      <t>一般工程師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</si>
  <si>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助理工程師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</si>
  <si>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品管工程師</t>
    </r>
    <rPh sb="0" eb="5">
      <t>ズメン</t>
    </rPh>
    <phoneticPr fontId="145"/>
  </si>
  <si>
    <r>
      <rPr>
        <sz val="10"/>
        <rFont val="標楷體"/>
        <family val="4"/>
        <charset val="136"/>
      </rPr>
      <t>勞安工程師</t>
    </r>
    <rPh sb="0" eb="2">
      <t>アンゼン</t>
    </rPh>
    <phoneticPr fontId="145"/>
  </si>
  <si>
    <r>
      <rPr>
        <sz val="10"/>
        <rFont val="標楷體"/>
        <family val="4"/>
        <charset val="136"/>
      </rPr>
      <t>事務小姐</t>
    </r>
    <rPh sb="0" eb="4">
      <t>ジム</t>
    </rPh>
    <phoneticPr fontId="145"/>
  </si>
  <si>
    <r>
      <rPr>
        <sz val="10"/>
        <rFont val="標楷體"/>
        <family val="4"/>
        <charset val="136"/>
      </rPr>
      <t>繪圖小姐</t>
    </r>
    <rPh sb="0" eb="2">
      <t>ロウム</t>
    </rPh>
    <rPh sb="2" eb="4">
      <t>コウジヒ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</si>
  <si>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rPh sb="3" eb="4">
      <t>ネン</t>
    </rPh>
    <rPh sb="5" eb="6">
      <t>ガツ</t>
    </rPh>
    <rPh sb="9" eb="10">
      <t>ネン</t>
    </rPh>
    <rPh sb="11" eb="12">
      <t>ガツ</t>
    </rPh>
    <phoneticPr fontId="145"/>
  </si>
  <si>
    <r>
      <rPr>
        <sz val="10"/>
        <rFont val="標楷體"/>
        <family val="4"/>
        <charset val="136"/>
      </rPr>
      <t>圖面繪製</t>
    </r>
    <rPh sb="0" eb="2">
      <t>ズメンニホンジン</t>
    </rPh>
    <phoneticPr fontId="145"/>
  </si>
  <si>
    <r>
      <rPr>
        <sz val="10"/>
        <rFont val="標楷體"/>
        <family val="4"/>
        <charset val="136"/>
      </rPr>
      <t>（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月～</t>
    </r>
    <r>
      <rPr>
        <sz val="10"/>
        <rFont val="Arial Narrow"/>
        <family val="2"/>
      </rPr>
      <t xml:space="preserve">    </t>
    </r>
    <r>
      <rPr>
        <sz val="10"/>
        <rFont val="標楷體"/>
        <family val="4"/>
        <charset val="136"/>
      </rPr>
      <t>年</t>
    </r>
    <r>
      <rPr>
        <sz val="10"/>
        <rFont val="Arial Narrow"/>
        <family val="2"/>
      </rPr>
      <t xml:space="preserve">   </t>
    </r>
    <r>
      <rPr>
        <sz val="10"/>
        <rFont val="標楷體"/>
        <family val="4"/>
        <charset val="136"/>
      </rPr>
      <t>月）</t>
    </r>
    <phoneticPr fontId="145"/>
  </si>
  <si>
    <r>
      <rPr>
        <b/>
        <sz val="10"/>
        <rFont val="標楷體"/>
        <family val="4"/>
        <charset val="136"/>
      </rPr>
      <t>保固工程預計工期</t>
    </r>
    <phoneticPr fontId="4" type="noConversion"/>
  </si>
  <si>
    <r>
      <rPr>
        <sz val="10"/>
        <rFont val="標楷體"/>
        <family val="4"/>
        <charset val="136"/>
      </rPr>
      <t>圖面外包繪製</t>
    </r>
    <phoneticPr fontId="4" type="noConversion"/>
  </si>
  <si>
    <r>
      <rPr>
        <sz val="10"/>
        <rFont val="標楷體"/>
        <family val="4"/>
        <charset val="136"/>
      </rPr>
      <t>式</t>
    </r>
    <rPh sb="0" eb="1">
      <t>シキ</t>
    </rPh>
    <phoneticPr fontId="145"/>
  </si>
  <si>
    <r>
      <rPr>
        <b/>
        <sz val="10"/>
        <rFont val="標楷體"/>
        <family val="4"/>
        <charset val="136"/>
      </rPr>
      <t>工地人事費計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3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</t>
    </rPh>
    <rPh sb="3" eb="4">
      <t>ケイ</t>
    </rPh>
    <phoneticPr fontId="145"/>
  </si>
  <si>
    <t>B-2</t>
    <phoneticPr fontId="4" type="noConversion"/>
  </si>
  <si>
    <r>
      <rPr>
        <sz val="10"/>
        <rFont val="標楷體"/>
        <family val="4"/>
        <charset val="136"/>
      </rPr>
      <t>工務所設置費</t>
    </r>
    <rPh sb="0" eb="2">
      <t>ジム</t>
    </rPh>
    <rPh sb="2" eb="3">
      <t>ショ</t>
    </rPh>
    <rPh sb="3" eb="4">
      <t>ヒ</t>
    </rPh>
    <phoneticPr fontId="145"/>
  </si>
  <si>
    <r>
      <rPr>
        <sz val="10"/>
        <color indexed="10"/>
        <rFont val="細明體"/>
        <family val="3"/>
        <charset val="136"/>
      </rPr>
      <t>◎</t>
    </r>
  </si>
  <si>
    <r>
      <t>(</t>
    </r>
    <r>
      <rPr>
        <sz val="10"/>
        <rFont val="標楷體"/>
        <family val="4"/>
        <charset val="136"/>
      </rPr>
      <t>工務所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</si>
  <si>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rPr>
        <sz val="10"/>
        <rFont val="標楷體"/>
        <family val="4"/>
        <charset val="136"/>
      </rPr>
      <t>間</t>
    </r>
    <rPh sb="0" eb="1">
      <t>ヘヤ</t>
    </rPh>
    <phoneticPr fontId="145"/>
  </si>
  <si>
    <r>
      <t>(</t>
    </r>
    <r>
      <rPr>
        <sz val="10"/>
        <rFont val="標楷體"/>
        <family val="4"/>
        <charset val="136"/>
      </rPr>
      <t>貨櫃屋</t>
    </r>
    <r>
      <rPr>
        <sz val="10"/>
        <rFont val="Arial Narrow"/>
        <family val="2"/>
      </rPr>
      <t>)</t>
    </r>
    <rPh sb="0" eb="2">
      <t>シュクシャ</t>
    </rPh>
    <phoneticPr fontId="145"/>
  </si>
  <si>
    <r>
      <t>(</t>
    </r>
    <r>
      <rPr>
        <sz val="10"/>
        <rFont val="標楷體"/>
        <family val="4"/>
        <charset val="136"/>
      </rPr>
      <t>宿舎</t>
    </r>
    <r>
      <rPr>
        <sz val="10"/>
        <rFont val="Arial Narrow"/>
        <family val="2"/>
      </rPr>
      <t>)</t>
    </r>
    <rPh sb="1" eb="3">
      <t>シュクシャ</t>
    </rPh>
    <phoneticPr fontId="145"/>
  </si>
  <si>
    <r>
      <rPr>
        <sz val="10"/>
        <rFont val="標楷體"/>
        <family val="4"/>
        <charset val="136"/>
      </rPr>
      <t>男生宿舎</t>
    </r>
    <phoneticPr fontId="4" type="noConversion"/>
  </si>
  <si>
    <r>
      <rPr>
        <sz val="10"/>
        <rFont val="標楷體"/>
        <family val="4"/>
        <charset val="136"/>
      </rPr>
      <t>女生宿舎</t>
    </r>
    <phoneticPr fontId="4" type="noConversion"/>
  </si>
  <si>
    <r>
      <t>(</t>
    </r>
    <r>
      <rPr>
        <sz val="10"/>
        <rFont val="標楷體"/>
        <family val="4"/>
        <charset val="136"/>
      </rPr>
      <t>新購物品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</si>
  <si>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辦公桌、椅</t>
    </r>
    <rPh sb="0" eb="1">
      <t>ツクエ</t>
    </rPh>
    <rPh sb="2" eb="4">
      <t>イス</t>
    </rPh>
    <phoneticPr fontId="145"/>
  </si>
  <si>
    <r>
      <rPr>
        <sz val="10"/>
        <rFont val="標楷體"/>
        <family val="4"/>
        <charset val="136"/>
      </rPr>
      <t>組</t>
    </r>
    <rPh sb="0" eb="1">
      <t>ダイ</t>
    </rPh>
    <phoneticPr fontId="145"/>
  </si>
  <si>
    <r>
      <rPr>
        <sz val="8"/>
        <rFont val="標楷體"/>
        <family val="4"/>
        <charset val="136"/>
      </rPr>
      <t>網路價</t>
    </r>
    <phoneticPr fontId="4" type="noConversion"/>
  </si>
  <si>
    <r>
      <rPr>
        <sz val="10"/>
        <rFont val="標楷體"/>
        <family val="4"/>
        <charset val="136"/>
      </rPr>
      <t>理想櫃</t>
    </r>
    <phoneticPr fontId="4" type="noConversion"/>
  </si>
  <si>
    <r>
      <rPr>
        <sz val="10"/>
        <rFont val="標楷體"/>
        <family val="4"/>
        <charset val="136"/>
      </rPr>
      <t>只</t>
    </r>
    <phoneticPr fontId="145"/>
  </si>
  <si>
    <r>
      <rPr>
        <sz val="10"/>
        <rFont val="標楷體"/>
        <family val="4"/>
        <charset val="136"/>
      </rPr>
      <t>上下櫃</t>
    </r>
    <phoneticPr fontId="4" type="noConversion"/>
  </si>
  <si>
    <r>
      <rPr>
        <sz val="10"/>
        <rFont val="標楷體"/>
        <family val="4"/>
        <charset val="136"/>
      </rPr>
      <t>組</t>
    </r>
    <phoneticPr fontId="145"/>
  </si>
  <si>
    <r>
      <rPr>
        <sz val="10"/>
        <rFont val="標楷體"/>
        <family val="4"/>
        <charset val="136"/>
      </rPr>
      <t>會議桌</t>
    </r>
    <phoneticPr fontId="4" type="noConversion"/>
  </si>
  <si>
    <r>
      <rPr>
        <sz val="10"/>
        <rFont val="標楷體"/>
        <family val="4"/>
        <charset val="136"/>
      </rPr>
      <t>會議椅</t>
    </r>
    <phoneticPr fontId="4" type="noConversion"/>
  </si>
  <si>
    <r>
      <rPr>
        <sz val="10"/>
        <rFont val="標楷體"/>
        <family val="4"/>
        <charset val="136"/>
      </rPr>
      <t>電話機</t>
    </r>
    <phoneticPr fontId="4" type="noConversion"/>
  </si>
  <si>
    <r>
      <rPr>
        <sz val="10"/>
        <rFont val="標楷體"/>
        <family val="4"/>
        <charset val="136"/>
      </rPr>
      <t>電話交換機</t>
    </r>
    <phoneticPr fontId="4" type="noConversion"/>
  </si>
  <si>
    <r>
      <rPr>
        <sz val="10"/>
        <rFont val="標楷體"/>
        <family val="4"/>
        <charset val="136"/>
      </rPr>
      <t>電話機佈線</t>
    </r>
    <phoneticPr fontId="4" type="noConversion"/>
  </si>
  <si>
    <r>
      <rPr>
        <sz val="10"/>
        <rFont val="標楷體"/>
        <family val="4"/>
        <charset val="136"/>
      </rPr>
      <t>式</t>
    </r>
    <phoneticPr fontId="145"/>
  </si>
  <si>
    <r>
      <rPr>
        <sz val="10"/>
        <rFont val="標楷體"/>
        <family val="4"/>
        <charset val="136"/>
      </rPr>
      <t>桌上型電腦</t>
    </r>
    <phoneticPr fontId="145"/>
  </si>
  <si>
    <r>
      <rPr>
        <sz val="10"/>
        <rFont val="標楷體"/>
        <family val="4"/>
        <charset val="136"/>
      </rPr>
      <t>台</t>
    </r>
    <rPh sb="0" eb="1">
      <t>ダイ</t>
    </rPh>
    <phoneticPr fontId="145"/>
  </si>
  <si>
    <r>
      <rPr>
        <sz val="10"/>
        <rFont val="標楷體"/>
        <family val="4"/>
        <charset val="136"/>
      </rPr>
      <t>電冰箱</t>
    </r>
    <phoneticPr fontId="4" type="noConversion"/>
  </si>
  <si>
    <r>
      <rPr>
        <sz val="10"/>
        <rFont val="標楷體"/>
        <family val="4"/>
        <charset val="136"/>
      </rPr>
      <t>冷氣機</t>
    </r>
    <phoneticPr fontId="4" type="noConversion"/>
  </si>
  <si>
    <r>
      <rPr>
        <sz val="10"/>
        <rFont val="標楷體"/>
        <family val="4"/>
        <charset val="136"/>
      </rPr>
      <t>數位相機</t>
    </r>
    <phoneticPr fontId="4" type="noConversion"/>
  </si>
  <si>
    <r>
      <t>IP</t>
    </r>
    <r>
      <rPr>
        <sz val="10"/>
        <rFont val="標楷體"/>
        <family val="4"/>
        <charset val="136"/>
      </rPr>
      <t>分享器</t>
    </r>
    <phoneticPr fontId="4" type="noConversion"/>
  </si>
  <si>
    <r>
      <rPr>
        <sz val="10"/>
        <rFont val="標楷體"/>
        <family val="4"/>
        <charset val="136"/>
      </rPr>
      <t>其他</t>
    </r>
    <phoneticPr fontId="145"/>
  </si>
  <si>
    <r>
      <rPr>
        <sz val="10"/>
        <rFont val="標楷體"/>
        <family val="4"/>
        <charset val="136"/>
      </rPr>
      <t>次</t>
    </r>
    <phoneticPr fontId="145"/>
  </si>
  <si>
    <r>
      <t>(</t>
    </r>
    <r>
      <rPr>
        <sz val="10"/>
        <rFont val="標楷體"/>
        <family val="4"/>
        <charset val="136"/>
      </rPr>
      <t>租用物品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</si>
  <si>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影印事務機</t>
    </r>
    <rPh sb="0" eb="3">
      <t>キ</t>
    </rPh>
    <phoneticPr fontId="145"/>
  </si>
  <si>
    <r>
      <rPr>
        <sz val="10"/>
        <rFont val="標楷體"/>
        <family val="4"/>
        <charset val="136"/>
      </rPr>
      <t>出圖機</t>
    </r>
    <rPh sb="0" eb="3">
      <t>ツクエ</t>
    </rPh>
    <phoneticPr fontId="145"/>
  </si>
  <si>
    <r>
      <t>A0</t>
    </r>
    <r>
      <rPr>
        <sz val="10"/>
        <rFont val="細明體"/>
        <family val="3"/>
        <charset val="136"/>
      </rPr>
      <t>機</t>
    </r>
    <phoneticPr fontId="145"/>
  </si>
  <si>
    <r>
      <rPr>
        <b/>
        <sz val="10"/>
        <rFont val="標楷體"/>
        <family val="4"/>
        <charset val="136"/>
      </rPr>
      <t>工務所設置費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rPh sb="0" eb="3">
      <t>ロウムヒケイ</t>
    </rPh>
    <phoneticPr fontId="145"/>
  </si>
  <si>
    <t>B-3</t>
    <phoneticPr fontId="4" type="noConversion"/>
  </si>
  <si>
    <r>
      <rPr>
        <sz val="10"/>
        <rFont val="標楷體"/>
        <family val="4"/>
        <charset val="136"/>
      </rPr>
      <t>工務所事務費</t>
    </r>
    <rPh sb="0" eb="2">
      <t>ジム</t>
    </rPh>
    <rPh sb="2" eb="3">
      <t>ショ</t>
    </rPh>
    <rPh sb="3" eb="4">
      <t>ヒ</t>
    </rPh>
    <phoneticPr fontId="145"/>
  </si>
  <si>
    <r>
      <t>(</t>
    </r>
    <r>
      <rPr>
        <sz val="10"/>
        <rFont val="標楷體"/>
        <family val="4"/>
        <charset val="136"/>
      </rPr>
      <t>消耗品費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</si>
  <si>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飲水機</t>
    </r>
    <phoneticPr fontId="4" type="noConversion"/>
  </si>
  <si>
    <r>
      <rPr>
        <sz val="10"/>
        <rFont val="標楷體"/>
        <family val="4"/>
        <charset val="136"/>
      </rPr>
      <t>電費</t>
    </r>
    <phoneticPr fontId="4" type="noConversion"/>
  </si>
  <si>
    <r>
      <rPr>
        <sz val="10"/>
        <rFont val="標楷體"/>
        <family val="4"/>
        <charset val="136"/>
      </rPr>
      <t>水費</t>
    </r>
    <phoneticPr fontId="4" type="noConversion"/>
  </si>
  <si>
    <r>
      <rPr>
        <sz val="10"/>
        <rFont val="標楷體"/>
        <family val="4"/>
        <charset val="136"/>
      </rPr>
      <t>電話費</t>
    </r>
    <phoneticPr fontId="4" type="noConversion"/>
  </si>
  <si>
    <t>線</t>
    <rPh sb="0" eb="1">
      <t>ヒト</t>
    </rPh>
    <phoneticPr fontId="145"/>
  </si>
  <si>
    <r>
      <rPr>
        <sz val="10"/>
        <rFont val="標楷體"/>
        <family val="4"/>
        <charset val="136"/>
      </rPr>
      <t>網路費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</si>
  <si>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ヒト</t>
    </rPh>
    <phoneticPr fontId="145"/>
  </si>
  <si>
    <r>
      <rPr>
        <sz val="10"/>
        <rFont val="標楷體"/>
        <family val="4"/>
        <charset val="136"/>
      </rPr>
      <t>文具用品</t>
    </r>
    <r>
      <rPr>
        <sz val="10"/>
        <rFont val="Arial Narrow"/>
        <family val="2"/>
      </rPr>
      <t>-</t>
    </r>
    <r>
      <rPr>
        <sz val="10"/>
        <rFont val="標楷體"/>
        <family val="4"/>
        <charset val="136"/>
      </rPr>
      <t>個人</t>
    </r>
    <phoneticPr fontId="4" type="noConversion"/>
  </si>
  <si>
    <r>
      <rPr>
        <sz val="10"/>
        <rFont val="標楷體"/>
        <family val="4"/>
        <charset val="136"/>
      </rPr>
      <t>事務用品</t>
    </r>
    <phoneticPr fontId="4" type="noConversion"/>
  </si>
  <si>
    <r>
      <rPr>
        <sz val="10"/>
        <rFont val="標楷體"/>
        <family val="4"/>
        <charset val="136"/>
      </rPr>
      <t>快遞費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</si>
  <si>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-A4</t>
    </r>
    <phoneticPr fontId="4" type="noConversion"/>
  </si>
  <si>
    <r>
      <rPr>
        <sz val="10"/>
        <rFont val="標楷體"/>
        <family val="4"/>
        <charset val="136"/>
      </rPr>
      <t>箱</t>
    </r>
    <rPh sb="0" eb="1">
      <t>ダイ</t>
    </rPh>
    <phoneticPr fontId="145"/>
  </si>
  <si>
    <r>
      <t>1</t>
    </r>
    <r>
      <rPr>
        <sz val="10"/>
        <rFont val="標楷體"/>
        <family val="4"/>
        <charset val="136"/>
      </rPr>
      <t>箱</t>
    </r>
    <r>
      <rPr>
        <sz val="10"/>
        <rFont val="Arial Narrow"/>
        <family val="2"/>
      </rPr>
      <t>=2500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</si>
  <si>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影印紙</t>
    </r>
    <r>
      <rPr>
        <sz val="10"/>
        <rFont val="Arial Narrow"/>
        <family val="2"/>
      </rPr>
      <t>-A3</t>
    </r>
    <phoneticPr fontId="4" type="noConversion"/>
  </si>
  <si>
    <r>
      <rPr>
        <sz val="10"/>
        <rFont val="標楷體"/>
        <family val="4"/>
        <charset val="136"/>
      </rPr>
      <t>施工圖紙</t>
    </r>
    <phoneticPr fontId="4" type="noConversion"/>
  </si>
  <si>
    <r>
      <rPr>
        <sz val="10"/>
        <rFont val="標楷體"/>
        <family val="4"/>
        <charset val="136"/>
      </rPr>
      <t>支</t>
    </r>
    <rPh sb="0" eb="1">
      <t>ダイ</t>
    </rPh>
    <phoneticPr fontId="145"/>
  </si>
  <si>
    <r>
      <t>A1=80</t>
    </r>
    <r>
      <rPr>
        <sz val="10"/>
        <rFont val="標楷體"/>
        <family val="4"/>
        <charset val="136"/>
      </rPr>
      <t>張</t>
    </r>
    <phoneticPr fontId="4" type="noConversion"/>
  </si>
  <si>
    <r>
      <rPr>
        <sz val="10"/>
        <rFont val="標楷體"/>
        <family val="4"/>
        <charset val="136"/>
      </rPr>
      <t>施工圖墨水</t>
    </r>
    <phoneticPr fontId="4" type="noConversion"/>
  </si>
  <si>
    <r>
      <rPr>
        <sz val="10"/>
        <rFont val="標楷體"/>
        <family val="4"/>
        <charset val="136"/>
      </rPr>
      <t>電腦維修</t>
    </r>
    <phoneticPr fontId="4" type="noConversion"/>
  </si>
  <si>
    <r>
      <rPr>
        <sz val="10"/>
        <rFont val="標楷體"/>
        <family val="4"/>
        <charset val="136"/>
      </rPr>
      <t>工地拜拜</t>
    </r>
    <phoneticPr fontId="4" type="noConversion"/>
  </si>
  <si>
    <r>
      <rPr>
        <sz val="10"/>
        <rFont val="標楷體"/>
        <family val="4"/>
        <charset val="136"/>
      </rPr>
      <t>雜支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衛生紙、垃圾袋</t>
    </r>
    <r>
      <rPr>
        <sz val="10"/>
        <rFont val="Arial Narrow"/>
        <family val="2"/>
      </rPr>
      <t>)</t>
    </r>
    <phoneticPr fontId="4" type="noConversion"/>
  </si>
  <si>
    <r>
      <rPr>
        <b/>
        <sz val="10"/>
        <rFont val="標楷體"/>
        <family val="4"/>
        <charset val="136"/>
      </rPr>
      <t>工務所事務費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2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</si>
  <si>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B-4</t>
    <phoneticPr fontId="4" type="noConversion"/>
  </si>
  <si>
    <r>
      <rPr>
        <sz val="10"/>
        <rFont val="標楷體"/>
        <family val="4"/>
        <charset val="136"/>
      </rPr>
      <t>洽公差旅費</t>
    </r>
    <phoneticPr fontId="145"/>
  </si>
  <si>
    <r>
      <rPr>
        <sz val="10"/>
        <rFont val="標楷體"/>
        <family val="4"/>
        <charset val="136"/>
      </rPr>
      <t>外縣市返回公司</t>
    </r>
    <phoneticPr fontId="145"/>
  </si>
  <si>
    <r>
      <rPr>
        <sz val="10"/>
        <rFont val="標楷體"/>
        <family val="4"/>
        <charset val="136"/>
      </rPr>
      <t>出差旅費</t>
    </r>
    <rPh sb="0" eb="2">
      <t>シュッチョウ</t>
    </rPh>
    <rPh sb="2" eb="4">
      <t>リョヒ</t>
    </rPh>
    <phoneticPr fontId="145"/>
  </si>
  <si>
    <r>
      <rPr>
        <sz val="10"/>
        <rFont val="標楷體"/>
        <family val="4"/>
        <charset val="136"/>
      </rPr>
      <t>回</t>
    </r>
    <rPh sb="0" eb="1">
      <t>カイ</t>
    </rPh>
    <phoneticPr fontId="145"/>
  </si>
  <si>
    <r>
      <rPr>
        <sz val="10"/>
        <rFont val="標楷體"/>
        <family val="4"/>
        <charset val="136"/>
      </rPr>
      <t>廠驗費用</t>
    </r>
    <rPh sb="0" eb="2">
      <t>タチアケンサヒヨウ</t>
    </rPh>
    <phoneticPr fontId="145"/>
  </si>
  <si>
    <r>
      <rPr>
        <b/>
        <sz val="10"/>
        <rFont val="標楷體"/>
        <family val="4"/>
        <charset val="136"/>
      </rPr>
      <t>洽公差旅費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4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</si>
  <si>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B-5</t>
    <phoneticPr fontId="4" type="noConversion"/>
  </si>
  <si>
    <t>交際費</t>
    <phoneticPr fontId="145"/>
  </si>
  <si>
    <r>
      <t>800/</t>
    </r>
    <r>
      <rPr>
        <sz val="10"/>
        <rFont val="細明體"/>
        <family val="3"/>
        <charset val="136"/>
      </rPr>
      <t>人次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季</t>
    </r>
    <phoneticPr fontId="4" type="noConversion"/>
  </si>
  <si>
    <r>
      <rPr>
        <b/>
        <sz val="10"/>
        <rFont val="標楷體"/>
        <family val="4"/>
        <charset val="136"/>
      </rPr>
      <t>交際費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5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</si>
  <si>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B-6</t>
    <phoneticPr fontId="4" type="noConversion"/>
  </si>
  <si>
    <r>
      <rPr>
        <sz val="10"/>
        <rFont val="標楷體"/>
        <family val="4"/>
        <charset val="136"/>
      </rPr>
      <t>工地安全衛生費</t>
    </r>
    <phoneticPr fontId="145"/>
  </si>
  <si>
    <r>
      <rPr>
        <sz val="10"/>
        <rFont val="標楷體"/>
        <family val="4"/>
        <charset val="136"/>
      </rPr>
      <t>ｘ</t>
    </r>
    <phoneticPr fontId="145"/>
  </si>
  <si>
    <r>
      <rPr>
        <b/>
        <sz val="10"/>
        <rFont val="標楷體"/>
        <family val="4"/>
        <charset val="136"/>
      </rPr>
      <t>工地安全衛生費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6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</si>
  <si>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B-7</t>
    <phoneticPr fontId="4" type="noConversion"/>
  </si>
  <si>
    <r>
      <rPr>
        <sz val="10"/>
        <rFont val="標楷體"/>
        <family val="4"/>
        <charset val="136"/>
      </rPr>
      <t>保險費</t>
    </r>
    <phoneticPr fontId="4" type="noConversion"/>
  </si>
  <si>
    <r>
      <rPr>
        <b/>
        <sz val="10"/>
        <rFont val="標楷體"/>
        <family val="4"/>
        <charset val="136"/>
      </rPr>
      <t>保險費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7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</si>
  <si>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B-8</t>
    <phoneticPr fontId="4" type="noConversion"/>
  </si>
  <si>
    <r>
      <rPr>
        <sz val="10"/>
        <rFont val="標楷體"/>
        <family val="4"/>
        <charset val="136"/>
      </rPr>
      <t>印花稅</t>
    </r>
    <phoneticPr fontId="4" type="noConversion"/>
  </si>
  <si>
    <r>
      <rPr>
        <b/>
        <sz val="10"/>
        <rFont val="標楷體"/>
        <family val="4"/>
        <charset val="136"/>
      </rPr>
      <t>印花稅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8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</si>
  <si>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B-9</t>
    <phoneticPr fontId="4" type="noConversion"/>
  </si>
  <si>
    <r>
      <rPr>
        <sz val="10"/>
        <rFont val="標楷體"/>
        <family val="4"/>
        <charset val="136"/>
      </rPr>
      <t>利息費用</t>
    </r>
    <phoneticPr fontId="4" type="noConversion"/>
  </si>
  <si>
    <r>
      <rPr>
        <sz val="10"/>
        <rFont val="標楷體"/>
        <family val="4"/>
        <charset val="136"/>
      </rPr>
      <t>年利</t>
    </r>
    <phoneticPr fontId="4" type="noConversion"/>
  </si>
  <si>
    <r>
      <rPr>
        <sz val="10"/>
        <rFont val="標楷體"/>
        <family val="4"/>
        <charset val="136"/>
      </rPr>
      <t>成數</t>
    </r>
    <phoneticPr fontId="4" type="noConversion"/>
  </si>
  <si>
    <r>
      <rPr>
        <sz val="10"/>
        <rFont val="標楷體"/>
        <family val="4"/>
        <charset val="136"/>
      </rPr>
      <t>押標金</t>
    </r>
    <phoneticPr fontId="4" type="noConversion"/>
  </si>
  <si>
    <r>
      <rPr>
        <sz val="10"/>
        <rFont val="標楷體"/>
        <family val="4"/>
        <charset val="136"/>
      </rPr>
      <t>履約保證金</t>
    </r>
    <phoneticPr fontId="4" type="noConversion"/>
  </si>
  <si>
    <r>
      <rPr>
        <sz val="10"/>
        <rFont val="標楷體"/>
        <family val="4"/>
        <charset val="136"/>
      </rPr>
      <t>工程款利息費</t>
    </r>
    <r>
      <rPr>
        <sz val="10"/>
        <rFont val="Arial Narrow"/>
        <family val="2"/>
      </rPr>
      <t>(</t>
    </r>
    <r>
      <rPr>
        <sz val="10"/>
        <rFont val="標楷體"/>
        <family val="4"/>
        <charset val="136"/>
      </rPr>
      <t>週轉金</t>
    </r>
    <r>
      <rPr>
        <sz val="10"/>
        <rFont val="Arial Narrow"/>
        <family val="2"/>
      </rPr>
      <t>)</t>
    </r>
    <phoneticPr fontId="4" type="noConversion"/>
  </si>
  <si>
    <r>
      <rPr>
        <sz val="10"/>
        <rFont val="標楷體"/>
        <family val="4"/>
        <charset val="136"/>
      </rPr>
      <t>保固保證金</t>
    </r>
    <phoneticPr fontId="4" type="noConversion"/>
  </si>
  <si>
    <r>
      <rPr>
        <sz val="10"/>
        <rFont val="標楷體"/>
        <family val="4"/>
        <charset val="136"/>
      </rPr>
      <t>年</t>
    </r>
    <phoneticPr fontId="145"/>
  </si>
  <si>
    <r>
      <rPr>
        <b/>
        <sz val="10"/>
        <rFont val="標楷體"/>
        <family val="4"/>
        <charset val="136"/>
      </rPr>
      <t>利息費用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9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</si>
  <si>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t>B-10</t>
    <phoneticPr fontId="4" type="noConversion"/>
  </si>
  <si>
    <r>
      <rPr>
        <sz val="10"/>
        <rFont val="標楷體"/>
        <family val="4"/>
        <charset val="136"/>
      </rPr>
      <t>工務部份分攤</t>
    </r>
    <phoneticPr fontId="4" type="noConversion"/>
  </si>
  <si>
    <r>
      <rPr>
        <b/>
        <sz val="10"/>
        <rFont val="標楷體"/>
        <family val="4"/>
        <charset val="136"/>
      </rPr>
      <t>工務部份分攤</t>
    </r>
    <r>
      <rPr>
        <b/>
        <sz val="10"/>
        <rFont val="Arial Narrow"/>
        <family val="2"/>
      </rPr>
      <t>(</t>
    </r>
    <r>
      <rPr>
        <b/>
        <sz val="10"/>
        <rFont val="標楷體"/>
        <family val="4"/>
        <charset val="136"/>
      </rPr>
      <t>原間接成本第</t>
    </r>
    <r>
      <rPr>
        <b/>
        <sz val="10"/>
        <rFont val="Arial Narrow"/>
        <family val="2"/>
      </rPr>
      <t>10</t>
    </r>
    <r>
      <rPr>
        <b/>
        <sz val="10"/>
        <rFont val="標楷體"/>
        <family val="4"/>
        <charset val="136"/>
      </rPr>
      <t>項</t>
    </r>
    <r>
      <rPr>
        <b/>
        <sz val="10"/>
        <rFont val="Arial Narrow"/>
        <family val="2"/>
      </rPr>
      <t>)</t>
    </r>
    <phoneticPr fontId="4" type="noConversion"/>
  </si>
  <si>
    <r>
      <rPr>
        <b/>
        <u/>
        <sz val="10"/>
        <rFont val="標楷體"/>
        <family val="4"/>
        <charset val="136"/>
      </rPr>
      <t>間接成本計</t>
    </r>
    <rPh sb="0" eb="2">
      <t>ケイヒ</t>
    </rPh>
    <rPh sb="2" eb="3">
      <t>ケイ</t>
    </rPh>
    <phoneticPr fontId="145"/>
  </si>
  <si>
    <r>
      <rPr>
        <sz val="10"/>
        <rFont val="細明體"/>
        <family val="3"/>
        <charset val="136"/>
      </rPr>
      <t>影印機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</t>
    </r>
    <r>
      <rPr>
        <sz val="10"/>
        <rFont val="Arial Narrow"/>
        <family val="2"/>
      </rPr>
      <t>/</t>
    </r>
    <r>
      <rPr>
        <sz val="10"/>
        <rFont val="細明體"/>
        <family val="3"/>
        <charset val="136"/>
      </rPr>
      <t>月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送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7000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r>
      <rPr>
        <sz val="10"/>
        <rFont val="細明體"/>
        <family val="3"/>
        <charset val="136"/>
      </rPr>
      <t>再增</t>
    </r>
    <r>
      <rPr>
        <sz val="10"/>
        <rFont val="Arial Narrow"/>
        <family val="2"/>
      </rPr>
      <t>3500</t>
    </r>
    <r>
      <rPr>
        <sz val="10"/>
        <rFont val="細明體"/>
        <family val="3"/>
        <charset val="136"/>
      </rPr>
      <t>元可印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黑白</t>
    </r>
    <r>
      <rPr>
        <sz val="10"/>
        <rFont val="Arial Narrow"/>
        <family val="2"/>
      </rPr>
      <t>10000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</t>
    </r>
    <r>
      <rPr>
        <sz val="10"/>
        <rFont val="細明體"/>
        <family val="3"/>
        <charset val="136"/>
      </rPr>
      <t>或</t>
    </r>
    <r>
      <rPr>
        <sz val="10"/>
        <rFont val="Arial Narrow"/>
        <family val="2"/>
      </rPr>
      <t>A4</t>
    </r>
    <r>
      <rPr>
        <sz val="10"/>
        <rFont val="細明體"/>
        <family val="3"/>
        <charset val="136"/>
      </rPr>
      <t>彩色</t>
    </r>
    <r>
      <rPr>
        <sz val="10"/>
        <rFont val="Arial Narrow"/>
        <family val="2"/>
      </rPr>
      <t>875</t>
    </r>
    <r>
      <rPr>
        <sz val="10"/>
        <rFont val="細明體"/>
        <family val="3"/>
        <charset val="136"/>
      </rPr>
      <t>張</t>
    </r>
    <r>
      <rPr>
        <sz val="10"/>
        <rFont val="Arial Narrow"/>
        <family val="2"/>
      </rPr>
      <t xml:space="preserve">  </t>
    </r>
    <phoneticPr fontId="4" type="noConversion"/>
  </si>
  <si>
    <t>回上一頁</t>
    <phoneticPr fontId="3" type="noConversion"/>
  </si>
  <si>
    <t>成本分析表</t>
    <phoneticPr fontId="3" type="noConversion"/>
  </si>
  <si>
    <t>政府等申請手續費</t>
    <rPh sb="0" eb="2">
      <t>カンチョウ</t>
    </rPh>
    <rPh sb="2" eb="3">
      <t>トウ</t>
    </rPh>
    <rPh sb="3" eb="5">
      <t>シンセイ</t>
    </rPh>
    <rPh sb="5" eb="8">
      <t>テスウリョウ</t>
    </rPh>
    <phoneticPr fontId="145"/>
  </si>
  <si>
    <t>送水</t>
    <phoneticPr fontId="4" type="noConversion"/>
  </si>
  <si>
    <t>戶</t>
    <phoneticPr fontId="4" type="noConversion"/>
  </si>
  <si>
    <t>式</t>
    <rPh sb="0" eb="1">
      <t>シキ</t>
    </rPh>
    <phoneticPr fontId="145"/>
  </si>
  <si>
    <t>送電</t>
    <phoneticPr fontId="4" type="noConversion"/>
  </si>
  <si>
    <t>第一階</t>
    <phoneticPr fontId="4" type="noConversion"/>
  </si>
  <si>
    <t>風管工程</t>
    <phoneticPr fontId="4" type="noConversion"/>
  </si>
  <si>
    <t>填塞工作</t>
    <phoneticPr fontId="4" type="noConversion"/>
  </si>
  <si>
    <t>塑膠管</t>
    <phoneticPr fontId="4" type="noConversion"/>
  </si>
  <si>
    <t>金屬管</t>
    <phoneticPr fontId="4" type="noConversion"/>
  </si>
  <si>
    <t>導線</t>
    <phoneticPr fontId="4" type="noConversion"/>
  </si>
  <si>
    <t>盤、箱</t>
    <phoneticPr fontId="4" type="noConversion"/>
  </si>
  <si>
    <t>泵浦</t>
    <phoneticPr fontId="4" type="noConversion"/>
  </si>
  <si>
    <t>閥</t>
    <phoneticPr fontId="4" type="noConversion"/>
  </si>
  <si>
    <t>線槽、線架</t>
    <phoneticPr fontId="4" type="noConversion"/>
  </si>
  <si>
    <t>電氣系統</t>
    <phoneticPr fontId="4" type="noConversion"/>
  </si>
  <si>
    <t>變壓器</t>
    <phoneticPr fontId="4" type="noConversion"/>
  </si>
  <si>
    <t>燈具</t>
    <phoneticPr fontId="4" type="noConversion"/>
  </si>
  <si>
    <t>開關插座</t>
    <phoneticPr fontId="4" type="noConversion"/>
  </si>
  <si>
    <t>匯流排</t>
    <phoneticPr fontId="4" type="noConversion"/>
  </si>
  <si>
    <t>發電機系統</t>
    <phoneticPr fontId="4" type="noConversion"/>
  </si>
  <si>
    <t>二線式</t>
    <phoneticPr fontId="4" type="noConversion"/>
  </si>
  <si>
    <t>不斷電系統</t>
    <phoneticPr fontId="131" type="noConversion"/>
  </si>
  <si>
    <t>電氣系統分包</t>
    <phoneticPr fontId="4" type="noConversion"/>
  </si>
  <si>
    <t>其他電氣材料</t>
    <phoneticPr fontId="4" type="noConversion"/>
  </si>
  <si>
    <t>弱電監控系統</t>
    <phoneticPr fontId="4" type="noConversion"/>
  </si>
  <si>
    <t>監控設備</t>
    <phoneticPr fontId="4" type="noConversion"/>
  </si>
  <si>
    <t>監視設備</t>
    <phoneticPr fontId="4" type="noConversion"/>
  </si>
  <si>
    <t>資訊設備</t>
    <phoneticPr fontId="4" type="noConversion"/>
  </si>
  <si>
    <t>視聽會議設備</t>
    <phoneticPr fontId="4" type="noConversion"/>
  </si>
  <si>
    <t>門禁設備</t>
    <phoneticPr fontId="4" type="noConversion"/>
  </si>
  <si>
    <t>接地避雷設備</t>
    <phoneticPr fontId="4" type="noConversion"/>
  </si>
  <si>
    <t>電信設備</t>
    <phoneticPr fontId="4" type="noConversion"/>
  </si>
  <si>
    <t>停車管制設備</t>
    <phoneticPr fontId="4" type="noConversion"/>
  </si>
  <si>
    <t>弱電系統分包</t>
    <phoneticPr fontId="4" type="noConversion"/>
  </si>
  <si>
    <t>其他弱電監控材料</t>
    <phoneticPr fontId="4" type="noConversion"/>
  </si>
  <si>
    <t>給排污水系統</t>
    <phoneticPr fontId="4" type="noConversion"/>
  </si>
  <si>
    <t>衛浴設備</t>
    <phoneticPr fontId="4" type="noConversion"/>
  </si>
  <si>
    <t>噴灌設備</t>
    <phoneticPr fontId="4" type="noConversion"/>
  </si>
  <si>
    <t>污水設備</t>
    <phoneticPr fontId="4" type="noConversion"/>
  </si>
  <si>
    <t>過濾系統</t>
    <phoneticPr fontId="4" type="noConversion"/>
  </si>
  <si>
    <t>消毒系統</t>
    <phoneticPr fontId="4" type="noConversion"/>
  </si>
  <si>
    <t>給排污水系統分包</t>
    <phoneticPr fontId="4" type="noConversion"/>
  </si>
  <si>
    <t>其他給排污水材料</t>
    <phoneticPr fontId="4" type="noConversion"/>
  </si>
  <si>
    <t>消防系統</t>
    <phoneticPr fontId="4" type="noConversion"/>
  </si>
  <si>
    <t>避難設備</t>
    <phoneticPr fontId="4" type="noConversion"/>
  </si>
  <si>
    <t>滅火設備</t>
    <phoneticPr fontId="4" type="noConversion"/>
  </si>
  <si>
    <t>排煙設備</t>
    <phoneticPr fontId="4" type="noConversion"/>
  </si>
  <si>
    <t>消防栓設備</t>
    <phoneticPr fontId="4" type="noConversion"/>
  </si>
  <si>
    <t>消防系統分包</t>
    <phoneticPr fontId="4" type="noConversion"/>
  </si>
  <si>
    <t>其他消防材料</t>
    <phoneticPr fontId="4" type="noConversion"/>
  </si>
  <si>
    <t>冰水主機</t>
    <phoneticPr fontId="4" type="noConversion"/>
  </si>
  <si>
    <t>空調箱</t>
    <phoneticPr fontId="4" type="noConversion"/>
  </si>
  <si>
    <t>冷卻水塔</t>
    <phoneticPr fontId="4" type="noConversion"/>
  </si>
  <si>
    <t>膨脹水箱</t>
    <phoneticPr fontId="4" type="noConversion"/>
  </si>
  <si>
    <t>冷氣機</t>
    <phoneticPr fontId="4" type="noConversion"/>
  </si>
  <si>
    <t>通風設備</t>
    <phoneticPr fontId="131" type="noConversion"/>
  </si>
  <si>
    <t>空壓設備</t>
    <phoneticPr fontId="131" type="noConversion"/>
  </si>
  <si>
    <t>空調系統分包</t>
    <phoneticPr fontId="4" type="noConversion"/>
  </si>
  <si>
    <t>其他空調通風材料</t>
    <phoneticPr fontId="4" type="noConversion"/>
  </si>
  <si>
    <t>土木工作</t>
    <phoneticPr fontId="4" type="noConversion"/>
  </si>
  <si>
    <t>穿鑿洗孔工作</t>
    <phoneticPr fontId="131" type="noConversion"/>
  </si>
  <si>
    <t>配線另料</t>
    <phoneticPr fontId="4" type="noConversion"/>
  </si>
  <si>
    <t>塑膠管另料</t>
    <phoneticPr fontId="4" type="noConversion"/>
  </si>
  <si>
    <t>金屬管另料</t>
    <phoneticPr fontId="4" type="noConversion"/>
  </si>
  <si>
    <t>註：有表有計在31，有風有氣在69</t>
    <phoneticPr fontId="4" type="noConversion"/>
  </si>
  <si>
    <t>共用項目</t>
    <phoneticPr fontId="4" type="noConversion"/>
  </si>
  <si>
    <t>強弱電代工</t>
    <phoneticPr fontId="4" type="noConversion"/>
  </si>
  <si>
    <t>給排污水代工</t>
    <phoneticPr fontId="4" type="noConversion"/>
  </si>
  <si>
    <t>其他</t>
    <phoneticPr fontId="131" type="noConversion"/>
  </si>
  <si>
    <t>給排水設備</t>
    <phoneticPr fontId="4" type="noConversion"/>
  </si>
  <si>
    <t>RO水清洗系統</t>
    <phoneticPr fontId="131" type="noConversion"/>
  </si>
  <si>
    <t>警報偵測設備</t>
    <phoneticPr fontId="4" type="noConversion"/>
  </si>
  <si>
    <t>廣播設備</t>
    <phoneticPr fontId="4" type="noConversion"/>
  </si>
  <si>
    <t>灑水設備</t>
    <phoneticPr fontId="4" type="noConversion"/>
  </si>
  <si>
    <t>消防照明</t>
    <phoneticPr fontId="4" type="noConversion"/>
  </si>
  <si>
    <t>氣體控制系統</t>
    <phoneticPr fontId="4" type="noConversion"/>
  </si>
  <si>
    <t>其他工項</t>
    <phoneticPr fontId="4" type="noConversion"/>
  </si>
  <si>
    <t>保溫工程</t>
    <phoneticPr fontId="4" type="noConversion"/>
  </si>
  <si>
    <t>人、手孔及陰井</t>
    <phoneticPr fontId="4" type="noConversion"/>
  </si>
  <si>
    <t>申請代辦費</t>
    <phoneticPr fontId="4" type="noConversion"/>
  </si>
  <si>
    <t>雜項工作及材料</t>
    <phoneticPr fontId="4" type="noConversion"/>
  </si>
  <si>
    <t>五金另料</t>
    <phoneticPr fontId="4" type="noConversion"/>
  </si>
  <si>
    <t>機具租賃費</t>
    <phoneticPr fontId="4" type="noConversion"/>
  </si>
  <si>
    <t>點工</t>
    <phoneticPr fontId="4" type="noConversion"/>
  </si>
  <si>
    <t>勞安衛費</t>
    <phoneticPr fontId="4" type="noConversion"/>
  </si>
  <si>
    <t>行政事務費</t>
    <phoneticPr fontId="4" type="noConversion"/>
  </si>
  <si>
    <t>修繕及保固</t>
    <phoneticPr fontId="4" type="noConversion"/>
  </si>
  <si>
    <t>工地其他費用</t>
    <phoneticPr fontId="4" type="noConversion"/>
  </si>
  <si>
    <t>公司費用</t>
    <phoneticPr fontId="4" type="noConversion"/>
  </si>
  <si>
    <t>營業費用</t>
    <phoneticPr fontId="4" type="noConversion"/>
  </si>
  <si>
    <t>交際費用</t>
    <phoneticPr fontId="4" type="noConversion"/>
  </si>
  <si>
    <t>利潤及管理費</t>
    <phoneticPr fontId="4" type="noConversion"/>
  </si>
  <si>
    <t>薪資</t>
    <phoneticPr fontId="4" type="noConversion"/>
  </si>
  <si>
    <t>公司管理費用</t>
    <phoneticPr fontId="4" type="noConversion"/>
  </si>
  <si>
    <t>強弱電代工</t>
  </si>
  <si>
    <t>電氣</t>
  </si>
  <si>
    <t>消防電</t>
  </si>
  <si>
    <t>空調電</t>
  </si>
  <si>
    <t>給排水</t>
  </si>
  <si>
    <t>消防水</t>
  </si>
  <si>
    <t>空調水</t>
  </si>
  <si>
    <t>佈線另件</t>
  </si>
  <si>
    <t>電纜處理頭</t>
  </si>
  <si>
    <t>CPVC</t>
  </si>
  <si>
    <t>CD</t>
  </si>
  <si>
    <t>ABS</t>
  </si>
  <si>
    <t>ＰＢ管</t>
  </si>
  <si>
    <t>ＰＶＣ軟管</t>
  </si>
  <si>
    <t>軟式透水管</t>
  </si>
  <si>
    <t>鍍鋅鋼管</t>
  </si>
  <si>
    <t>球狀石墨鑄鐵管</t>
  </si>
  <si>
    <t>金屬軟管</t>
  </si>
  <si>
    <t>防震軟管及接頭</t>
  </si>
  <si>
    <t>CIP鑄鐵</t>
  </si>
  <si>
    <t>還氧樹脂(EPOXY)粉體塗裝鋼管</t>
  </si>
  <si>
    <t>鐵管</t>
  </si>
  <si>
    <t>網路訊號線纜</t>
  </si>
  <si>
    <t>接地盤</t>
  </si>
  <si>
    <t>鍋爐盤</t>
  </si>
  <si>
    <t>空調特殊閥</t>
  </si>
  <si>
    <t>消防特殊閥</t>
  </si>
  <si>
    <t>電磁閥</t>
  </si>
  <si>
    <t>空壓特殊閥</t>
  </si>
  <si>
    <t>鐵製線槽</t>
  </si>
  <si>
    <t>鋁製線槽</t>
  </si>
  <si>
    <t>鐵製線架</t>
  </si>
  <si>
    <t>鐵製熱鍍鋅線架</t>
  </si>
  <si>
    <t>乾式變壓器</t>
  </si>
  <si>
    <t>室內燈具</t>
  </si>
  <si>
    <t>室外燈具</t>
  </si>
  <si>
    <t>配電函</t>
  </si>
  <si>
    <t>裝甲型</t>
  </si>
  <si>
    <t>樹脂模鑄式</t>
  </si>
  <si>
    <t>電纜頭處理</t>
  </si>
  <si>
    <t>接地銅排</t>
  </si>
  <si>
    <t>交換器及附屬設備</t>
  </si>
  <si>
    <t>電視及附屬設備</t>
  </si>
  <si>
    <t>耐高壓脈衝隔離電纜(200kA以上)</t>
  </si>
  <si>
    <t>高壓遮蔽電纜用電纜處理頭</t>
  </si>
  <si>
    <t>接地樁</t>
  </si>
  <si>
    <t>電信設備及附屬設備</t>
  </si>
  <si>
    <t>給排水設備</t>
  </si>
  <si>
    <t>閥箱</t>
  </si>
  <si>
    <t>防蟲網</t>
  </si>
  <si>
    <t>分離器</t>
  </si>
  <si>
    <t>風機.風扇</t>
  </si>
  <si>
    <t>風門.風口.閘門</t>
  </si>
  <si>
    <t>水冷式箱型冷氣機</t>
  </si>
  <si>
    <t>空壓機</t>
  </si>
  <si>
    <t>過濾器</t>
  </si>
  <si>
    <t>管盤</t>
  </si>
  <si>
    <t>工程預算書</t>
    <phoneticPr fontId="10" type="noConversion"/>
  </si>
  <si>
    <t>項次</t>
    <phoneticPr fontId="4" type="noConversion"/>
  </si>
  <si>
    <t xml:space="preserve"> 名             稱</t>
    <phoneticPr fontId="4" type="noConversion"/>
  </si>
  <si>
    <t>單位</t>
    <phoneticPr fontId="4" type="noConversion"/>
  </si>
  <si>
    <t>數 量</t>
    <phoneticPr fontId="139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</si>
  <si>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</si>
  <si>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</si>
  <si>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</si>
  <si>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 xml:space="preserve"> 名             稱</t>
    <phoneticPr fontId="4" type="noConversion"/>
  </si>
  <si>
    <t>單位</t>
    <phoneticPr fontId="4" type="noConversion"/>
  </si>
  <si>
    <t xml:space="preserve">單   價      </t>
    <phoneticPr fontId="139" type="noConversion"/>
  </si>
  <si>
    <t xml:space="preserve">複    價      </t>
    <phoneticPr fontId="4" type="noConversion"/>
  </si>
  <si>
    <t xml:space="preserve">備     註     </t>
    <phoneticPr fontId="139" type="noConversion"/>
  </si>
  <si>
    <t>九宮格</t>
  </si>
  <si>
    <t>次九宮格</t>
  </si>
  <si>
    <t>主系統</t>
  </si>
  <si>
    <t>次系統</t>
  </si>
  <si>
    <t>工程預算書</t>
    <phoneticPr fontId="10" type="noConversion"/>
  </si>
  <si>
    <t>代碼</t>
    <phoneticPr fontId="3" type="noConversion"/>
  </si>
  <si>
    <t>工程地點</t>
    <phoneticPr fontId="10" type="noConversion"/>
  </si>
  <si>
    <t>PROJECT_NAME</t>
    <phoneticPr fontId="3" type="noConversion"/>
  </si>
  <si>
    <t>PROJECT_LOCATION</t>
    <phoneticPr fontId="3" type="noConversion"/>
  </si>
  <si>
    <t>工率</t>
    <phoneticPr fontId="3" type="noConversion"/>
  </si>
  <si>
    <t>工資試算</t>
    <phoneticPr fontId="3" type="noConversion"/>
  </si>
  <si>
    <t>工資單價</t>
    <phoneticPr fontId="3" type="noConversion"/>
  </si>
  <si>
    <t>分項名稱(成本價)-主系統</t>
    <phoneticPr fontId="131" type="noConversion"/>
  </si>
  <si>
    <t>分項名稱(成本價)-次系統</t>
    <phoneticPr fontId="131" type="noConversion"/>
  </si>
  <si>
    <t>標單材料成本</t>
    <phoneticPr fontId="131" type="noConversion"/>
  </si>
  <si>
    <t>圖算材料成本</t>
    <phoneticPr fontId="131" type="noConversion"/>
  </si>
  <si>
    <t>標單工資</t>
    <phoneticPr fontId="3" type="noConversion"/>
  </si>
  <si>
    <t>圖算工資</t>
    <phoneticPr fontId="3" type="noConversion"/>
  </si>
  <si>
    <t>標單成本</t>
    <phoneticPr fontId="3" type="noConversion"/>
  </si>
  <si>
    <t>圖算成本</t>
    <phoneticPr fontId="3" type="noConversion"/>
  </si>
  <si>
    <t>項數</t>
    <phoneticPr fontId="3" type="noConversion"/>
  </si>
  <si>
    <t>標單成本</t>
    <phoneticPr fontId="3" type="noConversion"/>
  </si>
  <si>
    <t>直接成本(未稅)</t>
    <phoneticPr fontId="3" type="noConversion"/>
  </si>
  <si>
    <t>直接成本(含稅)</t>
    <phoneticPr fontId="4" type="noConversion"/>
  </si>
  <si>
    <t>業務拓展費用(0.8%)</t>
    <phoneticPr fontId="4" type="noConversion"/>
  </si>
  <si>
    <t>合約總價(含稅)*0.8%</t>
    <phoneticPr fontId="3" type="noConversion"/>
  </si>
  <si>
    <t>界面、維保及其他各項費用(1.2%)</t>
    <phoneticPr fontId="4" type="noConversion"/>
  </si>
  <si>
    <t>公司管理費(12%)</t>
    <phoneticPr fontId="4" type="noConversion"/>
  </si>
  <si>
    <t>合約總價(含稅)*12%</t>
    <phoneticPr fontId="4" type="noConversion"/>
  </si>
  <si>
    <t>工地費用</t>
    <phoneticPr fontId="4" type="noConversion"/>
  </si>
  <si>
    <t>執行成本合計(含稅)</t>
    <phoneticPr fontId="4" type="noConversion"/>
  </si>
  <si>
    <t>合約總價(未稅)</t>
    <phoneticPr fontId="4" type="noConversion"/>
  </si>
  <si>
    <t>業主投標價格</t>
    <phoneticPr fontId="4" type="noConversion"/>
  </si>
  <si>
    <t>合約總價(含稅)</t>
    <phoneticPr fontId="4" type="noConversion"/>
  </si>
  <si>
    <t>營業稅(5%)</t>
    <phoneticPr fontId="4" type="noConversion"/>
  </si>
  <si>
    <t>稅前毛利</t>
    <phoneticPr fontId="4" type="noConversion"/>
  </si>
  <si>
    <t>營所稅(17%)</t>
    <phoneticPr fontId="4" type="noConversion"/>
  </si>
  <si>
    <t>淨利</t>
    <phoneticPr fontId="4" type="noConversion"/>
  </si>
  <si>
    <t>主九宮格編碼</t>
    <phoneticPr fontId="131" type="noConversion"/>
  </si>
  <si>
    <t>次九宮格編碼</t>
    <phoneticPr fontId="131" type="noConversion"/>
  </si>
  <si>
    <t>分項名稱</t>
    <phoneticPr fontId="131" type="noConversion"/>
  </si>
  <si>
    <t>材料報價</t>
    <phoneticPr fontId="3" type="noConversion"/>
  </si>
  <si>
    <t>折扣率</t>
    <phoneticPr fontId="4" type="noConversion"/>
  </si>
  <si>
    <t>折扣率</t>
    <phoneticPr fontId="4" type="noConversion"/>
  </si>
  <si>
    <t>材料成本</t>
    <phoneticPr fontId="138" type="noConversion"/>
  </si>
  <si>
    <t>圖算工資</t>
    <phoneticPr fontId="3" type="noConversion"/>
  </si>
  <si>
    <t>複價</t>
    <phoneticPr fontId="3" type="noConversion"/>
  </si>
  <si>
    <t>項數</t>
    <phoneticPr fontId="3" type="noConversion"/>
  </si>
  <si>
    <t>主九宮格編碼</t>
    <phoneticPr fontId="131" type="noConversion"/>
  </si>
  <si>
    <t>次九宮格編碼</t>
    <phoneticPr fontId="131" type="noConversion"/>
  </si>
  <si>
    <t>分項名稱(成本價)</t>
    <phoneticPr fontId="131" type="noConversion"/>
  </si>
  <si>
    <t>材料報價</t>
    <phoneticPr fontId="131" type="noConversion"/>
  </si>
  <si>
    <t>材料成本</t>
    <phoneticPr fontId="138" type="noConversion"/>
  </si>
  <si>
    <t>複價</t>
    <phoneticPr fontId="3" type="noConversion"/>
  </si>
  <si>
    <t>投標係數</t>
    <phoneticPr fontId="4" type="noConversion"/>
  </si>
  <si>
    <t>投標複價</t>
    <phoneticPr fontId="4" type="noConversion"/>
  </si>
  <si>
    <t>比例</t>
    <phoneticPr fontId="3" type="noConversion"/>
  </si>
  <si>
    <t>項數</t>
    <phoneticPr fontId="3" type="noConversion"/>
  </si>
  <si>
    <t>項次</t>
    <phoneticPr fontId="3" type="noConversion"/>
  </si>
  <si>
    <t>標單數量</t>
    <phoneticPr fontId="139" type="noConversion"/>
  </si>
  <si>
    <t>圖算數量</t>
    <phoneticPr fontId="3" type="noConversion"/>
  </si>
  <si>
    <t>工程編號/名稱</t>
    <phoneticPr fontId="10" type="noConversion"/>
  </si>
  <si>
    <t>PROJECT_ID</t>
    <phoneticPr fontId="3" type="noConversion"/>
  </si>
  <si>
    <t>標單工資
(材料數量*單價)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</si>
</sst>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6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#,##0_);[Red]\(#,##0\)"/>
    <numFmt numFmtId="179" formatCode="0_ "/>
    <numFmt numFmtId="180" formatCode="#,##0.00_ "/>
    <numFmt numFmtId="181" formatCode="#,##0.0_);\(#,##0.0\)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  <numFmt numFmtId="184" formatCode="&quot;•&quot;\ \ @"/>
    <numFmt numFmtId="185" formatCode="_-* #,##0.0_-;\-* #,##0.0_-;_-* &quot;-&quot;??_-;_-@_-"/>
    <numFmt numFmtId="186" formatCode="General_)"/>
    <numFmt numFmtId="187" formatCode="0.000"/>
    <numFmt numFmtId="188" formatCode="#,##0.00;[Red]#,##0.00"/>
    <numFmt numFmtId="189" formatCode="0.000000"/>
    <numFmt numFmtId="190" formatCode="0.0\ &quot;M&quot;"/>
    <numFmt numFmtId="191" formatCode="_(* #,##0.0000_);_(* \(#,##0.0000\);_(* &quot;-&quot;_);_(@_)"/>
    <numFmt numFmtId="192" formatCode="#,##0.0000_);\(#,##0.0000\)"/>
    <numFmt numFmtId="193" formatCode="&quot;$&quot;#,##0\ ;\(&quot;$&quot;#,##0\)"/>
    <numFmt numFmtId="194" formatCode="\ \ _•&quot;–&quot;\ \ \ \ @"/>
    <numFmt numFmtId="195" formatCode="#,##0.000"/>
    <numFmt numFmtId="196" formatCode="&quot;$&quot;#,##0\ ;\-&quot;$&quot;#,##0"/>
    <numFmt numFmtId="197" formatCode="0.00_)"/>
    <numFmt numFmtId="198" formatCode="#,##0.0"/>
    <numFmt numFmtId="199" formatCode="_(* #,##0.000000_);_(* \(#,##0.000000\);_(* &quot;-&quot;_);_(@_)"/>
    <numFmt numFmtId="200" formatCode="#,##0.00_);"/>
    <numFmt numFmtId="201" formatCode="_(* #,##0.00_);_(* \(#,##0.00\);_(* &quot;-&quot;??_);_(@_)"/>
    <numFmt numFmtId="202" formatCode="_(* #,##0_);_(* \(#,##0\);_(* &quot;-&quot;_);_(@_)"/>
    <numFmt numFmtId="203" formatCode="0_);[Red]\(0\)"/>
    <numFmt numFmtId="204" formatCode="#,##0.0_ "/>
    <numFmt numFmtId="205" formatCode="&quot;$&quot;#,##0_);[Red]\(&quot;$&quot;#,##0\)"/>
    <numFmt numFmtId="206" formatCode="_ * #,##0_ ;_ * \-#,##0_ ;_ * &quot;-&quot;_ ;_ @_ "/>
    <numFmt numFmtId="207" formatCode="_ * #,##0.00_ ;_ * \-#,##0.00_ ;_ * &quot;-&quot;??_ ;_ @_ "/>
    <numFmt numFmtId="208" formatCode="_ &quot;\&quot;* #,##0_ ;_ &quot;\&quot;* \-#,##0_ ;_ &quot;\&quot;* &quot;-&quot;_ ;_ @_ "/>
    <numFmt numFmtId="209" formatCode="_ &quot;\&quot;* #,##0.00_ ;_ &quot;\&quot;* \-#,##0.00_ ;_ &quot;\&quot;* &quot;-&quot;??_ ;_ @_ "/>
    <numFmt numFmtId="210" formatCode="#,##0;\(#,##0\)"/>
    <numFmt numFmtId="211" formatCode="&quot;SFr.&quot;#,##0;&quot;SFr.&quot;\-#,##0"/>
    <numFmt numFmtId="212" formatCode="&quot;SFr.&quot;#,##0;[Red]&quot;SFr.&quot;\-#,##0"/>
    <numFmt numFmtId="213" formatCode="hh:mm:ss\ AM/PM_)"/>
    <numFmt numFmtId="214" formatCode="_-* #,##0.00\ [$€]_-;\-* #,##0.00\ [$€]_-;_-* &quot;-&quot;??\ [$€]_-;_-@_-"/>
    <numFmt numFmtId="215" formatCode="&quot;Terminal Value @&quot;\ 0.0\x\ &quot;Yr 2001 BCF&quot;"/>
    <numFmt numFmtId="216" formatCode="&quot;SFr.&quot;#,##0.00;&quot;SFr.&quot;\-#,##0.00"/>
    <numFmt numFmtId="217" formatCode="&quot;SFr.&quot;#,##0.00;[Red]&quot;SFr.&quot;\-#,##0.00"/>
    <numFmt numFmtId="218" formatCode="0.00_);[Red]\(0.00\)"/>
    <numFmt numFmtId="219" formatCode="0.0000000"/>
    <numFmt numFmtId="220" formatCode="\฿\t#,##0_);[Red]\(\฿\t#,##0\)"/>
    <numFmt numFmtId="221" formatCode="&quot;$&quot;#,##0.00"/>
    <numFmt numFmtId="222" formatCode="#,##0_ ;[Red]\-#,##0\ "/>
    <numFmt numFmtId="223" formatCode="#,##0.0;[Red]\-#,##0.0"/>
    <numFmt numFmtId="224" formatCode="0.0%"/>
    <numFmt numFmtId="225" formatCode="0.00_ "/>
    <numFmt numFmtId="226" formatCode="#,##0.000;[Red]\-#,##0.000"/>
    <numFmt numFmtId="227" formatCode="[DBNum2][$-404]General"/>
  </numFmts>
  <fonts count="16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0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sz val="10"/>
      <name val="Helv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11"/>
      <name val=""/>
      <family val="1"/>
      <charset val="136"/>
    </font>
    <font>
      <u/>
      <sz val="12"/>
      <color indexed="12"/>
      <name val="·s²Ó©úÅé"/>
      <family val="1"/>
    </font>
    <font>
      <sz val="12"/>
      <name val="¥þ¯u·¢®Ñ"/>
      <family val="1"/>
    </font>
    <font>
      <b/>
      <sz val="12"/>
      <name val="Times New Roman"/>
      <family val="1"/>
    </font>
    <font>
      <sz val="8"/>
      <name val="Times"/>
      <family val="1"/>
    </font>
    <font>
      <b/>
      <sz val="8.3000000000000007"/>
      <name val="Helv"/>
      <family val="2"/>
    </font>
    <font>
      <sz val="12"/>
      <name val="Courier"/>
      <family val="3"/>
    </font>
    <font>
      <sz val="9"/>
      <name val="Times New Roman"/>
      <family val="1"/>
    </font>
    <font>
      <sz val="8"/>
      <name val="Arial"/>
      <family val="2"/>
    </font>
    <font>
      <b/>
      <sz val="11"/>
      <name val="Times New Roman"/>
      <family val="1"/>
    </font>
    <font>
      <sz val="10"/>
      <color indexed="8"/>
      <name val="Arial"/>
      <family val="2"/>
    </font>
    <font>
      <sz val="10"/>
      <name val="Times New Roman"/>
      <family val="1"/>
    </font>
    <font>
      <sz val="12"/>
      <color indexed="8"/>
      <name val="新細明體"/>
      <family val="1"/>
      <charset val="136"/>
    </font>
    <font>
      <u/>
      <sz val="10"/>
      <color indexed="14"/>
      <name val="MS Sans Serif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name val="Times New Roman"/>
      <family val="1"/>
    </font>
    <font>
      <u/>
      <sz val="10"/>
      <color indexed="12"/>
      <name val="Arial"/>
      <family val="2"/>
    </font>
    <font>
      <sz val="12"/>
      <color indexed="12"/>
      <name val="Times New Roman"/>
      <family val="1"/>
    </font>
    <font>
      <b/>
      <sz val="10"/>
      <name val="Times"/>
      <family val="1"/>
    </font>
    <font>
      <i/>
      <sz val="8"/>
      <name val="Times"/>
      <family val="1"/>
    </font>
    <font>
      <b/>
      <i/>
      <sz val="16"/>
      <name val="Helv"/>
      <family val="2"/>
    </font>
    <font>
      <sz val="8"/>
      <color indexed="8"/>
      <name val="Arial"/>
      <family val="2"/>
    </font>
    <font>
      <sz val="16"/>
      <name val="標楷體"/>
      <family val="4"/>
      <charset val="136"/>
    </font>
    <font>
      <sz val="12"/>
      <name val="夥鰻羹"/>
      <family val="1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1"/>
      <name val="標楷體"/>
      <family val="4"/>
      <charset val="136"/>
    </font>
    <font>
      <sz val="12"/>
      <name val="細明體"/>
      <family val="3"/>
      <charset val="136"/>
    </font>
    <font>
      <sz val="10"/>
      <name val="新細明體"/>
      <family val="1"/>
      <charset val="136"/>
    </font>
    <font>
      <sz val="11"/>
      <name val="ＭＳ Ｐゴシック"/>
      <family val="2"/>
    </font>
    <font>
      <sz val="11"/>
      <name val="元易細明體"/>
      <family val="3"/>
      <charset val="136"/>
    </font>
    <font>
      <sz val="12"/>
      <name val="Arial Narrow"/>
      <family val="2"/>
    </font>
    <font>
      <sz val="9"/>
      <name val="華康仿宋體"/>
      <family val="1"/>
      <charset val="136"/>
    </font>
    <font>
      <sz val="12"/>
      <name val="宋体"/>
      <family val="3"/>
      <charset val="136"/>
    </font>
    <font>
      <sz val="10"/>
      <name val="細明體"/>
      <family val="3"/>
      <charset val="136"/>
    </font>
    <font>
      <u/>
      <sz val="12"/>
      <color indexed="36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name val="Century Gothic"/>
      <family val="2"/>
    </font>
    <font>
      <sz val="11"/>
      <name val="?"/>
      <family val="3"/>
      <charset val="136"/>
    </font>
    <font>
      <sz val="11"/>
      <color indexed="8"/>
      <name val="Calibri"/>
      <family val="2"/>
    </font>
    <font>
      <sz val="12"/>
      <color indexed="56"/>
      <name val="新細明體"/>
      <family val="1"/>
      <charset val="136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12"/>
      <color theme="0"/>
      <name val="新細明體"/>
      <family val="1"/>
      <charset val="136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9"/>
      <name val="Arial"/>
      <family val="2"/>
    </font>
    <font>
      <b/>
      <sz val="11"/>
      <color indexed="9"/>
      <name val="Calibri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9"/>
      <name val="CG Times (W1)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name val="細明體"/>
      <family val="3"/>
      <charset val="136"/>
    </font>
    <font>
      <sz val="11"/>
      <color indexed="10"/>
      <name val="Calibri"/>
      <family val="2"/>
    </font>
    <font>
      <sz val="12"/>
      <name val="華康中楷體"/>
      <family val="3"/>
      <charset val="136"/>
    </font>
    <font>
      <sz val="10.5"/>
      <name val="Times New Roman"/>
      <family val="1"/>
    </font>
    <font>
      <sz val="13"/>
      <name val="Times New Roman"/>
      <family val="1"/>
    </font>
    <font>
      <sz val="12"/>
      <color indexed="60"/>
      <name val="新細明體"/>
      <family val="1"/>
      <charset val="136"/>
    </font>
    <font>
      <sz val="12"/>
      <color indexed="19"/>
      <name val="新細明體"/>
      <family val="1"/>
      <charset val="136"/>
    </font>
    <font>
      <sz val="12"/>
      <color rgb="FF9C6500"/>
      <name val="新細明體"/>
      <family val="1"/>
      <charset val="136"/>
      <scheme val="minor"/>
    </font>
    <font>
      <b/>
      <sz val="12"/>
      <color indexed="56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sz val="10"/>
      <name val="華康中楷體"/>
      <family val="3"/>
      <charset val="136"/>
    </font>
    <font>
      <sz val="12"/>
      <color indexed="17"/>
      <name val="新細明體"/>
      <family val="1"/>
      <charset val="136"/>
    </font>
    <font>
      <sz val="12"/>
      <color rgb="FF006100"/>
      <name val="新細明體"/>
      <family val="1"/>
      <charset val="136"/>
      <scheme val="minor"/>
    </font>
    <font>
      <sz val="12"/>
      <color indexed="17"/>
      <name val="Times New Roman"/>
      <family val="1"/>
    </font>
    <font>
      <b/>
      <sz val="12"/>
      <color indexed="52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b/>
      <sz val="12"/>
      <color rgb="FFFA7D00"/>
      <name val="新細明體"/>
      <family val="1"/>
      <charset val="136"/>
      <scheme val="minor"/>
    </font>
    <font>
      <sz val="12"/>
      <color indexed="5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A7D00"/>
      <name val="新細明體"/>
      <family val="1"/>
      <charset val="136"/>
      <scheme val="minor"/>
    </font>
    <font>
      <sz val="14"/>
      <name val="뼻뮝"/>
      <family val="3"/>
    </font>
    <font>
      <sz val="10"/>
      <color indexed="17"/>
      <name val="華康中楷體"/>
      <family val="3"/>
      <charset val="136"/>
    </font>
    <font>
      <sz val="10"/>
      <color indexed="12"/>
      <name val="華康中楷體"/>
      <family val="3"/>
      <charset val="136"/>
    </font>
    <font>
      <u/>
      <sz val="12"/>
      <color indexed="12"/>
      <name val="新細明體"/>
      <family val="1"/>
      <charset val="136"/>
    </font>
    <font>
      <u/>
      <sz val="9"/>
      <color indexed="12"/>
      <name val="新細明體"/>
      <family val="1"/>
      <charset val="136"/>
    </font>
    <font>
      <u/>
      <sz val="12"/>
      <color indexed="12"/>
      <name val="Times New Roman"/>
      <family val="1"/>
    </font>
    <font>
      <u/>
      <sz val="12"/>
      <color indexed="12"/>
      <name val="Courier"/>
      <family val="3"/>
    </font>
    <font>
      <i/>
      <sz val="12"/>
      <color indexed="23"/>
      <name val="新細明體"/>
      <family val="1"/>
      <charset val="136"/>
    </font>
    <font>
      <i/>
      <sz val="12"/>
      <color rgb="FF7F7F7F"/>
      <name val="新細明體"/>
      <family val="1"/>
      <charset val="136"/>
      <scheme val="minor"/>
    </font>
    <font>
      <sz val="10"/>
      <color indexed="10"/>
      <name val="華康中楷體"/>
      <family val="3"/>
      <charset val="136"/>
    </font>
    <font>
      <b/>
      <sz val="15"/>
      <color indexed="56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theme="3"/>
      <name val="新細明體"/>
      <family val="1"/>
      <charset val="136"/>
      <scheme val="minor"/>
    </font>
    <font>
      <b/>
      <sz val="13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theme="3"/>
      <name val="新細明體"/>
      <family val="1"/>
      <charset val="136"/>
      <scheme val="minor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1"/>
      <color theme="3"/>
      <name val="新細明體"/>
      <family val="1"/>
      <charset val="136"/>
      <scheme val="minor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8"/>
      <color theme="3"/>
      <name val="新細明體"/>
      <family val="1"/>
      <charset val="136"/>
      <scheme val="major"/>
    </font>
    <font>
      <sz val="12"/>
      <color indexed="62"/>
      <name val="新細明體"/>
      <family val="1"/>
      <charset val="136"/>
    </font>
    <font>
      <sz val="12"/>
      <color rgb="FF3F3F76"/>
      <name val="新細明體"/>
      <family val="1"/>
      <charset val="136"/>
      <scheme val="minor"/>
    </font>
    <font>
      <b/>
      <sz val="12"/>
      <color indexed="63"/>
      <name val="新細明體"/>
      <family val="1"/>
      <charset val="136"/>
    </font>
    <font>
      <b/>
      <sz val="12"/>
      <color rgb="FF3F3F3F"/>
      <name val="新細明體"/>
      <family val="1"/>
      <charset val="136"/>
      <scheme val="minor"/>
    </font>
    <font>
      <b/>
      <sz val="12"/>
      <color indexed="9"/>
      <name val="新細明體"/>
      <family val="1"/>
      <charset val="136"/>
    </font>
    <font>
      <b/>
      <sz val="12"/>
      <color theme="0"/>
      <name val="新細明體"/>
      <family val="1"/>
      <charset val="136"/>
      <scheme val="minor"/>
    </font>
    <font>
      <sz val="12"/>
      <name val="바탕체"/>
      <family val="3"/>
    </font>
    <font>
      <sz val="12"/>
      <color rgb="FF9C0006"/>
      <name val="新細明體"/>
      <family val="1"/>
      <charset val="136"/>
      <scheme val="minor"/>
    </font>
    <font>
      <sz val="12"/>
      <color indexed="20"/>
      <name val="Times New Roman"/>
      <family val="1"/>
    </font>
    <font>
      <sz val="12"/>
      <name val="뼻뮝"/>
      <family val="3"/>
    </font>
    <font>
      <sz val="12"/>
      <color rgb="FFFF0000"/>
      <name val="新細明體"/>
      <family val="1"/>
      <charset val="136"/>
      <scheme val="minor"/>
    </font>
    <font>
      <sz val="14"/>
      <name val="Cordia New"/>
      <family val="2"/>
    </font>
    <font>
      <sz val="8"/>
      <name val=".VnTime"/>
      <family val="2"/>
    </font>
    <font>
      <sz val="10"/>
      <name val="굴림체"/>
      <family val="3"/>
    </font>
    <font>
      <sz val="10"/>
      <color indexed="8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1"/>
      <name val="ＭＳ Ｐゴシック"/>
      <family val="2"/>
      <charset val="128"/>
    </font>
    <font>
      <b/>
      <sz val="9"/>
      <color indexed="81"/>
      <name val="細明體"/>
      <family val="3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0"/>
      <name val="標楷體"/>
      <family val="4"/>
      <charset val="136"/>
    </font>
    <font>
      <b/>
      <sz val="20"/>
      <color theme="1"/>
      <name val="新細明體"/>
      <family val="1"/>
      <charset val="136"/>
      <scheme val="minor"/>
    </font>
    <font>
      <sz val="8"/>
      <name val="標楷體"/>
      <family val="4"/>
      <charset val="136"/>
    </font>
    <font>
      <b/>
      <u/>
      <sz val="18"/>
      <name val="Arial Narrow"/>
      <family val="2"/>
    </font>
    <font>
      <b/>
      <u/>
      <sz val="18"/>
      <name val="標楷體"/>
      <family val="4"/>
      <charset val="136"/>
    </font>
    <font>
      <sz val="6"/>
      <name val="ＭＳ Ｐゴシック"/>
      <family val="2"/>
    </font>
    <font>
      <b/>
      <u/>
      <sz val="1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name val="標楷體"/>
      <family val="4"/>
      <charset val="136"/>
    </font>
    <font>
      <b/>
      <sz val="9"/>
      <name val="Arial Narrow"/>
      <family val="2"/>
    </font>
    <font>
      <sz val="9"/>
      <name val="Arial Narrow"/>
      <family val="2"/>
    </font>
    <font>
      <sz val="10"/>
      <color rgb="FFFF0000"/>
      <name val="Arial Narrow"/>
      <family val="2"/>
    </font>
    <font>
      <sz val="10"/>
      <color indexed="10"/>
      <name val="細明體"/>
      <family val="3"/>
      <charset val="136"/>
    </font>
    <font>
      <sz val="8"/>
      <name val="Arial Narrow"/>
      <family val="2"/>
    </font>
    <font>
      <b/>
      <u/>
      <sz val="10"/>
      <name val="標楷體"/>
      <family val="4"/>
      <charset val="136"/>
    </font>
    <font>
      <u/>
      <sz val="12"/>
      <color theme="10"/>
      <name val="新細明體"/>
      <family val="1"/>
      <charset val="136"/>
    </font>
    <font>
      <strike/>
      <sz val="10"/>
      <name val="新細明體"/>
      <family val="1"/>
      <charset val="136"/>
    </font>
    <font>
      <sz val="10"/>
      <color theme="1"/>
      <name val="新細明體"/>
      <family val="1"/>
      <charset val="136"/>
    </font>
    <font>
      <sz val="10"/>
      <color rgb="FF0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strike/>
      <sz val="12"/>
      <color rgb="FFFF0000"/>
      <name val="新細明體"/>
      <family val="1"/>
      <charset val="136"/>
    </font>
    <font>
      <sz val="9"/>
      <color indexed="81"/>
      <name val="細明體"/>
      <family val="3"/>
      <charset val="136"/>
    </font>
  </fonts>
  <fills count="7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fgColor indexed="1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0"/>
        <bgColor indexed="64"/>
      </patternFill>
    </fill>
    <fill>
      <patternFill patternType="solid">
        <fgColor indexed="55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indexed="42"/>
        <bgColor indexed="27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/>
      <right/>
      <top/>
      <bottom style="thin">
        <color auto="1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55">
    <xf numFmtId="0" fontId="0" fillId="0" borderId="0">
      <alignment vertical="center"/>
    </xf>
    <xf numFmtId="0" fontId="2" fillId="0" borderId="0"/>
    <xf numFmtId="0" fontId="5" fillId="0" borderId="0">
      <alignment vertical="center"/>
    </xf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5" fillId="0" borderId="0" applyFont="0" applyFill="0" applyBorder="0" applyAlignment="0" applyProtection="0"/>
    <xf numFmtId="3" fontId="7" fillId="0" borderId="0">
      <alignment horizontal="left" vertical="center"/>
    </xf>
    <xf numFmtId="0" fontId="8" fillId="0" borderId="0"/>
    <xf numFmtId="181" fontId="9" fillId="0" borderId="0"/>
    <xf numFmtId="0" fontId="10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1" fillId="0" borderId="0"/>
    <xf numFmtId="0" fontId="11" fillId="0" borderId="0"/>
    <xf numFmtId="181" fontId="9" fillId="0" borderId="0"/>
    <xf numFmtId="0" fontId="8" fillId="0" borderId="0"/>
    <xf numFmtId="0" fontId="8" fillId="0" borderId="0"/>
    <xf numFmtId="0" fontId="12" fillId="0" borderId="0"/>
    <xf numFmtId="0" fontId="8" fillId="0" borderId="0"/>
    <xf numFmtId="181" fontId="9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10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181" fontId="9" fillId="0" borderId="0"/>
    <xf numFmtId="181" fontId="9" fillId="0" borderId="0"/>
    <xf numFmtId="0" fontId="11" fillId="0" borderId="0"/>
    <xf numFmtId="3" fontId="7" fillId="0" borderId="0">
      <alignment horizontal="left" vertical="center"/>
    </xf>
    <xf numFmtId="3" fontId="7" fillId="0" borderId="0">
      <alignment horizontal="left" vertical="center"/>
    </xf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181" fontId="9" fillId="0" borderId="0"/>
    <xf numFmtId="181" fontId="9" fillId="0" borderId="0"/>
    <xf numFmtId="0" fontId="8" fillId="0" borderId="0"/>
    <xf numFmtId="0" fontId="8" fillId="0" borderId="0"/>
    <xf numFmtId="0" fontId="8" fillId="0" borderId="0"/>
    <xf numFmtId="3" fontId="7" fillId="0" borderId="0">
      <alignment horizontal="left" vertical="center"/>
    </xf>
    <xf numFmtId="0" fontId="10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12" fillId="0" borderId="0"/>
    <xf numFmtId="0" fontId="8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12" fillId="0" borderId="0"/>
    <xf numFmtId="182" fontId="14" fillId="0" borderId="0" applyFont="0" applyFill="0" applyBorder="0" applyAlignment="0" applyProtection="0"/>
    <xf numFmtId="183" fontId="14" fillId="0" borderId="0" applyFont="0" applyFill="0" applyBorder="0" applyAlignment="0" applyProtection="0"/>
    <xf numFmtId="0" fontId="15" fillId="0" borderId="13" applyNumberFormat="0" applyFill="0" applyAlignment="0" applyProtection="0"/>
    <xf numFmtId="0" fontId="16" fillId="0" borderId="0"/>
    <xf numFmtId="0" fontId="17" fillId="35" borderId="14" applyNumberFormat="0" applyAlignment="0"/>
    <xf numFmtId="184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7" fontId="19" fillId="0" borderId="0" applyFill="0" applyBorder="0" applyAlignment="0"/>
    <xf numFmtId="188" fontId="10" fillId="0" borderId="0" applyFill="0" applyBorder="0" applyAlignment="0"/>
    <xf numFmtId="189" fontId="10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191" fontId="10" fillId="0" borderId="0"/>
    <xf numFmtId="0" fontId="2" fillId="0" borderId="0" applyFont="0" applyFill="0" applyBorder="0" applyAlignment="0" applyProtection="0"/>
    <xf numFmtId="185" fontId="18" fillId="0" borderId="0" applyFont="0" applyFill="0" applyBorder="0" applyAlignment="0" applyProtection="0"/>
    <xf numFmtId="37" fontId="20" fillId="0" borderId="0" applyFill="0" applyBorder="0" applyAlignment="0" applyProtection="0"/>
    <xf numFmtId="181" fontId="20" fillId="0" borderId="0" applyFill="0" applyBorder="0" applyAlignment="0" applyProtection="0"/>
    <xf numFmtId="192" fontId="18" fillId="0" borderId="0" applyFont="0" applyFill="0" applyBorder="0" applyAlignment="0" applyProtection="0"/>
    <xf numFmtId="3" fontId="2" fillId="0" borderId="0" applyFont="0" applyFill="0" applyBorder="0" applyAlignment="0" applyProtection="0"/>
    <xf numFmtId="186" fontId="21" fillId="0" borderId="0" applyFill="0" applyBorder="0">
      <alignment horizontal="left"/>
    </xf>
    <xf numFmtId="0" fontId="2" fillId="0" borderId="0" applyFont="0" applyFill="0" applyBorder="0" applyAlignment="0" applyProtection="0"/>
    <xf numFmtId="186" fontId="19" fillId="0" borderId="0" applyFont="0" applyFill="0" applyBorder="0" applyAlignment="0" applyProtection="0"/>
    <xf numFmtId="190" fontId="10" fillId="0" borderId="0" applyFont="0" applyFill="0" applyBorder="0" applyAlignment="0" applyProtection="0"/>
    <xf numFmtId="193" fontId="2" fillId="0" borderId="0" applyFont="0" applyFill="0" applyBorder="0" applyAlignment="0" applyProtection="0"/>
    <xf numFmtId="194" fontId="10" fillId="0" borderId="0" applyFont="0" applyFill="0" applyBorder="0" applyAlignment="0" applyProtection="0"/>
    <xf numFmtId="0" fontId="2" fillId="0" borderId="0" applyFont="0" applyFill="0" applyBorder="0" applyAlignment="0" applyProtection="0"/>
    <xf numFmtId="14" fontId="22" fillId="0" borderId="0" applyFill="0" applyBorder="0" applyAlignment="0"/>
    <xf numFmtId="38" fontId="11" fillId="0" borderId="15">
      <alignment vertical="center"/>
    </xf>
    <xf numFmtId="195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24" fillId="0" borderId="0">
      <alignment vertical="center"/>
    </xf>
    <xf numFmtId="2" fontId="2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13" applyNumberFormat="0" applyFont="0" applyBorder="0" applyAlignment="0"/>
    <xf numFmtId="38" fontId="20" fillId="36" borderId="0" applyNumberFormat="0" applyBorder="0" applyAlignment="0" applyProtection="0"/>
    <xf numFmtId="0" fontId="26" fillId="0" borderId="16" applyNumberFormat="0" applyAlignment="0" applyProtection="0">
      <alignment horizontal="left" vertical="center"/>
    </xf>
    <xf numFmtId="0" fontId="26" fillId="0" borderId="11">
      <alignment horizontal="left" vertical="center"/>
    </xf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6" fontId="28" fillId="0" borderId="0">
      <alignment vertical="center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181" fontId="9" fillId="37" borderId="0" applyNumberFormat="0" applyFont="0" applyBorder="0" applyAlignment="0">
      <protection locked="0"/>
    </xf>
    <xf numFmtId="10" fontId="20" fillId="38" borderId="10" applyNumberFormat="0" applyBorder="0" applyAlignment="0" applyProtection="0"/>
    <xf numFmtId="181" fontId="30" fillId="0" borderId="0" applyNumberFormat="0" applyFill="0" applyBorder="0" applyAlignment="0">
      <protection locked="0"/>
    </xf>
    <xf numFmtId="196" fontId="23" fillId="0" borderId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0" fontId="31" fillId="0" borderId="0"/>
    <xf numFmtId="0" fontId="32" fillId="0" borderId="0"/>
    <xf numFmtId="0" fontId="8" fillId="0" borderId="0"/>
    <xf numFmtId="197" fontId="33" fillId="0" borderId="0"/>
    <xf numFmtId="0" fontId="2" fillId="0" borderId="0"/>
    <xf numFmtId="189" fontId="10" fillId="0" borderId="0" applyFont="0" applyFill="0" applyBorder="0" applyAlignment="0" applyProtection="0"/>
    <xf numFmtId="192" fontId="18" fillId="0" borderId="0" applyFont="0" applyFill="0" applyBorder="0" applyAlignment="0" applyProtection="0"/>
    <xf numFmtId="10" fontId="2" fillId="0" borderId="0" applyFont="0" applyFill="0" applyBorder="0" applyAlignment="0" applyProtection="0"/>
    <xf numFmtId="198" fontId="10" fillId="0" borderId="0" applyFont="0" applyFill="0" applyBorder="0" applyAlignment="0" applyProtection="0"/>
    <xf numFmtId="185" fontId="18" fillId="0" borderId="0" applyFill="0" applyBorder="0" applyAlignment="0"/>
    <xf numFmtId="186" fontId="19" fillId="0" borderId="0" applyFill="0" applyBorder="0" applyAlignment="0"/>
    <xf numFmtId="185" fontId="18" fillId="0" borderId="0" applyFill="0" applyBorder="0" applyAlignment="0"/>
    <xf numFmtId="190" fontId="10" fillId="0" borderId="0" applyFill="0" applyBorder="0" applyAlignment="0"/>
    <xf numFmtId="186" fontId="19" fillId="0" borderId="0" applyFill="0" applyBorder="0" applyAlignment="0"/>
    <xf numFmtId="4" fontId="20" fillId="0" borderId="0"/>
    <xf numFmtId="3" fontId="20" fillId="0" borderId="0" applyNumberFormat="0" applyFont="0" applyAlignment="0"/>
    <xf numFmtId="0" fontId="2" fillId="39" borderId="0"/>
    <xf numFmtId="0" fontId="34" fillId="40" borderId="17" applyFill="0" applyProtection="0">
      <alignment horizontal="center" wrapText="1"/>
      <protection locked="0"/>
    </xf>
    <xf numFmtId="0" fontId="35" fillId="0" borderId="0" applyFont="0" applyFill="0" applyBorder="0" applyAlignment="0">
      <alignment horizontal="centerContinuous"/>
    </xf>
    <xf numFmtId="49" fontId="22" fillId="0" borderId="0" applyFill="0" applyBorder="0" applyAlignment="0"/>
    <xf numFmtId="198" fontId="10" fillId="0" borderId="0" applyFill="0" applyBorder="0" applyAlignment="0"/>
    <xf numFmtId="199" fontId="10" fillId="0" borderId="0" applyFill="0" applyBorder="0" applyAlignment="0"/>
    <xf numFmtId="0" fontId="2" fillId="0" borderId="18" applyNumberFormat="0" applyFont="0" applyFill="0" applyAlignment="0" applyProtection="0"/>
    <xf numFmtId="180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/>
    <xf numFmtId="0" fontId="36" fillId="0" borderId="0"/>
    <xf numFmtId="0" fontId="5" fillId="0" borderId="0"/>
    <xf numFmtId="0" fontId="37" fillId="0" borderId="0"/>
    <xf numFmtId="0" fontId="38" fillId="0" borderId="0"/>
    <xf numFmtId="0" fontId="6" fillId="0" borderId="0"/>
    <xf numFmtId="0" fontId="39" fillId="0" borderId="0"/>
    <xf numFmtId="0" fontId="5" fillId="0" borderId="0"/>
    <xf numFmtId="0" fontId="5" fillId="0" borderId="0">
      <alignment vertical="center"/>
    </xf>
    <xf numFmtId="0" fontId="2" fillId="0" borderId="0"/>
    <xf numFmtId="0" fontId="24" fillId="0" borderId="0">
      <alignment vertical="center"/>
    </xf>
    <xf numFmtId="0" fontId="2" fillId="0" borderId="0"/>
    <xf numFmtId="0" fontId="24" fillId="0" borderId="0">
      <alignment vertical="center"/>
    </xf>
    <xf numFmtId="0" fontId="39" fillId="0" borderId="0"/>
    <xf numFmtId="0" fontId="5" fillId="0" borderId="0">
      <alignment vertical="center"/>
    </xf>
    <xf numFmtId="39" fontId="18" fillId="0" borderId="0" applyBorder="0">
      <alignment vertical="top"/>
    </xf>
    <xf numFmtId="0" fontId="5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24" fillId="0" borderId="0">
      <alignment vertical="center"/>
    </xf>
    <xf numFmtId="0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0" fontId="2" fillId="0" borderId="0"/>
    <xf numFmtId="43" fontId="40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201" fontId="24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5" fillId="0" borderId="0" applyFont="0" applyFill="0" applyBorder="0" applyAlignment="0" applyProtection="0">
      <alignment vertical="center"/>
    </xf>
    <xf numFmtId="201" fontId="10" fillId="0" borderId="0" applyFont="0" applyFill="0" applyBorder="0" applyAlignment="0" applyProtection="0"/>
    <xf numFmtId="201" fontId="39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201" fontId="41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39" fillId="0" borderId="0" applyFont="0" applyFill="0" applyBorder="0" applyAlignment="0" applyProtection="0"/>
    <xf numFmtId="38" fontId="42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0" borderId="0"/>
    <xf numFmtId="0" fontId="43" fillId="0" borderId="19" applyAlignment="0">
      <alignment horizontal="center" vertical="center" wrapText="1"/>
    </xf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204" fontId="44" fillId="0" borderId="10">
      <alignment vertical="center"/>
    </xf>
    <xf numFmtId="0" fontId="45" fillId="0" borderId="10">
      <alignment vertical="center" wrapText="1"/>
    </xf>
    <xf numFmtId="0" fontId="46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205" fontId="18" fillId="0" borderId="0" applyFont="0" applyFill="0" applyBorder="0" applyAlignment="0" applyProtection="0"/>
    <xf numFmtId="183" fontId="2" fillId="0" borderId="0" applyFont="0" applyFill="0" applyBorder="0" applyAlignment="0" applyProtection="0"/>
    <xf numFmtId="9" fontId="36" fillId="0" borderId="0" applyFont="0" applyFill="0" applyBorder="0" applyAlignment="0" applyProtection="0"/>
    <xf numFmtId="4" fontId="47" fillId="0" borderId="19">
      <alignment vertical="center"/>
    </xf>
    <xf numFmtId="1" fontId="18" fillId="0" borderId="20">
      <alignment horizontal="left" vertical="top" wrapText="1"/>
    </xf>
    <xf numFmtId="0" fontId="8" fillId="0" borderId="0"/>
    <xf numFmtId="0" fontId="12" fillId="0" borderId="0"/>
    <xf numFmtId="0" fontId="8" fillId="0" borderId="0"/>
    <xf numFmtId="0" fontId="48" fillId="0" borderId="0" applyNumberFormat="0" applyFill="0" applyBorder="0" applyAlignment="0" applyProtection="0">
      <alignment vertical="top"/>
      <protection locked="0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206" fontId="36" fillId="0" borderId="0" applyFont="0" applyFill="0" applyBorder="0" applyAlignment="0" applyProtection="0"/>
    <xf numFmtId="207" fontId="36" fillId="0" borderId="0" applyFont="0" applyFill="0" applyBorder="0" applyAlignment="0" applyProtection="0"/>
    <xf numFmtId="208" fontId="36" fillId="0" borderId="0" applyFont="0" applyFill="0" applyBorder="0" applyAlignment="0" applyProtection="0"/>
    <xf numFmtId="209" fontId="36" fillId="0" borderId="0" applyFont="0" applyFill="0" applyBorder="0" applyAlignment="0" applyProtection="0"/>
    <xf numFmtId="202" fontId="50" fillId="0" borderId="0" applyFont="0" applyFill="0" applyBorder="0" applyAlignment="0" applyProtection="0"/>
    <xf numFmtId="0" fontId="10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 shrinkToFit="1"/>
    </xf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1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2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22" fillId="0" borderId="0">
      <alignment vertical="top"/>
    </xf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12" fillId="0" borderId="0"/>
    <xf numFmtId="0" fontId="12" fillId="0" borderId="0"/>
    <xf numFmtId="0" fontId="10" fillId="0" borderId="0"/>
    <xf numFmtId="0" fontId="8" fillId="0" borderId="0"/>
    <xf numFmtId="0" fontId="10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2" fillId="0" borderId="0"/>
    <xf numFmtId="0" fontId="8" fillId="0" borderId="0"/>
    <xf numFmtId="0" fontId="10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12" fillId="0" borderId="0"/>
    <xf numFmtId="0" fontId="2" fillId="0" borderId="0"/>
    <xf numFmtId="0" fontId="10" fillId="0" borderId="0"/>
    <xf numFmtId="0" fontId="10" fillId="0" borderId="0"/>
    <xf numFmtId="0" fontId="12" fillId="0" borderId="0"/>
    <xf numFmtId="0" fontId="51" fillId="0" borderId="0"/>
    <xf numFmtId="0" fontId="8" fillId="0" borderId="0"/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5" fillId="0" borderId="12">
      <alignment vertical="center" shrinkToFit="1"/>
    </xf>
    <xf numFmtId="0" fontId="10" fillId="0" borderId="0"/>
    <xf numFmtId="0" fontId="10" fillId="0" borderId="0"/>
    <xf numFmtId="0" fontId="8" fillId="0" borderId="0"/>
    <xf numFmtId="0" fontId="12" fillId="0" borderId="0"/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12">
      <alignment vertical="center"/>
    </xf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41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8" fillId="0" borderId="0"/>
    <xf numFmtId="0" fontId="5" fillId="0" borderId="0"/>
    <xf numFmtId="0" fontId="52" fillId="42" borderId="0" applyNumberFormat="0" applyBorder="0" applyAlignment="0" applyProtection="0"/>
    <xf numFmtId="0" fontId="52" fillId="41" borderId="0" applyNumberFormat="0" applyBorder="0" applyAlignment="0" applyProtection="0"/>
    <xf numFmtId="0" fontId="52" fillId="43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6" borderId="0" applyNumberFormat="0" applyBorder="0" applyAlignment="0" applyProtection="0"/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3" fillId="4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47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2" fillId="37" borderId="0" applyNumberFormat="0" applyBorder="0" applyAlignment="0" applyProtection="0"/>
    <xf numFmtId="0" fontId="52" fillId="48" borderId="0" applyNumberFormat="0" applyBorder="0" applyAlignment="0" applyProtection="0"/>
    <xf numFmtId="0" fontId="52" fillId="50" borderId="0" applyNumberFormat="0" applyBorder="0" applyAlignment="0" applyProtection="0"/>
    <xf numFmtId="0" fontId="52" fillId="44" borderId="0" applyNumberFormat="0" applyBorder="0" applyAlignment="0" applyProtection="0"/>
    <xf numFmtId="0" fontId="52" fillId="37" borderId="0" applyNumberFormat="0" applyBorder="0" applyAlignment="0" applyProtection="0"/>
    <xf numFmtId="0" fontId="52" fillId="51" borderId="0" applyNumberFormat="0" applyBorder="0" applyAlignment="0" applyProtection="0"/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3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53" fillId="53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3" fillId="52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53" fillId="37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54" borderId="0" applyNumberFormat="0" applyBorder="0" applyAlignment="0" applyProtection="0"/>
    <xf numFmtId="0" fontId="54" fillId="48" borderId="0" applyNumberFormat="0" applyBorder="0" applyAlignment="0" applyProtection="0"/>
    <xf numFmtId="0" fontId="54" fillId="50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7" borderId="0" applyNumberFormat="0" applyBorder="0" applyAlignment="0" applyProtection="0"/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4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3" borderId="0" applyNumberFormat="0" applyBorder="0" applyAlignment="0" applyProtection="0">
      <alignment vertical="center"/>
    </xf>
    <xf numFmtId="0" fontId="55" fillId="5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52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9" borderId="0" applyNumberFormat="0" applyBorder="0" applyAlignment="0" applyProtection="0"/>
    <xf numFmtId="0" fontId="54" fillId="60" borderId="0" applyNumberFormat="0" applyBorder="0" applyAlignment="0" applyProtection="0"/>
    <xf numFmtId="0" fontId="54" fillId="61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0" fontId="54" fillId="58" borderId="0" applyNumberFormat="0" applyBorder="0" applyAlignment="0" applyProtection="0"/>
    <xf numFmtId="0" fontId="57" fillId="41" borderId="0" applyNumberFormat="0" applyBorder="0" applyAlignment="0" applyProtection="0"/>
    <xf numFmtId="210" fontId="18" fillId="0" borderId="0" applyFill="0" applyBorder="0" applyAlignment="0"/>
    <xf numFmtId="188" fontId="10" fillId="0" borderId="0" applyFill="0" applyBorder="0" applyAlignment="0"/>
    <xf numFmtId="210" fontId="18" fillId="0" borderId="0" applyFill="0" applyBorder="0" applyAlignment="0"/>
    <xf numFmtId="211" fontId="18" fillId="0" borderId="0" applyFill="0" applyBorder="0" applyAlignment="0"/>
    <xf numFmtId="189" fontId="10" fillId="0" borderId="0" applyFill="0" applyBorder="0" applyAlignment="0"/>
    <xf numFmtId="211" fontId="18" fillId="0" borderId="0" applyFill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58" fillId="52" borderId="21" applyNumberFormat="0" applyAlignment="0" applyProtection="0"/>
    <xf numFmtId="0" fontId="59" fillId="62" borderId="0" applyNumberFormat="0">
      <alignment horizontal="right"/>
    </xf>
    <xf numFmtId="0" fontId="60" fillId="63" borderId="22" applyNumberFormat="0" applyAlignment="0" applyProtection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213" fontId="2" fillId="0" borderId="0"/>
    <xf numFmtId="191" fontId="10" fillId="0" borderId="0"/>
    <xf numFmtId="213" fontId="2" fillId="0" borderId="0"/>
    <xf numFmtId="38" fontId="28" fillId="0" borderId="0" applyBorder="0" applyAlignment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214" fontId="61" fillId="0" borderId="0" applyFont="0" applyFill="0" applyBorder="0" applyAlignment="0" applyProtection="0"/>
    <xf numFmtId="0" fontId="62" fillId="0" borderId="0" applyNumberFormat="0" applyFill="0" applyBorder="0" applyAlignment="0" applyProtection="0"/>
    <xf numFmtId="215" fontId="5" fillId="0" borderId="0"/>
    <xf numFmtId="215" fontId="5" fillId="0" borderId="0"/>
    <xf numFmtId="0" fontId="63" fillId="43" borderId="0" applyNumberFormat="0" applyBorder="0" applyAlignment="0" applyProtection="0"/>
    <xf numFmtId="0" fontId="64" fillId="0" borderId="23" applyNumberFormat="0" applyFill="0" applyAlignment="0" applyProtection="0"/>
    <xf numFmtId="0" fontId="64" fillId="0" borderId="0" applyNumberFormat="0" applyFill="0" applyBorder="0" applyAlignment="0" applyProtection="0"/>
    <xf numFmtId="0" fontId="65" fillId="46" borderId="21" applyNumberFormat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66" fillId="0" borderId="24" applyNumberFormat="0" applyFill="0" applyAlignment="0" applyProtection="0"/>
    <xf numFmtId="186" fontId="67" fillId="64" borderId="0"/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5" fillId="0" borderId="0" applyNumberFormat="0" applyFill="0" applyBorder="0">
      <alignment horizontal="center" vertical="center"/>
    </xf>
    <xf numFmtId="0" fontId="68" fillId="0" borderId="25" applyNumberFormat="0">
      <alignment horizontal="left" vertical="center"/>
    </xf>
    <xf numFmtId="0" fontId="69" fillId="53" borderId="0" applyNumberFormat="0" applyBorder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5" fillId="49" borderId="26" applyNumberFormat="0" applyFont="0" applyAlignment="0" applyProtection="0"/>
    <xf numFmtId="0" fontId="2" fillId="0" borderId="0"/>
    <xf numFmtId="0" fontId="70" fillId="52" borderId="27" applyNumberFormat="0" applyAlignment="0" applyProtection="0"/>
    <xf numFmtId="0" fontId="9" fillId="65" borderId="0"/>
    <xf numFmtId="211" fontId="18" fillId="0" borderId="0" applyFont="0" applyFill="0" applyBorder="0" applyAlignment="0" applyProtection="0"/>
    <xf numFmtId="189" fontId="10" fillId="0" borderId="0" applyFont="0" applyFill="0" applyBorder="0" applyAlignment="0" applyProtection="0"/>
    <xf numFmtId="211" fontId="18" fillId="0" borderId="0" applyFont="0" applyFill="0" applyBorder="0" applyAlignment="0" applyProtection="0"/>
    <xf numFmtId="212" fontId="18" fillId="0" borderId="0" applyFill="0" applyBorder="0" applyAlignment="0"/>
    <xf numFmtId="190" fontId="10" fillId="0" borderId="0" applyFill="0" applyBorder="0" applyAlignment="0"/>
    <xf numFmtId="212" fontId="18" fillId="0" borderId="0" applyFill="0" applyBorder="0" applyAlignment="0"/>
    <xf numFmtId="0" fontId="71" fillId="0" borderId="0" applyNumberFormat="0" applyFill="0" applyBorder="0" applyAlignment="0" applyProtection="0"/>
    <xf numFmtId="1" fontId="23" fillId="0" borderId="0" applyBorder="0">
      <alignment horizontal="left" vertical="top" wrapText="1"/>
    </xf>
    <xf numFmtId="216" fontId="18" fillId="0" borderId="0" applyFill="0" applyBorder="0" applyAlignment="0"/>
    <xf numFmtId="198" fontId="10" fillId="0" borderId="0" applyFill="0" applyBorder="0" applyAlignment="0"/>
    <xf numFmtId="216" fontId="18" fillId="0" borderId="0" applyFill="0" applyBorder="0" applyAlignment="0"/>
    <xf numFmtId="217" fontId="18" fillId="0" borderId="0" applyFill="0" applyBorder="0" applyAlignment="0"/>
    <xf numFmtId="199" fontId="10" fillId="0" borderId="0" applyFill="0" applyBorder="0" applyAlignment="0"/>
    <xf numFmtId="217" fontId="18" fillId="0" borderId="0" applyFill="0" applyBorder="0" applyAlignment="0"/>
    <xf numFmtId="0" fontId="68" fillId="0" borderId="28" applyNumberFormat="0" applyFill="0" applyProtection="0">
      <alignment horizontal="left" vertical="center"/>
    </xf>
    <xf numFmtId="0" fontId="72" fillId="0" borderId="0" applyNumberFormat="0" applyFill="0" applyBorder="0" applyAlignment="0" applyProtection="0"/>
    <xf numFmtId="0" fontId="5" fillId="0" borderId="0"/>
    <xf numFmtId="0" fontId="61" fillId="0" borderId="0"/>
    <xf numFmtId="0" fontId="5" fillId="0" borderId="0"/>
    <xf numFmtId="0" fontId="40" fillId="0" borderId="0"/>
    <xf numFmtId="0" fontId="40" fillId="0" borderId="0"/>
    <xf numFmtId="0" fontId="6" fillId="0" borderId="0">
      <alignment vertical="center"/>
    </xf>
    <xf numFmtId="0" fontId="4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3" fontId="5" fillId="0" borderId="0"/>
    <xf numFmtId="0" fontId="5" fillId="0" borderId="12">
      <alignment vertical="center" shrinkToFit="1"/>
    </xf>
    <xf numFmtId="0" fontId="24" fillId="0" borderId="0">
      <alignment vertical="center"/>
    </xf>
    <xf numFmtId="0" fontId="73" fillId="0" borderId="0"/>
    <xf numFmtId="0" fontId="10" fillId="0" borderId="0"/>
    <xf numFmtId="0" fontId="74" fillId="0" borderId="0"/>
    <xf numFmtId="0" fontId="73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>
      <alignment vertical="center"/>
    </xf>
    <xf numFmtId="0" fontId="24" fillId="0" borderId="0">
      <alignment vertical="center"/>
    </xf>
    <xf numFmtId="0" fontId="5" fillId="0" borderId="0"/>
    <xf numFmtId="0" fontId="5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5" fillId="0" borderId="0"/>
    <xf numFmtId="0" fontId="6" fillId="0" borderId="0">
      <alignment vertical="center"/>
    </xf>
    <xf numFmtId="0" fontId="5" fillId="0" borderId="0"/>
    <xf numFmtId="0" fontId="5" fillId="0" borderId="0"/>
    <xf numFmtId="0" fontId="5" fillId="0" borderId="12">
      <alignment vertical="center" shrinkToFit="1"/>
    </xf>
    <xf numFmtId="0" fontId="6" fillId="0" borderId="0">
      <alignment vertical="center"/>
    </xf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2" fillId="0" borderId="0"/>
    <xf numFmtId="0" fontId="5" fillId="0" borderId="0" applyAlignment="0">
      <alignment vertical="center"/>
    </xf>
    <xf numFmtId="0" fontId="6" fillId="0" borderId="0">
      <alignment vertical="center"/>
    </xf>
    <xf numFmtId="0" fontId="10" fillId="0" borderId="0"/>
    <xf numFmtId="0" fontId="5" fillId="0" borderId="0"/>
    <xf numFmtId="0" fontId="10" fillId="0" borderId="0"/>
    <xf numFmtId="0" fontId="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24" fillId="0" borderId="0">
      <alignment vertical="center"/>
    </xf>
    <xf numFmtId="0" fontId="5" fillId="0" borderId="0"/>
    <xf numFmtId="0" fontId="10" fillId="0" borderId="0"/>
    <xf numFmtId="0" fontId="5" fillId="0" borderId="0"/>
    <xf numFmtId="0" fontId="10" fillId="0" borderId="0"/>
    <xf numFmtId="0" fontId="5" fillId="0" borderId="0"/>
    <xf numFmtId="0" fontId="24" fillId="0" borderId="0">
      <alignment vertical="center"/>
    </xf>
    <xf numFmtId="0" fontId="18" fillId="0" borderId="0"/>
    <xf numFmtId="0" fontId="24" fillId="0" borderId="0">
      <alignment vertical="center"/>
    </xf>
    <xf numFmtId="0" fontId="75" fillId="0" borderId="29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3" fontId="20" fillId="0" borderId="0" applyFont="0" applyFill="0" applyBorder="0" applyAlignment="0" applyProtection="0"/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201" fontId="73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0" fontId="2" fillId="0" borderId="0"/>
    <xf numFmtId="201" fontId="10" fillId="0" borderId="0" applyFont="0" applyFill="0" applyBorder="0" applyAlignment="0" applyProtection="0"/>
    <xf numFmtId="201" fontId="10" fillId="0" borderId="0" applyFont="0" applyFill="0" applyBorder="0" applyAlignment="0" applyProtection="0"/>
    <xf numFmtId="43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202" fontId="74" fillId="0" borderId="0" applyFont="0" applyFill="0" applyBorder="0" applyAlignment="0" applyProtection="0"/>
    <xf numFmtId="41" fontId="5" fillId="0" borderId="0" applyFont="0" applyFill="0" applyBorder="0" applyAlignment="0" applyProtection="0"/>
    <xf numFmtId="218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74" fillId="0" borderId="0" applyFont="0" applyFill="0" applyBorder="0" applyAlignment="0" applyProtection="0"/>
    <xf numFmtId="202" fontId="7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/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3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202" fontId="1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24" fillId="0" borderId="0" applyFont="0" applyFill="0" applyBorder="0" applyAlignment="0" applyProtection="0">
      <alignment vertical="center"/>
    </xf>
    <xf numFmtId="0" fontId="76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7" fillId="53" borderId="0" applyNumberFormat="0" applyBorder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79" fillId="0" borderId="30" applyNumberFormat="0" applyFill="0" applyAlignment="0" applyProtection="0">
      <alignment vertical="center"/>
    </xf>
    <xf numFmtId="0" fontId="80" fillId="0" borderId="31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1" fillId="0" borderId="9" applyNumberFormat="0" applyFill="0" applyAlignment="0" applyProtection="0">
      <alignment vertical="center"/>
    </xf>
    <xf numFmtId="0" fontId="80" fillId="0" borderId="32" applyNumberFormat="0" applyFill="0" applyAlignment="0" applyProtection="0">
      <alignment vertical="center"/>
    </xf>
    <xf numFmtId="0" fontId="82" fillId="0" borderId="0">
      <alignment vertical="center"/>
      <protection locked="0"/>
    </xf>
    <xf numFmtId="0" fontId="83" fillId="43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4" fillId="2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5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5" fillId="43" borderId="0" applyNumberFormat="0" applyBorder="0" applyAlignment="0" applyProtection="0">
      <alignment vertical="center"/>
    </xf>
    <xf numFmtId="0" fontId="76" fillId="43" borderId="0" applyNumberFormat="0" applyBorder="0" applyAlignment="0" applyProtection="0">
      <alignment vertical="center"/>
    </xf>
    <xf numFmtId="0" fontId="48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0" fontId="83" fillId="43" borderId="0" applyNumberFormat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0" fontId="83" fillId="66" borderId="0" applyNumberFormat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5" fillId="0" borderId="10">
      <alignment vertical="center" wrapText="1"/>
    </xf>
    <xf numFmtId="0" fontId="45" fillId="0" borderId="10">
      <alignment vertical="center" wrapText="1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6" fillId="47" borderId="21" applyNumberFormat="0" applyAlignment="0" applyProtection="0">
      <alignment vertical="center"/>
    </xf>
    <xf numFmtId="0" fontId="86" fillId="52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88" fillId="6" borderId="4" applyNumberFormat="0" applyAlignment="0" applyProtection="0">
      <alignment vertical="center"/>
    </xf>
    <xf numFmtId="0" fontId="87" fillId="47" borderId="21" applyNumberFormat="0" applyAlignment="0" applyProtection="0">
      <alignment vertical="center"/>
    </xf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" fillId="0" borderId="33">
      <alignment horizontal="center" vertical="center"/>
    </xf>
    <xf numFmtId="0" fontId="5" fillId="0" borderId="33">
      <alignment horizontal="center" vertical="center"/>
    </xf>
    <xf numFmtId="0" fontId="5" fillId="0" borderId="33">
      <alignment horizontal="center"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>
      <alignment vertical="center"/>
    </xf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4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44" fontId="5" fillId="0" borderId="0" applyFont="0" applyFill="0" applyBorder="0" applyAlignment="0" applyProtection="0"/>
    <xf numFmtId="183" fontId="73" fillId="0" borderId="0" applyFont="0" applyFill="0" applyBorder="0" applyAlignment="0" applyProtection="0"/>
    <xf numFmtId="183" fontId="10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89" fillId="0" borderId="2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0" fillId="0" borderId="34" applyNumberFormat="0" applyFill="0" applyAlignment="0" applyProtection="0">
      <alignment vertical="center"/>
    </xf>
    <xf numFmtId="40" fontId="92" fillId="0" borderId="0" applyFont="0" applyFill="0" applyBorder="0" applyAlignment="0" applyProtection="0"/>
    <xf numFmtId="38" fontId="92" fillId="0" borderId="0" applyFont="0" applyFill="0" applyBorder="0" applyAlignment="0" applyProtection="0"/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24" fillId="49" borderId="26" applyNumberFormat="0" applyFont="0" applyAlignment="0" applyProtection="0">
      <alignment vertical="center"/>
    </xf>
    <xf numFmtId="0" fontId="5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10" fillId="49" borderId="26" applyNumberFormat="0" applyFont="0" applyAlignment="0" applyProtection="0">
      <alignment vertical="center"/>
    </xf>
    <xf numFmtId="4" fontId="93" fillId="0" borderId="0">
      <alignment vertical="center"/>
      <protection locked="0"/>
    </xf>
    <xf numFmtId="4" fontId="94" fillId="0" borderId="0">
      <alignment vertical="center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5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82" fillId="0" borderId="0">
      <alignment horizontal="center" vertical="center"/>
      <protection locked="0"/>
    </xf>
    <xf numFmtId="0" fontId="99" fillId="0" borderId="0" applyNumberFormat="0" applyFill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5" fillId="67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5" fillId="5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5" fillId="68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5" fillId="60" borderId="0" applyNumberFormat="0" applyBorder="0" applyAlignment="0" applyProtection="0">
      <alignment vertical="center"/>
    </xf>
    <xf numFmtId="4" fontId="101" fillId="0" borderId="0">
      <alignment vertical="center"/>
      <protection locked="0"/>
    </xf>
    <xf numFmtId="0" fontId="2" fillId="0" borderId="0"/>
    <xf numFmtId="0" fontId="102" fillId="0" borderId="35" applyNumberFormat="0" applyFill="0" applyAlignment="0" applyProtection="0"/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6" applyNumberFormat="0" applyFill="0" applyAlignment="0" applyProtection="0">
      <alignment vertical="center"/>
    </xf>
    <xf numFmtId="0" fontId="102" fillId="0" borderId="35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4" fillId="0" borderId="1" applyNumberFormat="0" applyFill="0" applyAlignment="0" applyProtection="0">
      <alignment vertical="center"/>
    </xf>
    <xf numFmtId="0" fontId="103" fillId="0" borderId="37" applyNumberFormat="0" applyFill="0" applyAlignment="0" applyProtection="0">
      <alignment vertical="center"/>
    </xf>
    <xf numFmtId="0" fontId="105" fillId="0" borderId="38" applyNumberFormat="0" applyFill="0" applyAlignment="0" applyProtection="0"/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8" applyNumberFormat="0" applyFill="0" applyAlignment="0" applyProtection="0">
      <alignment vertical="center"/>
    </xf>
    <xf numFmtId="0" fontId="105" fillId="0" borderId="38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7" fillId="0" borderId="2" applyNumberFormat="0" applyFill="0" applyAlignment="0" applyProtection="0">
      <alignment vertical="center"/>
    </xf>
    <xf numFmtId="0" fontId="106" fillId="0" borderId="39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0" applyNumberFormat="0" applyFill="0" applyAlignment="0" applyProtection="0">
      <alignment vertical="center"/>
    </xf>
    <xf numFmtId="0" fontId="109" fillId="0" borderId="2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10" fillId="0" borderId="3" applyNumberFormat="0" applyFill="0" applyAlignment="0" applyProtection="0">
      <alignment vertical="center"/>
    </xf>
    <xf numFmtId="0" fontId="108" fillId="0" borderId="41" applyNumberFormat="0" applyFill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2" fillId="0" borderId="0"/>
    <xf numFmtId="0" fontId="8" fillId="0" borderId="10"/>
    <xf numFmtId="4" fontId="82" fillId="0" borderId="0">
      <alignment vertical="center"/>
      <protection locked="0"/>
    </xf>
    <xf numFmtId="0" fontId="114" fillId="46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4" fillId="53" borderId="21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52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7" fillId="6" borderId="5" applyNumberFormat="0" applyAlignment="0" applyProtection="0">
      <alignment vertical="center"/>
    </xf>
    <xf numFmtId="0" fontId="116" fillId="47" borderId="27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8" fillId="63" borderId="22" applyNumberFormat="0" applyAlignment="0" applyProtection="0">
      <alignment vertical="center"/>
    </xf>
    <xf numFmtId="0" fontId="119" fillId="7" borderId="7" applyNumberFormat="0" applyAlignment="0" applyProtection="0">
      <alignment vertical="center"/>
    </xf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9" fontId="120" fillId="0" borderId="0" applyFont="0" applyFill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121" fillId="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4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49" fillId="69" borderId="0" applyNumberFormat="0" applyBorder="0" applyAlignment="0" applyProtection="0"/>
    <xf numFmtId="0" fontId="49" fillId="41" borderId="0" applyNumberFormat="0" applyBorder="0" applyAlignment="0" applyProtection="0">
      <alignment vertical="center"/>
    </xf>
    <xf numFmtId="0" fontId="122" fillId="41" borderId="0" applyNumberFormat="0" applyBorder="0" applyAlignment="0" applyProtection="0">
      <alignment vertical="center"/>
    </xf>
    <xf numFmtId="0" fontId="116" fillId="41" borderId="0" applyNumberFormat="0" applyBorder="0" applyAlignment="0" applyProtection="0">
      <alignment vertical="center"/>
    </xf>
    <xf numFmtId="0" fontId="114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118" fillId="41" borderId="0" applyNumberFormat="0" applyBorder="0" applyAlignment="0" applyProtection="0">
      <alignment vertical="center"/>
    </xf>
    <xf numFmtId="0" fontId="49" fillId="41" borderId="0" applyNumberFormat="0" applyBorder="0" applyAlignment="0" applyProtection="0">
      <alignment vertical="center"/>
    </xf>
    <xf numFmtId="0" fontId="49" fillId="69" borderId="0" applyNumberFormat="0" applyBorder="0" applyAlignment="0" applyProtection="0"/>
    <xf numFmtId="0" fontId="123" fillId="0" borderId="0"/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24" fillId="0" borderId="0" applyNumberFormat="0" applyFill="0" applyBorder="0" applyAlignment="0" applyProtection="0">
      <alignment vertical="center"/>
    </xf>
    <xf numFmtId="219" fontId="125" fillId="0" borderId="0" applyFont="0" applyFill="0" applyBorder="0" applyAlignment="0" applyProtection="0"/>
    <xf numFmtId="220" fontId="126" fillId="0" borderId="0" applyFont="0" applyFill="0" applyBorder="0" applyAlignment="0" applyProtection="0"/>
    <xf numFmtId="206" fontId="125" fillId="0" borderId="0" applyFont="0" applyFill="0" applyBorder="0" applyAlignment="0" applyProtection="0"/>
    <xf numFmtId="0" fontId="125" fillId="0" borderId="0" applyFont="0" applyFill="0" applyBorder="0" applyAlignment="0" applyProtection="0"/>
    <xf numFmtId="0" fontId="127" fillId="0" borderId="0"/>
    <xf numFmtId="9" fontId="1" fillId="0" borderId="0" applyFont="0" applyFill="0" applyBorder="0" applyAlignment="0" applyProtection="0">
      <alignment vertical="center"/>
    </xf>
    <xf numFmtId="0" fontId="132" fillId="0" borderId="0"/>
    <xf numFmtId="0" fontId="10" fillId="0" borderId="0"/>
    <xf numFmtId="0" fontId="2" fillId="0" borderId="0"/>
    <xf numFmtId="0" fontId="24" fillId="0" borderId="0"/>
    <xf numFmtId="0" fontId="5" fillId="0" borderId="0"/>
    <xf numFmtId="0" fontId="6" fillId="0" borderId="0">
      <alignment vertical="center"/>
    </xf>
    <xf numFmtId="0" fontId="24" fillId="0" borderId="0">
      <alignment vertical="center"/>
    </xf>
    <xf numFmtId="0" fontId="10" fillId="0" borderId="0"/>
    <xf numFmtId="43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83" fillId="4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38" fontId="133" fillId="0" borderId="0" applyFont="0" applyFill="0" applyBorder="0" applyAlignment="0" applyProtection="0"/>
    <xf numFmtId="0" fontId="10" fillId="0" borderId="0" applyFont="0" applyFill="0" applyBorder="0" applyAlignment="0"/>
    <xf numFmtId="0" fontId="49" fillId="4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156" fillId="0" borderId="0" applyNumberFormat="0" applyFill="0" applyBorder="0" applyAlignment="0" applyProtection="0">
      <alignment vertical="top"/>
      <protection locked="0"/>
    </xf>
    <xf numFmtId="227" fontId="2" fillId="0" borderId="0"/>
    <xf numFmtId="227" fontId="1" fillId="0" borderId="0">
      <alignment vertical="center"/>
    </xf>
    <xf numFmtId="227" fontId="5" fillId="0" borderId="0">
      <alignment vertical="center"/>
    </xf>
    <xf numFmtId="227" fontId="6" fillId="0" borderId="0">
      <alignment vertical="center"/>
    </xf>
    <xf numFmtId="227" fontId="1" fillId="0" borderId="0">
      <alignment vertical="center"/>
    </xf>
    <xf numFmtId="227" fontId="5" fillId="0" borderId="0"/>
    <xf numFmtId="227" fontId="5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41" fontId="6" fillId="0" borderId="0" applyFont="0" applyFill="0" applyBorder="0" applyAlignment="0" applyProtection="0">
      <alignment vertical="center"/>
    </xf>
    <xf numFmtId="0" fontId="10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227" fontId="6" fillId="0" borderId="0">
      <alignment vertical="center"/>
    </xf>
    <xf numFmtId="227" fontId="6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/>
    <xf numFmtId="44" fontId="5" fillId="0" borderId="0" applyAlignment="0"/>
    <xf numFmtId="0" fontId="10" fillId="0" borderId="0" applyAlignment="0"/>
    <xf numFmtId="43" fontId="5" fillId="0" borderId="0" applyAlignment="0">
      <alignment vertical="center"/>
    </xf>
  </cellStyleXfs>
  <cellXfs count="287">
    <xf numFmtId="0" fontId="0" fillId="0" borderId="0" xfId="0">
      <alignment vertical="center"/>
    </xf>
    <xf numFmtId="0" fontId="0" fillId="0" borderId="10" xfId="0" applyBorder="1" applyAlignment="1"/>
    <xf numFmtId="0" fontId="0" fillId="0" borderId="0" xfId="0" applyAlignment="1"/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221" fontId="0" fillId="0" borderId="10" xfId="0" applyNumberFormat="1" applyBorder="1" applyAlignment="1">
      <alignment horizontal="center" vertical="center" wrapText="1"/>
    </xf>
    <xf numFmtId="176" fontId="0" fillId="0" borderId="10" xfId="246" applyNumberFormat="1" applyFont="1" applyFill="1" applyBorder="1" applyAlignment="1">
      <alignment horizontal="center" vertical="center" wrapText="1"/>
    </xf>
    <xf numFmtId="0" fontId="0" fillId="33" borderId="0" xfId="0" applyFill="1" applyAlignment="1"/>
    <xf numFmtId="0" fontId="0" fillId="0" borderId="0" xfId="0" applyBorder="1" applyAlignment="1"/>
    <xf numFmtId="221" fontId="0" fillId="0" borderId="0" xfId="0" applyNumberFormat="1" applyAlignment="1"/>
    <xf numFmtId="0" fontId="6" fillId="0" borderId="0" xfId="0" applyFont="1" applyAlignment="1"/>
    <xf numFmtId="38" fontId="146" fillId="0" borderId="0" xfId="229" applyFont="1" applyFill="1" applyAlignment="1">
      <alignment horizontal="center" vertical="center"/>
    </xf>
    <xf numFmtId="38" fontId="147" fillId="0" borderId="0" xfId="229" applyFont="1" applyFill="1" applyAlignment="1">
      <alignment vertical="center"/>
    </xf>
    <xf numFmtId="218" fontId="148" fillId="0" borderId="64" xfId="229" applyNumberFormat="1" applyFont="1" applyFill="1" applyBorder="1" applyAlignment="1">
      <alignment horizontal="center" vertical="center"/>
    </xf>
    <xf numFmtId="38" fontId="148" fillId="0" borderId="57" xfId="229" applyFont="1" applyFill="1" applyBorder="1" applyAlignment="1">
      <alignment horizontal="center" vertical="center"/>
    </xf>
    <xf numFmtId="38" fontId="148" fillId="0" borderId="55" xfId="229" applyFont="1" applyFill="1" applyBorder="1" applyAlignment="1">
      <alignment horizontal="center" vertical="center"/>
    </xf>
    <xf numFmtId="38" fontId="148" fillId="0" borderId="58" xfId="229" applyFont="1" applyFill="1" applyBorder="1" applyAlignment="1">
      <alignment horizontal="center" vertical="center"/>
    </xf>
    <xf numFmtId="38" fontId="148" fillId="0" borderId="56" xfId="229" applyFont="1" applyFill="1" applyBorder="1" applyAlignment="1">
      <alignment horizontal="center" vertical="center"/>
    </xf>
    <xf numFmtId="38" fontId="148" fillId="0" borderId="65" xfId="229" applyFont="1" applyFill="1" applyBorder="1" applyAlignment="1">
      <alignment horizontal="center" vertical="center"/>
    </xf>
    <xf numFmtId="38" fontId="150" fillId="0" borderId="55" xfId="229" applyFont="1" applyFill="1" applyBorder="1" applyAlignment="1">
      <alignment horizontal="center" vertical="center"/>
    </xf>
    <xf numFmtId="38" fontId="148" fillId="0" borderId="0" xfId="229" applyFont="1" applyFill="1" applyBorder="1" applyAlignment="1">
      <alignment horizontal="center" vertical="center"/>
    </xf>
    <xf numFmtId="218" fontId="148" fillId="0" borderId="66" xfId="229" applyNumberFormat="1" applyFont="1" applyFill="1" applyBorder="1" applyAlignment="1">
      <alignment horizontal="center" vertical="center"/>
    </xf>
    <xf numFmtId="38" fontId="148" fillId="0" borderId="13" xfId="229" applyFont="1" applyFill="1" applyBorder="1" applyAlignment="1">
      <alignment horizontal="center" vertical="center"/>
    </xf>
    <xf numFmtId="38" fontId="148" fillId="0" borderId="62" xfId="229" applyFont="1" applyFill="1" applyBorder="1" applyAlignment="1">
      <alignment horizontal="center" vertical="center"/>
    </xf>
    <xf numFmtId="38" fontId="148" fillId="0" borderId="42" xfId="229" applyFont="1" applyFill="1" applyBorder="1" applyAlignment="1">
      <alignment horizontal="center" vertical="center"/>
    </xf>
    <xf numFmtId="38" fontId="148" fillId="0" borderId="54" xfId="229" applyFont="1" applyFill="1" applyBorder="1" applyAlignment="1">
      <alignment horizontal="center" vertical="center"/>
    </xf>
    <xf numFmtId="38" fontId="148" fillId="0" borderId="67" xfId="229" applyFont="1" applyFill="1" applyBorder="1" applyAlignment="1">
      <alignment horizontal="center" vertical="center"/>
    </xf>
    <xf numFmtId="38" fontId="150" fillId="0" borderId="62" xfId="229" applyFont="1" applyFill="1" applyBorder="1" applyAlignment="1">
      <alignment horizontal="center" vertical="center"/>
    </xf>
    <xf numFmtId="218" fontId="148" fillId="0" borderId="68" xfId="229" applyNumberFormat="1" applyFont="1" applyFill="1" applyBorder="1" applyAlignment="1">
      <alignment horizontal="center" vertical="center"/>
    </xf>
    <xf numFmtId="38" fontId="148" fillId="0" borderId="69" xfId="229" applyFont="1" applyFill="1" applyBorder="1" applyAlignment="1">
      <alignment horizontal="center" vertical="center"/>
    </xf>
    <xf numFmtId="38" fontId="148" fillId="0" borderId="70" xfId="229" applyFont="1" applyFill="1" applyBorder="1" applyAlignment="1">
      <alignment horizontal="center" vertical="center"/>
    </xf>
    <xf numFmtId="38" fontId="148" fillId="0" borderId="71" xfId="229" applyFont="1" applyFill="1" applyBorder="1" applyAlignment="1">
      <alignment horizontal="center" vertical="center"/>
    </xf>
    <xf numFmtId="38" fontId="148" fillId="0" borderId="72" xfId="229" applyFont="1" applyFill="1" applyBorder="1" applyAlignment="1">
      <alignment horizontal="center" vertical="center"/>
    </xf>
    <xf numFmtId="38" fontId="148" fillId="0" borderId="73" xfId="229" applyFont="1" applyFill="1" applyBorder="1" applyAlignment="1">
      <alignment horizontal="center" vertical="center"/>
    </xf>
    <xf numFmtId="38" fontId="148" fillId="0" borderId="74" xfId="229" applyFont="1" applyFill="1" applyBorder="1" applyAlignment="1">
      <alignment horizontal="center" vertical="center"/>
    </xf>
    <xf numFmtId="38" fontId="150" fillId="0" borderId="75" xfId="229" applyFont="1" applyFill="1" applyBorder="1" applyAlignment="1">
      <alignment horizontal="center" vertical="center"/>
    </xf>
    <xf numFmtId="218" fontId="148" fillId="0" borderId="76" xfId="229" applyNumberFormat="1" applyFont="1" applyFill="1" applyBorder="1" applyAlignment="1">
      <alignment horizontal="center" vertical="center"/>
    </xf>
    <xf numFmtId="38" fontId="148" fillId="0" borderId="77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center" vertical="center"/>
    </xf>
    <xf numFmtId="38" fontId="148" fillId="0" borderId="79" xfId="229" applyFont="1" applyFill="1" applyBorder="1" applyAlignment="1">
      <alignment horizontal="center" vertical="center"/>
    </xf>
    <xf numFmtId="38" fontId="148" fillId="0" borderId="19" xfId="229" applyFont="1" applyFill="1" applyBorder="1" applyAlignment="1">
      <alignment horizontal="center" vertical="center"/>
    </xf>
    <xf numFmtId="38" fontId="148" fillId="34" borderId="80" xfId="229" applyFont="1" applyFill="1" applyBorder="1" applyAlignment="1">
      <alignment horizontal="center" vertical="center"/>
    </xf>
    <xf numFmtId="38" fontId="150" fillId="0" borderId="81" xfId="229" applyFont="1" applyFill="1" applyBorder="1" applyAlignment="1">
      <alignment horizontal="center" vertical="center"/>
    </xf>
    <xf numFmtId="38" fontId="148" fillId="0" borderId="82" xfId="229" applyFont="1" applyFill="1" applyBorder="1" applyAlignment="1">
      <alignment horizontal="center" vertical="center"/>
    </xf>
    <xf numFmtId="38" fontId="148" fillId="0" borderId="83" xfId="229" applyFont="1" applyFill="1" applyBorder="1" applyAlignment="1">
      <alignment horizontal="center" vertical="center"/>
    </xf>
    <xf numFmtId="38" fontId="148" fillId="0" borderId="84" xfId="229" applyFont="1" applyFill="1" applyBorder="1" applyAlignment="1">
      <alignment horizontal="center" vertical="center"/>
    </xf>
    <xf numFmtId="218" fontId="148" fillId="0" borderId="85" xfId="229" applyNumberFormat="1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left" vertical="center"/>
    </xf>
    <xf numFmtId="38" fontId="148" fillId="0" borderId="87" xfId="229" applyFont="1" applyFill="1" applyBorder="1" applyAlignment="1">
      <alignment horizontal="center" vertical="center"/>
    </xf>
    <xf numFmtId="38" fontId="148" fillId="0" borderId="88" xfId="229" applyFont="1" applyFill="1" applyBorder="1" applyAlignment="1">
      <alignment horizontal="center" vertical="center"/>
    </xf>
    <xf numFmtId="38" fontId="148" fillId="0" borderId="89" xfId="229" applyFont="1" applyFill="1" applyBorder="1" applyAlignment="1">
      <alignment horizontal="center" vertical="center"/>
    </xf>
    <xf numFmtId="38" fontId="148" fillId="71" borderId="80" xfId="229" applyFont="1" applyFill="1" applyBorder="1" applyAlignment="1">
      <alignment horizontal="center" vertical="center"/>
    </xf>
    <xf numFmtId="38" fontId="148" fillId="0" borderId="86" xfId="229" applyFont="1" applyFill="1" applyBorder="1" applyAlignment="1">
      <alignment horizontal="center" vertical="center"/>
    </xf>
    <xf numFmtId="38" fontId="150" fillId="0" borderId="90" xfId="229" applyFont="1" applyFill="1" applyBorder="1" applyAlignment="1">
      <alignment horizontal="center" vertical="center"/>
    </xf>
    <xf numFmtId="38" fontId="148" fillId="71" borderId="19" xfId="229" applyFont="1" applyFill="1" applyBorder="1" applyAlignment="1">
      <alignment horizontal="center" vertical="center"/>
    </xf>
    <xf numFmtId="38" fontId="148" fillId="0" borderId="80" xfId="229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left" vertical="center"/>
    </xf>
    <xf numFmtId="218" fontId="147" fillId="0" borderId="76" xfId="229" quotePrefix="1" applyNumberFormat="1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/>
    </xf>
    <xf numFmtId="38" fontId="147" fillId="0" borderId="79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vertical="center"/>
    </xf>
    <xf numFmtId="38" fontId="147" fillId="0" borderId="83" xfId="229" applyFont="1" applyFill="1" applyBorder="1" applyAlignment="1">
      <alignment vertical="center"/>
    </xf>
    <xf numFmtId="38" fontId="147" fillId="0" borderId="81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vertical="center"/>
    </xf>
    <xf numFmtId="38" fontId="151" fillId="0" borderId="81" xfId="229" applyFont="1" applyFill="1" applyBorder="1" applyAlignment="1">
      <alignment vertical="center"/>
    </xf>
    <xf numFmtId="38" fontId="147" fillId="0" borderId="0" xfId="229" applyFont="1" applyFill="1" applyBorder="1" applyAlignment="1">
      <alignment vertical="center"/>
    </xf>
    <xf numFmtId="218" fontId="147" fillId="0" borderId="76" xfId="229" applyNumberFormat="1" applyFont="1" applyFill="1" applyBorder="1" applyAlignment="1">
      <alignment horizontal="center" vertical="center"/>
    </xf>
    <xf numFmtId="38" fontId="148" fillId="0" borderId="78" xfId="229" applyFont="1" applyFill="1" applyBorder="1" applyAlignment="1">
      <alignment horizontal="right" vertical="center"/>
    </xf>
    <xf numFmtId="38" fontId="148" fillId="34" borderId="78" xfId="229" applyFont="1" applyFill="1" applyBorder="1" applyAlignment="1">
      <alignment horizontal="center" vertical="center"/>
    </xf>
    <xf numFmtId="38" fontId="148" fillId="0" borderId="81" xfId="229" applyFont="1" applyFill="1" applyBorder="1" applyAlignment="1">
      <alignment horizontal="center" vertical="center"/>
    </xf>
    <xf numFmtId="218" fontId="147" fillId="0" borderId="85" xfId="229" applyNumberFormat="1" applyFont="1" applyFill="1" applyBorder="1" applyAlignment="1">
      <alignment horizontal="center" vertical="center"/>
    </xf>
    <xf numFmtId="38" fontId="140" fillId="0" borderId="87" xfId="229" applyFont="1" applyFill="1" applyBorder="1" applyAlignment="1">
      <alignment horizontal="left" vertical="center" indent="2"/>
    </xf>
    <xf numFmtId="38" fontId="147" fillId="34" borderId="87" xfId="229" applyNumberFormat="1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  <xf numFmtId="38" fontId="147" fillId="0" borderId="88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vertical="center"/>
    </xf>
    <xf numFmtId="38" fontId="147" fillId="0" borderId="19" xfId="229" applyFont="1" applyFill="1" applyBorder="1" applyAlignment="1">
      <alignment vertical="center"/>
    </xf>
    <xf numFmtId="38" fontId="147" fillId="0" borderId="87" xfId="229" applyFont="1" applyFill="1" applyBorder="1" applyAlignment="1">
      <alignment vertical="center"/>
    </xf>
    <xf numFmtId="38" fontId="151" fillId="0" borderId="9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2"/>
    </xf>
    <xf numFmtId="38" fontId="147" fillId="34" borderId="87" xfId="229" applyFont="1" applyFill="1" applyBorder="1" applyAlignment="1">
      <alignment horizontal="center" vertical="center"/>
    </xf>
    <xf numFmtId="38" fontId="147" fillId="0" borderId="77" xfId="229" applyFont="1" applyFill="1" applyBorder="1" applyAlignment="1">
      <alignment horizontal="left" vertical="center" indent="2"/>
    </xf>
    <xf numFmtId="38" fontId="147" fillId="0" borderId="78" xfId="229" applyFont="1" applyFill="1" applyBorder="1" applyAlignment="1">
      <alignment horizontal="center" vertical="center"/>
    </xf>
    <xf numFmtId="38" fontId="147" fillId="0" borderId="84" xfId="229" applyFont="1" applyFill="1" applyBorder="1" applyAlignment="1">
      <alignment horizontal="center" vertical="center"/>
    </xf>
    <xf numFmtId="38" fontId="147" fillId="0" borderId="83" xfId="229" applyFont="1" applyFill="1" applyBorder="1" applyAlignment="1">
      <alignment horizontal="center" vertical="center"/>
    </xf>
    <xf numFmtId="38" fontId="151" fillId="0" borderId="81" xfId="229" applyFont="1" applyFill="1" applyBorder="1" applyAlignment="1">
      <alignment horizontal="center" vertical="center"/>
    </xf>
    <xf numFmtId="38" fontId="147" fillId="34" borderId="78" xfId="229" applyFont="1" applyFill="1" applyBorder="1" applyAlignment="1">
      <alignment horizontal="left" vertical="center" indent="2"/>
    </xf>
    <xf numFmtId="38" fontId="147" fillId="34" borderId="78" xfId="229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center" vertical="center"/>
    </xf>
    <xf numFmtId="38" fontId="147" fillId="0" borderId="78" xfId="229" applyFont="1" applyFill="1" applyBorder="1" applyAlignment="1">
      <alignment horizontal="left" vertical="center" indent="2"/>
    </xf>
    <xf numFmtId="38" fontId="147" fillId="34" borderId="79" xfId="229" applyFont="1" applyFill="1" applyBorder="1" applyAlignment="1">
      <alignment horizontal="center" vertical="center"/>
    </xf>
    <xf numFmtId="38" fontId="47" fillId="0" borderId="0" xfId="229" applyFont="1" applyFill="1" applyAlignment="1">
      <alignment vertical="center"/>
    </xf>
    <xf numFmtId="223" fontId="147" fillId="34" borderId="87" xfId="229" applyNumberFormat="1" applyFont="1" applyFill="1" applyBorder="1" applyAlignment="1">
      <alignment horizontal="center" vertical="center"/>
    </xf>
    <xf numFmtId="38" fontId="147" fillId="0" borderId="0" xfId="229" applyFont="1" applyFill="1" applyBorder="1" applyAlignment="1">
      <alignment horizontal="right" vertical="center"/>
    </xf>
    <xf numFmtId="38" fontId="147" fillId="34" borderId="88" xfId="229" applyFont="1" applyFill="1" applyBorder="1" applyAlignment="1">
      <alignment horizontal="center" vertical="center"/>
    </xf>
    <xf numFmtId="38" fontId="147" fillId="34" borderId="84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right" vertical="center"/>
    </xf>
    <xf numFmtId="38" fontId="148" fillId="72" borderId="86" xfId="229" applyFont="1" applyFill="1" applyBorder="1" applyAlignment="1">
      <alignment horizontal="center" vertical="center"/>
    </xf>
    <xf numFmtId="38" fontId="148" fillId="72" borderId="78" xfId="229" applyFont="1" applyFill="1" applyBorder="1" applyAlignment="1">
      <alignment horizontal="center" vertical="center"/>
    </xf>
    <xf numFmtId="38" fontId="148" fillId="72" borderId="81" xfId="229" applyFont="1" applyFill="1" applyBorder="1" applyAlignment="1">
      <alignment horizontal="center" vertical="center"/>
    </xf>
    <xf numFmtId="38" fontId="148" fillId="72" borderId="79" xfId="229" applyFont="1" applyFill="1" applyBorder="1" applyAlignment="1">
      <alignment horizontal="center" vertical="center"/>
    </xf>
    <xf numFmtId="38" fontId="148" fillId="72" borderId="84" xfId="229" applyFont="1" applyFill="1" applyBorder="1" applyAlignment="1">
      <alignment horizontal="center" vertical="center"/>
    </xf>
    <xf numFmtId="38" fontId="148" fillId="72" borderId="83" xfId="229" applyFont="1" applyFill="1" applyBorder="1" applyAlignment="1">
      <alignment vertical="center"/>
    </xf>
    <xf numFmtId="38" fontId="148" fillId="0" borderId="87" xfId="229" applyFont="1" applyFill="1" applyBorder="1" applyAlignment="1">
      <alignment vertical="center"/>
    </xf>
    <xf numFmtId="38" fontId="148" fillId="0" borderId="90" xfId="229" applyFont="1" applyFill="1" applyBorder="1" applyAlignment="1">
      <alignment horizontal="center" vertical="center"/>
    </xf>
    <xf numFmtId="38" fontId="147" fillId="0" borderId="87" xfId="229" applyFont="1" applyFill="1" applyBorder="1" applyAlignment="1">
      <alignment horizontal="left" vertical="center"/>
    </xf>
    <xf numFmtId="38" fontId="147" fillId="0" borderId="87" xfId="229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center" vertical="center"/>
    </xf>
    <xf numFmtId="218" fontId="152" fillId="0" borderId="85" xfId="229" applyNumberFormat="1" applyFont="1" applyFill="1" applyBorder="1" applyAlignment="1">
      <alignment horizontal="center" vertical="center"/>
    </xf>
    <xf numFmtId="38" fontId="147" fillId="34" borderId="80" xfId="229" applyFont="1" applyFill="1" applyBorder="1" applyAlignment="1">
      <alignment vertical="center"/>
    </xf>
    <xf numFmtId="38" fontId="147" fillId="0" borderId="87" xfId="229" applyFont="1" applyFill="1" applyBorder="1" applyAlignment="1">
      <alignment horizontal="left" vertical="center" indent="5"/>
    </xf>
    <xf numFmtId="38" fontId="154" fillId="0" borderId="90" xfId="229" applyFont="1" applyFill="1" applyBorder="1" applyAlignment="1">
      <alignment horizontal="center" vertical="center"/>
    </xf>
    <xf numFmtId="38" fontId="47" fillId="0" borderId="0" xfId="229" applyFont="1" applyFill="1" applyBorder="1" applyAlignment="1">
      <alignment horizontal="center" vertical="center"/>
    </xf>
    <xf numFmtId="38" fontId="147" fillId="0" borderId="80" xfId="229" applyFont="1" applyFill="1" applyBorder="1" applyAlignment="1">
      <alignment horizontal="center" vertical="center"/>
    </xf>
    <xf numFmtId="38" fontId="140" fillId="0" borderId="90" xfId="229" applyFont="1" applyFill="1" applyBorder="1" applyAlignment="1">
      <alignment horizontal="center" vertical="center"/>
    </xf>
    <xf numFmtId="224" fontId="151" fillId="0" borderId="90" xfId="240" applyNumberFormat="1" applyFont="1" applyFill="1" applyBorder="1" applyAlignment="1">
      <alignment vertical="center"/>
    </xf>
    <xf numFmtId="222" fontId="147" fillId="0" borderId="80" xfId="229" applyNumberFormat="1" applyFont="1" applyFill="1" applyBorder="1" applyAlignment="1">
      <alignment horizontal="right" vertical="center"/>
    </xf>
    <xf numFmtId="38" fontId="147" fillId="0" borderId="87" xfId="229" quotePrefix="1" applyFont="1" applyFill="1" applyBorder="1" applyAlignment="1">
      <alignment horizontal="center" vertical="center"/>
    </xf>
    <xf numFmtId="38" fontId="151" fillId="0" borderId="90" xfId="229" applyFont="1" applyFill="1" applyBorder="1" applyAlignment="1">
      <alignment horizontal="left" vertical="center"/>
    </xf>
    <xf numFmtId="38" fontId="147" fillId="0" borderId="80" xfId="229" applyFont="1" applyFill="1" applyBorder="1" applyAlignment="1">
      <alignment horizontal="right" vertical="center"/>
    </xf>
    <xf numFmtId="38" fontId="148" fillId="72" borderId="87" xfId="229" applyFont="1" applyFill="1" applyBorder="1" applyAlignment="1">
      <alignment horizontal="center" vertical="center"/>
    </xf>
    <xf numFmtId="38" fontId="148" fillId="72" borderId="90" xfId="229" applyFont="1" applyFill="1" applyBorder="1" applyAlignment="1">
      <alignment horizontal="center" vertical="center"/>
    </xf>
    <xf numFmtId="38" fontId="148" fillId="72" borderId="88" xfId="229" applyFont="1" applyFill="1" applyBorder="1" applyAlignment="1">
      <alignment horizontal="center" vertical="center"/>
    </xf>
    <xf numFmtId="38" fontId="148" fillId="72" borderId="80" xfId="229" applyFont="1" applyFill="1" applyBorder="1" applyAlignment="1">
      <alignment horizontal="center" vertical="center"/>
    </xf>
    <xf numFmtId="38" fontId="148" fillId="72" borderId="19" xfId="229" applyFont="1" applyFill="1" applyBorder="1" applyAlignment="1">
      <alignment vertical="center"/>
    </xf>
    <xf numFmtId="38" fontId="147" fillId="0" borderId="19" xfId="229" applyFont="1" applyFill="1" applyBorder="1" applyAlignment="1">
      <alignment horizontal="center" vertical="center"/>
    </xf>
    <xf numFmtId="38" fontId="147" fillId="0" borderId="0" xfId="229" applyFont="1" applyFill="1" applyAlignment="1">
      <alignment horizontal="center" vertical="center"/>
    </xf>
    <xf numFmtId="38" fontId="151" fillId="0" borderId="90" xfId="229" quotePrefix="1" applyFont="1" applyFill="1" applyBorder="1" applyAlignment="1">
      <alignment vertical="center"/>
    </xf>
    <xf numFmtId="38" fontId="147" fillId="0" borderId="0" xfId="229" quotePrefix="1" applyFont="1" applyFill="1" applyBorder="1" applyAlignment="1">
      <alignment vertical="center"/>
    </xf>
    <xf numFmtId="38" fontId="148" fillId="72" borderId="86" xfId="229" applyFont="1" applyFill="1" applyBorder="1" applyAlignment="1">
      <alignment horizontal="left" vertical="center" indent="1"/>
    </xf>
    <xf numFmtId="38" fontId="140" fillId="0" borderId="87" xfId="229" applyFont="1" applyFill="1" applyBorder="1" applyAlignment="1">
      <alignment horizontal="left" vertical="center"/>
    </xf>
    <xf numFmtId="10" fontId="151" fillId="0" borderId="90" xfId="240" quotePrefix="1" applyNumberFormat="1" applyFont="1" applyFill="1" applyBorder="1" applyAlignment="1">
      <alignment vertical="center"/>
    </xf>
    <xf numFmtId="218" fontId="147" fillId="0" borderId="85" xfId="229" quotePrefix="1" applyNumberFormat="1" applyFont="1" applyFill="1" applyBorder="1" applyAlignment="1">
      <alignment horizontal="center" vertical="center"/>
    </xf>
    <xf numFmtId="38" fontId="147" fillId="0" borderId="86" xfId="229" applyFont="1" applyFill="1" applyBorder="1" applyAlignment="1">
      <alignment horizontal="center" vertical="center"/>
    </xf>
    <xf numFmtId="38" fontId="147" fillId="71" borderId="80" xfId="229" applyFont="1" applyFill="1" applyBorder="1" applyAlignment="1">
      <alignment vertical="center"/>
    </xf>
    <xf numFmtId="38" fontId="2" fillId="0" borderId="87" xfId="229" applyFont="1" applyFill="1" applyBorder="1" applyAlignment="1">
      <alignment vertical="center"/>
    </xf>
    <xf numFmtId="38" fontId="147" fillId="0" borderId="89" xfId="229" applyFont="1" applyFill="1" applyBorder="1" applyAlignment="1">
      <alignment horizontal="center" vertical="center"/>
    </xf>
    <xf numFmtId="9" fontId="147" fillId="0" borderId="89" xfId="229" applyNumberFormat="1" applyFont="1" applyFill="1" applyBorder="1" applyAlignment="1">
      <alignment horizontal="center" vertical="center"/>
    </xf>
    <xf numFmtId="9" fontId="147" fillId="0" borderId="90" xfId="229" applyNumberFormat="1" applyFont="1" applyFill="1" applyBorder="1" applyAlignment="1">
      <alignment horizontal="center" vertical="center"/>
    </xf>
    <xf numFmtId="225" fontId="151" fillId="0" borderId="90" xfId="240" quotePrefix="1" applyNumberFormat="1" applyFont="1" applyFill="1" applyBorder="1" applyAlignment="1">
      <alignment vertical="center"/>
    </xf>
    <xf numFmtId="179" fontId="147" fillId="34" borderId="88" xfId="229" applyNumberFormat="1" applyFont="1" applyFill="1" applyBorder="1" applyAlignment="1">
      <alignment horizontal="center" vertical="center"/>
    </xf>
    <xf numFmtId="224" fontId="147" fillId="34" borderId="90" xfId="229" applyNumberFormat="1" applyFont="1" applyFill="1" applyBorder="1" applyAlignment="1">
      <alignment horizontal="center" vertical="center"/>
    </xf>
    <xf numFmtId="224" fontId="151" fillId="0" borderId="90" xfId="240" quotePrefix="1" applyNumberFormat="1" applyFont="1" applyFill="1" applyBorder="1" applyAlignment="1">
      <alignment vertical="center"/>
    </xf>
    <xf numFmtId="38" fontId="146" fillId="73" borderId="91" xfId="229" applyFont="1" applyFill="1" applyBorder="1" applyAlignment="1">
      <alignment horizontal="center" vertical="center"/>
    </xf>
    <xf numFmtId="38" fontId="146" fillId="73" borderId="87" xfId="229" applyFont="1" applyFill="1" applyBorder="1" applyAlignment="1">
      <alignment horizontal="center" vertical="center"/>
    </xf>
    <xf numFmtId="38" fontId="146" fillId="73" borderId="90" xfId="229" applyFont="1" applyFill="1" applyBorder="1" applyAlignment="1">
      <alignment horizontal="center" vertical="center"/>
    </xf>
    <xf numFmtId="38" fontId="146" fillId="73" borderId="88" xfId="229" applyFont="1" applyFill="1" applyBorder="1" applyAlignment="1">
      <alignment horizontal="center" vertical="center"/>
    </xf>
    <xf numFmtId="38" fontId="146" fillId="73" borderId="80" xfId="229" applyFont="1" applyFill="1" applyBorder="1" applyAlignment="1">
      <alignment vertical="center"/>
    </xf>
    <xf numFmtId="38" fontId="146" fillId="73" borderId="19" xfId="229" applyFont="1" applyFill="1" applyBorder="1" applyAlignment="1">
      <alignment vertical="center"/>
    </xf>
    <xf numFmtId="218" fontId="147" fillId="0" borderId="0" xfId="229" applyNumberFormat="1" applyFont="1" applyFill="1" applyAlignment="1">
      <alignment horizontal="center" vertical="center"/>
    </xf>
    <xf numFmtId="38" fontId="151" fillId="0" borderId="0" xfId="229" applyFont="1" applyFill="1" applyAlignment="1">
      <alignment vertical="center"/>
    </xf>
    <xf numFmtId="38" fontId="156" fillId="0" borderId="0" xfId="1233" applyNumberFormat="1" applyFill="1" applyAlignment="1" applyProtection="1">
      <alignment horizontal="center" vertical="center"/>
    </xf>
    <xf numFmtId="0" fontId="6" fillId="0" borderId="10" xfId="0" applyFont="1" applyBorder="1" applyAlignment="1"/>
    <xf numFmtId="0" fontId="6" fillId="0" borderId="10" xfId="0" applyFont="1" applyBorder="1" applyAlignment="1">
      <alignment shrinkToFit="1"/>
    </xf>
    <xf numFmtId="43" fontId="6" fillId="0" borderId="10" xfId="1219" applyFont="1" applyBorder="1" applyAlignment="1">
      <alignment shrinkToFit="1"/>
    </xf>
    <xf numFmtId="0" fontId="6" fillId="0" borderId="0" xfId="0" applyFont="1">
      <alignment vertical="center"/>
    </xf>
    <xf numFmtId="0" fontId="6" fillId="0" borderId="0" xfId="0" applyFont="1" applyBorder="1" applyAlignment="1"/>
    <xf numFmtId="0" fontId="6" fillId="33" borderId="61" xfId="0" applyFont="1" applyFill="1" applyBorder="1" applyAlignment="1"/>
    <xf numFmtId="0" fontId="6" fillId="0" borderId="47" xfId="0" applyFont="1" applyBorder="1" applyAlignment="1"/>
    <xf numFmtId="0" fontId="6" fillId="0" borderId="61" xfId="0" applyFont="1" applyBorder="1" applyAlignment="1"/>
    <xf numFmtId="10" fontId="6" fillId="0" borderId="47" xfId="1203" applyNumberFormat="1" applyFont="1" applyBorder="1" applyAlignment="1"/>
    <xf numFmtId="0" fontId="6" fillId="0" borderId="63" xfId="0" applyFont="1" applyBorder="1" applyAlignment="1"/>
    <xf numFmtId="10" fontId="6" fillId="0" borderId="92" xfId="1203" applyNumberFormat="1" applyFont="1" applyBorder="1" applyAlignment="1"/>
    <xf numFmtId="0" fontId="6" fillId="0" borderId="93" xfId="0" applyFont="1" applyBorder="1" applyAlignment="1"/>
    <xf numFmtId="0" fontId="6" fillId="0" borderId="48" xfId="0" applyFont="1" applyBorder="1" applyAlignment="1"/>
    <xf numFmtId="0" fontId="6" fillId="0" borderId="51" xfId="0" applyFont="1" applyBorder="1" applyAlignment="1"/>
    <xf numFmtId="0" fontId="6" fillId="0" borderId="59" xfId="0" applyFont="1" applyBorder="1" applyAlignment="1"/>
    <xf numFmtId="177" fontId="81" fillId="0" borderId="47" xfId="1219" applyNumberFormat="1" applyFont="1" applyBorder="1" applyAlignment="1"/>
    <xf numFmtId="38" fontId="157" fillId="0" borderId="87" xfId="229" applyFont="1" applyFill="1" applyBorder="1" applyAlignment="1">
      <alignment horizontal="left" vertical="center" indent="2"/>
    </xf>
    <xf numFmtId="38" fontId="157" fillId="0" borderId="87" xfId="229" applyFont="1" applyFill="1" applyBorder="1" applyAlignment="1">
      <alignment horizontal="center" vertical="center"/>
    </xf>
    <xf numFmtId="38" fontId="157" fillId="0" borderId="90" xfId="229" applyFont="1" applyFill="1" applyBorder="1" applyAlignment="1">
      <alignment horizontal="center" vertical="center"/>
    </xf>
    <xf numFmtId="38" fontId="157" fillId="0" borderId="88" xfId="229" applyFont="1" applyFill="1" applyBorder="1" applyAlignment="1">
      <alignment horizontal="center" vertical="center"/>
    </xf>
    <xf numFmtId="38" fontId="157" fillId="0" borderId="80" xfId="229" applyFont="1" applyFill="1" applyBorder="1" applyAlignment="1">
      <alignment vertical="center"/>
    </xf>
    <xf numFmtId="38" fontId="157" fillId="0" borderId="19" xfId="229" applyFont="1" applyFill="1" applyBorder="1" applyAlignment="1">
      <alignment vertical="center"/>
    </xf>
    <xf numFmtId="38" fontId="157" fillId="0" borderId="87" xfId="229" applyFont="1" applyFill="1" applyBorder="1" applyAlignment="1">
      <alignment horizontal="left" vertical="center" indent="5"/>
    </xf>
    <xf numFmtId="38" fontId="157" fillId="34" borderId="87" xfId="229" applyFont="1" applyFill="1" applyBorder="1" applyAlignment="1">
      <alignment horizontal="center" vertical="center"/>
    </xf>
    <xf numFmtId="38" fontId="157" fillId="34" borderId="80" xfId="229" applyFont="1" applyFill="1" applyBorder="1" applyAlignment="1">
      <alignment vertical="center"/>
    </xf>
    <xf numFmtId="226" fontId="148" fillId="0" borderId="0" xfId="229" applyNumberFormat="1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6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158" fillId="0" borderId="10" xfId="0" applyFont="1" applyBorder="1" applyAlignment="1">
      <alignment horizontal="center" vertical="center" shrinkToFit="1"/>
    </xf>
    <xf numFmtId="0" fontId="158" fillId="0" borderId="47" xfId="0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40" fillId="0" borderId="10" xfId="0" applyFont="1" applyBorder="1" applyAlignment="1"/>
    <xf numFmtId="0" fontId="158" fillId="0" borderId="94" xfId="0" applyFont="1" applyBorder="1" applyAlignment="1">
      <alignment horizontal="center" vertical="center" shrinkToFit="1"/>
    </xf>
    <xf numFmtId="0" fontId="158" fillId="0" borderId="48" xfId="0" applyFont="1" applyBorder="1" applyAlignment="1">
      <alignment horizontal="center" vertical="center" shrinkToFit="1"/>
    </xf>
    <xf numFmtId="0" fontId="158" fillId="0" borderId="49" xfId="0" applyFont="1" applyBorder="1" applyAlignment="1">
      <alignment horizontal="center" vertical="center" shrinkToFit="1"/>
    </xf>
    <xf numFmtId="0" fontId="0" fillId="0" borderId="10" xfId="0" applyBorder="1" applyAlignment="1">
      <alignment vertical="center" wrapText="1"/>
    </xf>
    <xf numFmtId="0" fontId="158" fillId="0" borderId="42" xfId="0" applyFont="1" applyBorder="1" applyAlignment="1">
      <alignment horizontal="center" vertical="center" shrinkToFit="1"/>
    </xf>
    <xf numFmtId="0" fontId="158" fillId="0" borderId="47" xfId="0" applyFont="1" applyFill="1" applyBorder="1" applyAlignment="1">
      <alignment horizontal="center" vertical="center" shrinkToFit="1"/>
    </xf>
    <xf numFmtId="0" fontId="0" fillId="0" borderId="50" xfId="0" applyBorder="1" applyAlignment="1">
      <alignment horizontal="right" vertical="center"/>
    </xf>
    <xf numFmtId="0" fontId="5" fillId="0" borderId="51" xfId="0" applyFont="1" applyFill="1" applyBorder="1" applyAlignment="1">
      <alignment vertical="center"/>
    </xf>
    <xf numFmtId="0" fontId="5" fillId="0" borderId="52" xfId="0" applyFont="1" applyFill="1" applyBorder="1" applyAlignment="1">
      <alignment vertical="center"/>
    </xf>
    <xf numFmtId="0" fontId="5" fillId="0" borderId="53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10" fillId="70" borderId="10" xfId="736" applyFont="1" applyFill="1" applyBorder="1" applyAlignment="1">
      <alignment horizontal="center"/>
    </xf>
    <xf numFmtId="0" fontId="10" fillId="70" borderId="10" xfId="736" applyFont="1" applyFill="1" applyBorder="1" applyAlignment="1">
      <alignment horizontal="center" vertical="center"/>
    </xf>
    <xf numFmtId="0" fontId="24" fillId="70" borderId="0" xfId="736" applyFont="1" applyFill="1" applyAlignment="1">
      <alignment horizontal="center" vertical="center"/>
    </xf>
    <xf numFmtId="0" fontId="24" fillId="70" borderId="10" xfId="736" applyFont="1" applyFill="1" applyBorder="1" applyAlignment="1">
      <alignment horizontal="center" vertical="center"/>
    </xf>
    <xf numFmtId="0" fontId="5" fillId="70" borderId="10" xfId="736" applyFont="1" applyFill="1" applyBorder="1" applyAlignment="1">
      <alignment horizontal="left" vertical="center" shrinkToFit="1"/>
    </xf>
    <xf numFmtId="0" fontId="10" fillId="70" borderId="10" xfId="736" applyFill="1" applyBorder="1" applyAlignment="1">
      <alignment horizontal="left" vertical="center"/>
    </xf>
    <xf numFmtId="0" fontId="24" fillId="70" borderId="10" xfId="736" applyFont="1" applyFill="1" applyBorder="1" applyAlignment="1">
      <alignment vertical="center"/>
    </xf>
    <xf numFmtId="0" fontId="5" fillId="70" borderId="10" xfId="736" applyFont="1" applyFill="1" applyBorder="1" applyAlignment="1">
      <alignment horizontal="center" vertical="center" shrinkToFit="1"/>
    </xf>
    <xf numFmtId="0" fontId="24" fillId="70" borderId="0" xfId="736" applyFont="1" applyFill="1" applyAlignment="1">
      <alignment vertical="center"/>
    </xf>
    <xf numFmtId="0" fontId="40" fillId="70" borderId="10" xfId="736" applyFont="1" applyFill="1" applyBorder="1" applyAlignment="1">
      <alignment horizontal="left" vertical="center"/>
    </xf>
    <xf numFmtId="0" fontId="24" fillId="70" borderId="10" xfId="736" applyFont="1" applyFill="1" applyBorder="1" applyAlignment="1"/>
    <xf numFmtId="0" fontId="160" fillId="70" borderId="10" xfId="736" applyFont="1" applyFill="1" applyBorder="1" applyAlignment="1">
      <alignment horizontal="center" vertical="center" shrinkToFit="1"/>
    </xf>
    <xf numFmtId="0" fontId="24" fillId="70" borderId="10" xfId="736" applyFont="1" applyFill="1" applyBorder="1" applyAlignment="1">
      <alignment horizontal="left" vertical="center" wrapText="1"/>
    </xf>
    <xf numFmtId="0" fontId="160" fillId="70" borderId="10" xfId="736" applyFont="1" applyFill="1" applyBorder="1" applyAlignment="1">
      <alignment horizontal="left" vertical="center" shrinkToFit="1"/>
    </xf>
    <xf numFmtId="0" fontId="5" fillId="70" borderId="10" xfId="736" applyFont="1" applyFill="1" applyBorder="1" applyAlignment="1">
      <alignment horizontal="left" vertical="center" wrapText="1" shrinkToFit="1"/>
    </xf>
    <xf numFmtId="0" fontId="160" fillId="70" borderId="10" xfId="736" applyFont="1" applyFill="1" applyBorder="1" applyAlignment="1">
      <alignment horizontal="left" vertical="center" wrapText="1" shrinkToFit="1"/>
    </xf>
    <xf numFmtId="0" fontId="5" fillId="70" borderId="10" xfId="736" applyFont="1" applyFill="1" applyBorder="1" applyAlignment="1">
      <alignment horizontal="center" vertical="center" wrapText="1" shrinkToFit="1"/>
    </xf>
    <xf numFmtId="0" fontId="24" fillId="70" borderId="10" xfId="736" applyFont="1" applyFill="1" applyBorder="1" applyAlignment="1">
      <alignment vertical="center" wrapText="1"/>
    </xf>
    <xf numFmtId="0" fontId="24" fillId="70" borderId="10" xfId="736" applyFont="1" applyFill="1" applyBorder="1" applyAlignment="1">
      <alignment horizontal="left" vertical="center"/>
    </xf>
    <xf numFmtId="0" fontId="160" fillId="70" borderId="0" xfId="736" applyFont="1" applyFill="1" applyAlignment="1">
      <alignment vertical="center"/>
    </xf>
    <xf numFmtId="0" fontId="5" fillId="0" borderId="10" xfId="736" applyFont="1" applyBorder="1" applyAlignment="1">
      <alignment horizontal="left" vertical="center" shrinkToFit="1"/>
    </xf>
    <xf numFmtId="0" fontId="161" fillId="70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>
      <alignment horizontal="center" vertical="center"/>
    </xf>
    <xf numFmtId="0" fontId="24" fillId="74" borderId="10" xfId="736" applyFont="1" applyFill="1" applyBorder="1" applyAlignment="1">
      <alignment vertical="center" wrapText="1"/>
    </xf>
    <xf numFmtId="0" fontId="5" fillId="74" borderId="10" xfId="736" applyFont="1" applyFill="1" applyBorder="1" applyAlignment="1">
      <alignment horizontal="left" vertical="center" shrinkToFit="1"/>
    </xf>
    <xf numFmtId="0" fontId="160" fillId="74" borderId="0" xfId="736" applyFont="1" applyFill="1" applyAlignment="1">
      <alignment vertical="center"/>
    </xf>
    <xf numFmtId="0" fontId="160" fillId="74" borderId="10" xfId="736" applyFont="1" applyFill="1" applyBorder="1" applyAlignment="1">
      <alignment horizontal="center" vertical="center" shrinkToFit="1"/>
    </xf>
    <xf numFmtId="0" fontId="5" fillId="74" borderId="10" xfId="736" applyFont="1" applyFill="1" applyBorder="1" applyAlignment="1">
      <alignment horizontal="center" vertical="center" shrinkToFit="1"/>
    </xf>
    <xf numFmtId="0" fontId="24" fillId="74" borderId="10" xfId="736" applyFont="1" applyFill="1" applyBorder="1" applyAlignment="1"/>
    <xf numFmtId="0" fontId="24" fillId="74" borderId="0" xfId="736" applyFont="1" applyFill="1" applyAlignment="1">
      <alignment vertical="center"/>
    </xf>
    <xf numFmtId="0" fontId="160" fillId="70" borderId="10" xfId="736" applyFont="1" applyFill="1" applyBorder="1" applyAlignment="1">
      <alignment horizontal="center" vertical="center"/>
    </xf>
    <xf numFmtId="0" fontId="160" fillId="70" borderId="10" xfId="736" applyFont="1" applyFill="1" applyBorder="1" applyAlignment="1">
      <alignment vertical="center" wrapText="1"/>
    </xf>
    <xf numFmtId="0" fontId="160" fillId="70" borderId="10" xfId="736" applyFont="1" applyFill="1" applyBorder="1" applyAlignment="1"/>
    <xf numFmtId="0" fontId="5" fillId="70" borderId="10" xfId="736" applyFont="1" applyFill="1" applyBorder="1" applyAlignment="1">
      <alignment vertical="center" shrinkToFit="1"/>
    </xf>
    <xf numFmtId="0" fontId="160" fillId="70" borderId="10" xfId="736" applyFont="1" applyFill="1" applyBorder="1" applyAlignment="1">
      <alignment horizontal="left" vertical="center"/>
    </xf>
    <xf numFmtId="0" fontId="160" fillId="70" borderId="10" xfId="736" applyFont="1" applyFill="1" applyBorder="1" applyAlignment="1">
      <alignment vertical="center"/>
    </xf>
    <xf numFmtId="0" fontId="24" fillId="0" borderId="10" xfId="736" applyFont="1" applyFill="1" applyBorder="1" applyAlignment="1">
      <alignment horizontal="center" vertical="center"/>
    </xf>
    <xf numFmtId="0" fontId="24" fillId="0" borderId="10" xfId="736" applyFont="1" applyFill="1" applyBorder="1" applyAlignment="1">
      <alignment vertical="center" wrapText="1"/>
    </xf>
    <xf numFmtId="0" fontId="5" fillId="0" borderId="10" xfId="736" applyFont="1" applyFill="1" applyBorder="1" applyAlignment="1">
      <alignment horizontal="center" vertical="center" shrinkToFit="1"/>
    </xf>
    <xf numFmtId="0" fontId="24" fillId="0" borderId="10" xfId="736" applyFont="1" applyFill="1" applyBorder="1" applyAlignment="1"/>
    <xf numFmtId="0" fontId="24" fillId="0" borderId="0" xfId="736" applyFont="1" applyFill="1" applyAlignment="1">
      <alignment vertical="center"/>
    </xf>
    <xf numFmtId="0" fontId="129" fillId="33" borderId="10" xfId="188" applyFont="1" applyFill="1" applyBorder="1" applyAlignment="1">
      <alignment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center" vertical="center" wrapText="1"/>
    </xf>
    <xf numFmtId="221" fontId="0" fillId="33" borderId="10" xfId="0" applyNumberFormat="1" applyFill="1" applyBorder="1" applyAlignment="1">
      <alignment horizontal="center" vertical="center" wrapText="1"/>
    </xf>
    <xf numFmtId="0" fontId="0" fillId="33" borderId="10" xfId="0" applyFill="1" applyBorder="1">
      <alignment vertical="center"/>
    </xf>
    <xf numFmtId="0" fontId="0" fillId="33" borderId="0" xfId="0" applyFill="1" applyBorder="1" applyAlignment="1"/>
    <xf numFmtId="221" fontId="0" fillId="33" borderId="0" xfId="0" applyNumberFormat="1" applyFill="1" applyAlignment="1"/>
    <xf numFmtId="0" fontId="129" fillId="0" borderId="10" xfId="1244" applyFont="1" applyFill="1" applyBorder="1" applyAlignment="1">
      <alignment horizontal="center" vertical="center" wrapText="1"/>
    </xf>
    <xf numFmtId="178" fontId="129" fillId="0" borderId="10" xfId="1249" applyNumberFormat="1" applyFont="1" applyFill="1" applyBorder="1" applyAlignment="1">
      <alignment horizontal="center" vertical="center" wrapText="1"/>
    </xf>
    <xf numFmtId="177" fontId="129" fillId="0" borderId="10" xfId="1249" applyNumberFormat="1" applyFont="1" applyFill="1" applyBorder="1" applyAlignment="1">
      <alignment horizontal="center" vertical="center" wrapText="1"/>
    </xf>
    <xf numFmtId="41" fontId="129" fillId="0" borderId="10" xfId="1250" applyFont="1" applyFill="1" applyBorder="1" applyAlignment="1">
      <alignment horizontal="center" vertical="center" wrapText="1"/>
    </xf>
    <xf numFmtId="0" fontId="129" fillId="0" borderId="10" xfId="1244" applyFont="1" applyFill="1" applyBorder="1" applyAlignment="1">
      <alignment horizontal="center" vertical="center" shrinkToFit="1"/>
    </xf>
    <xf numFmtId="0" fontId="130" fillId="0" borderId="10" xfId="195" applyNumberFormat="1" applyFont="1" applyFill="1" applyBorder="1" applyAlignment="1">
      <alignment horizontal="center" vertical="center"/>
    </xf>
    <xf numFmtId="0" fontId="129" fillId="0" borderId="10" xfId="195" applyNumberFormat="1" applyFont="1" applyFill="1" applyBorder="1" applyAlignment="1">
      <alignment horizontal="center" vertical="center" shrinkToFit="1"/>
    </xf>
    <xf numFmtId="0" fontId="159" fillId="0" borderId="10" xfId="188" applyFont="1" applyBorder="1" applyAlignment="1">
      <alignment vertical="center"/>
    </xf>
    <xf numFmtId="0" fontId="128" fillId="0" borderId="10" xfId="1244" applyFont="1" applyFill="1" applyBorder="1" applyAlignment="1">
      <alignment horizontal="left" vertical="center"/>
    </xf>
    <xf numFmtId="0" fontId="129" fillId="0" borderId="10" xfId="1244" applyFont="1" applyFill="1" applyBorder="1" applyAlignment="1">
      <alignment horizontal="left" vertical="center"/>
    </xf>
    <xf numFmtId="177" fontId="129" fillId="0" borderId="10" xfId="220" applyNumberFormat="1" applyFont="1" applyFill="1" applyBorder="1" applyAlignment="1">
      <alignment horizontal="right" vertical="center" wrapText="1"/>
    </xf>
    <xf numFmtId="178" fontId="129" fillId="0" borderId="10" xfId="1243" applyNumberFormat="1" applyFont="1" applyFill="1" applyBorder="1" applyAlignment="1">
      <alignment horizontal="right" vertical="center" wrapText="1"/>
    </xf>
    <xf numFmtId="0" fontId="129" fillId="0" borderId="10" xfId="1244" applyFont="1" applyFill="1" applyBorder="1" applyAlignment="1">
      <alignment horizontal="left" vertical="center" shrinkToFit="1"/>
    </xf>
    <xf numFmtId="0" fontId="129" fillId="0" borderId="10" xfId="188" applyFont="1" applyBorder="1" applyAlignment="1">
      <alignment horizontal="right" vertical="center"/>
    </xf>
    <xf numFmtId="0" fontId="159" fillId="33" borderId="10" xfId="188" applyFont="1" applyFill="1" applyBorder="1" applyAlignment="1">
      <alignment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3" fontId="159" fillId="0" borderId="10" xfId="188" applyNumberFormat="1" applyFont="1" applyBorder="1" applyAlignment="1">
      <alignment vertical="center"/>
    </xf>
    <xf numFmtId="176" fontId="81" fillId="0" borderId="10" xfId="1252" applyNumberFormat="1" applyFont="1" applyFill="1" applyBorder="1"/>
    <xf numFmtId="0" fontId="129" fillId="33" borderId="10" xfId="4" applyFont="1" applyFill="1" applyBorder="1" applyAlignment="1">
      <alignment vertical="center"/>
    </xf>
    <xf numFmtId="0" fontId="129" fillId="33" borderId="94" xfId="4" applyFont="1" applyFill="1" applyBorder="1" applyAlignment="1">
      <alignment vertical="center"/>
    </xf>
    <xf numFmtId="176" fontId="81" fillId="0" borderId="94" xfId="1252" applyNumberFormat="1" applyFont="1" applyFill="1" applyBorder="1"/>
    <xf numFmtId="176" fontId="81" fillId="0" borderId="60" xfId="1252" applyNumberFormat="1" applyFont="1" applyFill="1" applyBorder="1"/>
    <xf numFmtId="176" fontId="81" fillId="0" borderId="47" xfId="1252" applyNumberFormat="1" applyFont="1" applyFill="1" applyBorder="1"/>
    <xf numFmtId="176" fontId="81" fillId="0" borderId="93" xfId="1252" applyNumberFormat="1" applyFont="1" applyFill="1" applyBorder="1"/>
    <xf numFmtId="0" fontId="141" fillId="0" borderId="10" xfId="0" applyFont="1" applyBorder="1" applyAlignment="1">
      <alignment horizontal="center"/>
    </xf>
    <xf numFmtId="0" fontId="0" fillId="0" borderId="10" xfId="0" applyFill="1" applyBorder="1">
      <alignment vertical="center"/>
    </xf>
    <xf numFmtId="0" fontId="6" fillId="33" borderId="10" xfId="0" applyFont="1" applyFill="1" applyBorder="1" applyAlignment="1"/>
    <xf numFmtId="176" fontId="137" fillId="0" borderId="10" xfId="1252" applyNumberFormat="1" applyFont="1" applyFill="1" applyBorder="1"/>
    <xf numFmtId="0" fontId="137" fillId="0" borderId="10" xfId="0" applyFont="1" applyBorder="1" applyAlignment="1"/>
    <xf numFmtId="221" fontId="0" fillId="34" borderId="10" xfId="0" applyNumberFormat="1" applyFill="1" applyBorder="1" applyAlignment="1">
      <alignment horizontal="center" vertical="center" wrapText="1"/>
    </xf>
    <xf numFmtId="176" fontId="0" fillId="33" borderId="10" xfId="1252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41" fontId="128" fillId="0" borderId="10" xfId="1243" applyFont="1" applyFill="1" applyBorder="1" applyAlignment="1">
      <alignment horizontal="center" vertical="center"/>
    </xf>
    <xf numFmtId="0" fontId="141" fillId="0" borderId="43" xfId="0" applyFont="1" applyBorder="1" applyAlignment="1">
      <alignment horizontal="center"/>
    </xf>
    <xf numFmtId="0" fontId="141" fillId="0" borderId="44" xfId="0" applyFont="1" applyBorder="1" applyAlignment="1">
      <alignment horizontal="center"/>
    </xf>
    <xf numFmtId="0" fontId="141" fillId="0" borderId="45" xfId="0" applyFont="1" applyBorder="1" applyAlignment="1">
      <alignment horizontal="center"/>
    </xf>
    <xf numFmtId="38" fontId="143" fillId="0" borderId="0" xfId="229" applyFont="1" applyFill="1" applyAlignment="1">
      <alignment horizontal="center" vertical="center"/>
    </xf>
    <xf numFmtId="38" fontId="147" fillId="0" borderId="87" xfId="229" applyFont="1" applyFill="1" applyBorder="1" applyAlignment="1">
      <alignment horizontal="center" vertical="center"/>
    </xf>
    <xf numFmtId="38" fontId="147" fillId="0" borderId="90" xfId="229" applyFont="1" applyFill="1" applyBorder="1" applyAlignment="1">
      <alignment horizontal="center" vertical="center"/>
    </xf>
  </cellXfs>
  <cellStyles count="1255">
    <cellStyle name=" 1" xfId="270"/>
    <cellStyle name="%" xfId="271"/>
    <cellStyle name="% 2" xfId="272"/>
    <cellStyle name="% 3" xfId="273"/>
    <cellStyle name="??&amp;_x0012_?&amp;_x000b_?_x0008_*_x0007_?_x0007__x0001__x0001_" xfId="274"/>
    <cellStyle name="_（台灣日光燈八里案）臨時水電" xfId="7"/>
    <cellStyle name="__中信銀行990402機電空調工程標單" xfId="275"/>
    <cellStyle name="_00 CL363365 FM200 Quote" xfId="276"/>
    <cellStyle name="_00 CL600B CL604 Quote" xfId="277"/>
    <cellStyle name="_003-工程詳細價目明細表-中央監控系統-招標文件" xfId="278"/>
    <cellStyle name="_003-工程詳細價目明細表-電信系統(西門子)-招標文件" xfId="279"/>
    <cellStyle name="_05-04-26最新川普成本" xfId="8"/>
    <cellStyle name="_060612信義線聯開安和站新建工程" xfId="9"/>
    <cellStyle name="_101-10-10  璨園平鎮廠第三期機電工程估價單" xfId="10"/>
    <cellStyle name="_1-1001222-H93" xfId="280"/>
    <cellStyle name="_2不銹鋼管" xfId="281"/>
    <cellStyle name="_312D FM200 Calculation" xfId="282"/>
    <cellStyle name="_345 KV FiberLaser II Quote" xfId="283"/>
    <cellStyle name="_3M機電預估造價-930617" xfId="11"/>
    <cellStyle name="_4高壓變電站設備" xfId="284"/>
    <cellStyle name="_56VIP投標總表及明細" xfId="285"/>
    <cellStyle name="_62名單及標單" xfId="286"/>
    <cellStyle name="_63燈具投標名單及總表" xfId="287"/>
    <cellStyle name="_8928-4新店機廠-水電空調-預算-商辦區-水電空調預算-090407" xfId="288"/>
    <cellStyle name="_8928-5新店機廠預算-PVC管版-住宅全區-製作預算-090406" xfId="289"/>
    <cellStyle name="_9405-信義計劃區A5案-070508" xfId="290"/>
    <cellStyle name="_9501-尊爵飯店 分析" xfId="291"/>
    <cellStyle name="_9530-福朋飯店污水處理-預算(僅沖廁)-080828" xfId="292"/>
    <cellStyle name="_9530-澎湖福朋酒店-預算-090306" xfId="293"/>
    <cellStyle name="_95-54弱電標單" xfId="294"/>
    <cellStyle name="_960614-國際館第六次調整發包補充更正-960614" xfId="12"/>
    <cellStyle name="_9611-昇捷中正案-預算-正宜比較版071130" xfId="295"/>
    <cellStyle name="_9613-大興段正宜檢討預算080301" xfId="296"/>
    <cellStyle name="_9614-水芭蕾三期預算080826" xfId="297"/>
    <cellStyle name="_980122- 麗禧溫泉追加減預算-正宜分析-100728" xfId="298"/>
    <cellStyle name="_990518-和信醫院工程標單(弱電)" xfId="299"/>
    <cellStyle name="_9905-國櫻北投案-預算-110817" xfId="300"/>
    <cellStyle name="_A遠雄DHL預算-970227_L" xfId="301"/>
    <cellStyle name="_A遠雄DHL預算-970227_L 2" xfId="302"/>
    <cellStyle name="_A遠雄DHL預算-970227_L_遠雄DHL預算-970229_L" xfId="303"/>
    <cellStyle name="_BBS Calculation" xfId="304"/>
    <cellStyle name="_Book1" xfId="13"/>
    <cellStyle name="_BY0809SV-BAU-long form_V1.0" xfId="305"/>
    <cellStyle name="_CAL Quote" xfId="306"/>
    <cellStyle name="_CE630A FM200 Calculation" xfId="307"/>
    <cellStyle name="_CE630B FM200 Calculation" xfId="308"/>
    <cellStyle name="_CE630B Quote" xfId="309"/>
    <cellStyle name="_CE630B Quote-7" xfId="310"/>
    <cellStyle name="_CE630B消防工程標單" xfId="311"/>
    <cellStyle name="_CG390A Quote" xfId="312"/>
    <cellStyle name="_CK370C Quote" xfId="313"/>
    <cellStyle name="_CK370C Quote-2" xfId="314"/>
    <cellStyle name="_CK370D Quote" xfId="315"/>
    <cellStyle name="_CL501 FAS Quote" xfId="316"/>
    <cellStyle name="_CMO6 HFC-227ea Quote" xfId="317"/>
    <cellStyle name="_Copy of FY0910 Security GC pricelist for sales" xfId="318"/>
    <cellStyle name="_Corning-假設工程及間接費用-Phase 4" xfId="14"/>
    <cellStyle name="_CR380A Quote" xfId="319"/>
    <cellStyle name="_E2預算(商場及賣場-一工)-110601" xfId="320"/>
    <cellStyle name="_E2預算(廠辦-一工)-110601" xfId="321"/>
    <cellStyle name="_ET_STYLE_NoName_00_" xfId="15"/>
    <cellStyle name="_EXL-FAB6-報價單0725-FIN" xfId="16"/>
    <cellStyle name="_EXL-FAB6-報價單0725-FIN 2" xfId="322"/>
    <cellStyle name="_EXL-FAB6-報價單0725-FIN 3" xfId="323"/>
    <cellStyle name="_EXL-FAB6-報價單0725-FIN_FAB6衛浴-SOP比價表" xfId="17"/>
    <cellStyle name="_EXL-FAB6-報價單0725-FIN_FAB6衛浴-SOP比價表 2" xfId="324"/>
    <cellStyle name="_EXL-FAB6-報價單0725-FIN_FAB6衛浴-SOP比價表 3" xfId="325"/>
    <cellStyle name="_EXL-FAB6-報價單0725-FIN_奇6土建報價0819業主" xfId="18"/>
    <cellStyle name="_EXL-FAB6-報價單0725-FIN_奇6土建報價0819業主 2" xfId="326"/>
    <cellStyle name="_EXL-FAB6-報價單0725-FIN_奇6土建報價0819業主 3" xfId="327"/>
    <cellStyle name="_EXL-FAB6-報價單0725-FIN_奇6土建報價0819業主_FAB6衛浴-SOP比價表" xfId="19"/>
    <cellStyle name="_EXL-FAB6-報價單0725-FIN_奇6土建報價0819業主_FAB6衛浴-SOP比價表 2" xfId="328"/>
    <cellStyle name="_EXL-FAB6-報價單0725-FIN_奇6土建報價0819業主_FAB6衛浴-SOP比價表 3" xfId="329"/>
    <cellStyle name="_EXL-FAB6-報價單0725-FIN_奇6土建報價0819業主_奇六941129核算版標單數量-950125" xfId="20"/>
    <cellStyle name="_EXL-FAB6-報價單0725-FIN_奇6土建報價0819業主_奇六941129核算版標單數量-950125 2" xfId="330"/>
    <cellStyle name="_EXL-FAB6-報價單0725-FIN_奇6土建報價0819業主_奇六941129核算版標單數量-950125 3" xfId="331"/>
    <cellStyle name="_EXL-FAB6-報價單0725-FIN_奇6土建報價0819業主_奇六941129核算版標單數量-950125_FAB6衛浴-SOP比價表" xfId="21"/>
    <cellStyle name="_EXL-FAB6-報價單0725-FIN_奇6土建報價0819業主_奇六941129核算版標單數量-950125_FAB6衛浴-SOP比價表 2" xfId="332"/>
    <cellStyle name="_EXL-FAB6-報價單0725-FIN_奇6土建報價0819業主_奇六941129核算版標單數量-950125_FAB6衛浴-SOP比價表 3" xfId="333"/>
    <cellStyle name="_EXL-合約標單940323a" xfId="22"/>
    <cellStyle name="_FAB3B0504" xfId="23"/>
    <cellStyle name="_FAB3B0504 2" xfId="334"/>
    <cellStyle name="_FAB3B0504 3" xfId="335"/>
    <cellStyle name="_FAB3B0504_FAB6衛浴-SOP比價表" xfId="24"/>
    <cellStyle name="_FAB3B0504_FAB6衛浴-SOP比價表 2" xfId="336"/>
    <cellStyle name="_FAB3B0504_FAB6衛浴-SOP比價表 3" xfId="337"/>
    <cellStyle name="_FAB3B0504_奇6土建報價0819業主" xfId="25"/>
    <cellStyle name="_FAB3B0504_奇6土建報價0819業主 2" xfId="338"/>
    <cellStyle name="_FAB3B0504_奇6土建報價0819業主 3" xfId="339"/>
    <cellStyle name="_FAB3B0504_奇6土建報價0819業主_FAB6衛浴-SOP比價表" xfId="26"/>
    <cellStyle name="_FAB3B0504_奇6土建報價0819業主_FAB6衛浴-SOP比價表 2" xfId="340"/>
    <cellStyle name="_FAB3B0504_奇6土建報價0819業主_FAB6衛浴-SOP比價表 3" xfId="341"/>
    <cellStyle name="_FAB3B0504_奇6土建報價0819業主_奇六941129核算版標單數量-950125" xfId="27"/>
    <cellStyle name="_FAB3B0504_奇6土建報價0819業主_奇六941129核算版標單數量-950125 2" xfId="342"/>
    <cellStyle name="_FAB3B0504_奇6土建報價0819業主_奇六941129核算版標單數量-950125 3" xfId="343"/>
    <cellStyle name="_FAB3B0504_奇6土建報價0819業主_奇六941129核算版標單數量-950125_FAB6衛浴-SOP比價表" xfId="28"/>
    <cellStyle name="_FAB3B0504_奇6土建報價0819業主_奇六941129核算版標單數量-950125_FAB6衛浴-SOP比價表 2" xfId="344"/>
    <cellStyle name="_FAB3B0504_奇6土建報價0819業主_奇六941129核算版標單數量-950125_FAB6衛浴-SOP比價表 3" xfId="345"/>
    <cellStyle name="_FY1011 Securiy GC pricelist_for sales" xfId="346"/>
    <cellStyle name="_FY11 Securiy GC pricelist_Edison10020" xfId="347"/>
    <cellStyle name="_GC-BAU" xfId="348"/>
    <cellStyle name="_GQTA04002  台南歷史博物館二期EPA" xfId="349"/>
    <cellStyle name="_H109-預算0320-標單修正版" xfId="350"/>
    <cellStyle name="_H52水電標單" xfId="351"/>
    <cellStyle name="_H52水電標單 2" xfId="352"/>
    <cellStyle name="_H52水電標單 3" xfId="353"/>
    <cellStyle name="_H52水電標單_1030514-成本分析-遠雄龍岡Ⅱ-水電標單" xfId="354"/>
    <cellStyle name="_H52水電標單_1030514-成本分析-遠雄龍岡Ⅱ-水電標單 2" xfId="355"/>
    <cellStyle name="_H52水電標單_1030514-成本分析-遠雄龍岡Ⅱ-水電標單 3" xfId="356"/>
    <cellStyle name="_H52水電標單_1030514-成本分析-遠雄龍岡Ⅱ-水電標單_1" xfId="357"/>
    <cellStyle name="_H52水電標單_1030514-成本分析-遠雄龍岡Ⅱ-水電標單_1 2" xfId="358"/>
    <cellStyle name="_H52水電標單_1030514-成本分析-遠雄龍岡Ⅱ-水電標單_1 3" xfId="359"/>
    <cellStyle name="_H52預算(961210)" xfId="360"/>
    <cellStyle name="_H62水電工程標單-990318(FINAL)" xfId="361"/>
    <cellStyle name="_H63泥作工程標單-含邀標名單" xfId="362"/>
    <cellStyle name="_H63機電成本分析" xfId="363"/>
    <cellStyle name="_H72水電預算-990517(正宜分析)" xfId="364"/>
    <cellStyle name="_H86-發包1000706(報價)" xfId="365"/>
    <cellStyle name="_H96-101-01-18(成本分析)" xfId="366"/>
    <cellStyle name="_HP LP" xfId="367"/>
    <cellStyle name="_H系列機電工程成本分析" xfId="368"/>
    <cellStyle name="_IBT_SES_純鍋爐_V6" xfId="369"/>
    <cellStyle name="_IBT_SES_福聚SiteIQ20100609_8M" xfId="370"/>
    <cellStyle name="_jCC입찰견적01" xfId="29"/>
    <cellStyle name="_labor hour for ET-兒醫" xfId="371"/>
    <cellStyle name="_O3 空調 自動控制 能源管理  報價-2010-1009" xfId="372"/>
    <cellStyle name="_O3 空調 自動控制 能源管理  報價-2010-1014" xfId="373"/>
    <cellStyle name="_O3-弱電空白標單-101124_Edison" xfId="374"/>
    <cellStyle name="_O3-弱電空白標單-101125_A" xfId="375"/>
    <cellStyle name="_O3邀標名單" xfId="376"/>
    <cellStyle name="_OSBL FAS &amp; PA Quote" xfId="377"/>
    <cellStyle name="_OSBL FAS &amp; PA Quote-1228" xfId="378"/>
    <cellStyle name="_Project brief" xfId="30"/>
    <cellStyle name="_QTT-CHTnet-2006-0314" xfId="379"/>
    <cellStyle name="_QTT-CHTnet-2006-0314-2" xfId="380"/>
    <cellStyle name="_Sheet1" xfId="31"/>
    <cellStyle name="_T95040-中興北街-NEW" xfId="381"/>
    <cellStyle name="_八里廠商比價--LING" xfId="32"/>
    <cellStyle name="_八河局-預算101-05-04" xfId="33"/>
    <cellStyle name="_大新預算990303" xfId="34"/>
    <cellStyle name="_川普新建工程(有關機電)成本940315" xfId="35"/>
    <cellStyle name="_川普新建工程標單-裝修工程940418" xfId="36"/>
    <cellStyle name="_工程詳細價目明細表-監視系統-招標文件-990210" xfId="382"/>
    <cellStyle name="_不銹鋼壓接-比價" xfId="383"/>
    <cellStyle name="_中油永安long form_20091016" xfId="384"/>
    <cellStyle name="_中信銀行990402機電空調工程標單" xfId="385"/>
    <cellStyle name="_中華電信工程價目明細表-中央監控系統-招標文件990203(西門子)" xfId="386"/>
    <cellStyle name="_內埔景觀工程預算971127" xfId="37"/>
    <cellStyle name="_太子-B8-SIEMENS-990501" xfId="387"/>
    <cellStyle name="_文德廠辦水電標單預算" xfId="388"/>
    <cellStyle name="_水電工程標單-博愛之星960726" xfId="38"/>
    <cellStyle name="_水電工程標單-博愛之星960822" xfId="39"/>
    <cellStyle name="_台中澄清醫院-電力標單110215-BA" xfId="389"/>
    <cellStyle name="_台灣日光燈八里案標單(昌鈺)" xfId="40"/>
    <cellStyle name="_弘展內湖(i.Come)(941228估算標單)" xfId="41"/>
    <cellStyle name="_全誠--青海段646號-雄菱報價970827" xfId="390"/>
    <cellStyle name="_名人道機電預算" xfId="391"/>
    <cellStyle name="_投標廠商名冊" xfId="42"/>
    <cellStyle name="_坡道預算-1212" xfId="43"/>
    <cellStyle name="_居富--前鎮區標單(修改第1次96.6.1)" xfId="44"/>
    <cellStyle name="_居富--前鎮區標單(最新4.12)" xfId="392"/>
    <cellStyle name="_東海預算-10.30最後" xfId="45"/>
    <cellStyle name="_板信商銀『板新特區辦公大樓』估價單" xfId="393"/>
    <cellStyle name="_冠德建設新莊副都B案監控工程原設計標單與功能提昇標單分析比較表" xfId="1205"/>
    <cellStyle name="_後續工程" xfId="46"/>
    <cellStyle name="_後續工程-970108" xfId="47"/>
    <cellStyle name="_星博電子給排水" xfId="48"/>
    <cellStyle name="_泵浦分佈表 070209" xfId="394"/>
    <cellStyle name="_飛斯妥 FPS Quote" xfId="395"/>
    <cellStyle name="_飛斯妥 FPS Quote-1" xfId="396"/>
    <cellStyle name="_案件分析表" xfId="397"/>
    <cellStyle name="_消防" xfId="398"/>
    <cellStyle name="_特殊照明970508" xfId="399"/>
    <cellStyle name="_真愛成本修正0406(單價)" xfId="49"/>
    <cellStyle name="_假設" xfId="50"/>
    <cellStyle name="_假設工程及間接費用" xfId="51"/>
    <cellStyle name="_將捷水電成本0401" xfId="52"/>
    <cellStyle name="_將捷臨時水電成本0331" xfId="53"/>
    <cellStyle name="_捷九工程預算書-971201(修正)" xfId="54"/>
    <cellStyle name="_捷四自動化系統報價單(siemens)-20100715" xfId="400"/>
    <cellStyle name="_捷運安和站-鋼梯數量(計算式)" xfId="55"/>
    <cellStyle name="_捷運新莊線行天宮站預算書-961024莊科長-1" xfId="56"/>
    <cellStyle name="_淡水-逆打鋼柱 鋼梯 鋼柱(計算式)090205" xfId="57"/>
    <cellStyle name="_淡水線關渡站聯合開發案預算970916(修正)1008" xfId="58"/>
    <cellStyle name="_報價單" xfId="401"/>
    <cellStyle name="_發電機標單" xfId="402"/>
    <cellStyle name="_發電機標單 2" xfId="403"/>
    <cellStyle name="_發電機標單 3" xfId="404"/>
    <cellStyle name="_發電機標單_1030514-成本分析-遠雄龍岡Ⅱ-水電標單" xfId="405"/>
    <cellStyle name="_發電機標單_1030514-成本分析-遠雄龍岡Ⅱ-水電標單 2" xfId="406"/>
    <cellStyle name="_發電機標單_1030514-成本分析-遠雄龍岡Ⅱ-水電標單 3" xfId="407"/>
    <cellStyle name="_發電機標單_1030514-成本分析-遠雄龍岡Ⅱ-水電標單_1" xfId="408"/>
    <cellStyle name="_發電機標單_1030514-成本分析-遠雄龍岡Ⅱ-水電標單_1 2" xfId="409"/>
    <cellStyle name="_發電機標單_1030514-成本分析-遠雄龍岡Ⅱ-水電標單_1 3" xfId="410"/>
    <cellStyle name="_華固千代田機電標單-961119" xfId="411"/>
    <cellStyle name="_華固千代田機電標單-961119 2" xfId="412"/>
    <cellStyle name="_華固千代田機電標單-961119 3" xfId="413"/>
    <cellStyle name="_華固千代田機電標單-961119_1030514-成本分析-遠雄龍岡Ⅱ-水電標單" xfId="414"/>
    <cellStyle name="_華固千代田機電標單-961119_1030514-成本分析-遠雄龍岡Ⅱ-水電標單 2" xfId="415"/>
    <cellStyle name="_華固千代田機電標單-961119_1030514-成本分析-遠雄龍岡Ⅱ-水電標單 3" xfId="416"/>
    <cellStyle name="_華固中研院案" xfId="417"/>
    <cellStyle name="_華固中研院案 2" xfId="418"/>
    <cellStyle name="_盟圖 FAS Quote" xfId="419"/>
    <cellStyle name="_裝修工程報價" xfId="59"/>
    <cellStyle name="_裝修廠商比較表" xfId="60"/>
    <cellStyle name="_嘉泥建設新建工程(有關機電)成本1001" xfId="61"/>
    <cellStyle name="_監控N" xfId="420"/>
    <cellStyle name="_碧連天(預算)" xfId="421"/>
    <cellStyle name="_碧連天(預算-1)" xfId="422"/>
    <cellStyle name="_福聚太陽能SiteIQ_20090916" xfId="423"/>
    <cellStyle name="_管線標準ITEM及單價-090407" xfId="424"/>
    <cellStyle name="_製作預算用風管,水管工資表060509" xfId="425"/>
    <cellStyle name="_遠雄DHL(坤泰961228)" xfId="426"/>
    <cellStyle name="_遠雄DHL(坤泰961228) 2" xfId="427"/>
    <cellStyle name="_遠雄DHL(坤泰961228)_遠雄DHL預算-970103" xfId="428"/>
    <cellStyle name="_遠雄DHL(坤泰961228)_遠雄DHL預算-970103_A遠雄DHL預算-970227_L" xfId="429"/>
    <cellStyle name="_遠雄DHL(坤泰961228)_遠雄DHL預算-970103_A遠雄DHL預算-970227_L 2" xfId="430"/>
    <cellStyle name="_遠雄DHL(坤泰961228)_遠雄DHL預算-970103_A遠雄DHL預算-970227_L_遠雄DHL預算-970229_L" xfId="431"/>
    <cellStyle name="_遠雄DHL(坤泰961228)_遠雄DHL預算-970229_L" xfId="432"/>
    <cellStyle name="_遠雄H61水電標單（FINAL）" xfId="433"/>
    <cellStyle name="_遠雄日光H52總預算(FINAL)" xfId="434"/>
    <cellStyle name="_標單" xfId="62"/>
    <cellStyle name="_潭美案預算961008" xfId="435"/>
    <cellStyle name="_複本 高雄銀行-橋頭分行報價標單940919" xfId="63"/>
    <cellStyle name="_機電報價標單(台灣日光燈八里案）" xfId="64"/>
    <cellStyle name="_親家建設long form_20090910" xfId="436"/>
    <cellStyle name="_鋼骨--信義線安和路站聯開案" xfId="65"/>
    <cellStyle name="_龍山寺站聯開案(機電預算)97.03.31" xfId="66"/>
    <cellStyle name="_龍山寺站聯開案(機電預算)97.03.31 2" xfId="437"/>
    <cellStyle name="_龍山寺站聯開案(機電預算)97.03.31 3" xfId="438"/>
    <cellStyle name="_鴻海頂埔2期" xfId="67"/>
    <cellStyle name="_鴻海頂埔2期 2" xfId="439"/>
    <cellStyle name="_鴻海頂埔2期 3" xfId="440"/>
    <cellStyle name="_鴻海頂埔2期_FAB3B0504" xfId="68"/>
    <cellStyle name="_鴻海頂埔2期_FAB3B0504 2" xfId="441"/>
    <cellStyle name="_鴻海頂埔2期_FAB3B0504 3" xfId="442"/>
    <cellStyle name="_鴻海頂埔2期_FAB3B0504_FAB6衛浴-SOP比價表" xfId="69"/>
    <cellStyle name="_鴻海頂埔2期_FAB3B0504_FAB6衛浴-SOP比價表 2" xfId="443"/>
    <cellStyle name="_鴻海頂埔2期_FAB3B0504_FAB6衛浴-SOP比價表 3" xfId="444"/>
    <cellStyle name="_鴻海頂埔2期_FAB3B0504_奇6土建報價0819業主" xfId="70"/>
    <cellStyle name="_鴻海頂埔2期_FAB3B0504_奇6土建報價0819業主 2" xfId="445"/>
    <cellStyle name="_鴻海頂埔2期_FAB3B0504_奇6土建報價0819業主 3" xfId="446"/>
    <cellStyle name="_鴻海頂埔2期_FAB3B0504_奇6土建報價0819業主_FAB6衛浴-SOP比價表" xfId="71"/>
    <cellStyle name="_鴻海頂埔2期_FAB3B0504_奇6土建報價0819業主_FAB6衛浴-SOP比價表 2" xfId="447"/>
    <cellStyle name="_鴻海頂埔2期_FAB3B0504_奇6土建報價0819業主_FAB6衛浴-SOP比價表 3" xfId="448"/>
    <cellStyle name="_鴻海頂埔2期_FAB3B0504_奇6土建報價0819業主_奇六941129核算版標單數量-950125" xfId="72"/>
    <cellStyle name="_鴻海頂埔2期_FAB3B0504_奇6土建報價0819業主_奇六941129核算版標單數量-950125 2" xfId="449"/>
    <cellStyle name="_鴻海頂埔2期_FAB3B0504_奇6土建報價0819業主_奇六941129核算版標單數量-950125 3" xfId="450"/>
    <cellStyle name="_鴻海頂埔2期_FAB3B0504_奇6土建報價0819業主_奇六941129核算版標單數量-950125_FAB6衛浴-SOP比價表" xfId="73"/>
    <cellStyle name="_鴻海頂埔2期_FAB3B0504_奇6土建報價0819業主_奇六941129核算版標單數量-950125_FAB6衛浴-SOP比價表 2" xfId="451"/>
    <cellStyle name="_鴻海頂埔2期_FAB3B0504_奇6土建報價0819業主_奇六941129核算版標單數量-950125_FAB6衛浴-SOP比價表 3" xfId="452"/>
    <cellStyle name="_鴻海頂埔2期_FAB6衛浴-SOP比價表" xfId="74"/>
    <cellStyle name="_鴻海頂埔2期_FAB6衛浴-SOP比價表 2" xfId="453"/>
    <cellStyle name="_鴻海頂埔2期_FAB6衛浴-SOP比價表 3" xfId="454"/>
    <cellStyle name="_鴻海頂埔2期_奇6土建報價0819業主" xfId="75"/>
    <cellStyle name="_鴻海頂埔2期_奇6土建報價0819業主 2" xfId="455"/>
    <cellStyle name="_鴻海頂埔2期_奇6土建報價0819業主 3" xfId="456"/>
    <cellStyle name="_鴻海頂埔2期_奇6土建報價0819業主_FAB6衛浴-SOP比價表" xfId="76"/>
    <cellStyle name="_鴻海頂埔2期_奇6土建報價0819業主_FAB6衛浴-SOP比價表 2" xfId="457"/>
    <cellStyle name="_鴻海頂埔2期_奇6土建報價0819業主_FAB6衛浴-SOP比價表 3" xfId="458"/>
    <cellStyle name="_鴻海頂埔2期_奇6土建報價0819業主_奇六941129核算版標單數量-950125" xfId="77"/>
    <cellStyle name="_鴻海頂埔2期_奇6土建報價0819業主_奇六941129核算版標單數量-950125 2" xfId="459"/>
    <cellStyle name="_鴻海頂埔2期_奇6土建報價0819業主_奇六941129核算版標單數量-950125 3" xfId="460"/>
    <cellStyle name="_鴻海頂埔2期_奇6土建報價0819業主_奇六941129核算版標單數量-950125_FAB6衛浴-SOP比價表" xfId="78"/>
    <cellStyle name="_鴻海頂埔2期_奇6土建報價0819業主_奇六941129核算版標單數量-950125_FAB6衛浴-SOP比價表 2" xfId="461"/>
    <cellStyle name="_鴻海頂埔2期_奇6土建報價0819業主_奇六941129核算版標單數量-950125_FAB6衛浴-SOP比價表 3" xfId="462"/>
    <cellStyle name="_鴻隆三峽案標單(估算組)96.06.23" xfId="79"/>
    <cellStyle name="_鴻隆建設三峽鎮大學段(機電報價)(含衛浴)" xfId="80"/>
    <cellStyle name="_變更設計第三次-981103" xfId="81"/>
    <cellStyle name="¶W³sµ²" xfId="82"/>
    <cellStyle name="æØè [0.00]_laroux" xfId="83"/>
    <cellStyle name="æØè_laroux" xfId="84"/>
    <cellStyle name="ÊÝ [0.00]_laroux" xfId="85"/>
    <cellStyle name="ÊÝ_laroux" xfId="86"/>
    <cellStyle name="W_laroux" xfId="87"/>
    <cellStyle name="0,0_x000a__x000a_NA_x000a__x000a_" xfId="88"/>
    <cellStyle name="0,0_x000a__x000a_NA_x000a__x000a_ 2" xfId="463"/>
    <cellStyle name="0,0_x000a__x000a_NA_x000a__x000a_ 3" xfId="464"/>
    <cellStyle name="0,0_x000d__x000a_NA_x000d__x000a_" xfId="89"/>
    <cellStyle name="0,0_x000d__x000a_NA_x000d__x000a_ 2" xfId="90"/>
    <cellStyle name="0,0_x000d__x000a_NA_x000d__x000a_ 2 2" xfId="91"/>
    <cellStyle name="0,0_x000d__x000a_NA_x000d__x000a_ 2 2 2" xfId="465"/>
    <cellStyle name="0,0_x000d__x000a_NA_x000d__x000a_ 2 2 2 2" xfId="466"/>
    <cellStyle name="0,0_x000d__x000a_NA_x000d__x000a_ 2 2 3" xfId="467"/>
    <cellStyle name="0,0_x000d__x000a_NA_x000d__x000a_ 2 2 4" xfId="468"/>
    <cellStyle name="0,0_x000d__x000a_NA_x000d__x000a_ 2 3" xfId="92"/>
    <cellStyle name="0,0_x000d__x000a_NA_x000d__x000a_ 2 3 2" xfId="469"/>
    <cellStyle name="0,0_x000d__x000a_NA_x000d__x000a_ 2 4" xfId="470"/>
    <cellStyle name="0,0_x000d__x000a_NA_x000d__x000a_ 3" xfId="93"/>
    <cellStyle name="0,0_x000d__x000a_NA_x000d__x000a_ 3 2" xfId="471"/>
    <cellStyle name="0,0_x000d__x000a_NA_x000d__x000a_ 3 3" xfId="472"/>
    <cellStyle name="0,0_x000d__x000a_NA_x000d__x000a_ 3 3 2" xfId="473"/>
    <cellStyle name="0,0_x000d__x000a_NA_x000d__x000a_ 3 4" xfId="474"/>
    <cellStyle name="0,0_x000d__x000a_NA_x000d__x000a_ 4" xfId="475"/>
    <cellStyle name="0,0_x000d__x000a_NA_x000d__x000a_ 5" xfId="476"/>
    <cellStyle name="0,0_x000d__x000a_NA_x000d__x000a__05_報價單-1" xfId="477"/>
    <cellStyle name="20% - Accent1" xfId="478"/>
    <cellStyle name="20% - Accent2" xfId="479"/>
    <cellStyle name="20% - Accent3" xfId="480"/>
    <cellStyle name="20% - Accent4" xfId="481"/>
    <cellStyle name="20% - Accent5" xfId="482"/>
    <cellStyle name="20% - Accent6" xfId="483"/>
    <cellStyle name="20% - 輔色1 2" xfId="484"/>
    <cellStyle name="20% - 輔色1 2 2" xfId="485"/>
    <cellStyle name="20% - 輔色1 2 2 2" xfId="486"/>
    <cellStyle name="20% - 輔色1 2 3" xfId="487"/>
    <cellStyle name="20% - 輔色1 3" xfId="488"/>
    <cellStyle name="20% - 輔色1 3 2" xfId="489"/>
    <cellStyle name="20% - 輔色1 3 3" xfId="490"/>
    <cellStyle name="20% - 輔色1 4" xfId="491"/>
    <cellStyle name="20% - 輔色2 2" xfId="492"/>
    <cellStyle name="20% - 輔色2 2 2" xfId="493"/>
    <cellStyle name="20% - 輔色2 2 2 2" xfId="494"/>
    <cellStyle name="20% - 輔色2 2 3" xfId="495"/>
    <cellStyle name="20% - 輔色2 3" xfId="496"/>
    <cellStyle name="20% - 輔色2 3 2" xfId="497"/>
    <cellStyle name="20% - 輔色2 3 3" xfId="498"/>
    <cellStyle name="20% - 輔色2 4" xfId="499"/>
    <cellStyle name="20% - 輔色3 2" xfId="500"/>
    <cellStyle name="20% - 輔色3 2 2" xfId="501"/>
    <cellStyle name="20% - 輔色3 2 2 2" xfId="502"/>
    <cellStyle name="20% - 輔色3 2 3" xfId="503"/>
    <cellStyle name="20% - 輔色3 3" xfId="504"/>
    <cellStyle name="20% - 輔色3 3 2" xfId="505"/>
    <cellStyle name="20% - 輔色3 3 3" xfId="506"/>
    <cellStyle name="20% - 輔色3 4" xfId="507"/>
    <cellStyle name="20% - 輔色4 2" xfId="508"/>
    <cellStyle name="20% - 輔色4 2 2" xfId="509"/>
    <cellStyle name="20% - 輔色4 2 2 2" xfId="510"/>
    <cellStyle name="20% - 輔色4 2 3" xfId="511"/>
    <cellStyle name="20% - 輔色4 3" xfId="512"/>
    <cellStyle name="20% - 輔色4 3 2" xfId="513"/>
    <cellStyle name="20% - 輔色4 3 3" xfId="514"/>
    <cellStyle name="20% - 輔色4 4" xfId="515"/>
    <cellStyle name="20% - 輔色5 2" xfId="516"/>
    <cellStyle name="20% - 輔色5 2 2" xfId="517"/>
    <cellStyle name="20% - 輔色5 2 2 2" xfId="518"/>
    <cellStyle name="20% - 輔色5 2 3" xfId="519"/>
    <cellStyle name="20% - 輔色5 3" xfId="520"/>
    <cellStyle name="20% - 輔色5 3 2" xfId="521"/>
    <cellStyle name="20% - 輔色6 2" xfId="522"/>
    <cellStyle name="20% - 輔色6 2 2" xfId="523"/>
    <cellStyle name="20% - 輔色6 2 2 2" xfId="524"/>
    <cellStyle name="20% - 輔色6 2 3" xfId="525"/>
    <cellStyle name="20% - 輔色6 3" xfId="526"/>
    <cellStyle name="20% - 輔色6 3 2" xfId="527"/>
    <cellStyle name="20% - 輔色6 3 3" xfId="528"/>
    <cellStyle name="20% - 輔色6 4" xfId="529"/>
    <cellStyle name="³f¹ô [0]_laroux" xfId="94"/>
    <cellStyle name="³f¹ô_laroux" xfId="95"/>
    <cellStyle name="40% - Accent1" xfId="530"/>
    <cellStyle name="40% - Accent2" xfId="531"/>
    <cellStyle name="40% - Accent3" xfId="532"/>
    <cellStyle name="40% - Accent4" xfId="533"/>
    <cellStyle name="40% - Accent5" xfId="534"/>
    <cellStyle name="40% - Accent6" xfId="535"/>
    <cellStyle name="40% - 輔色1 2" xfId="536"/>
    <cellStyle name="40% - 輔色1 2 2" xfId="537"/>
    <cellStyle name="40% - 輔色1 2 2 2" xfId="538"/>
    <cellStyle name="40% - 輔色1 2 3" xfId="539"/>
    <cellStyle name="40% - 輔色1 3" xfId="540"/>
    <cellStyle name="40% - 輔色1 3 2" xfId="541"/>
    <cellStyle name="40% - 輔色1 3 3" xfId="542"/>
    <cellStyle name="40% - 輔色1 4" xfId="543"/>
    <cellStyle name="40% - 輔色2 2" xfId="544"/>
    <cellStyle name="40% - 輔色2 2 2" xfId="545"/>
    <cellStyle name="40% - 輔色2 2 2 2" xfId="546"/>
    <cellStyle name="40% - 輔色2 2 3" xfId="547"/>
    <cellStyle name="40% - 輔色2 3" xfId="548"/>
    <cellStyle name="40% - 輔色2 3 2" xfId="549"/>
    <cellStyle name="40% - 輔色3 2" xfId="550"/>
    <cellStyle name="40% - 輔色3 2 2" xfId="551"/>
    <cellStyle name="40% - 輔色3 2 2 2" xfId="552"/>
    <cellStyle name="40% - 輔色3 2 3" xfId="553"/>
    <cellStyle name="40% - 輔色3 3" xfId="554"/>
    <cellStyle name="40% - 輔色3 3 2" xfId="555"/>
    <cellStyle name="40% - 輔色3 3 3" xfId="556"/>
    <cellStyle name="40% - 輔色3 4" xfId="557"/>
    <cellStyle name="40% - 輔色4 2" xfId="558"/>
    <cellStyle name="40% - 輔色4 2 2" xfId="559"/>
    <cellStyle name="40% - 輔色4 2 2 2" xfId="560"/>
    <cellStyle name="40% - 輔色4 2 3" xfId="561"/>
    <cellStyle name="40% - 輔色4 3" xfId="562"/>
    <cellStyle name="40% - 輔色4 3 2" xfId="563"/>
    <cellStyle name="40% - 輔色4 3 3" xfId="564"/>
    <cellStyle name="40% - 輔色4 4" xfId="565"/>
    <cellStyle name="40% - 輔色5 2" xfId="566"/>
    <cellStyle name="40% - 輔色5 2 2" xfId="567"/>
    <cellStyle name="40% - 輔色5 2 2 2" xfId="568"/>
    <cellStyle name="40% - 輔色5 2 3" xfId="569"/>
    <cellStyle name="40% - 輔色5 3" xfId="570"/>
    <cellStyle name="40% - 輔色5 3 2" xfId="571"/>
    <cellStyle name="40% - 輔色5 3 3" xfId="572"/>
    <cellStyle name="40% - 輔色5 4" xfId="573"/>
    <cellStyle name="40% - 輔色6 2" xfId="574"/>
    <cellStyle name="40% - 輔色6 2 2" xfId="575"/>
    <cellStyle name="40% - 輔色6 2 2 2" xfId="576"/>
    <cellStyle name="40% - 輔色6 2 3" xfId="577"/>
    <cellStyle name="40% - 輔色6 3" xfId="578"/>
    <cellStyle name="40% - 輔色6 3 2" xfId="579"/>
    <cellStyle name="40% - 輔色6 3 3" xfId="580"/>
    <cellStyle name="40% - 輔色6 4" xfId="581"/>
    <cellStyle name="60% - Accent1" xfId="582"/>
    <cellStyle name="60% - Accent2" xfId="583"/>
    <cellStyle name="60% - Accent3" xfId="584"/>
    <cellStyle name="60% - Accent4" xfId="585"/>
    <cellStyle name="60% - Accent5" xfId="586"/>
    <cellStyle name="60% - Accent6" xfId="587"/>
    <cellStyle name="60% - 輔色1 2" xfId="588"/>
    <cellStyle name="60% - 輔色1 2 2" xfId="589"/>
    <cellStyle name="60% - 輔色1 2 2 2" xfId="590"/>
    <cellStyle name="60% - 輔色1 2 3" xfId="591"/>
    <cellStyle name="60% - 輔色1 3" xfId="592"/>
    <cellStyle name="60% - 輔色1 3 2" xfId="593"/>
    <cellStyle name="60% - 輔色1 3 3" xfId="594"/>
    <cellStyle name="60% - 輔色1 4" xfId="595"/>
    <cellStyle name="60% - 輔色2 2" xfId="596"/>
    <cellStyle name="60% - 輔色2 3" xfId="597"/>
    <cellStyle name="60% - 輔色2 3 2" xfId="598"/>
    <cellStyle name="60% - 輔色2 3 3" xfId="599"/>
    <cellStyle name="60% - 輔色2 4" xfId="600"/>
    <cellStyle name="60% - 輔色3 2" xfId="601"/>
    <cellStyle name="60% - 輔色3 2 2" xfId="602"/>
    <cellStyle name="60% - 輔色3 2 2 2" xfId="603"/>
    <cellStyle name="60% - 輔色3 2 3" xfId="604"/>
    <cellStyle name="60% - 輔色3 3" xfId="605"/>
    <cellStyle name="60% - 輔色3 3 2" xfId="606"/>
    <cellStyle name="60% - 輔色3 3 3" xfId="607"/>
    <cellStyle name="60% - 輔色3 4" xfId="608"/>
    <cellStyle name="60% - 輔色4 2" xfId="609"/>
    <cellStyle name="60% - 輔色4 2 2" xfId="610"/>
    <cellStyle name="60% - 輔色4 2 2 2" xfId="611"/>
    <cellStyle name="60% - 輔色4 2 3" xfId="612"/>
    <cellStyle name="60% - 輔色4 3" xfId="613"/>
    <cellStyle name="60% - 輔色4 3 2" xfId="614"/>
    <cellStyle name="60% - 輔色4 3 3" xfId="615"/>
    <cellStyle name="60% - 輔色4 4" xfId="616"/>
    <cellStyle name="60% - 輔色5 2" xfId="617"/>
    <cellStyle name="60% - 輔色5 3" xfId="618"/>
    <cellStyle name="60% - 輔色5 3 2" xfId="619"/>
    <cellStyle name="60% - 輔色5 3 3" xfId="620"/>
    <cellStyle name="60% - 輔色5 4" xfId="621"/>
    <cellStyle name="60% - 輔色6 2" xfId="622"/>
    <cellStyle name="60% - 輔色6 2 2" xfId="623"/>
    <cellStyle name="60% - 輔色6 2 2 2" xfId="624"/>
    <cellStyle name="60% - 輔色6 2 3" xfId="625"/>
    <cellStyle name="60% - 輔色6 3" xfId="626"/>
    <cellStyle name="60% - 輔色6 3 2" xfId="627"/>
    <cellStyle name="60% - 輔色6 3 3" xfId="628"/>
    <cellStyle name="60% - 輔色6 4" xfId="629"/>
    <cellStyle name="Accent1" xfId="630"/>
    <cellStyle name="Accent2" xfId="631"/>
    <cellStyle name="Accent3" xfId="632"/>
    <cellStyle name="Accent4" xfId="633"/>
    <cellStyle name="Accent5" xfId="634"/>
    <cellStyle name="Accent6" xfId="635"/>
    <cellStyle name="Bad" xfId="636"/>
    <cellStyle name="Bold/Border" xfId="96"/>
    <cellStyle name="BROAD SCOPE" xfId="97"/>
    <cellStyle name="BROAD_SCOPE" xfId="98"/>
    <cellStyle name="Bullet" xfId="99"/>
    <cellStyle name="Calc Currency (0)" xfId="100"/>
    <cellStyle name="Calc Currency (2)" xfId="101"/>
    <cellStyle name="Calc Percent (0)" xfId="102"/>
    <cellStyle name="Calc Percent (1)" xfId="103"/>
    <cellStyle name="Calc Percent (1) 2" xfId="637"/>
    <cellStyle name="Calc Percent (1) 2 2" xfId="638"/>
    <cellStyle name="Calc Percent (1) 3" xfId="639"/>
    <cellStyle name="Calc Percent (2)" xfId="104"/>
    <cellStyle name="Calc Percent (2) 2" xfId="640"/>
    <cellStyle name="Calc Percent (2) 2 2" xfId="641"/>
    <cellStyle name="Calc Percent (2) 3" xfId="642"/>
    <cellStyle name="Calc Units (0)" xfId="105"/>
    <cellStyle name="Calc Units (1)" xfId="106"/>
    <cellStyle name="Calc Units (1) 2" xfId="643"/>
    <cellStyle name="Calc Units (1) 2 2" xfId="644"/>
    <cellStyle name="Calc Units (1) 3" xfId="645"/>
    <cellStyle name="Calc Units (2)" xfId="107"/>
    <cellStyle name="Calculation" xfId="646"/>
    <cellStyle name="Check" xfId="647"/>
    <cellStyle name="Check Cell" xfId="648"/>
    <cellStyle name="Comma  - Style1" xfId="108"/>
    <cellStyle name="Comma  - Style1 2" xfId="649"/>
    <cellStyle name="Comma  - Style1 2 2" xfId="650"/>
    <cellStyle name="Comma  - Style1 3" xfId="651"/>
    <cellStyle name="Comma  - Style2" xfId="109"/>
    <cellStyle name="Comma  - Style2 2" xfId="652"/>
    <cellStyle name="Comma  - Style2 2 2" xfId="653"/>
    <cellStyle name="Comma  - Style2 3" xfId="654"/>
    <cellStyle name="Comma  - Style3" xfId="110"/>
    <cellStyle name="Comma  - Style3 2" xfId="655"/>
    <cellStyle name="Comma  - Style3 2 2" xfId="656"/>
    <cellStyle name="Comma  - Style3 3" xfId="657"/>
    <cellStyle name="Comma  - Style4" xfId="111"/>
    <cellStyle name="Comma  - Style4 2" xfId="658"/>
    <cellStyle name="Comma  - Style4 2 2" xfId="659"/>
    <cellStyle name="Comma  - Style4 3" xfId="660"/>
    <cellStyle name="Comma  - Style5" xfId="112"/>
    <cellStyle name="Comma  - Style5 2" xfId="661"/>
    <cellStyle name="Comma  - Style5 2 2" xfId="662"/>
    <cellStyle name="Comma  - Style5 3" xfId="663"/>
    <cellStyle name="Comma  - Style6" xfId="113"/>
    <cellStyle name="Comma  - Style6 2" xfId="664"/>
    <cellStyle name="Comma  - Style6 2 2" xfId="665"/>
    <cellStyle name="Comma  - Style6 3" xfId="666"/>
    <cellStyle name="Comma  - Style7" xfId="114"/>
    <cellStyle name="Comma  - Style7 2" xfId="667"/>
    <cellStyle name="Comma  - Style7 2 2" xfId="668"/>
    <cellStyle name="Comma  - Style7 3" xfId="669"/>
    <cellStyle name="Comma  - Style8" xfId="115"/>
    <cellStyle name="Comma  - Style8 2" xfId="670"/>
    <cellStyle name="Comma  - Style8 2 2" xfId="671"/>
    <cellStyle name="Comma  - Style8 3" xfId="672"/>
    <cellStyle name="Comma [0]_#6 Temps &amp; Contractors" xfId="116"/>
    <cellStyle name="Comma [00]" xfId="117"/>
    <cellStyle name="Comma(0)" xfId="118"/>
    <cellStyle name="Comma(1)" xfId="119"/>
    <cellStyle name="Comma_#6 Temps &amp; Contractors" xfId="120"/>
    <cellStyle name="Comma0" xfId="121"/>
    <cellStyle name="CompanyName" xfId="122"/>
    <cellStyle name="Currency [0]_#6 Temps &amp; Contractors" xfId="123"/>
    <cellStyle name="Currency [00]" xfId="124"/>
    <cellStyle name="Currency_#6 Temps &amp; Contractors" xfId="125"/>
    <cellStyle name="Currency0" xfId="126"/>
    <cellStyle name="Dash" xfId="127"/>
    <cellStyle name="Date" xfId="128"/>
    <cellStyle name="Date Short" xfId="129"/>
    <cellStyle name="DELTA" xfId="130"/>
    <cellStyle name="Dollar" xfId="131"/>
    <cellStyle name="eng" xfId="673"/>
    <cellStyle name="Enter Currency (0)" xfId="132"/>
    <cellStyle name="Enter Currency (2)" xfId="133"/>
    <cellStyle name="Enter Units (0)" xfId="134"/>
    <cellStyle name="Enter Units (1)" xfId="135"/>
    <cellStyle name="Enter Units (1) 2" xfId="674"/>
    <cellStyle name="Enter Units (1) 2 2" xfId="675"/>
    <cellStyle name="Enter Units (1) 3" xfId="676"/>
    <cellStyle name="Enter Units (2)" xfId="136"/>
    <cellStyle name="Euro" xfId="677"/>
    <cellStyle name="Excel Built-in Normal" xfId="137"/>
    <cellStyle name="Explanatory Text" xfId="678"/>
    <cellStyle name="Fixed" xfId="138"/>
    <cellStyle name="Fixed 2" xfId="679"/>
    <cellStyle name="Fixed 3" xfId="680"/>
    <cellStyle name="Followed Hyperlink_0331longsht" xfId="139"/>
    <cellStyle name="g17" xfId="140"/>
    <cellStyle name="Good" xfId="681"/>
    <cellStyle name="Grey" xfId="141"/>
    <cellStyle name="Header1" xfId="142"/>
    <cellStyle name="Header2" xfId="143"/>
    <cellStyle name="Heading 1" xfId="144"/>
    <cellStyle name="Heading 2" xfId="145"/>
    <cellStyle name="Heading 3" xfId="682"/>
    <cellStyle name="Heading 4" xfId="683"/>
    <cellStyle name="Hsieh" xfId="146"/>
    <cellStyle name="Hyperlink" xfId="147"/>
    <cellStyle name="Input" xfId="148"/>
    <cellStyle name="Input [yellow]" xfId="149"/>
    <cellStyle name="Input_台北文化體育園區大型室內體育館開發計畫案預算1010713" xfId="684"/>
    <cellStyle name="InputBlueFont" xfId="150"/>
    <cellStyle name="Integer" xfId="151"/>
    <cellStyle name="Link Currency (0)" xfId="152"/>
    <cellStyle name="Link Currency (2)" xfId="153"/>
    <cellStyle name="Link Units (0)" xfId="154"/>
    <cellStyle name="Link Units (1)" xfId="155"/>
    <cellStyle name="Link Units (1) 2" xfId="685"/>
    <cellStyle name="Link Units (1) 2 2" xfId="686"/>
    <cellStyle name="Link Units (1) 3" xfId="687"/>
    <cellStyle name="Link Units (2)" xfId="156"/>
    <cellStyle name="Linked Cell" xfId="688"/>
    <cellStyle name="Locked" xfId="689"/>
    <cellStyle name="lu" xfId="690"/>
    <cellStyle name="lu 2" xfId="691"/>
    <cellStyle name="lu 3" xfId="692"/>
    <cellStyle name="MEDIUM SCOPE" xfId="157"/>
    <cellStyle name="name" xfId="693"/>
    <cellStyle name="NARROW SCOPE" xfId="158"/>
    <cellStyle name="Neutral" xfId="694"/>
    <cellStyle name="Normal" xfId="159"/>
    <cellStyle name="Normal - Style1" xfId="160"/>
    <cellStyle name="Normal_# 41-Market &amp;Trends" xfId="161"/>
    <cellStyle name="Note" xfId="695"/>
    <cellStyle name="Note 2" xfId="696"/>
    <cellStyle name="Note 3" xfId="697"/>
    <cellStyle name="oft Excel]_x000d__x000a_Comment=The open=/f lines load custom functions into the Paste Function list._x000d__x000a_Maximized=3_x000d__x000a_AutoFormat=" xfId="698"/>
    <cellStyle name="Output" xfId="699"/>
    <cellStyle name="paint" xfId="700"/>
    <cellStyle name="Percent [0]" xfId="162"/>
    <cellStyle name="Percent [0] 2" xfId="701"/>
    <cellStyle name="Percent [0] 2 2" xfId="702"/>
    <cellStyle name="Percent [0] 3" xfId="703"/>
    <cellStyle name="Percent [00]" xfId="163"/>
    <cellStyle name="Percent [2]" xfId="164"/>
    <cellStyle name="Percent_#6 Temps &amp; Contractors" xfId="165"/>
    <cellStyle name="PrePop Currency (0)" xfId="166"/>
    <cellStyle name="PrePop Currency (2)" xfId="167"/>
    <cellStyle name="PrePop Units (0)" xfId="168"/>
    <cellStyle name="PrePop Units (1)" xfId="169"/>
    <cellStyle name="PrePop Units (1) 2" xfId="704"/>
    <cellStyle name="PrePop Units (1) 2 2" xfId="705"/>
    <cellStyle name="PrePop Units (1) 3" xfId="706"/>
    <cellStyle name="PrePop Units (2)" xfId="170"/>
    <cellStyle name="Rate_1" xfId="171"/>
    <cellStyle name="Schedule" xfId="172"/>
    <cellStyle name="SCR" xfId="707"/>
    <cellStyle name="SPOl" xfId="708"/>
    <cellStyle name="Standard_Anpassen der Amortisation" xfId="173"/>
    <cellStyle name="t1" xfId="174"/>
    <cellStyle name="test" xfId="175"/>
    <cellStyle name="Text Indent A" xfId="176"/>
    <cellStyle name="Text Indent B" xfId="177"/>
    <cellStyle name="Text Indent B 2" xfId="709"/>
    <cellStyle name="Text Indent B 2 2" xfId="710"/>
    <cellStyle name="Text Indent B 3" xfId="711"/>
    <cellStyle name="Text Indent C" xfId="178"/>
    <cellStyle name="Text Indent C 2" xfId="712"/>
    <cellStyle name="Text Indent C 2 2" xfId="713"/>
    <cellStyle name="Text Indent C 3" xfId="714"/>
    <cellStyle name="title" xfId="715"/>
    <cellStyle name="Total" xfId="179"/>
    <cellStyle name="Währung [0]_Compiling Utility Macros" xfId="180"/>
    <cellStyle name="Währung_Compiling Utility Macros" xfId="181"/>
    <cellStyle name="Warning Text" xfId="716"/>
    <cellStyle name=" [0.00]_laroux" xfId="182"/>
    <cellStyle name="_laroux" xfId="183"/>
    <cellStyle name="?_laroux" xfId="184"/>
    <cellStyle name="遽_4錯褒瞳" xfId="185"/>
    <cellStyle name="一般" xfId="0" builtinId="0"/>
    <cellStyle name="一般 10" xfId="186"/>
    <cellStyle name="一般 10 2" xfId="717"/>
    <cellStyle name="一般 10 2 2" xfId="718"/>
    <cellStyle name="一般 11" xfId="187"/>
    <cellStyle name="一般 11 2" xfId="719"/>
    <cellStyle name="一般 11 2 2" xfId="720"/>
    <cellStyle name="一般 11 3" xfId="721"/>
    <cellStyle name="一般 11 3 2" xfId="722"/>
    <cellStyle name="一般 11 4" xfId="723"/>
    <cellStyle name="一般 12" xfId="188"/>
    <cellStyle name="一般 13" xfId="189"/>
    <cellStyle name="一般 130" xfId="1253"/>
    <cellStyle name="一般 133" xfId="1254"/>
    <cellStyle name="一般 14" xfId="724"/>
    <cellStyle name="一般 15" xfId="725"/>
    <cellStyle name="一般 16" xfId="726"/>
    <cellStyle name="一般 17" xfId="727"/>
    <cellStyle name="一般 18" xfId="728"/>
    <cellStyle name="一般 19" xfId="729"/>
    <cellStyle name="一般 2" xfId="4"/>
    <cellStyle name="一般 2 10" xfId="1240"/>
    <cellStyle name="一般 2 2" xfId="2"/>
    <cellStyle name="一般 2 2 2" xfId="190"/>
    <cellStyle name="一般 2 2 3" xfId="191"/>
    <cellStyle name="一般 2 2 3 2" xfId="1206"/>
    <cellStyle name="一般 2 2 4" xfId="730"/>
    <cellStyle name="一般 2 2 4 2" xfId="731"/>
    <cellStyle name="一般 2 2 5" xfId="732"/>
    <cellStyle name="一般 2 2 6" xfId="1236"/>
    <cellStyle name="一般 2 2_華夏海灣" xfId="192"/>
    <cellStyle name="一般 2 3" xfId="193"/>
    <cellStyle name="一般 2 3 2" xfId="733"/>
    <cellStyle name="一般 2 3 2 2" xfId="734"/>
    <cellStyle name="一般 2 3 3" xfId="735"/>
    <cellStyle name="一般 2 4" xfId="194"/>
    <cellStyle name="一般 2 4 2" xfId="736"/>
    <cellStyle name="一般 2 5" xfId="269"/>
    <cellStyle name="一般 2 5 10" xfId="1207"/>
    <cellStyle name="一般 2 5 2" xfId="737"/>
    <cellStyle name="一般 2 6" xfId="738"/>
    <cellStyle name="一般 2 7" xfId="1239"/>
    <cellStyle name="一般 2_1030514-成本分析-遠雄龍岡Ⅱ-水電標單" xfId="739"/>
    <cellStyle name="一般 20" xfId="740"/>
    <cellStyle name="一般 21" xfId="741"/>
    <cellStyle name="一般 22" xfId="742"/>
    <cellStyle name="一般 23" xfId="743"/>
    <cellStyle name="一般 24" xfId="744"/>
    <cellStyle name="一般 25" xfId="745"/>
    <cellStyle name="一般 26" xfId="746"/>
    <cellStyle name="一般 27" xfId="747"/>
    <cellStyle name="一般 28" xfId="748"/>
    <cellStyle name="一般 29" xfId="749"/>
    <cellStyle name="一般 29 2" xfId="750"/>
    <cellStyle name="一般 3" xfId="3"/>
    <cellStyle name="一般 3 10" xfId="1220"/>
    <cellStyle name="一般 3 11" xfId="1221"/>
    <cellStyle name="一般 3 12" xfId="1222"/>
    <cellStyle name="一般 3 13" xfId="1223"/>
    <cellStyle name="一般 3 14" xfId="1224"/>
    <cellStyle name="一般 3 15" xfId="1225"/>
    <cellStyle name="一般 3 16" xfId="1226"/>
    <cellStyle name="一般 3 17" xfId="1227"/>
    <cellStyle name="一般 3 18" xfId="1228"/>
    <cellStyle name="一般 3 19" xfId="1238"/>
    <cellStyle name="一般 3 19 2" xfId="1247"/>
    <cellStyle name="一般 3 2" xfId="5"/>
    <cellStyle name="一般 3 2 2" xfId="195"/>
    <cellStyle name="一般 3 2 3" xfId="751"/>
    <cellStyle name="一般 3 2 4" xfId="1237"/>
    <cellStyle name="一般 3 3" xfId="752"/>
    <cellStyle name="一般 3 3 2" xfId="1208"/>
    <cellStyle name="一般 3 4" xfId="753"/>
    <cellStyle name="一般 3 5" xfId="754"/>
    <cellStyle name="一般 3 5 2" xfId="755"/>
    <cellStyle name="一般 3 6" xfId="1229"/>
    <cellStyle name="一般 3 7" xfId="1230"/>
    <cellStyle name="一般 3 8" xfId="1231"/>
    <cellStyle name="一般 3 9" xfId="1232"/>
    <cellStyle name="一般 3_台北文化體育園區大型室內體育館開發計畫案預算1010713" xfId="756"/>
    <cellStyle name="一般 30" xfId="757"/>
    <cellStyle name="一般 30 2" xfId="758"/>
    <cellStyle name="一般 31" xfId="759"/>
    <cellStyle name="一般 31 2" xfId="760"/>
    <cellStyle name="一般 32" xfId="761"/>
    <cellStyle name="一般 33" xfId="762"/>
    <cellStyle name="一般 34" xfId="763"/>
    <cellStyle name="一般 35" xfId="1204"/>
    <cellStyle name="一般 36" xfId="1235"/>
    <cellStyle name="一般 36 2" xfId="1248"/>
    <cellStyle name="一般 4" xfId="1"/>
    <cellStyle name="一般 4 2" xfId="196"/>
    <cellStyle name="一般 4 2 2" xfId="764"/>
    <cellStyle name="一般 4 2 2 2" xfId="765"/>
    <cellStyle name="一般 4 2 2 2 2" xfId="766"/>
    <cellStyle name="一般 4 2 2 3" xfId="767"/>
    <cellStyle name="一般 4 2 3" xfId="768"/>
    <cellStyle name="一般 4 3" xfId="197"/>
    <cellStyle name="一般 4 4" xfId="769"/>
    <cellStyle name="一般 4 5" xfId="770"/>
    <cellStyle name="一般 4 6" xfId="771"/>
    <cellStyle name="一般 4 7" xfId="772"/>
    <cellStyle name="一般 4 8" xfId="1234"/>
    <cellStyle name="一般 4_1030514-成本分析-遠雄龍岡Ⅱ-水電標單" xfId="773"/>
    <cellStyle name="一般 405" xfId="1252"/>
    <cellStyle name="一般 5" xfId="198"/>
    <cellStyle name="一般 5 2" xfId="199"/>
    <cellStyle name="一般 5 2 10" xfId="1209"/>
    <cellStyle name="一般 5 2 2" xfId="774"/>
    <cellStyle name="一般 5 2 3" xfId="775"/>
    <cellStyle name="一般 5 3" xfId="776"/>
    <cellStyle name="一般 5 3 2" xfId="777"/>
    <cellStyle name="一般 5 4" xfId="1210"/>
    <cellStyle name="一般 5_1030514-成本分析-遠雄龍岡Ⅱ-水電標單" xfId="778"/>
    <cellStyle name="一般 6" xfId="200"/>
    <cellStyle name="一般 6 2" xfId="201"/>
    <cellStyle name="一般 6 3" xfId="779"/>
    <cellStyle name="一般 6 4" xfId="780"/>
    <cellStyle name="一般 6 5" xfId="781"/>
    <cellStyle name="一般 6 5 2" xfId="782"/>
    <cellStyle name="一般 7" xfId="202"/>
    <cellStyle name="一般 7 2" xfId="203"/>
    <cellStyle name="一般 7 2 2" xfId="1211"/>
    <cellStyle name="一般 7 2 3" xfId="1246"/>
    <cellStyle name="一般 7 3" xfId="783"/>
    <cellStyle name="一般 7 3 2" xfId="784"/>
    <cellStyle name="一般 8" xfId="204"/>
    <cellStyle name="一般 8 2" xfId="785"/>
    <cellStyle name="一般 8 2 2" xfId="786"/>
    <cellStyle name="一般 9" xfId="205"/>
    <cellStyle name="一般 9 2" xfId="787"/>
    <cellStyle name="一般 9 2 2" xfId="788"/>
    <cellStyle name="一般_B8080012" xfId="1244"/>
    <cellStyle name="一般1" xfId="789"/>
    <cellStyle name="千分位" xfId="1219" builtinId="3"/>
    <cellStyle name="千分位 10" xfId="1212"/>
    <cellStyle name="千分位 12" xfId="1249"/>
    <cellStyle name="千分位 2" xfId="6"/>
    <cellStyle name="千分位 2 10" xfId="790"/>
    <cellStyle name="千分位 2 10 2" xfId="791"/>
    <cellStyle name="千分位 2 10 3" xfId="792"/>
    <cellStyle name="千分位 2 2" xfId="206"/>
    <cellStyle name="千分位 2 2 2" xfId="207"/>
    <cellStyle name="千分位 2 2 2 2" xfId="793"/>
    <cellStyle name="千分位 2 2 2 2 2" xfId="794"/>
    <cellStyle name="千分位 2 2 2 2 3" xfId="795"/>
    <cellStyle name="千分位 2 2 2 3" xfId="796"/>
    <cellStyle name="千分位 2 2 3" xfId="208"/>
    <cellStyle name="千分位 2 3" xfId="209"/>
    <cellStyle name="千分位 2 3 2" xfId="210"/>
    <cellStyle name="千分位 2 3 3" xfId="797"/>
    <cellStyle name="千分位 2 4" xfId="211"/>
    <cellStyle name="千分位 2 4 2" xfId="212"/>
    <cellStyle name="千分位 2 5" xfId="798"/>
    <cellStyle name="千分位 2_WP" xfId="213"/>
    <cellStyle name="千分位 3" xfId="214"/>
    <cellStyle name="千分位 3 2" xfId="215"/>
    <cellStyle name="千分位 3 2 2" xfId="216"/>
    <cellStyle name="千分位 4" xfId="217"/>
    <cellStyle name="千分位 4 2" xfId="218"/>
    <cellStyle name="千分位 4 2 2" xfId="1251"/>
    <cellStyle name="千分位 4 3" xfId="219"/>
    <cellStyle name="千分位 4 3 2" xfId="799"/>
    <cellStyle name="千分位 4 3 2 2" xfId="800"/>
    <cellStyle name="千分位 4 3 3" xfId="801"/>
    <cellStyle name="千分位 4 4" xfId="802"/>
    <cellStyle name="千分位 4 5" xfId="1241"/>
    <cellStyle name="千分位 4 7" xfId="220"/>
    <cellStyle name="千分位 5" xfId="221"/>
    <cellStyle name="千分位 5 2" xfId="803"/>
    <cellStyle name="千分位 5 2 2" xfId="804"/>
    <cellStyle name="千分位 6" xfId="222"/>
    <cellStyle name="千分位 6 2" xfId="223"/>
    <cellStyle name="千分位 6 2 2" xfId="805"/>
    <cellStyle name="千分位 7" xfId="224"/>
    <cellStyle name="千分位 7 2" xfId="806"/>
    <cellStyle name="千分位 8" xfId="225"/>
    <cellStyle name="千分位 8 2" xfId="807"/>
    <cellStyle name="千分位 9" xfId="226"/>
    <cellStyle name="千分位[0] 10" xfId="1250"/>
    <cellStyle name="千分位[0] 2" xfId="227"/>
    <cellStyle name="千分位[0] 2 2" xfId="228"/>
    <cellStyle name="千分位[0] 2 2 2" xfId="229"/>
    <cellStyle name="千分位[0] 2 2 2 2" xfId="808"/>
    <cellStyle name="千分位[0] 2 2 2 3" xfId="809"/>
    <cellStyle name="千分位[0] 2 2 2 4" xfId="810"/>
    <cellStyle name="千分位[0] 2 2 3" xfId="811"/>
    <cellStyle name="千分位[0] 2 2 3 2" xfId="812"/>
    <cellStyle name="千分位[0] 2 2 4" xfId="813"/>
    <cellStyle name="千分位[0] 2 2 4 2" xfId="814"/>
    <cellStyle name="千分位[0] 2 3" xfId="815"/>
    <cellStyle name="千分位[0] 2 3 2" xfId="816"/>
    <cellStyle name="千分位[0] 2 4" xfId="817"/>
    <cellStyle name="千分位[0] 3" xfId="230"/>
    <cellStyle name="千分位[0] 3 2" xfId="818"/>
    <cellStyle name="千分位[0] 3 3" xfId="819"/>
    <cellStyle name="千分位[0] 3 3 2" xfId="820"/>
    <cellStyle name="千分位[0] 3 4" xfId="821"/>
    <cellStyle name="千分位[0] 3 4 2" xfId="822"/>
    <cellStyle name="千分位[0] 3 5" xfId="823"/>
    <cellStyle name="千分位[0] 4" xfId="231"/>
    <cellStyle name="千分位[0] 4 2" xfId="824"/>
    <cellStyle name="千分位[0] 4 2 2" xfId="825"/>
    <cellStyle name="千分位[0] 4 3" xfId="826"/>
    <cellStyle name="千分位[0] 5" xfId="232"/>
    <cellStyle name="千分位[0] 5 2" xfId="827"/>
    <cellStyle name="千分位[0] 5 3" xfId="828"/>
    <cellStyle name="千分位[0] 5 3 2" xfId="829"/>
    <cellStyle name="千分位[0] 5 4" xfId="830"/>
    <cellStyle name="千分位[0] 6" xfId="233"/>
    <cellStyle name="千分位[0] 6 2" xfId="831"/>
    <cellStyle name="千分位[0] 6 3" xfId="832"/>
    <cellStyle name="千分位[0] 7" xfId="234"/>
    <cellStyle name="千分位[0] 7 2" xfId="1213"/>
    <cellStyle name="千分位[0] 8" xfId="235"/>
    <cellStyle name="千分位[0] 9" xfId="1243"/>
    <cellStyle name="中等 2" xfId="833"/>
    <cellStyle name="中等 3" xfId="834"/>
    <cellStyle name="中等 3 2" xfId="835"/>
    <cellStyle name="中等 3 3" xfId="836"/>
    <cellStyle name="中等 4" xfId="837"/>
    <cellStyle name="未定義" xfId="236"/>
    <cellStyle name="合計 2" xfId="838"/>
    <cellStyle name="合計 2 2" xfId="839"/>
    <cellStyle name="合計 2 2 2" xfId="840"/>
    <cellStyle name="合計 2 3" xfId="841"/>
    <cellStyle name="合計 3" xfId="842"/>
    <cellStyle name="合計 3 2" xfId="843"/>
    <cellStyle name="合計 3 3" xfId="844"/>
    <cellStyle name="合計 4" xfId="845"/>
    <cellStyle name="名稱‧規範" xfId="846"/>
    <cellStyle name="好 2" xfId="847"/>
    <cellStyle name="好 2 2" xfId="848"/>
    <cellStyle name="好 3" xfId="849"/>
    <cellStyle name="好 3 2" xfId="850"/>
    <cellStyle name="好 3 3" xfId="851"/>
    <cellStyle name="好 4" xfId="852"/>
    <cellStyle name="好__中信銀行980424水電預算" xfId="853"/>
    <cellStyle name="好__中信銀行980711水電預算" xfId="854"/>
    <cellStyle name="好__中信銀行981008電預算" xfId="855"/>
    <cellStyle name="好_090416-siemens 福聚太陽能" xfId="856"/>
    <cellStyle name="好_100.04.01-OK給阿美副都心-A案" xfId="857"/>
    <cellStyle name="好_100.04.11-OK給阿美副都心-A案" xfId="858"/>
    <cellStyle name="好_100.04.13-OK給阿美副都心-A案" xfId="859"/>
    <cellStyle name="好_100.04.14-TO正宜中原K案B3F-23F估價單總表-正宜110425" xfId="860"/>
    <cellStyle name="好_100.04.14-TO正宜中原K案估價單總表" xfId="861"/>
    <cellStyle name="好_1000905-中原C案預算(作業版)" xfId="862"/>
    <cellStyle name="好_1000905-中原C案預算(作業版)(業主9.7給)" xfId="863"/>
    <cellStyle name="好_1020613.-H110-調合約" xfId="864"/>
    <cellStyle name="好_1020828-H120-成本分析" xfId="865"/>
    <cellStyle name="好_1030514-成本分析-遠雄龍岡Ⅱ-水電標單" xfId="866"/>
    <cellStyle name="好_20120517-宏山林建設西湖段辦公大樓新建工程(空調工程247)" xfId="1214"/>
    <cellStyle name="好_62名單及標單" xfId="867"/>
    <cellStyle name="好_9433施工圖預算" xfId="868"/>
    <cellStyle name="好_9608-中信預算-9800721-(含指定分包)" xfId="869"/>
    <cellStyle name="好_9608-中信預算-9800721-(含指定分包)_9608-中信預算-990319-提送宗邁" xfId="870"/>
    <cellStyle name="好_9608-中信預算-9800721-(含指定分包)_空調-原始" xfId="871"/>
    <cellStyle name="好_9608-中信預算-9801XX" xfId="872"/>
    <cellStyle name="好_9608-中信預算-9801XX_9608-中信預算-990319-提送宗邁" xfId="873"/>
    <cellStyle name="好_9608-中信預算-9801XX_空調-原始" xfId="874"/>
    <cellStyle name="好_9608-中信預算-9802XX-最新" xfId="875"/>
    <cellStyle name="好_9608-中信預算-9802XX-最新_9608-中信預算-990319-提送宗邁" xfId="876"/>
    <cellStyle name="好_9608-中信預算-9802XX-最新_空調-原始" xfId="877"/>
    <cellStyle name="好_9608-中信預算-980320-最新" xfId="878"/>
    <cellStyle name="好_9608-中信預算-980320-最新_9608-中信預算-990319-提送宗邁" xfId="879"/>
    <cellStyle name="好_9608-中信預算-980320-最新_空調-原始" xfId="880"/>
    <cellStyle name="好_9608-中信預算-980323" xfId="881"/>
    <cellStyle name="好_9608-中信預算-980323_9608-中信預算-990319-提送宗邁" xfId="882"/>
    <cellStyle name="好_9608-中信預算-980323_空調-原始" xfId="883"/>
    <cellStyle name="好_9608-中信預算-980420" xfId="884"/>
    <cellStyle name="好_9608-中信預算-980420_9608-中信預算-990319-提送宗邁" xfId="885"/>
    <cellStyle name="好_9608-中信預算-980420_空調-原始" xfId="886"/>
    <cellStyle name="好_9608-中信預算-980423-發包" xfId="887"/>
    <cellStyle name="好_9608-中信預算-980423-發包_9608-中信預算-990319-提送宗邁" xfId="888"/>
    <cellStyle name="好_9608-中信預算-980423-發包_空調-原始" xfId="889"/>
    <cellStyle name="好_9608-中信預算-9804xx" xfId="890"/>
    <cellStyle name="好_9608-中信預算-9804xx_9608-中信預算-990319-提送宗邁" xfId="891"/>
    <cellStyle name="好_9608-中信預算-9804xx_空調-原始" xfId="892"/>
    <cellStyle name="好_9608-中信預算-9806xx-(含指定分包)" xfId="893"/>
    <cellStyle name="好_9608-中信預算-9806xx-(含指定分包)_9608-中信預算-990319-提送宗邁" xfId="894"/>
    <cellStyle name="好_9608-中信預算-9806xx-(含指定分包)_空調-原始" xfId="895"/>
    <cellStyle name="好_9608-中信預算-980825" xfId="896"/>
    <cellStyle name="好_9608-中信預算-980825_9608-中信預算-990319-提送宗邁" xfId="897"/>
    <cellStyle name="好_9608-中信預算-980825_空調-原始" xfId="898"/>
    <cellStyle name="好_9608-中信預算-9809xx" xfId="899"/>
    <cellStyle name="好_9608-中信預算-9809xx_9608-中信預算-990319-提送宗邁" xfId="900"/>
    <cellStyle name="好_9608-中信預算-9809xx_空調-原始" xfId="901"/>
    <cellStyle name="好_9608-中信預算-981029-交宗邁" xfId="902"/>
    <cellStyle name="好_9608-中信預算-981123-提送宗邁" xfId="903"/>
    <cellStyle name="好_9608-中信預算-990319-提送宗邁" xfId="904"/>
    <cellStyle name="好_97.11.18修正11.11給工地 -新世界機電標單預算 (971028)" xfId="905"/>
    <cellStyle name="好_97.11.19修正11.11給工地1 -新世界機電標單預算 (971028)" xfId="906"/>
    <cellStyle name="好_9700305施工圖預算-1 96.3.5" xfId="907"/>
    <cellStyle name="好_97017" xfId="908"/>
    <cellStyle name="好_980223TO阿俊98.02.12核准機電預算 - 複製" xfId="909"/>
    <cellStyle name="好_99.04.12副都心-A案概算及比較總表-100326e" xfId="910"/>
    <cellStyle name="好_9903-中原C-預算-110830" xfId="911"/>
    <cellStyle name="好_990518-和信醫院工程標單(弱電)" xfId="912"/>
    <cellStyle name="好_DD與SD總預算差異說明970731-1" xfId="913"/>
    <cellStyle name="好_DD與SD總預算差異說明970731-1_9608-中信預算-990319-提送宗邁" xfId="914"/>
    <cellStyle name="好_DD與SD總預算差異說明970731-1_空調-原始" xfId="915"/>
    <cellStyle name="好_H109-預算0320-標單修正版" xfId="916"/>
    <cellStyle name="好_H62水電工程標單-990318(FINAL)" xfId="917"/>
    <cellStyle name="好_H93-污水處理設備標單FINAL" xfId="918"/>
    <cellStyle name="好_H96-101-01-18(成本分析)" xfId="919"/>
    <cellStyle name="好_IBT_SES_純鍋爐_V6" xfId="920"/>
    <cellStyle name="好_IBT_SES_福聚SiteIQ20100609_8M" xfId="921"/>
    <cellStyle name="好_kk-E-1" xfId="922"/>
    <cellStyle name="好_O3 空調 自動控制 能源管理  報價-2010-1009" xfId="923"/>
    <cellStyle name="好_O3 空調 自動控制 能源管理  報價-2010-1014" xfId="924"/>
    <cellStyle name="好_O3-弱電空白標單-101124_Edison" xfId="925"/>
    <cellStyle name="好_O3-弱電空白標單-101125_A" xfId="926"/>
    <cellStyle name="好_OK9700314修正泰捷施工圖預算-1 96.3.5" xfId="927"/>
    <cellStyle name="好_OK差異 -97.11.24修正11.11給工地1 -新世界機電標單預算 (971028)" xfId="928"/>
    <cellStyle name="好_OK差異 -97.11.27修正11.11給工地1 -新世界機電標單預算 (971028)" xfId="929"/>
    <cellStyle name="好_-SD&amp;DD預算差異分析970805" xfId="930"/>
    <cellStyle name="好_SES Long Form_凱擘_Edison" xfId="931"/>
    <cellStyle name="好_SES-PC-20100601-1315 Long Form_LCY Access" xfId="932"/>
    <cellStyle name="好_SES-PC-20100722-1650 Long Form_TPSI SiteIQ" xfId="933"/>
    <cellStyle name="好_VAC_CAV" xfId="934"/>
    <cellStyle name="好_中信CD預算2_水電980424" xfId="935"/>
    <cellStyle name="好_中信CD預算3_消防980401" xfId="936"/>
    <cellStyle name="好_中信預算消防981119修正版" xfId="937"/>
    <cellStyle name="好_中信銀行0316水電預算" xfId="938"/>
    <cellStyle name="好_中信銀行0316水電預算-修改" xfId="939"/>
    <cellStyle name="好_中信銀行981029機電空調工程預算" xfId="940"/>
    <cellStyle name="好_中信銀行981029機電空調工程預算B" xfId="941"/>
    <cellStyle name="好_中信銀行981201機電空調工程預算" xfId="942"/>
    <cellStyle name="好_中信銀行A戶變電站開關箱" xfId="943"/>
    <cellStyle name="好_中信銀行DD預算0208" xfId="944"/>
    <cellStyle name="好_中信銀行DD預算0212(NEW)水電" xfId="945"/>
    <cellStyle name="好_中信銀行DD預算0212(new)弱電" xfId="946"/>
    <cellStyle name="好_中信銀行DD預算0215-弱電" xfId="947"/>
    <cellStyle name="好_中信銀行DD預算0215-弱電-A" xfId="948"/>
    <cellStyle name="好_中信銀行DD預算0216A" xfId="949"/>
    <cellStyle name="好_中信銀行DD預算0216空調" xfId="950"/>
    <cellStyle name="好_中信銀行DD預算new0205" xfId="951"/>
    <cellStyle name="好_中信銀行DD預算new0210空調" xfId="952"/>
    <cellStyle name="好_中信銀行南港案-3(970731)" xfId="953"/>
    <cellStyle name="好_中信銀行南港案-3(970731)_9608-中信預算-990319-提送宗邁" xfId="954"/>
    <cellStyle name="好_中信銀行南港案-3(970731)_空調-原始" xfId="955"/>
    <cellStyle name="好_中信銀行南港案-970812" xfId="956"/>
    <cellStyle name="好_中信銀行南港案-970812-2" xfId="957"/>
    <cellStyle name="好_中信銀行南港案-970812-2_9608-中信預算-990319-提送宗邁" xfId="958"/>
    <cellStyle name="好_中信銀行南港案-970812-2_空調-原始" xfId="959"/>
    <cellStyle name="好_中信銀行南港案-970815-1" xfId="960"/>
    <cellStyle name="好_中信銀行南港案-970815-1_9608-中信預算-990319-提送宗邁" xfId="961"/>
    <cellStyle name="好_中信銀行南港案-970815-1_空調-原始" xfId="962"/>
    <cellStyle name="好_中信銀行南港案-970815-2" xfId="963"/>
    <cellStyle name="好_中原B案概算-100601" xfId="964"/>
    <cellStyle name="好_中原C案預算-110530-1" xfId="965"/>
    <cellStyle name="好_中原K案概算_細項-110506e" xfId="966"/>
    <cellStyle name="好_中國信託總部燈控系統20100427" xfId="967"/>
    <cellStyle name="好_太子-B8-空白標單990501" xfId="968"/>
    <cellStyle name="好_太子台北信義大樓20100517(送簽)" xfId="969"/>
    <cellStyle name="好_太子建設long form_20100515" xfId="970"/>
    <cellStyle name="好_太子建設long form_20100515 (3)" xfId="971"/>
    <cellStyle name="好_太子建設-台北信義大樓SA&amp;CCTV20101101成本" xfId="972"/>
    <cellStyle name="好_台北文化體育園區大型室內體育館開發計畫案預算1010713" xfId="973"/>
    <cellStyle name="好_全省環控建置工程報價單20101110 v1.0" xfId="974"/>
    <cellStyle name="好_全省環控建置工程報價單20101110 v1.0_1" xfId="975"/>
    <cellStyle name="好_自動控制" xfId="976"/>
    <cellStyle name="好_呈核OK9700325給泰捷修正施工圖預算-1 96.3.5" xfId="977"/>
    <cellStyle name="好_折數表用----9513-欣亞-預算-110520" xfId="978"/>
    <cellStyle name="好_空調-原始" xfId="979"/>
    <cellStyle name="好_附件二_全省環控建.." xfId="980"/>
    <cellStyle name="好_差異 -97.11.24修正11.11給工地1 -新世界機電標單預算 (971028)" xfId="981"/>
    <cellStyle name="好_消防981025" xfId="982"/>
    <cellStyle name="好_連續壁+基樁+逆打鋼柱1.33-1檔" xfId="983"/>
    <cellStyle name="好_連續壁+基樁+逆打鋼柱1.33-1檔_9608-中信預算-990319-提送宗邁" xfId="984"/>
    <cellStyle name="好_連續壁+基樁+逆打鋼柱1.33-1檔_空調-原始" xfId="985"/>
    <cellStyle name="好_富邦A10-樓宇自動化_自動控制" xfId="986"/>
    <cellStyle name="好_複製 -OK差異 -97.11.28修正11.11給工地1 -新世界機電標單預算 (971028)" xfId="987"/>
    <cellStyle name="好_複製 -複製 -新世界機電預算970927調整後(依合約)" xfId="988"/>
    <cellStyle name="好_舊-9608-中信預算-980403-細分項" xfId="989"/>
    <cellStyle name="好_舊-9608-中信預算-980403-細分項_9608-中信預算-990319-提送宗邁" xfId="990"/>
    <cellStyle name="好_舊-9608-中信預算-980403-細分項_空調-原始" xfId="991"/>
    <cellStyle name="好_豐邑38Flong form_20101102" xfId="992"/>
    <cellStyle name="次表" xfId="237"/>
    <cellStyle name="百分比" xfId="1203" builtinId="5"/>
    <cellStyle name="百分比 2" xfId="238"/>
    <cellStyle name="百分比 2 2" xfId="239"/>
    <cellStyle name="百分比 2 2 2" xfId="240"/>
    <cellStyle name="百分比 2 2 2 2" xfId="1215"/>
    <cellStyle name="百分比 2 3" xfId="241"/>
    <cellStyle name="百分比 3" xfId="242"/>
    <cellStyle name="百分比 3 2" xfId="993"/>
    <cellStyle name="百分比 3 3" xfId="994"/>
    <cellStyle name="百分比 4" xfId="1242"/>
    <cellStyle name="百分比 5" xfId="1245"/>
    <cellStyle name="金額" xfId="243"/>
    <cellStyle name="附註" xfId="244"/>
    <cellStyle name="附註 2" xfId="995"/>
    <cellStyle name="附註_送審版" xfId="996"/>
    <cellStyle name="計算方式 2" xfId="997"/>
    <cellStyle name="計算方式 2 2" xfId="998"/>
    <cellStyle name="計算方式 2 2 2" xfId="999"/>
    <cellStyle name="計算方式 2 3" xfId="1000"/>
    <cellStyle name="計算方式 3" xfId="1001"/>
    <cellStyle name="計算方式 3 2" xfId="1002"/>
    <cellStyle name="計算方式 3 3" xfId="1003"/>
    <cellStyle name="計算方式 4" xfId="1004"/>
    <cellStyle name="桁?切? [0.00]_PERSONAL" xfId="1005"/>
    <cellStyle name="桁?切?_PERSONAL" xfId="1006"/>
    <cellStyle name="桁区切り_見積決裁書-COCO壱番屋05,04,27 2" xfId="1216"/>
    <cellStyle name="基本單價" xfId="1007"/>
    <cellStyle name="基本單價 2" xfId="1008"/>
    <cellStyle name="基本單價 3" xfId="1009"/>
    <cellStyle name="常规_0906" xfId="245"/>
    <cellStyle name="貨幣 2" xfId="246"/>
    <cellStyle name="貨幣 2 2" xfId="1010"/>
    <cellStyle name="貨幣 2 2 2" xfId="1011"/>
    <cellStyle name="貨幣 2 2 2 2" xfId="1012"/>
    <cellStyle name="貨幣 2 2 2 3" xfId="1013"/>
    <cellStyle name="貨幣 2 2 2 4" xfId="1014"/>
    <cellStyle name="貨幣 2 2 3" xfId="1015"/>
    <cellStyle name="貨幣 2 3" xfId="1016"/>
    <cellStyle name="貨幣 2 3 2" xfId="1017"/>
    <cellStyle name="貨幣 2 4" xfId="1018"/>
    <cellStyle name="貨幣 3" xfId="247"/>
    <cellStyle name="貨幣 3 2" xfId="248"/>
    <cellStyle name="貨幣 3 2 2" xfId="1019"/>
    <cellStyle name="貨幣 3 2 2 2" xfId="1020"/>
    <cellStyle name="貨幣 3 2 3" xfId="1021"/>
    <cellStyle name="貨幣 4" xfId="249"/>
    <cellStyle name="貨幣 5" xfId="1022"/>
    <cellStyle name="貨幣 6" xfId="1023"/>
    <cellStyle name="貨幣[0]" xfId="250"/>
    <cellStyle name="通訊錄" xfId="1217"/>
    <cellStyle name="通貨 [0.00]_PERSONAL" xfId="251"/>
    <cellStyle name="通貨_PERSONAL" xfId="1024"/>
    <cellStyle name="連結的儲存格 2" xfId="1025"/>
    <cellStyle name="連結的儲存格 3" xfId="1026"/>
    <cellStyle name="連結的儲存格 3 2" xfId="1027"/>
    <cellStyle name="連結的儲存格 3 3" xfId="1028"/>
    <cellStyle name="連結的儲存格 4" xfId="1029"/>
    <cellStyle name="똿뗦먛귟 [0.00]_PRODUCT DETAIL Q1" xfId="1030"/>
    <cellStyle name="똿뗦먛귟_PRODUCT DETAIL Q1" xfId="1031"/>
    <cellStyle name="備註 2" xfId="1032"/>
    <cellStyle name="備註 2 2" xfId="1033"/>
    <cellStyle name="備註 2 2 2" xfId="1034"/>
    <cellStyle name="備註 2 2 2 2" xfId="1035"/>
    <cellStyle name="備註 2 3" xfId="1036"/>
    <cellStyle name="備註 2 3 2" xfId="1037"/>
    <cellStyle name="備註 2 4" xfId="1038"/>
    <cellStyle name="備註 3" xfId="1039"/>
    <cellStyle name="備註 3 2" xfId="1040"/>
    <cellStyle name="備註 3 3" xfId="1041"/>
    <cellStyle name="備註 4" xfId="1042"/>
    <cellStyle name="單位" xfId="1043"/>
    <cellStyle name="單價" xfId="1044"/>
    <cellStyle name="超連結" xfId="1233" builtinId="8"/>
    <cellStyle name="超連結 2" xfId="1045"/>
    <cellStyle name="超連結 2 2" xfId="1046"/>
    <cellStyle name="超連結 2 3" xfId="1047"/>
    <cellStyle name="超連結 3" xfId="1048"/>
    <cellStyle name="超連結 4" xfId="1049"/>
    <cellStyle name="項目" xfId="1050"/>
    <cellStyle name="寥碟徽_95" xfId="252"/>
    <cellStyle name="說明文字 2" xfId="1051"/>
    <cellStyle name="說明文字 3" xfId="1052"/>
    <cellStyle name="說明文字 3 2" xfId="1053"/>
    <cellStyle name="輔色1 2" xfId="1054"/>
    <cellStyle name="輔色1 2 2" xfId="1055"/>
    <cellStyle name="輔色1 2 2 2" xfId="1056"/>
    <cellStyle name="輔色1 2 3" xfId="1057"/>
    <cellStyle name="輔色1 3" xfId="1058"/>
    <cellStyle name="輔色1 3 2" xfId="1059"/>
    <cellStyle name="輔色1 3 3" xfId="1060"/>
    <cellStyle name="輔色1 4" xfId="1061"/>
    <cellStyle name="輔色2 2" xfId="1062"/>
    <cellStyle name="輔色2 3" xfId="1063"/>
    <cellStyle name="輔色2 3 2" xfId="1064"/>
    <cellStyle name="輔色2 3 3" xfId="1065"/>
    <cellStyle name="輔色2 4" xfId="1066"/>
    <cellStyle name="輔色3 2" xfId="1067"/>
    <cellStyle name="輔色3 3" xfId="1068"/>
    <cellStyle name="輔色3 3 2" xfId="1069"/>
    <cellStyle name="輔色3 3 3" xfId="1070"/>
    <cellStyle name="輔色3 4" xfId="1071"/>
    <cellStyle name="輔色4 2" xfId="1072"/>
    <cellStyle name="輔色4 2 2" xfId="1073"/>
    <cellStyle name="輔色4 2 2 2" xfId="1074"/>
    <cellStyle name="輔色4 2 3" xfId="1075"/>
    <cellStyle name="輔色4 3" xfId="1076"/>
    <cellStyle name="輔色4 3 2" xfId="1077"/>
    <cellStyle name="輔色4 3 3" xfId="1078"/>
    <cellStyle name="輔色4 4" xfId="1079"/>
    <cellStyle name="輔色5 2" xfId="1080"/>
    <cellStyle name="輔色5 3" xfId="1081"/>
    <cellStyle name="輔色5 3 2" xfId="1082"/>
    <cellStyle name="輔色6 2" xfId="1083"/>
    <cellStyle name="輔色6 3" xfId="1084"/>
    <cellStyle name="輔色6 3 2" xfId="1085"/>
    <cellStyle name="輔色6 3 3" xfId="1086"/>
    <cellStyle name="輔色6 4" xfId="1087"/>
    <cellStyle name="數量" xfId="1088"/>
    <cellStyle name="數量金額" xfId="253"/>
    <cellStyle name="標準_PERSONAL" xfId="1089"/>
    <cellStyle name="標題 1 1" xfId="1090"/>
    <cellStyle name="標題 1 2" xfId="1091"/>
    <cellStyle name="標題 1 2 2" xfId="1092"/>
    <cellStyle name="標題 1 2 2 2" xfId="1093"/>
    <cellStyle name="標題 1 2 3" xfId="1094"/>
    <cellStyle name="標題 1 3" xfId="1095"/>
    <cellStyle name="標題 1 3 2" xfId="1096"/>
    <cellStyle name="標題 1 3 3" xfId="1097"/>
    <cellStyle name="標題 1 4" xfId="1098"/>
    <cellStyle name="標題 2 1" xfId="1099"/>
    <cellStyle name="標題 2 2" xfId="1100"/>
    <cellStyle name="標題 2 2 2" xfId="1101"/>
    <cellStyle name="標題 2 2 2 2" xfId="1102"/>
    <cellStyle name="標題 2 2 3" xfId="1103"/>
    <cellStyle name="標題 2 3" xfId="1104"/>
    <cellStyle name="標題 2 3 2" xfId="1105"/>
    <cellStyle name="標題 2 3 3" xfId="1106"/>
    <cellStyle name="標題 2 4" xfId="1107"/>
    <cellStyle name="標題 3 2" xfId="1108"/>
    <cellStyle name="標題 3 2 2" xfId="1109"/>
    <cellStyle name="標題 3 2 2 2" xfId="1110"/>
    <cellStyle name="標題 3 2 3" xfId="1111"/>
    <cellStyle name="標題 3 3" xfId="1112"/>
    <cellStyle name="標題 3 3 2" xfId="1113"/>
    <cellStyle name="標題 3 3 3" xfId="1114"/>
    <cellStyle name="標題 3 4" xfId="1115"/>
    <cellStyle name="標題 4 2" xfId="1116"/>
    <cellStyle name="標題 4 2 2" xfId="1117"/>
    <cellStyle name="標題 4 2 2 2" xfId="1118"/>
    <cellStyle name="標題 4 2 3" xfId="1119"/>
    <cellStyle name="標題 4 3" xfId="1120"/>
    <cellStyle name="標題 4 3 2" xfId="1121"/>
    <cellStyle name="標題 4 3 3" xfId="1122"/>
    <cellStyle name="標題 4 4" xfId="1123"/>
    <cellStyle name="標題 5" xfId="1124"/>
    <cellStyle name="標題 5 2" xfId="1125"/>
    <cellStyle name="標題 5 2 2" xfId="1126"/>
    <cellStyle name="標題 5 3" xfId="1127"/>
    <cellStyle name="標題 6" xfId="1128"/>
    <cellStyle name="標題 6 2" xfId="1129"/>
    <cellStyle name="標題 6 3" xfId="1130"/>
    <cellStyle name="標題 7" xfId="1131"/>
    <cellStyle name="標題說明" xfId="254"/>
    <cellStyle name="樣式 1" xfId="255"/>
    <cellStyle name="樣式 1 2" xfId="256"/>
    <cellStyle name="樣式 1 2 2" xfId="257"/>
    <cellStyle name="樣式 1 3" xfId="1132"/>
    <cellStyle name="樣式 1 4" xfId="1133"/>
    <cellStyle name="複價" xfId="1134"/>
    <cellStyle name="輸入 2" xfId="1135"/>
    <cellStyle name="輸入 3" xfId="1136"/>
    <cellStyle name="輸入 3 2" xfId="1137"/>
    <cellStyle name="輸入 3 3" xfId="1138"/>
    <cellStyle name="輸入 4" xfId="1139"/>
    <cellStyle name="輸出 2" xfId="1140"/>
    <cellStyle name="輸出 2 2" xfId="1141"/>
    <cellStyle name="輸出 2 2 2" xfId="1142"/>
    <cellStyle name="輸出 2 3" xfId="1143"/>
    <cellStyle name="輸出 3" xfId="1144"/>
    <cellStyle name="輸出 3 2" xfId="1145"/>
    <cellStyle name="輸出 3 3" xfId="1146"/>
    <cellStyle name="輸出 4" xfId="1147"/>
    <cellStyle name="隨後的超連結" xfId="258"/>
    <cellStyle name="檢查儲存格 2" xfId="1148"/>
    <cellStyle name="檢查儲存格 3" xfId="1149"/>
    <cellStyle name="檢查儲存格 3 2" xfId="1150"/>
    <cellStyle name="믅됞 [0.00]_PRODUCT DETAIL Q1" xfId="1151"/>
    <cellStyle name="믅됞_PRODUCT DETAIL Q1" xfId="1152"/>
    <cellStyle name="백분율_95" xfId="1153"/>
    <cellStyle name="壞 2" xfId="1154"/>
    <cellStyle name="壞 3" xfId="1155"/>
    <cellStyle name="壞 3 2" xfId="1156"/>
    <cellStyle name="壞 3 3" xfId="1157"/>
    <cellStyle name="壞 4" xfId="1158"/>
    <cellStyle name="壞_((發包))屏東文化會館" xfId="259"/>
    <cellStyle name="壞_090416-siemens 福聚太陽能" xfId="1159"/>
    <cellStyle name="壞_1020613.-H110-調合約" xfId="1160"/>
    <cellStyle name="壞_1020828-H120-成本分析" xfId="1161"/>
    <cellStyle name="壞_1030514-成本分析-遠雄龍岡Ⅱ-水電標單" xfId="1162"/>
    <cellStyle name="壞_20120517-宏山林建設西湖段辦公大樓新建工程(空調工程247)" xfId="1218"/>
    <cellStyle name="壞_62名單及標單" xfId="1163"/>
    <cellStyle name="壞_960601-國際館第五次調整發包用960607" xfId="260"/>
    <cellStyle name="壞_960614-國際館第六次調整發包補充更正-960614" xfId="261"/>
    <cellStyle name="壞_9608-中信預算-990319-提送宗邁" xfId="1164"/>
    <cellStyle name="壞_990518-和信醫院工程標單(弱電)" xfId="1165"/>
    <cellStyle name="壞_H109-預算0320-標單修正版" xfId="1166"/>
    <cellStyle name="壞_H62水電工程標單-990318(FINAL)" xfId="1167"/>
    <cellStyle name="壞_H93-污水處理設備標單FINAL" xfId="1168"/>
    <cellStyle name="壞_H96-101-01-18(成本分析)" xfId="1169"/>
    <cellStyle name="壞_IBT_SES_純鍋爐_V6" xfId="1170"/>
    <cellStyle name="壞_IBT_SES_福聚SiteIQ20100609_8M" xfId="1171"/>
    <cellStyle name="壞_O3 空調 自動控制 能源管理  報價-2010-1009" xfId="1172"/>
    <cellStyle name="壞_O3 空調 自動控制 能源管理  報價-2010-1014" xfId="1173"/>
    <cellStyle name="壞_O3-弱電空白標單-101124_Edison" xfId="1174"/>
    <cellStyle name="壞_O3-弱電空白標單-101125_A" xfId="1175"/>
    <cellStyle name="壞_SES Long Form_凱擘_Edison" xfId="1176"/>
    <cellStyle name="壞_SES-PC-20100601-1315 Long Form_LCY Access" xfId="1177"/>
    <cellStyle name="壞_SES-PC-20100722-1650 Long Form_TPSI SiteIQ" xfId="1178"/>
    <cellStyle name="壞_VAC_CAV" xfId="1179"/>
    <cellStyle name="壞_中國信託總部燈控系統20100427" xfId="1180"/>
    <cellStyle name="壞_太子-B8-空白標單990501" xfId="1181"/>
    <cellStyle name="壞_太子台北信義大樓20100517(送簽)" xfId="1182"/>
    <cellStyle name="壞_太子建設long form_20100515" xfId="1183"/>
    <cellStyle name="壞_太子建設long form_20100515 (3)" xfId="1184"/>
    <cellStyle name="壞_太子建設-台北信義大樓SA&amp;CCTV20101101成本" xfId="1185"/>
    <cellStyle name="壞_台北文化體育園區大型室內體育館開發計畫案預算1010713" xfId="1186"/>
    <cellStyle name="壞_全省環控建置工程報價單20101110 v1.0" xfId="1187"/>
    <cellStyle name="壞_全省環控建置工程報價單20101110 v1.0_1" xfId="1188"/>
    <cellStyle name="壞_自動控制" xfId="1189"/>
    <cellStyle name="壞_空調-原始" xfId="1190"/>
    <cellStyle name="壞_附件二_全省環控建.." xfId="1191"/>
    <cellStyle name="壞_屏東文化會館(發包)" xfId="262"/>
    <cellStyle name="壞_屏東文化會館-預算102-03-14(給工務)" xfId="263"/>
    <cellStyle name="壞_富邦A10-樓宇自動化_自動控制" xfId="1192"/>
    <cellStyle name="壞_豐邑38Flong form_20101102" xfId="1193"/>
    <cellStyle name="뷭?_BOOKSHIP" xfId="1194"/>
    <cellStyle name="警告文字 2" xfId="1195"/>
    <cellStyle name="警告文字 3" xfId="1196"/>
    <cellStyle name="警告文字 3 2" xfId="1197"/>
    <cellStyle name="巍葆 [0]_95" xfId="264"/>
    <cellStyle name="巍葆_95" xfId="265"/>
    <cellStyle name="鱔 [0]_95" xfId="266"/>
    <cellStyle name="鱔_95" xfId="267"/>
    <cellStyle name="쉼표 [0]_입찰품의(1229)" xfId="268"/>
    <cellStyle name="콤마 [0]_1202" xfId="1198"/>
    <cellStyle name="콤마_1202" xfId="1199"/>
    <cellStyle name="통화 [0]_1202" xfId="1200"/>
    <cellStyle name="통화_1202" xfId="1201"/>
    <cellStyle name="표준_(정보부문)월별인원계획" xfId="12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0126_Cost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65603007\kukuku\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次九宮格"/>
      <sheetName val="九宮格"/>
      <sheetName val="期初成本"/>
      <sheetName val="標單成本"/>
      <sheetName val="圖算成本"/>
      <sheetName val="成本分析"/>
      <sheetName val="系統分析"/>
      <sheetName val="間接成本"/>
      <sheetName val="報價標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 t="str">
            <v>煙波飯店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發包檔"/>
      <sheetName val="項目分析"/>
      <sheetName val="供給器材"/>
      <sheetName val="鳳農土"/>
      <sheetName val="單價分析表"/>
      <sheetName val="式項表"/>
    </sheetNames>
    <definedNames>
      <definedName name="隱藏欄模組.印數量表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6"/>
  <sheetViews>
    <sheetView workbookViewId="0"/>
  </sheetViews>
  <sheetFormatPr defaultColWidth="9" defaultRowHeight="16.2"/>
  <cols>
    <col min="1" max="1" width="4.77734375" style="201" bestFit="1" customWidth="1"/>
    <col min="2" max="2" width="18.109375" style="207" bestFit="1" customWidth="1"/>
    <col min="3" max="3" width="2.44140625" style="207" bestFit="1" customWidth="1"/>
    <col min="4" max="4" width="19.77734375" style="207" bestFit="1" customWidth="1"/>
    <col min="5" max="5" width="21.109375" style="207" bestFit="1" customWidth="1"/>
    <col min="6" max="6" width="18.109375" style="207" bestFit="1" customWidth="1"/>
    <col min="7" max="7" width="23.21875" style="207" customWidth="1"/>
    <col min="8" max="8" width="20.44140625" style="207" customWidth="1"/>
    <col min="9" max="10" width="13.88671875" style="207" bestFit="1" customWidth="1"/>
    <col min="11" max="12" width="15.88671875" style="207" bestFit="1" customWidth="1"/>
    <col min="13" max="13" width="12" style="207" customWidth="1"/>
    <col min="14" max="14" width="15.21875" style="207" customWidth="1"/>
    <col min="15" max="16" width="9.44140625" style="207" bestFit="1" customWidth="1"/>
    <col min="17" max="17" width="10.33203125" style="207" customWidth="1"/>
    <col min="18" max="18" width="13.44140625" style="207" customWidth="1"/>
    <col min="19" max="23" width="9.6640625" style="207" customWidth="1"/>
    <col min="24" max="16384" width="9" style="207"/>
  </cols>
  <sheetData>
    <row r="1" spans="1:23" s="201" customFormat="1">
      <c r="A1" s="199"/>
      <c r="B1" s="200" t="s">
        <v>267</v>
      </c>
      <c r="C1" s="200">
        <v>0</v>
      </c>
      <c r="D1" s="200">
        <v>1</v>
      </c>
      <c r="E1" s="200">
        <v>2</v>
      </c>
      <c r="F1" s="200">
        <v>3</v>
      </c>
      <c r="G1" s="200">
        <v>4</v>
      </c>
      <c r="H1" s="200">
        <v>5</v>
      </c>
      <c r="I1" s="200">
        <v>6</v>
      </c>
      <c r="J1" s="200">
        <v>7</v>
      </c>
      <c r="K1" s="200">
        <v>8</v>
      </c>
      <c r="L1" s="200">
        <v>9</v>
      </c>
      <c r="M1" s="200">
        <v>10</v>
      </c>
      <c r="N1" s="200">
        <v>11</v>
      </c>
      <c r="O1" s="200">
        <v>12</v>
      </c>
      <c r="P1" s="200">
        <v>13</v>
      </c>
      <c r="Q1" s="200">
        <v>14</v>
      </c>
      <c r="R1" s="200">
        <v>15</v>
      </c>
      <c r="S1" s="200">
        <v>16</v>
      </c>
      <c r="T1" s="200">
        <v>17</v>
      </c>
      <c r="U1" s="200">
        <v>18</v>
      </c>
      <c r="V1" s="200">
        <v>19</v>
      </c>
      <c r="W1" s="200">
        <v>20</v>
      </c>
    </row>
    <row r="2" spans="1:23">
      <c r="A2" s="202">
        <v>10</v>
      </c>
      <c r="B2" s="203" t="s">
        <v>357</v>
      </c>
      <c r="C2" s="204"/>
      <c r="D2" s="203" t="s">
        <v>358</v>
      </c>
      <c r="E2" s="205"/>
      <c r="F2" s="205"/>
      <c r="G2" s="203" t="s">
        <v>359</v>
      </c>
      <c r="H2" s="203" t="s">
        <v>360</v>
      </c>
      <c r="I2" s="203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 t="s">
        <v>2</v>
      </c>
    </row>
    <row r="3" spans="1:23">
      <c r="A3" s="202">
        <v>11</v>
      </c>
      <c r="B3" s="203" t="s">
        <v>3</v>
      </c>
      <c r="C3" s="204"/>
      <c r="D3" s="204" t="s">
        <v>361</v>
      </c>
      <c r="E3" s="204" t="s">
        <v>362</v>
      </c>
      <c r="F3" s="203" t="s">
        <v>363</v>
      </c>
      <c r="G3" s="203"/>
      <c r="H3" s="203"/>
      <c r="I3" s="203"/>
      <c r="J3" s="206"/>
      <c r="K3" s="205"/>
      <c r="L3" s="208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 t="s">
        <v>2</v>
      </c>
    </row>
    <row r="4" spans="1:23">
      <c r="A4" s="202">
        <v>111</v>
      </c>
      <c r="B4" s="203" t="s">
        <v>364</v>
      </c>
      <c r="C4" s="208"/>
      <c r="D4" s="208" t="s">
        <v>365</v>
      </c>
      <c r="F4" s="203"/>
      <c r="G4" s="203"/>
      <c r="I4" s="203"/>
      <c r="J4" s="203"/>
      <c r="K4" s="206"/>
      <c r="L4" s="20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</row>
    <row r="5" spans="1:23">
      <c r="A5" s="202">
        <v>12</v>
      </c>
      <c r="B5" s="203" t="s">
        <v>4</v>
      </c>
      <c r="C5" s="208"/>
      <c r="D5" s="208" t="s">
        <v>5</v>
      </c>
      <c r="E5" s="203" t="s">
        <v>6</v>
      </c>
      <c r="F5" s="203" t="s">
        <v>7</v>
      </c>
      <c r="G5" s="203" t="s">
        <v>366</v>
      </c>
      <c r="H5" s="203" t="s">
        <v>8</v>
      </c>
      <c r="I5" s="203" t="s">
        <v>367</v>
      </c>
      <c r="J5" s="206" t="s">
        <v>368</v>
      </c>
      <c r="K5" s="209" t="s">
        <v>369</v>
      </c>
      <c r="L5" s="210" t="s">
        <v>370</v>
      </c>
      <c r="M5" s="210" t="s">
        <v>371</v>
      </c>
      <c r="N5" s="206"/>
      <c r="O5" s="206"/>
      <c r="P5" s="206"/>
      <c r="Q5" s="206"/>
      <c r="R5" s="206"/>
      <c r="S5" s="206"/>
      <c r="T5" s="206"/>
      <c r="U5" s="206"/>
      <c r="V5" s="206"/>
      <c r="W5" s="206" t="s">
        <v>2</v>
      </c>
    </row>
    <row r="6" spans="1:23">
      <c r="A6" s="202">
        <v>13</v>
      </c>
      <c r="B6" s="203" t="s">
        <v>9</v>
      </c>
      <c r="C6" s="208"/>
      <c r="D6" s="208" t="s">
        <v>10</v>
      </c>
      <c r="E6" s="208" t="s">
        <v>11</v>
      </c>
      <c r="F6" s="208" t="s">
        <v>12</v>
      </c>
      <c r="G6" s="203" t="s">
        <v>13</v>
      </c>
      <c r="H6" s="206" t="s">
        <v>14</v>
      </c>
      <c r="I6" s="205" t="s">
        <v>15</v>
      </c>
      <c r="J6" s="206" t="s">
        <v>16</v>
      </c>
      <c r="K6" s="206" t="s">
        <v>372</v>
      </c>
      <c r="L6" s="206" t="s">
        <v>373</v>
      </c>
      <c r="M6" s="203" t="s">
        <v>374</v>
      </c>
      <c r="N6" s="206" t="s">
        <v>375</v>
      </c>
      <c r="O6" s="206" t="s">
        <v>376</v>
      </c>
      <c r="P6" s="208" t="s">
        <v>17</v>
      </c>
      <c r="Q6" s="206" t="s">
        <v>18</v>
      </c>
      <c r="R6" s="206" t="s">
        <v>377</v>
      </c>
      <c r="S6" s="206" t="s">
        <v>378</v>
      </c>
      <c r="T6" s="206"/>
      <c r="U6" s="206"/>
      <c r="V6" s="206"/>
      <c r="W6" s="206" t="s">
        <v>2</v>
      </c>
    </row>
    <row r="7" spans="1:23">
      <c r="A7" s="202">
        <v>14</v>
      </c>
      <c r="B7" s="203" t="s">
        <v>19</v>
      </c>
      <c r="C7" s="208"/>
      <c r="D7" s="208" t="s">
        <v>20</v>
      </c>
      <c r="E7" s="208" t="s">
        <v>21</v>
      </c>
      <c r="F7" s="208" t="s">
        <v>379</v>
      </c>
      <c r="G7" s="204" t="s">
        <v>22</v>
      </c>
      <c r="H7" s="203"/>
      <c r="I7" s="203"/>
      <c r="J7" s="206"/>
      <c r="K7" s="209"/>
      <c r="L7" s="206"/>
      <c r="M7" s="206"/>
      <c r="N7" s="206"/>
      <c r="O7" s="206"/>
      <c r="P7" s="206"/>
      <c r="Q7" s="206"/>
      <c r="R7" s="206"/>
      <c r="S7" s="206"/>
      <c r="T7" s="206"/>
      <c r="U7" s="206"/>
      <c r="V7" s="206"/>
      <c r="W7" s="206" t="s">
        <v>2</v>
      </c>
    </row>
    <row r="8" spans="1:23">
      <c r="A8" s="202">
        <v>15</v>
      </c>
      <c r="B8" s="211" t="s">
        <v>23</v>
      </c>
      <c r="C8" s="203"/>
      <c r="D8" s="203" t="s">
        <v>24</v>
      </c>
      <c r="E8" s="204" t="s">
        <v>25</v>
      </c>
      <c r="F8" s="203" t="s">
        <v>380</v>
      </c>
      <c r="G8" s="203" t="s">
        <v>381</v>
      </c>
      <c r="H8" s="203" t="s">
        <v>26</v>
      </c>
      <c r="I8" s="212"/>
      <c r="J8" s="206"/>
      <c r="K8" s="209"/>
      <c r="L8" s="206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 t="s">
        <v>2</v>
      </c>
    </row>
    <row r="9" spans="1:23">
      <c r="A9" s="202">
        <v>16</v>
      </c>
      <c r="B9" s="203" t="s">
        <v>27</v>
      </c>
      <c r="C9" s="213"/>
      <c r="D9" s="213" t="s">
        <v>28</v>
      </c>
      <c r="E9" s="213" t="s">
        <v>29</v>
      </c>
      <c r="F9" s="213" t="s">
        <v>30</v>
      </c>
      <c r="G9" s="214" t="s">
        <v>31</v>
      </c>
      <c r="H9" s="205" t="s">
        <v>32</v>
      </c>
      <c r="I9" s="205" t="s">
        <v>33</v>
      </c>
      <c r="J9" s="205"/>
      <c r="K9" s="205"/>
      <c r="L9" s="206"/>
      <c r="M9" s="206"/>
      <c r="N9" s="206"/>
      <c r="O9" s="206"/>
      <c r="P9" s="206"/>
      <c r="Q9" s="206"/>
      <c r="R9" s="206"/>
      <c r="S9" s="206"/>
      <c r="T9" s="206"/>
      <c r="U9" s="206"/>
      <c r="V9" s="206"/>
      <c r="W9" s="206" t="s">
        <v>2</v>
      </c>
    </row>
    <row r="10" spans="1:23">
      <c r="A10" s="202">
        <v>17</v>
      </c>
      <c r="B10" s="203" t="s">
        <v>34</v>
      </c>
      <c r="C10" s="208"/>
      <c r="D10" s="208" t="s">
        <v>35</v>
      </c>
      <c r="E10" s="203" t="s">
        <v>382</v>
      </c>
      <c r="F10" s="203" t="s">
        <v>383</v>
      </c>
      <c r="G10" s="213" t="s">
        <v>384</v>
      </c>
      <c r="H10" s="213" t="s">
        <v>36</v>
      </c>
      <c r="I10" s="203" t="s">
        <v>37</v>
      </c>
      <c r="J10" s="206" t="s">
        <v>38</v>
      </c>
      <c r="K10" s="209" t="s">
        <v>385</v>
      </c>
      <c r="L10" s="206"/>
      <c r="M10" s="206"/>
      <c r="N10" s="206"/>
      <c r="O10" s="206"/>
      <c r="P10" s="206"/>
      <c r="Q10" s="206"/>
      <c r="R10" s="206"/>
      <c r="S10" s="206"/>
      <c r="T10" s="206"/>
      <c r="U10" s="206"/>
      <c r="V10" s="206"/>
      <c r="W10" s="206" t="s">
        <v>2</v>
      </c>
    </row>
    <row r="11" spans="1:23">
      <c r="A11" s="202">
        <v>18</v>
      </c>
      <c r="B11" s="203" t="s">
        <v>39</v>
      </c>
      <c r="C11" s="208"/>
      <c r="D11" s="208" t="s">
        <v>386</v>
      </c>
      <c r="E11" s="203" t="s">
        <v>387</v>
      </c>
      <c r="F11" s="203" t="s">
        <v>40</v>
      </c>
      <c r="G11" s="213" t="s">
        <v>388</v>
      </c>
      <c r="H11" s="213" t="s">
        <v>389</v>
      </c>
      <c r="I11" s="203"/>
      <c r="J11" s="206"/>
      <c r="K11" s="209"/>
      <c r="L11" s="206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 t="s">
        <v>2</v>
      </c>
    </row>
    <row r="12" spans="1:23">
      <c r="A12" s="202">
        <v>20</v>
      </c>
      <c r="B12" s="203" t="s">
        <v>41</v>
      </c>
      <c r="C12" s="208"/>
      <c r="D12" s="208" t="s">
        <v>390</v>
      </c>
      <c r="E12" s="203" t="s">
        <v>42</v>
      </c>
      <c r="F12" s="203" t="s">
        <v>43</v>
      </c>
      <c r="G12" s="213" t="s">
        <v>44</v>
      </c>
      <c r="H12" s="213"/>
      <c r="I12" s="203"/>
      <c r="J12" s="206"/>
      <c r="K12" s="209"/>
      <c r="L12" s="206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 t="s">
        <v>2</v>
      </c>
    </row>
    <row r="13" spans="1:23">
      <c r="A13" s="202">
        <v>21</v>
      </c>
      <c r="B13" s="203" t="s">
        <v>45</v>
      </c>
      <c r="C13" s="208"/>
      <c r="D13" s="208" t="s">
        <v>391</v>
      </c>
      <c r="E13" s="203" t="s">
        <v>392</v>
      </c>
      <c r="F13" s="203" t="s">
        <v>46</v>
      </c>
      <c r="G13" s="213" t="s">
        <v>47</v>
      </c>
      <c r="H13" s="213" t="s">
        <v>48</v>
      </c>
      <c r="I13" s="203"/>
      <c r="J13" s="206"/>
      <c r="K13" s="209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 t="s">
        <v>2</v>
      </c>
    </row>
    <row r="14" spans="1:23">
      <c r="A14" s="202">
        <v>22</v>
      </c>
      <c r="B14" s="211" t="s">
        <v>49</v>
      </c>
      <c r="C14" s="213"/>
      <c r="D14" s="214" t="s">
        <v>50</v>
      </c>
      <c r="E14" s="212" t="s">
        <v>51</v>
      </c>
      <c r="F14" s="214" t="s">
        <v>52</v>
      </c>
      <c r="G14" s="214" t="s">
        <v>393</v>
      </c>
      <c r="H14" s="213"/>
      <c r="I14" s="203"/>
      <c r="J14" s="215"/>
      <c r="K14" s="209"/>
      <c r="L14" s="206"/>
      <c r="M14" s="202"/>
      <c r="N14" s="216"/>
      <c r="O14" s="206"/>
      <c r="P14" s="206"/>
      <c r="Q14" s="206"/>
      <c r="R14" s="206"/>
      <c r="S14" s="206"/>
      <c r="T14" s="206"/>
      <c r="U14" s="206"/>
      <c r="V14" s="206"/>
      <c r="W14" s="206" t="s">
        <v>2</v>
      </c>
    </row>
    <row r="15" spans="1:23">
      <c r="A15" s="202">
        <v>23</v>
      </c>
      <c r="B15" s="217" t="s">
        <v>53</v>
      </c>
      <c r="C15" s="203"/>
      <c r="D15" s="203" t="s">
        <v>394</v>
      </c>
      <c r="E15" s="203" t="s">
        <v>395</v>
      </c>
      <c r="F15" s="203"/>
      <c r="G15" s="218"/>
      <c r="H15" s="212"/>
      <c r="I15" s="203"/>
      <c r="J15" s="206"/>
      <c r="K15" s="209"/>
      <c r="L15" s="206"/>
      <c r="M15" s="202"/>
      <c r="N15" s="205"/>
      <c r="O15" s="206"/>
      <c r="P15" s="206"/>
      <c r="Q15" s="206"/>
      <c r="R15" s="206"/>
      <c r="S15" s="206"/>
      <c r="T15" s="206"/>
      <c r="U15" s="206"/>
      <c r="V15" s="206"/>
      <c r="W15" s="206" t="s">
        <v>2</v>
      </c>
    </row>
    <row r="16" spans="1:23">
      <c r="A16" s="202">
        <v>24</v>
      </c>
      <c r="B16" s="217" t="s">
        <v>54</v>
      </c>
      <c r="C16" s="203"/>
      <c r="D16" s="203" t="s">
        <v>55</v>
      </c>
      <c r="E16" s="203" t="s">
        <v>56</v>
      </c>
      <c r="F16" s="203" t="s">
        <v>57</v>
      </c>
      <c r="G16" s="203"/>
      <c r="H16" s="203"/>
      <c r="I16" s="203"/>
      <c r="J16" s="206"/>
      <c r="K16" s="206"/>
      <c r="L16" s="206"/>
      <c r="M16" s="202"/>
      <c r="N16" s="205"/>
      <c r="O16" s="206"/>
      <c r="P16" s="206"/>
      <c r="Q16" s="206"/>
      <c r="R16" s="206"/>
      <c r="S16" s="206"/>
      <c r="T16" s="206"/>
      <c r="U16" s="206"/>
      <c r="V16" s="206"/>
      <c r="W16" s="206" t="s">
        <v>2</v>
      </c>
    </row>
    <row r="17" spans="1:23">
      <c r="A17" s="202">
        <v>26</v>
      </c>
      <c r="B17" s="217" t="s">
        <v>58</v>
      </c>
      <c r="C17" s="203"/>
      <c r="D17" s="203" t="s">
        <v>59</v>
      </c>
      <c r="E17" s="203" t="s">
        <v>60</v>
      </c>
      <c r="F17" s="203"/>
      <c r="G17" s="203"/>
      <c r="H17" s="203"/>
      <c r="I17" s="203"/>
      <c r="J17" s="206"/>
      <c r="K17" s="206"/>
      <c r="L17" s="206"/>
      <c r="M17" s="202"/>
      <c r="N17" s="205"/>
      <c r="O17" s="206"/>
      <c r="P17" s="206"/>
      <c r="Q17" s="206"/>
      <c r="R17" s="206"/>
      <c r="S17" s="206"/>
      <c r="T17" s="206"/>
      <c r="U17" s="206"/>
      <c r="V17" s="206"/>
      <c r="W17" s="206"/>
    </row>
    <row r="18" spans="1:23">
      <c r="A18" s="202">
        <v>29</v>
      </c>
      <c r="B18" s="211" t="s">
        <v>61</v>
      </c>
      <c r="C18" s="203"/>
      <c r="D18" s="203"/>
      <c r="E18" s="203" t="s">
        <v>396</v>
      </c>
      <c r="F18" s="203" t="s">
        <v>397</v>
      </c>
      <c r="G18" s="203"/>
      <c r="H18" s="203"/>
      <c r="I18" s="203"/>
      <c r="J18" s="206"/>
      <c r="K18" s="209"/>
      <c r="L18" s="206"/>
      <c r="M18" s="202"/>
      <c r="N18" s="216"/>
      <c r="O18" s="206"/>
      <c r="P18" s="206"/>
      <c r="Q18" s="206"/>
      <c r="R18" s="206"/>
      <c r="S18" s="206"/>
      <c r="T18" s="206"/>
      <c r="U18" s="206"/>
      <c r="V18" s="206"/>
      <c r="W18" s="206" t="s">
        <v>2</v>
      </c>
    </row>
    <row r="19" spans="1:23">
      <c r="A19" s="202">
        <v>30</v>
      </c>
      <c r="B19" s="211" t="s">
        <v>62</v>
      </c>
      <c r="C19" s="203"/>
      <c r="D19" s="203" t="s">
        <v>62</v>
      </c>
      <c r="E19" s="203"/>
      <c r="F19" s="203"/>
      <c r="G19" s="203"/>
      <c r="H19" s="203"/>
      <c r="I19" s="203"/>
      <c r="J19" s="206"/>
      <c r="K19" s="209"/>
      <c r="L19" s="206"/>
      <c r="M19" s="202"/>
      <c r="N19" s="216"/>
      <c r="O19" s="206"/>
      <c r="P19" s="206"/>
      <c r="Q19" s="206"/>
      <c r="R19" s="206"/>
      <c r="S19" s="206"/>
      <c r="T19" s="206"/>
      <c r="U19" s="206"/>
      <c r="V19" s="206"/>
      <c r="W19" s="206" t="s">
        <v>2</v>
      </c>
    </row>
    <row r="20" spans="1:23">
      <c r="A20" s="202">
        <v>31</v>
      </c>
      <c r="B20" s="219" t="s">
        <v>63</v>
      </c>
      <c r="C20" s="203"/>
      <c r="D20" s="203" t="s">
        <v>64</v>
      </c>
      <c r="E20" s="212" t="s">
        <v>65</v>
      </c>
      <c r="F20" s="212" t="s">
        <v>66</v>
      </c>
      <c r="G20" s="203" t="s">
        <v>67</v>
      </c>
      <c r="H20" s="203" t="s">
        <v>68</v>
      </c>
      <c r="I20" s="203"/>
      <c r="J20" s="206"/>
      <c r="K20" s="209"/>
      <c r="L20" s="206"/>
      <c r="M20" s="202"/>
      <c r="N20" s="205"/>
      <c r="O20" s="206"/>
      <c r="P20" s="206"/>
      <c r="Q20" s="206"/>
      <c r="R20" s="206"/>
      <c r="S20" s="206"/>
      <c r="T20" s="206"/>
      <c r="U20" s="206"/>
      <c r="V20" s="206"/>
      <c r="W20" s="206" t="s">
        <v>2</v>
      </c>
    </row>
    <row r="21" spans="1:23">
      <c r="A21" s="202">
        <v>32</v>
      </c>
      <c r="B21" s="205" t="s">
        <v>69</v>
      </c>
      <c r="C21" s="203"/>
      <c r="D21" s="206" t="s">
        <v>398</v>
      </c>
      <c r="E21" s="220"/>
      <c r="F21" s="206"/>
      <c r="G21" s="206"/>
      <c r="H21" s="206"/>
      <c r="I21" s="206"/>
      <c r="J21" s="206"/>
      <c r="K21" s="206"/>
      <c r="L21" s="206"/>
      <c r="M21" s="202"/>
      <c r="N21" s="205"/>
      <c r="O21" s="206"/>
      <c r="P21" s="206"/>
      <c r="Q21" s="206"/>
      <c r="R21" s="206"/>
      <c r="S21" s="206"/>
      <c r="T21" s="206"/>
      <c r="U21" s="206"/>
      <c r="V21" s="206"/>
      <c r="W21" s="206"/>
    </row>
    <row r="22" spans="1:23" s="228" customFormat="1">
      <c r="A22" s="221">
        <v>33</v>
      </c>
      <c r="B22" s="222" t="s">
        <v>70</v>
      </c>
      <c r="C22" s="223"/>
      <c r="D22" s="224" t="s">
        <v>399</v>
      </c>
      <c r="E22" s="225"/>
      <c r="F22" s="225"/>
      <c r="G22" s="225"/>
      <c r="H22" s="225"/>
      <c r="I22" s="226"/>
      <c r="J22" s="226"/>
      <c r="K22" s="227"/>
      <c r="L22" s="226"/>
      <c r="M22" s="221"/>
      <c r="N22" s="222"/>
      <c r="O22" s="226"/>
      <c r="P22" s="226"/>
      <c r="Q22" s="226"/>
      <c r="R22" s="226"/>
      <c r="S22" s="226"/>
      <c r="T22" s="226"/>
      <c r="U22" s="226"/>
      <c r="V22" s="226"/>
      <c r="W22" s="226" t="s">
        <v>2</v>
      </c>
    </row>
    <row r="23" spans="1:23" s="218" customFormat="1">
      <c r="A23" s="229">
        <v>34</v>
      </c>
      <c r="B23" s="230" t="s">
        <v>71</v>
      </c>
      <c r="C23" s="212"/>
      <c r="D23" s="210"/>
      <c r="E23" s="210"/>
      <c r="F23" s="210"/>
      <c r="G23" s="210"/>
      <c r="H23" s="210"/>
      <c r="I23" s="210"/>
      <c r="J23" s="210"/>
      <c r="K23" s="231"/>
      <c r="L23" s="210"/>
      <c r="M23" s="229"/>
      <c r="N23" s="230"/>
      <c r="O23" s="210"/>
      <c r="P23" s="210"/>
      <c r="Q23" s="210"/>
      <c r="R23" s="210"/>
      <c r="S23" s="210"/>
      <c r="T23" s="210"/>
      <c r="U23" s="210"/>
      <c r="V23" s="210"/>
      <c r="W23" s="210" t="s">
        <v>2</v>
      </c>
    </row>
    <row r="24" spans="1:23">
      <c r="A24" s="202">
        <v>35</v>
      </c>
      <c r="B24" s="205" t="s">
        <v>72</v>
      </c>
      <c r="C24" s="232"/>
      <c r="D24" s="232" t="s">
        <v>73</v>
      </c>
      <c r="E24" s="232" t="s">
        <v>74</v>
      </c>
      <c r="F24" s="203" t="s">
        <v>75</v>
      </c>
      <c r="G24" s="203" t="s">
        <v>400</v>
      </c>
      <c r="H24" s="206" t="s">
        <v>401</v>
      </c>
      <c r="I24" s="206" t="s">
        <v>402</v>
      </c>
      <c r="J24" s="206" t="s">
        <v>76</v>
      </c>
      <c r="K24" s="209" t="s">
        <v>77</v>
      </c>
      <c r="L24" s="206" t="s">
        <v>78</v>
      </c>
      <c r="M24" s="202"/>
      <c r="N24" s="205"/>
      <c r="O24" s="206"/>
      <c r="P24" s="206"/>
      <c r="Q24" s="206"/>
      <c r="R24" s="206"/>
      <c r="S24" s="206"/>
      <c r="T24" s="206"/>
      <c r="U24" s="206"/>
      <c r="V24" s="206"/>
      <c r="W24" s="206" t="s">
        <v>2</v>
      </c>
    </row>
    <row r="25" spans="1:23">
      <c r="A25" s="202">
        <v>36</v>
      </c>
      <c r="B25" s="205" t="s">
        <v>79</v>
      </c>
      <c r="C25" s="206"/>
      <c r="D25" s="206" t="s">
        <v>403</v>
      </c>
      <c r="E25" s="206"/>
      <c r="F25" s="206"/>
      <c r="G25" s="206"/>
      <c r="H25" s="206"/>
      <c r="I25" s="206"/>
      <c r="J25" s="206"/>
      <c r="K25" s="206"/>
      <c r="L25" s="206"/>
      <c r="M25" s="202"/>
      <c r="N25" s="205"/>
      <c r="O25" s="206"/>
      <c r="P25" s="206"/>
      <c r="Q25" s="206"/>
      <c r="R25" s="206"/>
      <c r="S25" s="206"/>
      <c r="T25" s="206"/>
      <c r="U25" s="206"/>
      <c r="V25" s="206"/>
      <c r="W25" s="206" t="s">
        <v>2</v>
      </c>
    </row>
    <row r="26" spans="1:23">
      <c r="A26" s="202">
        <v>40</v>
      </c>
      <c r="B26" s="216" t="s">
        <v>80</v>
      </c>
      <c r="C26" s="206"/>
      <c r="D26" s="206" t="s">
        <v>81</v>
      </c>
      <c r="E26" s="206" t="s">
        <v>82</v>
      </c>
      <c r="F26" s="206" t="s">
        <v>83</v>
      </c>
      <c r="G26" s="206" t="s">
        <v>0</v>
      </c>
      <c r="H26" s="206"/>
      <c r="I26" s="206"/>
      <c r="J26" s="206"/>
      <c r="K26" s="209"/>
      <c r="L26" s="206"/>
      <c r="M26" s="233"/>
      <c r="N26" s="216"/>
      <c r="O26" s="206"/>
      <c r="P26" s="206"/>
      <c r="Q26" s="206"/>
      <c r="R26" s="206"/>
      <c r="S26" s="206"/>
      <c r="T26" s="206"/>
      <c r="U26" s="206"/>
      <c r="V26" s="206"/>
      <c r="W26" s="206"/>
    </row>
    <row r="27" spans="1:23" s="218" customFormat="1">
      <c r="A27" s="229">
        <v>41</v>
      </c>
      <c r="B27" s="230" t="s">
        <v>404</v>
      </c>
      <c r="C27" s="210"/>
      <c r="D27" s="210" t="s">
        <v>84</v>
      </c>
      <c r="E27" s="210" t="s">
        <v>85</v>
      </c>
      <c r="F27" s="210" t="s">
        <v>86</v>
      </c>
      <c r="G27" s="210" t="s">
        <v>87</v>
      </c>
      <c r="H27" s="210" t="s">
        <v>405</v>
      </c>
      <c r="I27" s="210" t="s">
        <v>406</v>
      </c>
      <c r="J27" s="210" t="s">
        <v>407</v>
      </c>
      <c r="K27" s="231"/>
      <c r="L27" s="210"/>
      <c r="M27" s="229"/>
      <c r="N27" s="230"/>
      <c r="O27" s="210"/>
      <c r="P27" s="210"/>
      <c r="Q27" s="210"/>
      <c r="R27" s="210"/>
      <c r="S27" s="210"/>
      <c r="T27" s="210"/>
      <c r="U27" s="210"/>
      <c r="V27" s="210"/>
      <c r="W27" s="210" t="s">
        <v>2</v>
      </c>
    </row>
    <row r="28" spans="1:23" s="218" customFormat="1">
      <c r="A28" s="229">
        <v>43</v>
      </c>
      <c r="B28" s="230" t="s">
        <v>88</v>
      </c>
      <c r="C28" s="210"/>
      <c r="D28" s="210"/>
      <c r="E28" s="210"/>
      <c r="F28" s="210"/>
      <c r="G28" s="210" t="s">
        <v>89</v>
      </c>
      <c r="H28" s="210" t="s">
        <v>90</v>
      </c>
      <c r="I28" s="210" t="s">
        <v>91</v>
      </c>
      <c r="J28" s="210" t="s">
        <v>92</v>
      </c>
      <c r="K28" s="231" t="s">
        <v>93</v>
      </c>
      <c r="L28" s="210" t="s">
        <v>94</v>
      </c>
      <c r="M28" s="229" t="s">
        <v>95</v>
      </c>
      <c r="N28" s="230"/>
      <c r="O28" s="210"/>
      <c r="P28" s="210"/>
      <c r="Q28" s="210"/>
      <c r="R28" s="210"/>
      <c r="S28" s="210"/>
      <c r="T28" s="210"/>
      <c r="U28" s="210"/>
      <c r="V28" s="210"/>
      <c r="W28" s="210"/>
    </row>
    <row r="29" spans="1:23" s="218" customFormat="1" ht="32.4">
      <c r="A29" s="229">
        <v>49</v>
      </c>
      <c r="B29" s="230" t="s">
        <v>96</v>
      </c>
      <c r="C29" s="210"/>
      <c r="D29" s="210"/>
      <c r="E29" s="210"/>
      <c r="F29" s="210"/>
      <c r="G29" s="210"/>
      <c r="H29" s="210"/>
      <c r="I29" s="210"/>
      <c r="J29" s="210"/>
      <c r="K29" s="231"/>
      <c r="L29" s="210"/>
      <c r="M29" s="229"/>
      <c r="N29" s="230"/>
      <c r="O29" s="210"/>
      <c r="P29" s="210"/>
      <c r="Q29" s="210"/>
      <c r="R29" s="210"/>
      <c r="S29" s="210"/>
      <c r="T29" s="210"/>
      <c r="U29" s="210"/>
      <c r="V29" s="210"/>
      <c r="W29" s="210" t="s">
        <v>2</v>
      </c>
    </row>
    <row r="30" spans="1:23" s="218" customFormat="1">
      <c r="A30" s="229">
        <v>52</v>
      </c>
      <c r="B30" s="230" t="s">
        <v>97</v>
      </c>
      <c r="C30" s="210"/>
      <c r="D30" s="210" t="s">
        <v>98</v>
      </c>
      <c r="E30" s="210"/>
      <c r="F30" s="210"/>
      <c r="G30" s="210"/>
      <c r="H30" s="210"/>
      <c r="I30" s="210"/>
      <c r="J30" s="210"/>
      <c r="K30" s="231"/>
      <c r="L30" s="210"/>
      <c r="M30" s="229"/>
      <c r="N30" s="230"/>
      <c r="O30" s="210"/>
      <c r="P30" s="210"/>
      <c r="Q30" s="210"/>
      <c r="R30" s="210"/>
      <c r="S30" s="210"/>
      <c r="T30" s="210"/>
      <c r="U30" s="210"/>
      <c r="V30" s="210"/>
      <c r="W30" s="210"/>
    </row>
    <row r="31" spans="1:23" s="218" customFormat="1">
      <c r="A31" s="229">
        <v>54</v>
      </c>
      <c r="B31" s="230" t="s">
        <v>99</v>
      </c>
      <c r="C31" s="210"/>
      <c r="D31" s="210" t="s">
        <v>100</v>
      </c>
      <c r="E31" s="210" t="s">
        <v>101</v>
      </c>
      <c r="F31" s="210" t="s">
        <v>102</v>
      </c>
      <c r="G31" s="210"/>
      <c r="H31" s="210"/>
      <c r="I31" s="210"/>
      <c r="J31" s="210"/>
      <c r="K31" s="231"/>
      <c r="L31" s="210"/>
      <c r="M31" s="229"/>
      <c r="N31" s="230"/>
      <c r="O31" s="210"/>
      <c r="P31" s="210"/>
      <c r="Q31" s="210"/>
      <c r="R31" s="210"/>
      <c r="S31" s="210"/>
      <c r="T31" s="210"/>
      <c r="U31" s="210"/>
      <c r="V31" s="210"/>
      <c r="W31" s="210"/>
    </row>
    <row r="32" spans="1:23">
      <c r="A32" s="202">
        <v>55</v>
      </c>
      <c r="B32" s="205" t="s">
        <v>103</v>
      </c>
      <c r="C32" s="206"/>
      <c r="D32" s="206" t="s">
        <v>408</v>
      </c>
      <c r="E32" s="206" t="s">
        <v>409</v>
      </c>
      <c r="F32" s="206"/>
      <c r="G32" s="206"/>
      <c r="H32" s="206"/>
      <c r="I32" s="206"/>
      <c r="J32" s="206"/>
      <c r="K32" s="206"/>
      <c r="L32" s="206"/>
      <c r="M32" s="202"/>
      <c r="N32" s="205"/>
      <c r="O32" s="206"/>
      <c r="P32" s="206"/>
      <c r="Q32" s="206"/>
      <c r="R32" s="206"/>
      <c r="S32" s="206"/>
      <c r="T32" s="206"/>
      <c r="U32" s="206"/>
      <c r="V32" s="206"/>
      <c r="W32" s="206"/>
    </row>
    <row r="33" spans="1:23" s="218" customFormat="1">
      <c r="A33" s="229">
        <v>56</v>
      </c>
      <c r="B33" s="234" t="s">
        <v>104</v>
      </c>
      <c r="C33" s="210"/>
      <c r="D33" s="210" t="s">
        <v>105</v>
      </c>
      <c r="E33" s="210" t="s">
        <v>106</v>
      </c>
      <c r="F33" s="210"/>
      <c r="G33" s="210"/>
      <c r="H33" s="210"/>
      <c r="I33" s="210"/>
      <c r="J33" s="210"/>
      <c r="K33" s="210"/>
      <c r="L33" s="210"/>
      <c r="M33" s="229"/>
      <c r="N33" s="234"/>
      <c r="O33" s="210"/>
      <c r="P33" s="210"/>
      <c r="Q33" s="210"/>
      <c r="R33" s="210"/>
      <c r="S33" s="210"/>
      <c r="T33" s="210"/>
      <c r="U33" s="210"/>
      <c r="V33" s="210"/>
      <c r="W33" s="210"/>
    </row>
    <row r="34" spans="1:23" s="218" customFormat="1">
      <c r="A34" s="229">
        <v>61</v>
      </c>
      <c r="B34" s="234" t="s">
        <v>107</v>
      </c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29"/>
      <c r="N34" s="234"/>
      <c r="O34" s="210"/>
      <c r="P34" s="210"/>
      <c r="Q34" s="210"/>
      <c r="R34" s="210"/>
      <c r="S34" s="210"/>
      <c r="T34" s="210"/>
      <c r="U34" s="210"/>
      <c r="V34" s="210"/>
      <c r="W34" s="210" t="s">
        <v>2</v>
      </c>
    </row>
    <row r="35" spans="1:23" s="218" customFormat="1">
      <c r="A35" s="229">
        <v>62</v>
      </c>
      <c r="B35" s="234" t="s">
        <v>108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29"/>
      <c r="N35" s="234"/>
      <c r="O35" s="210"/>
      <c r="P35" s="210"/>
      <c r="Q35" s="210"/>
      <c r="R35" s="210"/>
      <c r="S35" s="210"/>
      <c r="T35" s="210"/>
      <c r="U35" s="210"/>
      <c r="V35" s="210"/>
      <c r="W35" s="210" t="s">
        <v>2</v>
      </c>
    </row>
    <row r="36" spans="1:23" s="218" customFormat="1">
      <c r="A36" s="229">
        <v>64</v>
      </c>
      <c r="B36" s="234" t="s">
        <v>109</v>
      </c>
      <c r="C36" s="210"/>
      <c r="D36" s="210" t="s">
        <v>110</v>
      </c>
      <c r="E36" s="210" t="s">
        <v>111</v>
      </c>
      <c r="F36" s="210" t="s">
        <v>410</v>
      </c>
      <c r="G36" s="210" t="s">
        <v>112</v>
      </c>
      <c r="H36" s="210"/>
      <c r="I36" s="210"/>
      <c r="J36" s="210"/>
      <c r="K36" s="210"/>
      <c r="L36" s="210"/>
      <c r="M36" s="229"/>
      <c r="N36" s="234"/>
      <c r="O36" s="210"/>
      <c r="P36" s="210"/>
      <c r="Q36" s="210"/>
      <c r="R36" s="210"/>
      <c r="S36" s="210"/>
      <c r="T36" s="210"/>
      <c r="U36" s="210"/>
      <c r="V36" s="210"/>
      <c r="W36" s="210" t="s">
        <v>2</v>
      </c>
    </row>
    <row r="37" spans="1:23" s="218" customFormat="1">
      <c r="A37" s="229">
        <v>65</v>
      </c>
      <c r="B37" s="234" t="s">
        <v>113</v>
      </c>
      <c r="C37" s="210"/>
      <c r="D37" s="210" t="s">
        <v>408</v>
      </c>
      <c r="E37" s="210" t="s">
        <v>409</v>
      </c>
      <c r="F37" s="210"/>
      <c r="G37" s="210"/>
      <c r="H37" s="210"/>
      <c r="I37" s="210"/>
      <c r="J37" s="210"/>
      <c r="K37" s="210"/>
      <c r="L37" s="210"/>
      <c r="M37" s="229"/>
      <c r="N37" s="234"/>
      <c r="O37" s="210"/>
      <c r="P37" s="210"/>
      <c r="Q37" s="210"/>
      <c r="R37" s="210"/>
      <c r="S37" s="210"/>
      <c r="T37" s="210"/>
      <c r="U37" s="210"/>
      <c r="V37" s="210"/>
      <c r="W37" s="210" t="s">
        <v>2</v>
      </c>
    </row>
    <row r="38" spans="1:23" s="218" customFormat="1">
      <c r="A38" s="229">
        <v>69</v>
      </c>
      <c r="B38" s="234" t="s">
        <v>114</v>
      </c>
      <c r="C38" s="210"/>
      <c r="D38" s="210" t="s">
        <v>411</v>
      </c>
      <c r="E38" s="210" t="s">
        <v>115</v>
      </c>
      <c r="F38" s="210" t="s">
        <v>116</v>
      </c>
      <c r="G38" s="210" t="s">
        <v>412</v>
      </c>
      <c r="H38" s="210" t="s">
        <v>413</v>
      </c>
      <c r="I38" s="210"/>
      <c r="J38" s="210"/>
      <c r="K38" s="210"/>
      <c r="L38" s="210"/>
      <c r="M38" s="229"/>
      <c r="N38" s="234"/>
      <c r="O38" s="210"/>
      <c r="P38" s="210"/>
      <c r="Q38" s="210"/>
      <c r="R38" s="210"/>
      <c r="S38" s="210"/>
      <c r="T38" s="210"/>
      <c r="U38" s="210"/>
      <c r="V38" s="210"/>
      <c r="W38" s="210" t="s">
        <v>2</v>
      </c>
    </row>
    <row r="39" spans="1:23" s="218" customFormat="1">
      <c r="A39" s="229">
        <v>77</v>
      </c>
      <c r="B39" s="234" t="s">
        <v>117</v>
      </c>
      <c r="C39" s="210"/>
      <c r="D39" s="210" t="s">
        <v>118</v>
      </c>
      <c r="E39" s="210" t="s">
        <v>119</v>
      </c>
      <c r="F39" s="210" t="s">
        <v>120</v>
      </c>
      <c r="G39" s="210"/>
      <c r="H39" s="210"/>
      <c r="I39" s="210"/>
      <c r="J39" s="210"/>
      <c r="K39" s="210"/>
      <c r="L39" s="210"/>
      <c r="M39" s="229"/>
      <c r="N39" s="234"/>
      <c r="O39" s="210"/>
      <c r="P39" s="210"/>
      <c r="Q39" s="210"/>
      <c r="R39" s="210"/>
      <c r="S39" s="210"/>
      <c r="T39" s="210"/>
      <c r="U39" s="210"/>
      <c r="V39" s="210"/>
      <c r="W39" s="210"/>
    </row>
    <row r="40" spans="1:23">
      <c r="A40" s="202">
        <v>80</v>
      </c>
      <c r="B40" s="216" t="s">
        <v>1</v>
      </c>
      <c r="C40" s="206"/>
      <c r="D40" s="206"/>
      <c r="E40" s="206"/>
      <c r="F40" s="206"/>
      <c r="G40" s="206"/>
      <c r="H40" s="206"/>
      <c r="I40" s="206"/>
      <c r="J40" s="206"/>
      <c r="K40" s="209"/>
      <c r="L40" s="206"/>
      <c r="M40" s="202"/>
      <c r="N40" s="216"/>
      <c r="O40" s="206"/>
      <c r="P40" s="206"/>
      <c r="Q40" s="206"/>
      <c r="R40" s="206"/>
      <c r="S40" s="206"/>
      <c r="T40" s="206"/>
      <c r="U40" s="206"/>
      <c r="V40" s="206"/>
      <c r="W40" s="206" t="s">
        <v>2</v>
      </c>
    </row>
    <row r="41" spans="1:23">
      <c r="A41" s="202"/>
      <c r="B41" s="216"/>
      <c r="C41" s="206"/>
      <c r="D41" s="206"/>
      <c r="E41" s="206"/>
      <c r="F41" s="206"/>
      <c r="G41" s="206"/>
      <c r="H41" s="206"/>
      <c r="I41" s="206"/>
      <c r="J41" s="206"/>
      <c r="K41" s="209"/>
      <c r="L41" s="206"/>
      <c r="M41" s="202"/>
      <c r="N41" s="216"/>
      <c r="O41" s="206"/>
      <c r="P41" s="206"/>
      <c r="Q41" s="206"/>
      <c r="R41" s="206"/>
      <c r="S41" s="206"/>
      <c r="T41" s="206"/>
      <c r="U41" s="206"/>
      <c r="V41" s="206"/>
      <c r="W41" s="206"/>
    </row>
    <row r="42" spans="1:23">
      <c r="A42" s="202"/>
      <c r="B42" s="216"/>
      <c r="C42" s="206"/>
      <c r="D42" s="206"/>
      <c r="E42" s="206"/>
      <c r="F42" s="206"/>
      <c r="G42" s="206"/>
      <c r="H42" s="206"/>
      <c r="I42" s="206"/>
      <c r="J42" s="206"/>
      <c r="K42" s="209"/>
      <c r="L42" s="206"/>
      <c r="M42" s="202"/>
      <c r="N42" s="216"/>
      <c r="O42" s="206"/>
      <c r="P42" s="206"/>
      <c r="Q42" s="206"/>
      <c r="R42" s="206"/>
      <c r="S42" s="206"/>
      <c r="T42" s="206"/>
      <c r="U42" s="206"/>
      <c r="V42" s="206"/>
      <c r="W42" s="206"/>
    </row>
    <row r="43" spans="1:23">
      <c r="A43" s="202"/>
      <c r="B43" s="216"/>
      <c r="C43" s="206"/>
      <c r="D43" s="206"/>
      <c r="E43" s="206"/>
      <c r="F43" s="206"/>
      <c r="G43" s="206"/>
      <c r="H43" s="206"/>
      <c r="I43" s="206"/>
      <c r="J43" s="206"/>
      <c r="K43" s="209"/>
      <c r="L43" s="206"/>
      <c r="M43" s="202"/>
      <c r="N43" s="216"/>
      <c r="O43" s="206"/>
      <c r="P43" s="206"/>
      <c r="Q43" s="206"/>
      <c r="R43" s="206"/>
      <c r="S43" s="206"/>
      <c r="T43" s="206"/>
      <c r="U43" s="206"/>
      <c r="V43" s="206"/>
      <c r="W43" s="206"/>
    </row>
    <row r="44" spans="1:23">
      <c r="A44" s="202"/>
      <c r="B44" s="216"/>
      <c r="C44" s="206"/>
      <c r="D44" s="206"/>
      <c r="E44" s="206"/>
      <c r="F44" s="206"/>
      <c r="G44" s="206"/>
      <c r="H44" s="206"/>
      <c r="I44" s="206"/>
      <c r="J44" s="206"/>
      <c r="K44" s="209"/>
      <c r="L44" s="206"/>
      <c r="M44" s="202"/>
      <c r="N44" s="216"/>
      <c r="O44" s="206"/>
      <c r="P44" s="206"/>
      <c r="Q44" s="206"/>
      <c r="R44" s="206"/>
      <c r="S44" s="206"/>
      <c r="T44" s="206"/>
      <c r="U44" s="206"/>
      <c r="V44" s="206"/>
      <c r="W44" s="206"/>
    </row>
    <row r="45" spans="1:23">
      <c r="A45" s="202"/>
      <c r="B45" s="205"/>
      <c r="C45" s="206"/>
      <c r="D45" s="206"/>
      <c r="E45" s="206"/>
      <c r="F45" s="206"/>
      <c r="G45" s="206"/>
      <c r="H45" s="206"/>
      <c r="I45" s="206"/>
      <c r="J45" s="206"/>
      <c r="K45" s="209"/>
      <c r="L45" s="206"/>
      <c r="M45" s="202"/>
      <c r="N45" s="205"/>
      <c r="O45" s="206"/>
      <c r="P45" s="206"/>
      <c r="Q45" s="206"/>
      <c r="R45" s="206"/>
      <c r="S45" s="206"/>
      <c r="T45" s="206"/>
      <c r="U45" s="206"/>
      <c r="V45" s="206"/>
      <c r="W45" s="206"/>
    </row>
    <row r="46" spans="1:23">
      <c r="A46" s="202"/>
      <c r="B46" s="205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2"/>
      <c r="N46" s="205"/>
      <c r="O46" s="206"/>
      <c r="P46" s="206"/>
      <c r="Q46" s="206"/>
      <c r="R46" s="206"/>
      <c r="S46" s="206"/>
      <c r="T46" s="206"/>
      <c r="U46" s="206"/>
      <c r="V46" s="206"/>
      <c r="W46" s="206"/>
    </row>
    <row r="47" spans="1:23" s="239" customFormat="1">
      <c r="A47" s="235"/>
      <c r="B47" s="236"/>
      <c r="C47" s="237"/>
      <c r="D47" s="237"/>
      <c r="E47" s="237"/>
      <c r="F47" s="237"/>
      <c r="G47" s="237"/>
      <c r="H47" s="237"/>
      <c r="I47" s="237"/>
      <c r="J47" s="237"/>
      <c r="K47" s="238"/>
      <c r="L47" s="237"/>
      <c r="M47" s="235"/>
      <c r="N47" s="236"/>
      <c r="O47" s="237"/>
      <c r="P47" s="237"/>
      <c r="Q47" s="237"/>
      <c r="R47" s="237"/>
      <c r="S47" s="237"/>
      <c r="T47" s="237"/>
      <c r="U47" s="237"/>
      <c r="V47" s="237"/>
      <c r="W47" s="237"/>
    </row>
    <row r="48" spans="1:23">
      <c r="A48" s="202"/>
      <c r="B48" s="205"/>
      <c r="C48" s="206"/>
      <c r="D48" s="206"/>
      <c r="E48" s="206"/>
      <c r="F48" s="210"/>
      <c r="G48" s="206"/>
      <c r="H48" s="206"/>
      <c r="I48" s="206"/>
      <c r="J48" s="206"/>
      <c r="K48" s="205"/>
      <c r="L48" s="206"/>
      <c r="M48" s="202"/>
      <c r="N48" s="205"/>
      <c r="O48" s="206"/>
      <c r="P48" s="206"/>
      <c r="Q48" s="206"/>
      <c r="R48" s="206"/>
      <c r="S48" s="206"/>
      <c r="T48" s="206"/>
      <c r="U48" s="206"/>
      <c r="V48" s="206"/>
      <c r="W48" s="206"/>
    </row>
    <row r="49" spans="1:23">
      <c r="A49" s="202"/>
      <c r="B49" s="205"/>
      <c r="C49" s="206"/>
      <c r="D49" s="206"/>
      <c r="E49" s="206"/>
      <c r="F49" s="206"/>
      <c r="G49" s="206"/>
      <c r="H49" s="206"/>
      <c r="I49" s="206"/>
      <c r="J49" s="206"/>
      <c r="K49" s="206"/>
      <c r="L49" s="206"/>
      <c r="M49" s="202"/>
      <c r="N49" s="205"/>
      <c r="O49" s="206"/>
      <c r="P49" s="206"/>
      <c r="Q49" s="206"/>
      <c r="R49" s="206"/>
      <c r="S49" s="206"/>
      <c r="T49" s="206"/>
      <c r="U49" s="206"/>
      <c r="V49" s="206"/>
      <c r="W49" s="206"/>
    </row>
    <row r="50" spans="1:23">
      <c r="A50" s="202"/>
      <c r="B50" s="205"/>
      <c r="C50" s="206"/>
      <c r="D50" s="206"/>
      <c r="E50" s="206"/>
      <c r="F50" s="206"/>
      <c r="G50" s="206"/>
      <c r="H50" s="206"/>
      <c r="I50" s="206"/>
      <c r="J50" s="206"/>
      <c r="K50" s="206"/>
      <c r="L50" s="206"/>
      <c r="M50" s="202"/>
      <c r="N50" s="205"/>
      <c r="O50" s="206"/>
      <c r="P50" s="206"/>
      <c r="Q50" s="206"/>
      <c r="R50" s="206"/>
      <c r="S50" s="206"/>
      <c r="T50" s="206"/>
      <c r="U50" s="206"/>
      <c r="V50" s="206"/>
      <c r="W50" s="206"/>
    </row>
    <row r="51" spans="1:23">
      <c r="A51" s="202"/>
      <c r="B51" s="216"/>
      <c r="C51" s="206"/>
      <c r="D51" s="206"/>
      <c r="E51" s="206"/>
      <c r="F51" s="206"/>
      <c r="G51" s="206"/>
      <c r="H51" s="206"/>
      <c r="I51" s="206"/>
      <c r="J51" s="206"/>
      <c r="K51" s="209"/>
      <c r="L51" s="206"/>
      <c r="M51" s="202"/>
      <c r="N51" s="216"/>
      <c r="O51" s="206"/>
      <c r="P51" s="206"/>
      <c r="Q51" s="206"/>
      <c r="R51" s="206"/>
      <c r="S51" s="206"/>
      <c r="T51" s="206"/>
      <c r="U51" s="206"/>
      <c r="V51" s="206"/>
      <c r="W51" s="206"/>
    </row>
    <row r="52" spans="1:23">
      <c r="A52" s="202"/>
      <c r="B52" s="205"/>
      <c r="C52" s="206"/>
      <c r="D52" s="206"/>
      <c r="E52" s="206"/>
      <c r="F52" s="206"/>
      <c r="G52" s="206"/>
      <c r="H52" s="206"/>
      <c r="I52" s="206"/>
      <c r="J52" s="206"/>
      <c r="K52" s="209"/>
      <c r="L52" s="206"/>
      <c r="M52" s="202"/>
      <c r="N52" s="205"/>
      <c r="O52" s="206"/>
      <c r="P52" s="206"/>
      <c r="Q52" s="206"/>
      <c r="R52" s="206"/>
      <c r="S52" s="206"/>
      <c r="T52" s="206"/>
      <c r="U52" s="206"/>
      <c r="V52" s="206"/>
      <c r="W52" s="206"/>
    </row>
    <row r="53" spans="1:23">
      <c r="A53" s="202"/>
      <c r="B53" s="205"/>
      <c r="C53" s="206"/>
      <c r="D53" s="206"/>
      <c r="E53" s="206"/>
      <c r="F53" s="206"/>
      <c r="G53" s="206"/>
      <c r="H53" s="206"/>
      <c r="I53" s="206"/>
      <c r="J53" s="206"/>
      <c r="K53" s="206"/>
      <c r="L53" s="206"/>
      <c r="M53" s="202"/>
      <c r="N53" s="205"/>
      <c r="O53" s="206"/>
      <c r="P53" s="206"/>
      <c r="Q53" s="206"/>
      <c r="R53" s="206"/>
      <c r="S53" s="206"/>
      <c r="T53" s="206"/>
      <c r="U53" s="206"/>
      <c r="V53" s="206"/>
      <c r="W53" s="206"/>
    </row>
    <row r="54" spans="1:23">
      <c r="A54" s="202"/>
      <c r="B54" s="216"/>
      <c r="C54" s="206"/>
      <c r="D54" s="206"/>
      <c r="E54" s="206"/>
      <c r="F54" s="206"/>
      <c r="G54" s="206"/>
      <c r="H54" s="206"/>
      <c r="I54" s="206"/>
      <c r="J54" s="206"/>
      <c r="K54" s="209"/>
      <c r="L54" s="206"/>
      <c r="M54" s="202"/>
      <c r="N54" s="216"/>
      <c r="O54" s="206"/>
      <c r="P54" s="206"/>
      <c r="Q54" s="206"/>
      <c r="R54" s="206"/>
      <c r="S54" s="206"/>
      <c r="T54" s="206"/>
      <c r="U54" s="206"/>
      <c r="V54" s="206"/>
      <c r="W54" s="206"/>
    </row>
    <row r="55" spans="1:23">
      <c r="A55" s="202"/>
      <c r="B55" s="205"/>
      <c r="C55" s="206"/>
      <c r="D55" s="206"/>
      <c r="E55" s="206"/>
      <c r="F55" s="206"/>
      <c r="G55" s="206"/>
      <c r="H55" s="206"/>
      <c r="I55" s="206"/>
      <c r="J55" s="206"/>
      <c r="K55" s="209"/>
      <c r="L55" s="206"/>
      <c r="M55" s="202"/>
      <c r="N55" s="205"/>
      <c r="O55" s="206"/>
      <c r="P55" s="206"/>
      <c r="Q55" s="206"/>
      <c r="R55" s="206"/>
      <c r="S55" s="206"/>
      <c r="T55" s="206"/>
      <c r="U55" s="206"/>
      <c r="V55" s="206"/>
      <c r="W55" s="206"/>
    </row>
    <row r="56" spans="1:23">
      <c r="A56" s="202"/>
      <c r="B56" s="205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2"/>
      <c r="N56" s="205"/>
      <c r="O56" s="206"/>
      <c r="P56" s="206"/>
      <c r="Q56" s="206"/>
      <c r="R56" s="206"/>
      <c r="S56" s="206"/>
      <c r="T56" s="206"/>
      <c r="U56" s="206"/>
      <c r="V56" s="206"/>
      <c r="W56" s="206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8" scale="95" orientation="landscape" r:id="rId1"/>
  <colBreaks count="1" manualBreakCount="1">
    <brk id="3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L11"/>
  <sheetViews>
    <sheetView workbookViewId="0"/>
  </sheetViews>
  <sheetFormatPr defaultColWidth="8.77734375" defaultRowHeight="16.2"/>
  <cols>
    <col min="1" max="1" width="2.6640625" style="198" customWidth="1"/>
    <col min="2" max="2" width="16" style="2" customWidth="1"/>
    <col min="3" max="10" width="11.77734375" style="2" customWidth="1"/>
    <col min="11" max="12" width="13.77734375" style="2" customWidth="1"/>
    <col min="13" max="16384" width="8.77734375" style="2"/>
  </cols>
  <sheetData>
    <row r="1" spans="1:12" s="181" customFormat="1" ht="30" customHeight="1">
      <c r="A1" s="178"/>
      <c r="B1" s="179" t="s">
        <v>267</v>
      </c>
      <c r="C1" s="179">
        <v>0</v>
      </c>
      <c r="D1" s="179">
        <v>1</v>
      </c>
      <c r="E1" s="179">
        <v>2</v>
      </c>
      <c r="F1" s="179">
        <v>3</v>
      </c>
      <c r="G1" s="179">
        <v>4</v>
      </c>
      <c r="H1" s="179">
        <v>5</v>
      </c>
      <c r="I1" s="179">
        <v>6</v>
      </c>
      <c r="J1" s="179">
        <v>7</v>
      </c>
      <c r="K1" s="179">
        <v>8</v>
      </c>
      <c r="L1" s="180">
        <v>9</v>
      </c>
    </row>
    <row r="2" spans="1:12" s="186" customFormat="1" ht="30" customHeight="1">
      <c r="A2" s="182">
        <v>1</v>
      </c>
      <c r="B2" s="183" t="s">
        <v>328</v>
      </c>
      <c r="C2" s="184" t="s">
        <v>329</v>
      </c>
      <c r="D2" s="184" t="s">
        <v>330</v>
      </c>
      <c r="E2" s="184" t="s">
        <v>270</v>
      </c>
      <c r="F2" s="184" t="s">
        <v>271</v>
      </c>
      <c r="G2" s="184" t="s">
        <v>272</v>
      </c>
      <c r="H2" s="184" t="s">
        <v>273</v>
      </c>
      <c r="I2" s="184" t="s">
        <v>274</v>
      </c>
      <c r="J2" s="184" t="s">
        <v>275</v>
      </c>
      <c r="K2" s="184" t="s">
        <v>276</v>
      </c>
      <c r="L2" s="185" t="s">
        <v>331</v>
      </c>
    </row>
    <row r="3" spans="1:12" ht="30" customHeight="1">
      <c r="A3" s="182">
        <v>2</v>
      </c>
      <c r="B3" s="1" t="s">
        <v>277</v>
      </c>
      <c r="C3" s="184" t="s">
        <v>278</v>
      </c>
      <c r="D3" s="184" t="s">
        <v>279</v>
      </c>
      <c r="E3" s="184" t="s">
        <v>280</v>
      </c>
      <c r="F3" s="184" t="s">
        <v>281</v>
      </c>
      <c r="G3" s="184" t="s">
        <v>282</v>
      </c>
      <c r="H3" s="184" t="s">
        <v>283</v>
      </c>
      <c r="I3" s="184" t="s">
        <v>284</v>
      </c>
      <c r="J3" s="156"/>
      <c r="K3" s="184" t="s">
        <v>285</v>
      </c>
      <c r="L3" s="185" t="s">
        <v>286</v>
      </c>
    </row>
    <row r="4" spans="1:12" ht="30" customHeight="1">
      <c r="A4" s="182">
        <v>3</v>
      </c>
      <c r="B4" s="1" t="s">
        <v>287</v>
      </c>
      <c r="C4" s="184" t="s">
        <v>288</v>
      </c>
      <c r="D4" s="184" t="s">
        <v>289</v>
      </c>
      <c r="E4" s="184" t="s">
        <v>290</v>
      </c>
      <c r="F4" s="184" t="s">
        <v>291</v>
      </c>
      <c r="G4" s="184" t="s">
        <v>292</v>
      </c>
      <c r="H4" s="184" t="s">
        <v>293</v>
      </c>
      <c r="I4" s="184" t="s">
        <v>294</v>
      </c>
      <c r="J4" s="184" t="s">
        <v>295</v>
      </c>
      <c r="K4" s="184" t="s">
        <v>296</v>
      </c>
      <c r="L4" s="185" t="s">
        <v>297</v>
      </c>
    </row>
    <row r="5" spans="1:12" ht="30" customHeight="1">
      <c r="A5" s="182">
        <v>4</v>
      </c>
      <c r="B5" s="187" t="s">
        <v>298</v>
      </c>
      <c r="C5" s="184" t="s">
        <v>299</v>
      </c>
      <c r="D5" s="184" t="s">
        <v>332</v>
      </c>
      <c r="E5" s="184" t="s">
        <v>300</v>
      </c>
      <c r="F5" s="184" t="s">
        <v>301</v>
      </c>
      <c r="G5" s="184" t="s">
        <v>302</v>
      </c>
      <c r="H5" s="184" t="s">
        <v>303</v>
      </c>
      <c r="I5" s="184" t="s">
        <v>333</v>
      </c>
      <c r="J5" s="184"/>
      <c r="K5" s="184" t="s">
        <v>304</v>
      </c>
      <c r="L5" s="185" t="s">
        <v>305</v>
      </c>
    </row>
    <row r="6" spans="1:12" ht="30" customHeight="1">
      <c r="A6" s="182">
        <v>5</v>
      </c>
      <c r="B6" s="1" t="s">
        <v>306</v>
      </c>
      <c r="C6" s="184" t="s">
        <v>334</v>
      </c>
      <c r="D6" s="184" t="s">
        <v>335</v>
      </c>
      <c r="E6" s="184" t="s">
        <v>307</v>
      </c>
      <c r="F6" s="184" t="s">
        <v>336</v>
      </c>
      <c r="G6" s="184" t="s">
        <v>308</v>
      </c>
      <c r="H6" s="184" t="s">
        <v>309</v>
      </c>
      <c r="I6" s="188" t="s">
        <v>310</v>
      </c>
      <c r="J6" s="184" t="s">
        <v>337</v>
      </c>
      <c r="K6" s="184" t="s">
        <v>311</v>
      </c>
      <c r="L6" s="185" t="s">
        <v>312</v>
      </c>
    </row>
    <row r="7" spans="1:12" ht="30" customHeight="1">
      <c r="A7" s="182">
        <v>6</v>
      </c>
      <c r="B7" s="187" t="s">
        <v>338</v>
      </c>
      <c r="C7" s="184" t="s">
        <v>313</v>
      </c>
      <c r="D7" s="184" t="s">
        <v>314</v>
      </c>
      <c r="E7" s="184" t="s">
        <v>315</v>
      </c>
      <c r="F7" s="184" t="s">
        <v>316</v>
      </c>
      <c r="G7" s="184" t="s">
        <v>317</v>
      </c>
      <c r="H7" s="189" t="s">
        <v>318</v>
      </c>
      <c r="I7" s="184" t="s">
        <v>319</v>
      </c>
      <c r="J7" s="190"/>
      <c r="K7" s="184" t="s">
        <v>320</v>
      </c>
      <c r="L7" s="185" t="s">
        <v>321</v>
      </c>
    </row>
    <row r="8" spans="1:12" ht="30" customHeight="1">
      <c r="A8" s="182">
        <v>7</v>
      </c>
      <c r="B8" s="191" t="s">
        <v>339</v>
      </c>
      <c r="C8" s="184" t="s">
        <v>268</v>
      </c>
      <c r="D8" s="184" t="s">
        <v>340</v>
      </c>
      <c r="E8" s="184" t="s">
        <v>322</v>
      </c>
      <c r="F8" s="184" t="s">
        <v>341</v>
      </c>
      <c r="G8" s="184" t="s">
        <v>269</v>
      </c>
      <c r="H8" s="184"/>
      <c r="I8" s="192" t="s">
        <v>342</v>
      </c>
      <c r="J8" s="184" t="s">
        <v>323</v>
      </c>
      <c r="K8" s="184"/>
      <c r="L8" s="185" t="s">
        <v>343</v>
      </c>
    </row>
    <row r="9" spans="1:12" ht="30" customHeight="1">
      <c r="A9" s="182">
        <v>8</v>
      </c>
      <c r="B9" s="1" t="s">
        <v>121</v>
      </c>
      <c r="C9" s="184" t="s">
        <v>344</v>
      </c>
      <c r="D9" s="184" t="s">
        <v>345</v>
      </c>
      <c r="E9" s="184" t="s">
        <v>346</v>
      </c>
      <c r="F9" s="184" t="s">
        <v>347</v>
      </c>
      <c r="G9" s="184" t="s">
        <v>348</v>
      </c>
      <c r="H9" s="184" t="s">
        <v>349</v>
      </c>
      <c r="I9" s="184" t="s">
        <v>324</v>
      </c>
      <c r="J9" s="184" t="s">
        <v>325</v>
      </c>
      <c r="K9" s="184" t="s">
        <v>326</v>
      </c>
      <c r="L9" s="185" t="s">
        <v>350</v>
      </c>
    </row>
    <row r="10" spans="1:12" ht="30" customHeight="1">
      <c r="A10" s="182">
        <v>9</v>
      </c>
      <c r="B10" s="1" t="s">
        <v>351</v>
      </c>
      <c r="C10" s="184" t="s">
        <v>352</v>
      </c>
      <c r="D10" s="184" t="s">
        <v>353</v>
      </c>
      <c r="E10" s="184" t="s">
        <v>354</v>
      </c>
      <c r="F10" s="184" t="s">
        <v>355</v>
      </c>
      <c r="G10" s="184"/>
      <c r="H10" s="184"/>
      <c r="I10" s="184"/>
      <c r="J10" s="184"/>
      <c r="K10" s="184"/>
      <c r="L10" s="193" t="s">
        <v>356</v>
      </c>
    </row>
    <row r="11" spans="1:12" ht="30" customHeight="1" thickBot="1">
      <c r="A11" s="194"/>
      <c r="B11" s="195" t="s">
        <v>327</v>
      </c>
      <c r="C11" s="196"/>
      <c r="D11" s="196"/>
      <c r="E11" s="196"/>
      <c r="F11" s="196"/>
      <c r="G11" s="196"/>
      <c r="H11" s="196"/>
      <c r="I11" s="196"/>
      <c r="J11" s="196"/>
      <c r="K11" s="196"/>
      <c r="L11" s="197"/>
    </row>
  </sheetData>
  <phoneticPr fontId="3" type="noConversion"/>
  <printOptions horizontalCentered="1"/>
  <pageMargins left="0.31496062992125984" right="0.31496062992125984" top="0.35433070866141736" bottom="0.35433070866141736" header="0.31496062992125984" footer="0.31496062992125984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zoomScale="90" zoomScaleNormal="90" workbookViewId="0">
      <selection activeCell="A2" sqref="A2:XFD3"/>
    </sheetView>
  </sheetViews>
  <sheetFormatPr defaultRowHeight="13.8"/>
  <cols>
    <col min="1" max="1" width="13.109375" style="254" customWidth="1"/>
    <col min="2" max="2" width="9.33203125" style="254" customWidth="1"/>
    <col min="3" max="3" width="34.77734375" style="254" customWidth="1"/>
    <col min="4" max="4" width="5.88671875" style="254" customWidth="1"/>
    <col min="5" max="6" width="9.33203125" style="254" customWidth="1"/>
    <col min="7" max="7" width="12.109375" style="260" customWidth="1"/>
    <col min="8" max="8" width="12.21875" style="260" customWidth="1"/>
    <col min="9" max="9" width="18.109375" style="254" customWidth="1"/>
    <col min="10" max="10" width="6.33203125" style="261" customWidth="1"/>
    <col min="11" max="11" width="8" style="261" customWidth="1"/>
    <col min="12" max="12" width="25.109375" style="261" customWidth="1"/>
    <col min="13" max="13" width="8.88671875" style="261" bestFit="1" customWidth="1"/>
    <col min="14" max="168" width="9" style="254"/>
    <col min="169" max="169" width="9.33203125" style="254" customWidth="1"/>
    <col min="170" max="170" width="34.77734375" style="254" customWidth="1"/>
    <col min="171" max="171" width="5.88671875" style="254" customWidth="1"/>
    <col min="172" max="172" width="9.33203125" style="254" customWidth="1"/>
    <col min="173" max="173" width="9" style="254" customWidth="1"/>
    <col min="174" max="174" width="11.109375" style="254" customWidth="1"/>
    <col min="175" max="175" width="18.109375" style="254" customWidth="1"/>
    <col min="176" max="176" width="6.33203125" style="254" customWidth="1"/>
    <col min="177" max="177" width="8" style="254" customWidth="1"/>
    <col min="178" max="179" width="6.33203125" style="254" customWidth="1"/>
    <col min="180" max="181" width="8" style="254" customWidth="1"/>
    <col min="182" max="183" width="4.77734375" style="254" customWidth="1"/>
    <col min="184" max="187" width="7.77734375" style="254" customWidth="1"/>
    <col min="188" max="188" width="7.88671875" style="254" customWidth="1"/>
    <col min="189" max="189" width="7.6640625" style="254" customWidth="1"/>
    <col min="190" max="190" width="7.109375" style="254" customWidth="1"/>
    <col min="191" max="191" width="7.21875" style="254" customWidth="1"/>
    <col min="192" max="192" width="7.33203125" style="254" customWidth="1"/>
    <col min="193" max="193" width="5.6640625" style="254" customWidth="1"/>
    <col min="194" max="194" width="6" style="254" customWidth="1"/>
    <col min="195" max="195" width="8" style="254" customWidth="1"/>
    <col min="196" max="205" width="7.77734375" style="254" customWidth="1"/>
    <col min="206" max="206" width="5.44140625" style="254" bestFit="1" customWidth="1"/>
    <col min="207" max="207" width="5.77734375" style="254" bestFit="1" customWidth="1"/>
    <col min="208" max="424" width="9" style="254"/>
    <col min="425" max="425" width="9.33203125" style="254" customWidth="1"/>
    <col min="426" max="426" width="34.77734375" style="254" customWidth="1"/>
    <col min="427" max="427" width="5.88671875" style="254" customWidth="1"/>
    <col min="428" max="428" width="9.33203125" style="254" customWidth="1"/>
    <col min="429" max="429" width="9" style="254" customWidth="1"/>
    <col min="430" max="430" width="11.109375" style="254" customWidth="1"/>
    <col min="431" max="431" width="18.109375" style="254" customWidth="1"/>
    <col min="432" max="432" width="6.33203125" style="254" customWidth="1"/>
    <col min="433" max="433" width="8" style="254" customWidth="1"/>
    <col min="434" max="435" width="6.33203125" style="254" customWidth="1"/>
    <col min="436" max="437" width="8" style="254" customWidth="1"/>
    <col min="438" max="439" width="4.77734375" style="254" customWidth="1"/>
    <col min="440" max="443" width="7.77734375" style="254" customWidth="1"/>
    <col min="444" max="444" width="7.88671875" style="254" customWidth="1"/>
    <col min="445" max="445" width="7.6640625" style="254" customWidth="1"/>
    <col min="446" max="446" width="7.109375" style="254" customWidth="1"/>
    <col min="447" max="447" width="7.21875" style="254" customWidth="1"/>
    <col min="448" max="448" width="7.33203125" style="254" customWidth="1"/>
    <col min="449" max="449" width="5.6640625" style="254" customWidth="1"/>
    <col min="450" max="450" width="6" style="254" customWidth="1"/>
    <col min="451" max="451" width="8" style="254" customWidth="1"/>
    <col min="452" max="461" width="7.77734375" style="254" customWidth="1"/>
    <col min="462" max="462" width="5.44140625" style="254" bestFit="1" customWidth="1"/>
    <col min="463" max="463" width="5.77734375" style="254" bestFit="1" customWidth="1"/>
    <col min="464" max="680" width="9" style="254"/>
    <col min="681" max="681" width="9.33203125" style="254" customWidth="1"/>
    <col min="682" max="682" width="34.77734375" style="254" customWidth="1"/>
    <col min="683" max="683" width="5.88671875" style="254" customWidth="1"/>
    <col min="684" max="684" width="9.33203125" style="254" customWidth="1"/>
    <col min="685" max="685" width="9" style="254" customWidth="1"/>
    <col min="686" max="686" width="11.109375" style="254" customWidth="1"/>
    <col min="687" max="687" width="18.109375" style="254" customWidth="1"/>
    <col min="688" max="688" width="6.33203125" style="254" customWidth="1"/>
    <col min="689" max="689" width="8" style="254" customWidth="1"/>
    <col min="690" max="691" width="6.33203125" style="254" customWidth="1"/>
    <col min="692" max="693" width="8" style="254" customWidth="1"/>
    <col min="694" max="695" width="4.77734375" style="254" customWidth="1"/>
    <col min="696" max="699" width="7.77734375" style="254" customWidth="1"/>
    <col min="700" max="700" width="7.88671875" style="254" customWidth="1"/>
    <col min="701" max="701" width="7.6640625" style="254" customWidth="1"/>
    <col min="702" max="702" width="7.109375" style="254" customWidth="1"/>
    <col min="703" max="703" width="7.21875" style="254" customWidth="1"/>
    <col min="704" max="704" width="7.33203125" style="254" customWidth="1"/>
    <col min="705" max="705" width="5.6640625" style="254" customWidth="1"/>
    <col min="706" max="706" width="6" style="254" customWidth="1"/>
    <col min="707" max="707" width="8" style="254" customWidth="1"/>
    <col min="708" max="717" width="7.77734375" style="254" customWidth="1"/>
    <col min="718" max="718" width="5.44140625" style="254" bestFit="1" customWidth="1"/>
    <col min="719" max="719" width="5.77734375" style="254" bestFit="1" customWidth="1"/>
    <col min="720" max="936" width="9" style="254"/>
    <col min="937" max="937" width="9.33203125" style="254" customWidth="1"/>
    <col min="938" max="938" width="34.77734375" style="254" customWidth="1"/>
    <col min="939" max="939" width="5.88671875" style="254" customWidth="1"/>
    <col min="940" max="940" width="9.33203125" style="254" customWidth="1"/>
    <col min="941" max="941" width="9" style="254" customWidth="1"/>
    <col min="942" max="942" width="11.109375" style="254" customWidth="1"/>
    <col min="943" max="943" width="18.109375" style="254" customWidth="1"/>
    <col min="944" max="944" width="6.33203125" style="254" customWidth="1"/>
    <col min="945" max="945" width="8" style="254" customWidth="1"/>
    <col min="946" max="947" width="6.33203125" style="254" customWidth="1"/>
    <col min="948" max="949" width="8" style="254" customWidth="1"/>
    <col min="950" max="951" width="4.77734375" style="254" customWidth="1"/>
    <col min="952" max="955" width="7.77734375" style="254" customWidth="1"/>
    <col min="956" max="956" width="7.88671875" style="254" customWidth="1"/>
    <col min="957" max="957" width="7.6640625" style="254" customWidth="1"/>
    <col min="958" max="958" width="7.109375" style="254" customWidth="1"/>
    <col min="959" max="959" width="7.21875" style="254" customWidth="1"/>
    <col min="960" max="960" width="7.33203125" style="254" customWidth="1"/>
    <col min="961" max="961" width="5.6640625" style="254" customWidth="1"/>
    <col min="962" max="962" width="6" style="254" customWidth="1"/>
    <col min="963" max="963" width="8" style="254" customWidth="1"/>
    <col min="964" max="973" width="7.77734375" style="254" customWidth="1"/>
    <col min="974" max="974" width="5.44140625" style="254" bestFit="1" customWidth="1"/>
    <col min="975" max="975" width="5.77734375" style="254" bestFit="1" customWidth="1"/>
    <col min="976" max="1192" width="9" style="254"/>
    <col min="1193" max="1193" width="9.33203125" style="254" customWidth="1"/>
    <col min="1194" max="1194" width="34.77734375" style="254" customWidth="1"/>
    <col min="1195" max="1195" width="5.88671875" style="254" customWidth="1"/>
    <col min="1196" max="1196" width="9.33203125" style="254" customWidth="1"/>
    <col min="1197" max="1197" width="9" style="254" customWidth="1"/>
    <col min="1198" max="1198" width="11.109375" style="254" customWidth="1"/>
    <col min="1199" max="1199" width="18.109375" style="254" customWidth="1"/>
    <col min="1200" max="1200" width="6.33203125" style="254" customWidth="1"/>
    <col min="1201" max="1201" width="8" style="254" customWidth="1"/>
    <col min="1202" max="1203" width="6.33203125" style="254" customWidth="1"/>
    <col min="1204" max="1205" width="8" style="254" customWidth="1"/>
    <col min="1206" max="1207" width="4.77734375" style="254" customWidth="1"/>
    <col min="1208" max="1211" width="7.77734375" style="254" customWidth="1"/>
    <col min="1212" max="1212" width="7.88671875" style="254" customWidth="1"/>
    <col min="1213" max="1213" width="7.6640625" style="254" customWidth="1"/>
    <col min="1214" max="1214" width="7.109375" style="254" customWidth="1"/>
    <col min="1215" max="1215" width="7.21875" style="254" customWidth="1"/>
    <col min="1216" max="1216" width="7.33203125" style="254" customWidth="1"/>
    <col min="1217" max="1217" width="5.6640625" style="254" customWidth="1"/>
    <col min="1218" max="1218" width="6" style="254" customWidth="1"/>
    <col min="1219" max="1219" width="8" style="254" customWidth="1"/>
    <col min="1220" max="1229" width="7.77734375" style="254" customWidth="1"/>
    <col min="1230" max="1230" width="5.44140625" style="254" bestFit="1" customWidth="1"/>
    <col min="1231" max="1231" width="5.77734375" style="254" bestFit="1" customWidth="1"/>
    <col min="1232" max="1448" width="9" style="254"/>
    <col min="1449" max="1449" width="9.33203125" style="254" customWidth="1"/>
    <col min="1450" max="1450" width="34.77734375" style="254" customWidth="1"/>
    <col min="1451" max="1451" width="5.88671875" style="254" customWidth="1"/>
    <col min="1452" max="1452" width="9.33203125" style="254" customWidth="1"/>
    <col min="1453" max="1453" width="9" style="254" customWidth="1"/>
    <col min="1454" max="1454" width="11.109375" style="254" customWidth="1"/>
    <col min="1455" max="1455" width="18.109375" style="254" customWidth="1"/>
    <col min="1456" max="1456" width="6.33203125" style="254" customWidth="1"/>
    <col min="1457" max="1457" width="8" style="254" customWidth="1"/>
    <col min="1458" max="1459" width="6.33203125" style="254" customWidth="1"/>
    <col min="1460" max="1461" width="8" style="254" customWidth="1"/>
    <col min="1462" max="1463" width="4.77734375" style="254" customWidth="1"/>
    <col min="1464" max="1467" width="7.77734375" style="254" customWidth="1"/>
    <col min="1468" max="1468" width="7.88671875" style="254" customWidth="1"/>
    <col min="1469" max="1469" width="7.6640625" style="254" customWidth="1"/>
    <col min="1470" max="1470" width="7.109375" style="254" customWidth="1"/>
    <col min="1471" max="1471" width="7.21875" style="254" customWidth="1"/>
    <col min="1472" max="1472" width="7.33203125" style="254" customWidth="1"/>
    <col min="1473" max="1473" width="5.6640625" style="254" customWidth="1"/>
    <col min="1474" max="1474" width="6" style="254" customWidth="1"/>
    <col min="1475" max="1475" width="8" style="254" customWidth="1"/>
    <col min="1476" max="1485" width="7.77734375" style="254" customWidth="1"/>
    <col min="1486" max="1486" width="5.44140625" style="254" bestFit="1" customWidth="1"/>
    <col min="1487" max="1487" width="5.77734375" style="254" bestFit="1" customWidth="1"/>
    <col min="1488" max="1704" width="9" style="254"/>
    <col min="1705" max="1705" width="9.33203125" style="254" customWidth="1"/>
    <col min="1706" max="1706" width="34.77734375" style="254" customWidth="1"/>
    <col min="1707" max="1707" width="5.88671875" style="254" customWidth="1"/>
    <col min="1708" max="1708" width="9.33203125" style="254" customWidth="1"/>
    <col min="1709" max="1709" width="9" style="254" customWidth="1"/>
    <col min="1710" max="1710" width="11.109375" style="254" customWidth="1"/>
    <col min="1711" max="1711" width="18.109375" style="254" customWidth="1"/>
    <col min="1712" max="1712" width="6.33203125" style="254" customWidth="1"/>
    <col min="1713" max="1713" width="8" style="254" customWidth="1"/>
    <col min="1714" max="1715" width="6.33203125" style="254" customWidth="1"/>
    <col min="1716" max="1717" width="8" style="254" customWidth="1"/>
    <col min="1718" max="1719" width="4.77734375" style="254" customWidth="1"/>
    <col min="1720" max="1723" width="7.77734375" style="254" customWidth="1"/>
    <col min="1724" max="1724" width="7.88671875" style="254" customWidth="1"/>
    <col min="1725" max="1725" width="7.6640625" style="254" customWidth="1"/>
    <col min="1726" max="1726" width="7.109375" style="254" customWidth="1"/>
    <col min="1727" max="1727" width="7.21875" style="254" customWidth="1"/>
    <col min="1728" max="1728" width="7.33203125" style="254" customWidth="1"/>
    <col min="1729" max="1729" width="5.6640625" style="254" customWidth="1"/>
    <col min="1730" max="1730" width="6" style="254" customWidth="1"/>
    <col min="1731" max="1731" width="8" style="254" customWidth="1"/>
    <col min="1732" max="1741" width="7.77734375" style="254" customWidth="1"/>
    <col min="1742" max="1742" width="5.44140625" style="254" bestFit="1" customWidth="1"/>
    <col min="1743" max="1743" width="5.77734375" style="254" bestFit="1" customWidth="1"/>
    <col min="1744" max="1960" width="9" style="254"/>
    <col min="1961" max="1961" width="9.33203125" style="254" customWidth="1"/>
    <col min="1962" max="1962" width="34.77734375" style="254" customWidth="1"/>
    <col min="1963" max="1963" width="5.88671875" style="254" customWidth="1"/>
    <col min="1964" max="1964" width="9.33203125" style="254" customWidth="1"/>
    <col min="1965" max="1965" width="9" style="254" customWidth="1"/>
    <col min="1966" max="1966" width="11.109375" style="254" customWidth="1"/>
    <col min="1967" max="1967" width="18.109375" style="254" customWidth="1"/>
    <col min="1968" max="1968" width="6.33203125" style="254" customWidth="1"/>
    <col min="1969" max="1969" width="8" style="254" customWidth="1"/>
    <col min="1970" max="1971" width="6.33203125" style="254" customWidth="1"/>
    <col min="1972" max="1973" width="8" style="254" customWidth="1"/>
    <col min="1974" max="1975" width="4.77734375" style="254" customWidth="1"/>
    <col min="1976" max="1979" width="7.77734375" style="254" customWidth="1"/>
    <col min="1980" max="1980" width="7.88671875" style="254" customWidth="1"/>
    <col min="1981" max="1981" width="7.6640625" style="254" customWidth="1"/>
    <col min="1982" max="1982" width="7.109375" style="254" customWidth="1"/>
    <col min="1983" max="1983" width="7.21875" style="254" customWidth="1"/>
    <col min="1984" max="1984" width="7.33203125" style="254" customWidth="1"/>
    <col min="1985" max="1985" width="5.6640625" style="254" customWidth="1"/>
    <col min="1986" max="1986" width="6" style="254" customWidth="1"/>
    <col min="1987" max="1987" width="8" style="254" customWidth="1"/>
    <col min="1988" max="1997" width="7.77734375" style="254" customWidth="1"/>
    <col min="1998" max="1998" width="5.44140625" style="254" bestFit="1" customWidth="1"/>
    <col min="1999" max="1999" width="5.77734375" style="254" bestFit="1" customWidth="1"/>
    <col min="2000" max="2216" width="9" style="254"/>
    <col min="2217" max="2217" width="9.33203125" style="254" customWidth="1"/>
    <col min="2218" max="2218" width="34.77734375" style="254" customWidth="1"/>
    <col min="2219" max="2219" width="5.88671875" style="254" customWidth="1"/>
    <col min="2220" max="2220" width="9.33203125" style="254" customWidth="1"/>
    <col min="2221" max="2221" width="9" style="254" customWidth="1"/>
    <col min="2222" max="2222" width="11.109375" style="254" customWidth="1"/>
    <col min="2223" max="2223" width="18.109375" style="254" customWidth="1"/>
    <col min="2224" max="2224" width="6.33203125" style="254" customWidth="1"/>
    <col min="2225" max="2225" width="8" style="254" customWidth="1"/>
    <col min="2226" max="2227" width="6.33203125" style="254" customWidth="1"/>
    <col min="2228" max="2229" width="8" style="254" customWidth="1"/>
    <col min="2230" max="2231" width="4.77734375" style="254" customWidth="1"/>
    <col min="2232" max="2235" width="7.77734375" style="254" customWidth="1"/>
    <col min="2236" max="2236" width="7.88671875" style="254" customWidth="1"/>
    <col min="2237" max="2237" width="7.6640625" style="254" customWidth="1"/>
    <col min="2238" max="2238" width="7.109375" style="254" customWidth="1"/>
    <col min="2239" max="2239" width="7.21875" style="254" customWidth="1"/>
    <col min="2240" max="2240" width="7.33203125" style="254" customWidth="1"/>
    <col min="2241" max="2241" width="5.6640625" style="254" customWidth="1"/>
    <col min="2242" max="2242" width="6" style="254" customWidth="1"/>
    <col min="2243" max="2243" width="8" style="254" customWidth="1"/>
    <col min="2244" max="2253" width="7.77734375" style="254" customWidth="1"/>
    <col min="2254" max="2254" width="5.44140625" style="254" bestFit="1" customWidth="1"/>
    <col min="2255" max="2255" width="5.77734375" style="254" bestFit="1" customWidth="1"/>
    <col min="2256" max="2472" width="9" style="254"/>
    <col min="2473" max="2473" width="9.33203125" style="254" customWidth="1"/>
    <col min="2474" max="2474" width="34.77734375" style="254" customWidth="1"/>
    <col min="2475" max="2475" width="5.88671875" style="254" customWidth="1"/>
    <col min="2476" max="2476" width="9.33203125" style="254" customWidth="1"/>
    <col min="2477" max="2477" width="9" style="254" customWidth="1"/>
    <col min="2478" max="2478" width="11.109375" style="254" customWidth="1"/>
    <col min="2479" max="2479" width="18.109375" style="254" customWidth="1"/>
    <col min="2480" max="2480" width="6.33203125" style="254" customWidth="1"/>
    <col min="2481" max="2481" width="8" style="254" customWidth="1"/>
    <col min="2482" max="2483" width="6.33203125" style="254" customWidth="1"/>
    <col min="2484" max="2485" width="8" style="254" customWidth="1"/>
    <col min="2486" max="2487" width="4.77734375" style="254" customWidth="1"/>
    <col min="2488" max="2491" width="7.77734375" style="254" customWidth="1"/>
    <col min="2492" max="2492" width="7.88671875" style="254" customWidth="1"/>
    <col min="2493" max="2493" width="7.6640625" style="254" customWidth="1"/>
    <col min="2494" max="2494" width="7.109375" style="254" customWidth="1"/>
    <col min="2495" max="2495" width="7.21875" style="254" customWidth="1"/>
    <col min="2496" max="2496" width="7.33203125" style="254" customWidth="1"/>
    <col min="2497" max="2497" width="5.6640625" style="254" customWidth="1"/>
    <col min="2498" max="2498" width="6" style="254" customWidth="1"/>
    <col min="2499" max="2499" width="8" style="254" customWidth="1"/>
    <col min="2500" max="2509" width="7.77734375" style="254" customWidth="1"/>
    <col min="2510" max="2510" width="5.44140625" style="254" bestFit="1" customWidth="1"/>
    <col min="2511" max="2511" width="5.77734375" style="254" bestFit="1" customWidth="1"/>
    <col min="2512" max="2728" width="9" style="254"/>
    <col min="2729" max="2729" width="9.33203125" style="254" customWidth="1"/>
    <col min="2730" max="2730" width="34.77734375" style="254" customWidth="1"/>
    <col min="2731" max="2731" width="5.88671875" style="254" customWidth="1"/>
    <col min="2732" max="2732" width="9.33203125" style="254" customWidth="1"/>
    <col min="2733" max="2733" width="9" style="254" customWidth="1"/>
    <col min="2734" max="2734" width="11.109375" style="254" customWidth="1"/>
    <col min="2735" max="2735" width="18.109375" style="254" customWidth="1"/>
    <col min="2736" max="2736" width="6.33203125" style="254" customWidth="1"/>
    <col min="2737" max="2737" width="8" style="254" customWidth="1"/>
    <col min="2738" max="2739" width="6.33203125" style="254" customWidth="1"/>
    <col min="2740" max="2741" width="8" style="254" customWidth="1"/>
    <col min="2742" max="2743" width="4.77734375" style="254" customWidth="1"/>
    <col min="2744" max="2747" width="7.77734375" style="254" customWidth="1"/>
    <col min="2748" max="2748" width="7.88671875" style="254" customWidth="1"/>
    <col min="2749" max="2749" width="7.6640625" style="254" customWidth="1"/>
    <col min="2750" max="2750" width="7.109375" style="254" customWidth="1"/>
    <col min="2751" max="2751" width="7.21875" style="254" customWidth="1"/>
    <col min="2752" max="2752" width="7.33203125" style="254" customWidth="1"/>
    <col min="2753" max="2753" width="5.6640625" style="254" customWidth="1"/>
    <col min="2754" max="2754" width="6" style="254" customWidth="1"/>
    <col min="2755" max="2755" width="8" style="254" customWidth="1"/>
    <col min="2756" max="2765" width="7.77734375" style="254" customWidth="1"/>
    <col min="2766" max="2766" width="5.44140625" style="254" bestFit="1" customWidth="1"/>
    <col min="2767" max="2767" width="5.77734375" style="254" bestFit="1" customWidth="1"/>
    <col min="2768" max="2984" width="9" style="254"/>
    <col min="2985" max="2985" width="9.33203125" style="254" customWidth="1"/>
    <col min="2986" max="2986" width="34.77734375" style="254" customWidth="1"/>
    <col min="2987" max="2987" width="5.88671875" style="254" customWidth="1"/>
    <col min="2988" max="2988" width="9.33203125" style="254" customWidth="1"/>
    <col min="2989" max="2989" width="9" style="254" customWidth="1"/>
    <col min="2990" max="2990" width="11.109375" style="254" customWidth="1"/>
    <col min="2991" max="2991" width="18.109375" style="254" customWidth="1"/>
    <col min="2992" max="2992" width="6.33203125" style="254" customWidth="1"/>
    <col min="2993" max="2993" width="8" style="254" customWidth="1"/>
    <col min="2994" max="2995" width="6.33203125" style="254" customWidth="1"/>
    <col min="2996" max="2997" width="8" style="254" customWidth="1"/>
    <col min="2998" max="2999" width="4.77734375" style="254" customWidth="1"/>
    <col min="3000" max="3003" width="7.77734375" style="254" customWidth="1"/>
    <col min="3004" max="3004" width="7.88671875" style="254" customWidth="1"/>
    <col min="3005" max="3005" width="7.6640625" style="254" customWidth="1"/>
    <col min="3006" max="3006" width="7.109375" style="254" customWidth="1"/>
    <col min="3007" max="3007" width="7.21875" style="254" customWidth="1"/>
    <col min="3008" max="3008" width="7.33203125" style="254" customWidth="1"/>
    <col min="3009" max="3009" width="5.6640625" style="254" customWidth="1"/>
    <col min="3010" max="3010" width="6" style="254" customWidth="1"/>
    <col min="3011" max="3011" width="8" style="254" customWidth="1"/>
    <col min="3012" max="3021" width="7.77734375" style="254" customWidth="1"/>
    <col min="3022" max="3022" width="5.44140625" style="254" bestFit="1" customWidth="1"/>
    <col min="3023" max="3023" width="5.77734375" style="254" bestFit="1" customWidth="1"/>
    <col min="3024" max="3240" width="9" style="254"/>
    <col min="3241" max="3241" width="9.33203125" style="254" customWidth="1"/>
    <col min="3242" max="3242" width="34.77734375" style="254" customWidth="1"/>
    <col min="3243" max="3243" width="5.88671875" style="254" customWidth="1"/>
    <col min="3244" max="3244" width="9.33203125" style="254" customWidth="1"/>
    <col min="3245" max="3245" width="9" style="254" customWidth="1"/>
    <col min="3246" max="3246" width="11.109375" style="254" customWidth="1"/>
    <col min="3247" max="3247" width="18.109375" style="254" customWidth="1"/>
    <col min="3248" max="3248" width="6.33203125" style="254" customWidth="1"/>
    <col min="3249" max="3249" width="8" style="254" customWidth="1"/>
    <col min="3250" max="3251" width="6.33203125" style="254" customWidth="1"/>
    <col min="3252" max="3253" width="8" style="254" customWidth="1"/>
    <col min="3254" max="3255" width="4.77734375" style="254" customWidth="1"/>
    <col min="3256" max="3259" width="7.77734375" style="254" customWidth="1"/>
    <col min="3260" max="3260" width="7.88671875" style="254" customWidth="1"/>
    <col min="3261" max="3261" width="7.6640625" style="254" customWidth="1"/>
    <col min="3262" max="3262" width="7.109375" style="254" customWidth="1"/>
    <col min="3263" max="3263" width="7.21875" style="254" customWidth="1"/>
    <col min="3264" max="3264" width="7.33203125" style="254" customWidth="1"/>
    <col min="3265" max="3265" width="5.6640625" style="254" customWidth="1"/>
    <col min="3266" max="3266" width="6" style="254" customWidth="1"/>
    <col min="3267" max="3267" width="8" style="254" customWidth="1"/>
    <col min="3268" max="3277" width="7.77734375" style="254" customWidth="1"/>
    <col min="3278" max="3278" width="5.44140625" style="254" bestFit="1" customWidth="1"/>
    <col min="3279" max="3279" width="5.77734375" style="254" bestFit="1" customWidth="1"/>
    <col min="3280" max="3496" width="9" style="254"/>
    <col min="3497" max="3497" width="9.33203125" style="254" customWidth="1"/>
    <col min="3498" max="3498" width="34.77734375" style="254" customWidth="1"/>
    <col min="3499" max="3499" width="5.88671875" style="254" customWidth="1"/>
    <col min="3500" max="3500" width="9.33203125" style="254" customWidth="1"/>
    <col min="3501" max="3501" width="9" style="254" customWidth="1"/>
    <col min="3502" max="3502" width="11.109375" style="254" customWidth="1"/>
    <col min="3503" max="3503" width="18.109375" style="254" customWidth="1"/>
    <col min="3504" max="3504" width="6.33203125" style="254" customWidth="1"/>
    <col min="3505" max="3505" width="8" style="254" customWidth="1"/>
    <col min="3506" max="3507" width="6.33203125" style="254" customWidth="1"/>
    <col min="3508" max="3509" width="8" style="254" customWidth="1"/>
    <col min="3510" max="3511" width="4.77734375" style="254" customWidth="1"/>
    <col min="3512" max="3515" width="7.77734375" style="254" customWidth="1"/>
    <col min="3516" max="3516" width="7.88671875" style="254" customWidth="1"/>
    <col min="3517" max="3517" width="7.6640625" style="254" customWidth="1"/>
    <col min="3518" max="3518" width="7.109375" style="254" customWidth="1"/>
    <col min="3519" max="3519" width="7.21875" style="254" customWidth="1"/>
    <col min="3520" max="3520" width="7.33203125" style="254" customWidth="1"/>
    <col min="3521" max="3521" width="5.6640625" style="254" customWidth="1"/>
    <col min="3522" max="3522" width="6" style="254" customWidth="1"/>
    <col min="3523" max="3523" width="8" style="254" customWidth="1"/>
    <col min="3524" max="3533" width="7.77734375" style="254" customWidth="1"/>
    <col min="3534" max="3534" width="5.44140625" style="254" bestFit="1" customWidth="1"/>
    <col min="3535" max="3535" width="5.77734375" style="254" bestFit="1" customWidth="1"/>
    <col min="3536" max="3752" width="9" style="254"/>
    <col min="3753" max="3753" width="9.33203125" style="254" customWidth="1"/>
    <col min="3754" max="3754" width="34.77734375" style="254" customWidth="1"/>
    <col min="3755" max="3755" width="5.88671875" style="254" customWidth="1"/>
    <col min="3756" max="3756" width="9.33203125" style="254" customWidth="1"/>
    <col min="3757" max="3757" width="9" style="254" customWidth="1"/>
    <col min="3758" max="3758" width="11.109375" style="254" customWidth="1"/>
    <col min="3759" max="3759" width="18.109375" style="254" customWidth="1"/>
    <col min="3760" max="3760" width="6.33203125" style="254" customWidth="1"/>
    <col min="3761" max="3761" width="8" style="254" customWidth="1"/>
    <col min="3762" max="3763" width="6.33203125" style="254" customWidth="1"/>
    <col min="3764" max="3765" width="8" style="254" customWidth="1"/>
    <col min="3766" max="3767" width="4.77734375" style="254" customWidth="1"/>
    <col min="3768" max="3771" width="7.77734375" style="254" customWidth="1"/>
    <col min="3772" max="3772" width="7.88671875" style="254" customWidth="1"/>
    <col min="3773" max="3773" width="7.6640625" style="254" customWidth="1"/>
    <col min="3774" max="3774" width="7.109375" style="254" customWidth="1"/>
    <col min="3775" max="3775" width="7.21875" style="254" customWidth="1"/>
    <col min="3776" max="3776" width="7.33203125" style="254" customWidth="1"/>
    <col min="3777" max="3777" width="5.6640625" style="254" customWidth="1"/>
    <col min="3778" max="3778" width="6" style="254" customWidth="1"/>
    <col min="3779" max="3779" width="8" style="254" customWidth="1"/>
    <col min="3780" max="3789" width="7.77734375" style="254" customWidth="1"/>
    <col min="3790" max="3790" width="5.44140625" style="254" bestFit="1" customWidth="1"/>
    <col min="3791" max="3791" width="5.77734375" style="254" bestFit="1" customWidth="1"/>
    <col min="3792" max="4008" width="9" style="254"/>
    <col min="4009" max="4009" width="9.33203125" style="254" customWidth="1"/>
    <col min="4010" max="4010" width="34.77734375" style="254" customWidth="1"/>
    <col min="4011" max="4011" width="5.88671875" style="254" customWidth="1"/>
    <col min="4012" max="4012" width="9.33203125" style="254" customWidth="1"/>
    <col min="4013" max="4013" width="9" style="254" customWidth="1"/>
    <col min="4014" max="4014" width="11.109375" style="254" customWidth="1"/>
    <col min="4015" max="4015" width="18.109375" style="254" customWidth="1"/>
    <col min="4016" max="4016" width="6.33203125" style="254" customWidth="1"/>
    <col min="4017" max="4017" width="8" style="254" customWidth="1"/>
    <col min="4018" max="4019" width="6.33203125" style="254" customWidth="1"/>
    <col min="4020" max="4021" width="8" style="254" customWidth="1"/>
    <col min="4022" max="4023" width="4.77734375" style="254" customWidth="1"/>
    <col min="4024" max="4027" width="7.77734375" style="254" customWidth="1"/>
    <col min="4028" max="4028" width="7.88671875" style="254" customWidth="1"/>
    <col min="4029" max="4029" width="7.6640625" style="254" customWidth="1"/>
    <col min="4030" max="4030" width="7.109375" style="254" customWidth="1"/>
    <col min="4031" max="4031" width="7.21875" style="254" customWidth="1"/>
    <col min="4032" max="4032" width="7.33203125" style="254" customWidth="1"/>
    <col min="4033" max="4033" width="5.6640625" style="254" customWidth="1"/>
    <col min="4034" max="4034" width="6" style="254" customWidth="1"/>
    <col min="4035" max="4035" width="8" style="254" customWidth="1"/>
    <col min="4036" max="4045" width="7.77734375" style="254" customWidth="1"/>
    <col min="4046" max="4046" width="5.44140625" style="254" bestFit="1" customWidth="1"/>
    <col min="4047" max="4047" width="5.77734375" style="254" bestFit="1" customWidth="1"/>
    <col min="4048" max="4264" width="9" style="254"/>
    <col min="4265" max="4265" width="9.33203125" style="254" customWidth="1"/>
    <col min="4266" max="4266" width="34.77734375" style="254" customWidth="1"/>
    <col min="4267" max="4267" width="5.88671875" style="254" customWidth="1"/>
    <col min="4268" max="4268" width="9.33203125" style="254" customWidth="1"/>
    <col min="4269" max="4269" width="9" style="254" customWidth="1"/>
    <col min="4270" max="4270" width="11.109375" style="254" customWidth="1"/>
    <col min="4271" max="4271" width="18.109375" style="254" customWidth="1"/>
    <col min="4272" max="4272" width="6.33203125" style="254" customWidth="1"/>
    <col min="4273" max="4273" width="8" style="254" customWidth="1"/>
    <col min="4274" max="4275" width="6.33203125" style="254" customWidth="1"/>
    <col min="4276" max="4277" width="8" style="254" customWidth="1"/>
    <col min="4278" max="4279" width="4.77734375" style="254" customWidth="1"/>
    <col min="4280" max="4283" width="7.77734375" style="254" customWidth="1"/>
    <col min="4284" max="4284" width="7.88671875" style="254" customWidth="1"/>
    <col min="4285" max="4285" width="7.6640625" style="254" customWidth="1"/>
    <col min="4286" max="4286" width="7.109375" style="254" customWidth="1"/>
    <col min="4287" max="4287" width="7.21875" style="254" customWidth="1"/>
    <col min="4288" max="4288" width="7.33203125" style="254" customWidth="1"/>
    <col min="4289" max="4289" width="5.6640625" style="254" customWidth="1"/>
    <col min="4290" max="4290" width="6" style="254" customWidth="1"/>
    <col min="4291" max="4291" width="8" style="254" customWidth="1"/>
    <col min="4292" max="4301" width="7.77734375" style="254" customWidth="1"/>
    <col min="4302" max="4302" width="5.44140625" style="254" bestFit="1" customWidth="1"/>
    <col min="4303" max="4303" width="5.77734375" style="254" bestFit="1" customWidth="1"/>
    <col min="4304" max="4520" width="9" style="254"/>
    <col min="4521" max="4521" width="9.33203125" style="254" customWidth="1"/>
    <col min="4522" max="4522" width="34.77734375" style="254" customWidth="1"/>
    <col min="4523" max="4523" width="5.88671875" style="254" customWidth="1"/>
    <col min="4524" max="4524" width="9.33203125" style="254" customWidth="1"/>
    <col min="4525" max="4525" width="9" style="254" customWidth="1"/>
    <col min="4526" max="4526" width="11.109375" style="254" customWidth="1"/>
    <col min="4527" max="4527" width="18.109375" style="254" customWidth="1"/>
    <col min="4528" max="4528" width="6.33203125" style="254" customWidth="1"/>
    <col min="4529" max="4529" width="8" style="254" customWidth="1"/>
    <col min="4530" max="4531" width="6.33203125" style="254" customWidth="1"/>
    <col min="4532" max="4533" width="8" style="254" customWidth="1"/>
    <col min="4534" max="4535" width="4.77734375" style="254" customWidth="1"/>
    <col min="4536" max="4539" width="7.77734375" style="254" customWidth="1"/>
    <col min="4540" max="4540" width="7.88671875" style="254" customWidth="1"/>
    <col min="4541" max="4541" width="7.6640625" style="254" customWidth="1"/>
    <col min="4542" max="4542" width="7.109375" style="254" customWidth="1"/>
    <col min="4543" max="4543" width="7.21875" style="254" customWidth="1"/>
    <col min="4544" max="4544" width="7.33203125" style="254" customWidth="1"/>
    <col min="4545" max="4545" width="5.6640625" style="254" customWidth="1"/>
    <col min="4546" max="4546" width="6" style="254" customWidth="1"/>
    <col min="4547" max="4547" width="8" style="254" customWidth="1"/>
    <col min="4548" max="4557" width="7.77734375" style="254" customWidth="1"/>
    <col min="4558" max="4558" width="5.44140625" style="254" bestFit="1" customWidth="1"/>
    <col min="4559" max="4559" width="5.77734375" style="254" bestFit="1" customWidth="1"/>
    <col min="4560" max="4776" width="9" style="254"/>
    <col min="4777" max="4777" width="9.33203125" style="254" customWidth="1"/>
    <col min="4778" max="4778" width="34.77734375" style="254" customWidth="1"/>
    <col min="4779" max="4779" width="5.88671875" style="254" customWidth="1"/>
    <col min="4780" max="4780" width="9.33203125" style="254" customWidth="1"/>
    <col min="4781" max="4781" width="9" style="254" customWidth="1"/>
    <col min="4782" max="4782" width="11.109375" style="254" customWidth="1"/>
    <col min="4783" max="4783" width="18.109375" style="254" customWidth="1"/>
    <col min="4784" max="4784" width="6.33203125" style="254" customWidth="1"/>
    <col min="4785" max="4785" width="8" style="254" customWidth="1"/>
    <col min="4786" max="4787" width="6.33203125" style="254" customWidth="1"/>
    <col min="4788" max="4789" width="8" style="254" customWidth="1"/>
    <col min="4790" max="4791" width="4.77734375" style="254" customWidth="1"/>
    <col min="4792" max="4795" width="7.77734375" style="254" customWidth="1"/>
    <col min="4796" max="4796" width="7.88671875" style="254" customWidth="1"/>
    <col min="4797" max="4797" width="7.6640625" style="254" customWidth="1"/>
    <col min="4798" max="4798" width="7.109375" style="254" customWidth="1"/>
    <col min="4799" max="4799" width="7.21875" style="254" customWidth="1"/>
    <col min="4800" max="4800" width="7.33203125" style="254" customWidth="1"/>
    <col min="4801" max="4801" width="5.6640625" style="254" customWidth="1"/>
    <col min="4802" max="4802" width="6" style="254" customWidth="1"/>
    <col min="4803" max="4803" width="8" style="254" customWidth="1"/>
    <col min="4804" max="4813" width="7.77734375" style="254" customWidth="1"/>
    <col min="4814" max="4814" width="5.44140625" style="254" bestFit="1" customWidth="1"/>
    <col min="4815" max="4815" width="5.77734375" style="254" bestFit="1" customWidth="1"/>
    <col min="4816" max="5032" width="9" style="254"/>
    <col min="5033" max="5033" width="9.33203125" style="254" customWidth="1"/>
    <col min="5034" max="5034" width="34.77734375" style="254" customWidth="1"/>
    <col min="5035" max="5035" width="5.88671875" style="254" customWidth="1"/>
    <col min="5036" max="5036" width="9.33203125" style="254" customWidth="1"/>
    <col min="5037" max="5037" width="9" style="254" customWidth="1"/>
    <col min="5038" max="5038" width="11.109375" style="254" customWidth="1"/>
    <col min="5039" max="5039" width="18.109375" style="254" customWidth="1"/>
    <col min="5040" max="5040" width="6.33203125" style="254" customWidth="1"/>
    <col min="5041" max="5041" width="8" style="254" customWidth="1"/>
    <col min="5042" max="5043" width="6.33203125" style="254" customWidth="1"/>
    <col min="5044" max="5045" width="8" style="254" customWidth="1"/>
    <col min="5046" max="5047" width="4.77734375" style="254" customWidth="1"/>
    <col min="5048" max="5051" width="7.77734375" style="254" customWidth="1"/>
    <col min="5052" max="5052" width="7.88671875" style="254" customWidth="1"/>
    <col min="5053" max="5053" width="7.6640625" style="254" customWidth="1"/>
    <col min="5054" max="5054" width="7.109375" style="254" customWidth="1"/>
    <col min="5055" max="5055" width="7.21875" style="254" customWidth="1"/>
    <col min="5056" max="5056" width="7.33203125" style="254" customWidth="1"/>
    <col min="5057" max="5057" width="5.6640625" style="254" customWidth="1"/>
    <col min="5058" max="5058" width="6" style="254" customWidth="1"/>
    <col min="5059" max="5059" width="8" style="254" customWidth="1"/>
    <col min="5060" max="5069" width="7.77734375" style="254" customWidth="1"/>
    <col min="5070" max="5070" width="5.44140625" style="254" bestFit="1" customWidth="1"/>
    <col min="5071" max="5071" width="5.77734375" style="254" bestFit="1" customWidth="1"/>
    <col min="5072" max="5288" width="9" style="254"/>
    <col min="5289" max="5289" width="9.33203125" style="254" customWidth="1"/>
    <col min="5290" max="5290" width="34.77734375" style="254" customWidth="1"/>
    <col min="5291" max="5291" width="5.88671875" style="254" customWidth="1"/>
    <col min="5292" max="5292" width="9.33203125" style="254" customWidth="1"/>
    <col min="5293" max="5293" width="9" style="254" customWidth="1"/>
    <col min="5294" max="5294" width="11.109375" style="254" customWidth="1"/>
    <col min="5295" max="5295" width="18.109375" style="254" customWidth="1"/>
    <col min="5296" max="5296" width="6.33203125" style="254" customWidth="1"/>
    <col min="5297" max="5297" width="8" style="254" customWidth="1"/>
    <col min="5298" max="5299" width="6.33203125" style="254" customWidth="1"/>
    <col min="5300" max="5301" width="8" style="254" customWidth="1"/>
    <col min="5302" max="5303" width="4.77734375" style="254" customWidth="1"/>
    <col min="5304" max="5307" width="7.77734375" style="254" customWidth="1"/>
    <col min="5308" max="5308" width="7.88671875" style="254" customWidth="1"/>
    <col min="5309" max="5309" width="7.6640625" style="254" customWidth="1"/>
    <col min="5310" max="5310" width="7.109375" style="254" customWidth="1"/>
    <col min="5311" max="5311" width="7.21875" style="254" customWidth="1"/>
    <col min="5312" max="5312" width="7.33203125" style="254" customWidth="1"/>
    <col min="5313" max="5313" width="5.6640625" style="254" customWidth="1"/>
    <col min="5314" max="5314" width="6" style="254" customWidth="1"/>
    <col min="5315" max="5315" width="8" style="254" customWidth="1"/>
    <col min="5316" max="5325" width="7.77734375" style="254" customWidth="1"/>
    <col min="5326" max="5326" width="5.44140625" style="254" bestFit="1" customWidth="1"/>
    <col min="5327" max="5327" width="5.77734375" style="254" bestFit="1" customWidth="1"/>
    <col min="5328" max="5544" width="9" style="254"/>
    <col min="5545" max="5545" width="9.33203125" style="254" customWidth="1"/>
    <col min="5546" max="5546" width="34.77734375" style="254" customWidth="1"/>
    <col min="5547" max="5547" width="5.88671875" style="254" customWidth="1"/>
    <col min="5548" max="5548" width="9.33203125" style="254" customWidth="1"/>
    <col min="5549" max="5549" width="9" style="254" customWidth="1"/>
    <col min="5550" max="5550" width="11.109375" style="254" customWidth="1"/>
    <col min="5551" max="5551" width="18.109375" style="254" customWidth="1"/>
    <col min="5552" max="5552" width="6.33203125" style="254" customWidth="1"/>
    <col min="5553" max="5553" width="8" style="254" customWidth="1"/>
    <col min="5554" max="5555" width="6.33203125" style="254" customWidth="1"/>
    <col min="5556" max="5557" width="8" style="254" customWidth="1"/>
    <col min="5558" max="5559" width="4.77734375" style="254" customWidth="1"/>
    <col min="5560" max="5563" width="7.77734375" style="254" customWidth="1"/>
    <col min="5564" max="5564" width="7.88671875" style="254" customWidth="1"/>
    <col min="5565" max="5565" width="7.6640625" style="254" customWidth="1"/>
    <col min="5566" max="5566" width="7.109375" style="254" customWidth="1"/>
    <col min="5567" max="5567" width="7.21875" style="254" customWidth="1"/>
    <col min="5568" max="5568" width="7.33203125" style="254" customWidth="1"/>
    <col min="5569" max="5569" width="5.6640625" style="254" customWidth="1"/>
    <col min="5570" max="5570" width="6" style="254" customWidth="1"/>
    <col min="5571" max="5571" width="8" style="254" customWidth="1"/>
    <col min="5572" max="5581" width="7.77734375" style="254" customWidth="1"/>
    <col min="5582" max="5582" width="5.44140625" style="254" bestFit="1" customWidth="1"/>
    <col min="5583" max="5583" width="5.77734375" style="254" bestFit="1" customWidth="1"/>
    <col min="5584" max="5800" width="9" style="254"/>
    <col min="5801" max="5801" width="9.33203125" style="254" customWidth="1"/>
    <col min="5802" max="5802" width="34.77734375" style="254" customWidth="1"/>
    <col min="5803" max="5803" width="5.88671875" style="254" customWidth="1"/>
    <col min="5804" max="5804" width="9.33203125" style="254" customWidth="1"/>
    <col min="5805" max="5805" width="9" style="254" customWidth="1"/>
    <col min="5806" max="5806" width="11.109375" style="254" customWidth="1"/>
    <col min="5807" max="5807" width="18.109375" style="254" customWidth="1"/>
    <col min="5808" max="5808" width="6.33203125" style="254" customWidth="1"/>
    <col min="5809" max="5809" width="8" style="254" customWidth="1"/>
    <col min="5810" max="5811" width="6.33203125" style="254" customWidth="1"/>
    <col min="5812" max="5813" width="8" style="254" customWidth="1"/>
    <col min="5814" max="5815" width="4.77734375" style="254" customWidth="1"/>
    <col min="5816" max="5819" width="7.77734375" style="254" customWidth="1"/>
    <col min="5820" max="5820" width="7.88671875" style="254" customWidth="1"/>
    <col min="5821" max="5821" width="7.6640625" style="254" customWidth="1"/>
    <col min="5822" max="5822" width="7.109375" style="254" customWidth="1"/>
    <col min="5823" max="5823" width="7.21875" style="254" customWidth="1"/>
    <col min="5824" max="5824" width="7.33203125" style="254" customWidth="1"/>
    <col min="5825" max="5825" width="5.6640625" style="254" customWidth="1"/>
    <col min="5826" max="5826" width="6" style="254" customWidth="1"/>
    <col min="5827" max="5827" width="8" style="254" customWidth="1"/>
    <col min="5828" max="5837" width="7.77734375" style="254" customWidth="1"/>
    <col min="5838" max="5838" width="5.44140625" style="254" bestFit="1" customWidth="1"/>
    <col min="5839" max="5839" width="5.77734375" style="254" bestFit="1" customWidth="1"/>
    <col min="5840" max="6056" width="9" style="254"/>
    <col min="6057" max="6057" width="9.33203125" style="254" customWidth="1"/>
    <col min="6058" max="6058" width="34.77734375" style="254" customWidth="1"/>
    <col min="6059" max="6059" width="5.88671875" style="254" customWidth="1"/>
    <col min="6060" max="6060" width="9.33203125" style="254" customWidth="1"/>
    <col min="6061" max="6061" width="9" style="254" customWidth="1"/>
    <col min="6062" max="6062" width="11.109375" style="254" customWidth="1"/>
    <col min="6063" max="6063" width="18.109375" style="254" customWidth="1"/>
    <col min="6064" max="6064" width="6.33203125" style="254" customWidth="1"/>
    <col min="6065" max="6065" width="8" style="254" customWidth="1"/>
    <col min="6066" max="6067" width="6.33203125" style="254" customWidth="1"/>
    <col min="6068" max="6069" width="8" style="254" customWidth="1"/>
    <col min="6070" max="6071" width="4.77734375" style="254" customWidth="1"/>
    <col min="6072" max="6075" width="7.77734375" style="254" customWidth="1"/>
    <col min="6076" max="6076" width="7.88671875" style="254" customWidth="1"/>
    <col min="6077" max="6077" width="7.6640625" style="254" customWidth="1"/>
    <col min="6078" max="6078" width="7.109375" style="254" customWidth="1"/>
    <col min="6079" max="6079" width="7.21875" style="254" customWidth="1"/>
    <col min="6080" max="6080" width="7.33203125" style="254" customWidth="1"/>
    <col min="6081" max="6081" width="5.6640625" style="254" customWidth="1"/>
    <col min="6082" max="6082" width="6" style="254" customWidth="1"/>
    <col min="6083" max="6083" width="8" style="254" customWidth="1"/>
    <col min="6084" max="6093" width="7.77734375" style="254" customWidth="1"/>
    <col min="6094" max="6094" width="5.44140625" style="254" bestFit="1" customWidth="1"/>
    <col min="6095" max="6095" width="5.77734375" style="254" bestFit="1" customWidth="1"/>
    <col min="6096" max="6312" width="9" style="254"/>
    <col min="6313" max="6313" width="9.33203125" style="254" customWidth="1"/>
    <col min="6314" max="6314" width="34.77734375" style="254" customWidth="1"/>
    <col min="6315" max="6315" width="5.88671875" style="254" customWidth="1"/>
    <col min="6316" max="6316" width="9.33203125" style="254" customWidth="1"/>
    <col min="6317" max="6317" width="9" style="254" customWidth="1"/>
    <col min="6318" max="6318" width="11.109375" style="254" customWidth="1"/>
    <col min="6319" max="6319" width="18.109375" style="254" customWidth="1"/>
    <col min="6320" max="6320" width="6.33203125" style="254" customWidth="1"/>
    <col min="6321" max="6321" width="8" style="254" customWidth="1"/>
    <col min="6322" max="6323" width="6.33203125" style="254" customWidth="1"/>
    <col min="6324" max="6325" width="8" style="254" customWidth="1"/>
    <col min="6326" max="6327" width="4.77734375" style="254" customWidth="1"/>
    <col min="6328" max="6331" width="7.77734375" style="254" customWidth="1"/>
    <col min="6332" max="6332" width="7.88671875" style="254" customWidth="1"/>
    <col min="6333" max="6333" width="7.6640625" style="254" customWidth="1"/>
    <col min="6334" max="6334" width="7.109375" style="254" customWidth="1"/>
    <col min="6335" max="6335" width="7.21875" style="254" customWidth="1"/>
    <col min="6336" max="6336" width="7.33203125" style="254" customWidth="1"/>
    <col min="6337" max="6337" width="5.6640625" style="254" customWidth="1"/>
    <col min="6338" max="6338" width="6" style="254" customWidth="1"/>
    <col min="6339" max="6339" width="8" style="254" customWidth="1"/>
    <col min="6340" max="6349" width="7.77734375" style="254" customWidth="1"/>
    <col min="6350" max="6350" width="5.44140625" style="254" bestFit="1" customWidth="1"/>
    <col min="6351" max="6351" width="5.77734375" style="254" bestFit="1" customWidth="1"/>
    <col min="6352" max="6568" width="9" style="254"/>
    <col min="6569" max="6569" width="9.33203125" style="254" customWidth="1"/>
    <col min="6570" max="6570" width="34.77734375" style="254" customWidth="1"/>
    <col min="6571" max="6571" width="5.88671875" style="254" customWidth="1"/>
    <col min="6572" max="6572" width="9.33203125" style="254" customWidth="1"/>
    <col min="6573" max="6573" width="9" style="254" customWidth="1"/>
    <col min="6574" max="6574" width="11.109375" style="254" customWidth="1"/>
    <col min="6575" max="6575" width="18.109375" style="254" customWidth="1"/>
    <col min="6576" max="6576" width="6.33203125" style="254" customWidth="1"/>
    <col min="6577" max="6577" width="8" style="254" customWidth="1"/>
    <col min="6578" max="6579" width="6.33203125" style="254" customWidth="1"/>
    <col min="6580" max="6581" width="8" style="254" customWidth="1"/>
    <col min="6582" max="6583" width="4.77734375" style="254" customWidth="1"/>
    <col min="6584" max="6587" width="7.77734375" style="254" customWidth="1"/>
    <col min="6588" max="6588" width="7.88671875" style="254" customWidth="1"/>
    <col min="6589" max="6589" width="7.6640625" style="254" customWidth="1"/>
    <col min="6590" max="6590" width="7.109375" style="254" customWidth="1"/>
    <col min="6591" max="6591" width="7.21875" style="254" customWidth="1"/>
    <col min="6592" max="6592" width="7.33203125" style="254" customWidth="1"/>
    <col min="6593" max="6593" width="5.6640625" style="254" customWidth="1"/>
    <col min="6594" max="6594" width="6" style="254" customWidth="1"/>
    <col min="6595" max="6595" width="8" style="254" customWidth="1"/>
    <col min="6596" max="6605" width="7.77734375" style="254" customWidth="1"/>
    <col min="6606" max="6606" width="5.44140625" style="254" bestFit="1" customWidth="1"/>
    <col min="6607" max="6607" width="5.77734375" style="254" bestFit="1" customWidth="1"/>
    <col min="6608" max="6824" width="9" style="254"/>
    <col min="6825" max="6825" width="9.33203125" style="254" customWidth="1"/>
    <col min="6826" max="6826" width="34.77734375" style="254" customWidth="1"/>
    <col min="6827" max="6827" width="5.88671875" style="254" customWidth="1"/>
    <col min="6828" max="6828" width="9.33203125" style="254" customWidth="1"/>
    <col min="6829" max="6829" width="9" style="254" customWidth="1"/>
    <col min="6830" max="6830" width="11.109375" style="254" customWidth="1"/>
    <col min="6831" max="6831" width="18.109375" style="254" customWidth="1"/>
    <col min="6832" max="6832" width="6.33203125" style="254" customWidth="1"/>
    <col min="6833" max="6833" width="8" style="254" customWidth="1"/>
    <col min="6834" max="6835" width="6.33203125" style="254" customWidth="1"/>
    <col min="6836" max="6837" width="8" style="254" customWidth="1"/>
    <col min="6838" max="6839" width="4.77734375" style="254" customWidth="1"/>
    <col min="6840" max="6843" width="7.77734375" style="254" customWidth="1"/>
    <col min="6844" max="6844" width="7.88671875" style="254" customWidth="1"/>
    <col min="6845" max="6845" width="7.6640625" style="254" customWidth="1"/>
    <col min="6846" max="6846" width="7.109375" style="254" customWidth="1"/>
    <col min="6847" max="6847" width="7.21875" style="254" customWidth="1"/>
    <col min="6848" max="6848" width="7.33203125" style="254" customWidth="1"/>
    <col min="6849" max="6849" width="5.6640625" style="254" customWidth="1"/>
    <col min="6850" max="6850" width="6" style="254" customWidth="1"/>
    <col min="6851" max="6851" width="8" style="254" customWidth="1"/>
    <col min="6852" max="6861" width="7.77734375" style="254" customWidth="1"/>
    <col min="6862" max="6862" width="5.44140625" style="254" bestFit="1" customWidth="1"/>
    <col min="6863" max="6863" width="5.77734375" style="254" bestFit="1" customWidth="1"/>
    <col min="6864" max="7080" width="9" style="254"/>
    <col min="7081" max="7081" width="9.33203125" style="254" customWidth="1"/>
    <col min="7082" max="7082" width="34.77734375" style="254" customWidth="1"/>
    <col min="7083" max="7083" width="5.88671875" style="254" customWidth="1"/>
    <col min="7084" max="7084" width="9.33203125" style="254" customWidth="1"/>
    <col min="7085" max="7085" width="9" style="254" customWidth="1"/>
    <col min="7086" max="7086" width="11.109375" style="254" customWidth="1"/>
    <col min="7087" max="7087" width="18.109375" style="254" customWidth="1"/>
    <col min="7088" max="7088" width="6.33203125" style="254" customWidth="1"/>
    <col min="7089" max="7089" width="8" style="254" customWidth="1"/>
    <col min="7090" max="7091" width="6.33203125" style="254" customWidth="1"/>
    <col min="7092" max="7093" width="8" style="254" customWidth="1"/>
    <col min="7094" max="7095" width="4.77734375" style="254" customWidth="1"/>
    <col min="7096" max="7099" width="7.77734375" style="254" customWidth="1"/>
    <col min="7100" max="7100" width="7.88671875" style="254" customWidth="1"/>
    <col min="7101" max="7101" width="7.6640625" style="254" customWidth="1"/>
    <col min="7102" max="7102" width="7.109375" style="254" customWidth="1"/>
    <col min="7103" max="7103" width="7.21875" style="254" customWidth="1"/>
    <col min="7104" max="7104" width="7.33203125" style="254" customWidth="1"/>
    <col min="7105" max="7105" width="5.6640625" style="254" customWidth="1"/>
    <col min="7106" max="7106" width="6" style="254" customWidth="1"/>
    <col min="7107" max="7107" width="8" style="254" customWidth="1"/>
    <col min="7108" max="7117" width="7.77734375" style="254" customWidth="1"/>
    <col min="7118" max="7118" width="5.44140625" style="254" bestFit="1" customWidth="1"/>
    <col min="7119" max="7119" width="5.77734375" style="254" bestFit="1" customWidth="1"/>
    <col min="7120" max="7336" width="9" style="254"/>
    <col min="7337" max="7337" width="9.33203125" style="254" customWidth="1"/>
    <col min="7338" max="7338" width="34.77734375" style="254" customWidth="1"/>
    <col min="7339" max="7339" width="5.88671875" style="254" customWidth="1"/>
    <col min="7340" max="7340" width="9.33203125" style="254" customWidth="1"/>
    <col min="7341" max="7341" width="9" style="254" customWidth="1"/>
    <col min="7342" max="7342" width="11.109375" style="254" customWidth="1"/>
    <col min="7343" max="7343" width="18.109375" style="254" customWidth="1"/>
    <col min="7344" max="7344" width="6.33203125" style="254" customWidth="1"/>
    <col min="7345" max="7345" width="8" style="254" customWidth="1"/>
    <col min="7346" max="7347" width="6.33203125" style="254" customWidth="1"/>
    <col min="7348" max="7349" width="8" style="254" customWidth="1"/>
    <col min="7350" max="7351" width="4.77734375" style="254" customWidth="1"/>
    <col min="7352" max="7355" width="7.77734375" style="254" customWidth="1"/>
    <col min="7356" max="7356" width="7.88671875" style="254" customWidth="1"/>
    <col min="7357" max="7357" width="7.6640625" style="254" customWidth="1"/>
    <col min="7358" max="7358" width="7.109375" style="254" customWidth="1"/>
    <col min="7359" max="7359" width="7.21875" style="254" customWidth="1"/>
    <col min="7360" max="7360" width="7.33203125" style="254" customWidth="1"/>
    <col min="7361" max="7361" width="5.6640625" style="254" customWidth="1"/>
    <col min="7362" max="7362" width="6" style="254" customWidth="1"/>
    <col min="7363" max="7363" width="8" style="254" customWidth="1"/>
    <col min="7364" max="7373" width="7.77734375" style="254" customWidth="1"/>
    <col min="7374" max="7374" width="5.44140625" style="254" bestFit="1" customWidth="1"/>
    <col min="7375" max="7375" width="5.77734375" style="254" bestFit="1" customWidth="1"/>
    <col min="7376" max="7592" width="9" style="254"/>
    <col min="7593" max="7593" width="9.33203125" style="254" customWidth="1"/>
    <col min="7594" max="7594" width="34.77734375" style="254" customWidth="1"/>
    <col min="7595" max="7595" width="5.88671875" style="254" customWidth="1"/>
    <col min="7596" max="7596" width="9.33203125" style="254" customWidth="1"/>
    <col min="7597" max="7597" width="9" style="254" customWidth="1"/>
    <col min="7598" max="7598" width="11.109375" style="254" customWidth="1"/>
    <col min="7599" max="7599" width="18.109375" style="254" customWidth="1"/>
    <col min="7600" max="7600" width="6.33203125" style="254" customWidth="1"/>
    <col min="7601" max="7601" width="8" style="254" customWidth="1"/>
    <col min="7602" max="7603" width="6.33203125" style="254" customWidth="1"/>
    <col min="7604" max="7605" width="8" style="254" customWidth="1"/>
    <col min="7606" max="7607" width="4.77734375" style="254" customWidth="1"/>
    <col min="7608" max="7611" width="7.77734375" style="254" customWidth="1"/>
    <col min="7612" max="7612" width="7.88671875" style="254" customWidth="1"/>
    <col min="7613" max="7613" width="7.6640625" style="254" customWidth="1"/>
    <col min="7614" max="7614" width="7.109375" style="254" customWidth="1"/>
    <col min="7615" max="7615" width="7.21875" style="254" customWidth="1"/>
    <col min="7616" max="7616" width="7.33203125" style="254" customWidth="1"/>
    <col min="7617" max="7617" width="5.6640625" style="254" customWidth="1"/>
    <col min="7618" max="7618" width="6" style="254" customWidth="1"/>
    <col min="7619" max="7619" width="8" style="254" customWidth="1"/>
    <col min="7620" max="7629" width="7.77734375" style="254" customWidth="1"/>
    <col min="7630" max="7630" width="5.44140625" style="254" bestFit="1" customWidth="1"/>
    <col min="7631" max="7631" width="5.77734375" style="254" bestFit="1" customWidth="1"/>
    <col min="7632" max="7848" width="9" style="254"/>
    <col min="7849" max="7849" width="9.33203125" style="254" customWidth="1"/>
    <col min="7850" max="7850" width="34.77734375" style="254" customWidth="1"/>
    <col min="7851" max="7851" width="5.88671875" style="254" customWidth="1"/>
    <col min="7852" max="7852" width="9.33203125" style="254" customWidth="1"/>
    <col min="7853" max="7853" width="9" style="254" customWidth="1"/>
    <col min="7854" max="7854" width="11.109375" style="254" customWidth="1"/>
    <col min="7855" max="7855" width="18.109375" style="254" customWidth="1"/>
    <col min="7856" max="7856" width="6.33203125" style="254" customWidth="1"/>
    <col min="7857" max="7857" width="8" style="254" customWidth="1"/>
    <col min="7858" max="7859" width="6.33203125" style="254" customWidth="1"/>
    <col min="7860" max="7861" width="8" style="254" customWidth="1"/>
    <col min="7862" max="7863" width="4.77734375" style="254" customWidth="1"/>
    <col min="7864" max="7867" width="7.77734375" style="254" customWidth="1"/>
    <col min="7868" max="7868" width="7.88671875" style="254" customWidth="1"/>
    <col min="7869" max="7869" width="7.6640625" style="254" customWidth="1"/>
    <col min="7870" max="7870" width="7.109375" style="254" customWidth="1"/>
    <col min="7871" max="7871" width="7.21875" style="254" customWidth="1"/>
    <col min="7872" max="7872" width="7.33203125" style="254" customWidth="1"/>
    <col min="7873" max="7873" width="5.6640625" style="254" customWidth="1"/>
    <col min="7874" max="7874" width="6" style="254" customWidth="1"/>
    <col min="7875" max="7875" width="8" style="254" customWidth="1"/>
    <col min="7876" max="7885" width="7.77734375" style="254" customWidth="1"/>
    <col min="7886" max="7886" width="5.44140625" style="254" bestFit="1" customWidth="1"/>
    <col min="7887" max="7887" width="5.77734375" style="254" bestFit="1" customWidth="1"/>
    <col min="7888" max="8104" width="9" style="254"/>
    <col min="8105" max="8105" width="9.33203125" style="254" customWidth="1"/>
    <col min="8106" max="8106" width="34.77734375" style="254" customWidth="1"/>
    <col min="8107" max="8107" width="5.88671875" style="254" customWidth="1"/>
    <col min="8108" max="8108" width="9.33203125" style="254" customWidth="1"/>
    <col min="8109" max="8109" width="9" style="254" customWidth="1"/>
    <col min="8110" max="8110" width="11.109375" style="254" customWidth="1"/>
    <col min="8111" max="8111" width="18.109375" style="254" customWidth="1"/>
    <col min="8112" max="8112" width="6.33203125" style="254" customWidth="1"/>
    <col min="8113" max="8113" width="8" style="254" customWidth="1"/>
    <col min="8114" max="8115" width="6.33203125" style="254" customWidth="1"/>
    <col min="8116" max="8117" width="8" style="254" customWidth="1"/>
    <col min="8118" max="8119" width="4.77734375" style="254" customWidth="1"/>
    <col min="8120" max="8123" width="7.77734375" style="254" customWidth="1"/>
    <col min="8124" max="8124" width="7.88671875" style="254" customWidth="1"/>
    <col min="8125" max="8125" width="7.6640625" style="254" customWidth="1"/>
    <col min="8126" max="8126" width="7.109375" style="254" customWidth="1"/>
    <col min="8127" max="8127" width="7.21875" style="254" customWidth="1"/>
    <col min="8128" max="8128" width="7.33203125" style="254" customWidth="1"/>
    <col min="8129" max="8129" width="5.6640625" style="254" customWidth="1"/>
    <col min="8130" max="8130" width="6" style="254" customWidth="1"/>
    <col min="8131" max="8131" width="8" style="254" customWidth="1"/>
    <col min="8132" max="8141" width="7.77734375" style="254" customWidth="1"/>
    <col min="8142" max="8142" width="5.44140625" style="254" bestFit="1" customWidth="1"/>
    <col min="8143" max="8143" width="5.77734375" style="254" bestFit="1" customWidth="1"/>
    <col min="8144" max="8360" width="9" style="254"/>
    <col min="8361" max="8361" width="9.33203125" style="254" customWidth="1"/>
    <col min="8362" max="8362" width="34.77734375" style="254" customWidth="1"/>
    <col min="8363" max="8363" width="5.88671875" style="254" customWidth="1"/>
    <col min="8364" max="8364" width="9.33203125" style="254" customWidth="1"/>
    <col min="8365" max="8365" width="9" style="254" customWidth="1"/>
    <col min="8366" max="8366" width="11.109375" style="254" customWidth="1"/>
    <col min="8367" max="8367" width="18.109375" style="254" customWidth="1"/>
    <col min="8368" max="8368" width="6.33203125" style="254" customWidth="1"/>
    <col min="8369" max="8369" width="8" style="254" customWidth="1"/>
    <col min="8370" max="8371" width="6.33203125" style="254" customWidth="1"/>
    <col min="8372" max="8373" width="8" style="254" customWidth="1"/>
    <col min="8374" max="8375" width="4.77734375" style="254" customWidth="1"/>
    <col min="8376" max="8379" width="7.77734375" style="254" customWidth="1"/>
    <col min="8380" max="8380" width="7.88671875" style="254" customWidth="1"/>
    <col min="8381" max="8381" width="7.6640625" style="254" customWidth="1"/>
    <col min="8382" max="8382" width="7.109375" style="254" customWidth="1"/>
    <col min="8383" max="8383" width="7.21875" style="254" customWidth="1"/>
    <col min="8384" max="8384" width="7.33203125" style="254" customWidth="1"/>
    <col min="8385" max="8385" width="5.6640625" style="254" customWidth="1"/>
    <col min="8386" max="8386" width="6" style="254" customWidth="1"/>
    <col min="8387" max="8387" width="8" style="254" customWidth="1"/>
    <col min="8388" max="8397" width="7.77734375" style="254" customWidth="1"/>
    <col min="8398" max="8398" width="5.44140625" style="254" bestFit="1" customWidth="1"/>
    <col min="8399" max="8399" width="5.77734375" style="254" bestFit="1" customWidth="1"/>
    <col min="8400" max="8616" width="9" style="254"/>
    <col min="8617" max="8617" width="9.33203125" style="254" customWidth="1"/>
    <col min="8618" max="8618" width="34.77734375" style="254" customWidth="1"/>
    <col min="8619" max="8619" width="5.88671875" style="254" customWidth="1"/>
    <col min="8620" max="8620" width="9.33203125" style="254" customWidth="1"/>
    <col min="8621" max="8621" width="9" style="254" customWidth="1"/>
    <col min="8622" max="8622" width="11.109375" style="254" customWidth="1"/>
    <col min="8623" max="8623" width="18.109375" style="254" customWidth="1"/>
    <col min="8624" max="8624" width="6.33203125" style="254" customWidth="1"/>
    <col min="8625" max="8625" width="8" style="254" customWidth="1"/>
    <col min="8626" max="8627" width="6.33203125" style="254" customWidth="1"/>
    <col min="8628" max="8629" width="8" style="254" customWidth="1"/>
    <col min="8630" max="8631" width="4.77734375" style="254" customWidth="1"/>
    <col min="8632" max="8635" width="7.77734375" style="254" customWidth="1"/>
    <col min="8636" max="8636" width="7.88671875" style="254" customWidth="1"/>
    <col min="8637" max="8637" width="7.6640625" style="254" customWidth="1"/>
    <col min="8638" max="8638" width="7.109375" style="254" customWidth="1"/>
    <col min="8639" max="8639" width="7.21875" style="254" customWidth="1"/>
    <col min="8640" max="8640" width="7.33203125" style="254" customWidth="1"/>
    <col min="8641" max="8641" width="5.6640625" style="254" customWidth="1"/>
    <col min="8642" max="8642" width="6" style="254" customWidth="1"/>
    <col min="8643" max="8643" width="8" style="254" customWidth="1"/>
    <col min="8644" max="8653" width="7.77734375" style="254" customWidth="1"/>
    <col min="8654" max="8654" width="5.44140625" style="254" bestFit="1" customWidth="1"/>
    <col min="8655" max="8655" width="5.77734375" style="254" bestFit="1" customWidth="1"/>
    <col min="8656" max="8872" width="9" style="254"/>
    <col min="8873" max="8873" width="9.33203125" style="254" customWidth="1"/>
    <col min="8874" max="8874" width="34.77734375" style="254" customWidth="1"/>
    <col min="8875" max="8875" width="5.88671875" style="254" customWidth="1"/>
    <col min="8876" max="8876" width="9.33203125" style="254" customWidth="1"/>
    <col min="8877" max="8877" width="9" style="254" customWidth="1"/>
    <col min="8878" max="8878" width="11.109375" style="254" customWidth="1"/>
    <col min="8879" max="8879" width="18.109375" style="254" customWidth="1"/>
    <col min="8880" max="8880" width="6.33203125" style="254" customWidth="1"/>
    <col min="8881" max="8881" width="8" style="254" customWidth="1"/>
    <col min="8882" max="8883" width="6.33203125" style="254" customWidth="1"/>
    <col min="8884" max="8885" width="8" style="254" customWidth="1"/>
    <col min="8886" max="8887" width="4.77734375" style="254" customWidth="1"/>
    <col min="8888" max="8891" width="7.77734375" style="254" customWidth="1"/>
    <col min="8892" max="8892" width="7.88671875" style="254" customWidth="1"/>
    <col min="8893" max="8893" width="7.6640625" style="254" customWidth="1"/>
    <col min="8894" max="8894" width="7.109375" style="254" customWidth="1"/>
    <col min="8895" max="8895" width="7.21875" style="254" customWidth="1"/>
    <col min="8896" max="8896" width="7.33203125" style="254" customWidth="1"/>
    <col min="8897" max="8897" width="5.6640625" style="254" customWidth="1"/>
    <col min="8898" max="8898" width="6" style="254" customWidth="1"/>
    <col min="8899" max="8899" width="8" style="254" customWidth="1"/>
    <col min="8900" max="8909" width="7.77734375" style="254" customWidth="1"/>
    <col min="8910" max="8910" width="5.44140625" style="254" bestFit="1" customWidth="1"/>
    <col min="8911" max="8911" width="5.77734375" style="254" bestFit="1" customWidth="1"/>
    <col min="8912" max="9128" width="9" style="254"/>
    <col min="9129" max="9129" width="9.33203125" style="254" customWidth="1"/>
    <col min="9130" max="9130" width="34.77734375" style="254" customWidth="1"/>
    <col min="9131" max="9131" width="5.88671875" style="254" customWidth="1"/>
    <col min="9132" max="9132" width="9.33203125" style="254" customWidth="1"/>
    <col min="9133" max="9133" width="9" style="254" customWidth="1"/>
    <col min="9134" max="9134" width="11.109375" style="254" customWidth="1"/>
    <col min="9135" max="9135" width="18.109375" style="254" customWidth="1"/>
    <col min="9136" max="9136" width="6.33203125" style="254" customWidth="1"/>
    <col min="9137" max="9137" width="8" style="254" customWidth="1"/>
    <col min="9138" max="9139" width="6.33203125" style="254" customWidth="1"/>
    <col min="9140" max="9141" width="8" style="254" customWidth="1"/>
    <col min="9142" max="9143" width="4.77734375" style="254" customWidth="1"/>
    <col min="9144" max="9147" width="7.77734375" style="254" customWidth="1"/>
    <col min="9148" max="9148" width="7.88671875" style="254" customWidth="1"/>
    <col min="9149" max="9149" width="7.6640625" style="254" customWidth="1"/>
    <col min="9150" max="9150" width="7.109375" style="254" customWidth="1"/>
    <col min="9151" max="9151" width="7.21875" style="254" customWidth="1"/>
    <col min="9152" max="9152" width="7.33203125" style="254" customWidth="1"/>
    <col min="9153" max="9153" width="5.6640625" style="254" customWidth="1"/>
    <col min="9154" max="9154" width="6" style="254" customWidth="1"/>
    <col min="9155" max="9155" width="8" style="254" customWidth="1"/>
    <col min="9156" max="9165" width="7.77734375" style="254" customWidth="1"/>
    <col min="9166" max="9166" width="5.44140625" style="254" bestFit="1" customWidth="1"/>
    <col min="9167" max="9167" width="5.77734375" style="254" bestFit="1" customWidth="1"/>
    <col min="9168" max="9384" width="9" style="254"/>
    <col min="9385" max="9385" width="9.33203125" style="254" customWidth="1"/>
    <col min="9386" max="9386" width="34.77734375" style="254" customWidth="1"/>
    <col min="9387" max="9387" width="5.88671875" style="254" customWidth="1"/>
    <col min="9388" max="9388" width="9.33203125" style="254" customWidth="1"/>
    <col min="9389" max="9389" width="9" style="254" customWidth="1"/>
    <col min="9390" max="9390" width="11.109375" style="254" customWidth="1"/>
    <col min="9391" max="9391" width="18.109375" style="254" customWidth="1"/>
    <col min="9392" max="9392" width="6.33203125" style="254" customWidth="1"/>
    <col min="9393" max="9393" width="8" style="254" customWidth="1"/>
    <col min="9394" max="9395" width="6.33203125" style="254" customWidth="1"/>
    <col min="9396" max="9397" width="8" style="254" customWidth="1"/>
    <col min="9398" max="9399" width="4.77734375" style="254" customWidth="1"/>
    <col min="9400" max="9403" width="7.77734375" style="254" customWidth="1"/>
    <col min="9404" max="9404" width="7.88671875" style="254" customWidth="1"/>
    <col min="9405" max="9405" width="7.6640625" style="254" customWidth="1"/>
    <col min="9406" max="9406" width="7.109375" style="254" customWidth="1"/>
    <col min="9407" max="9407" width="7.21875" style="254" customWidth="1"/>
    <col min="9408" max="9408" width="7.33203125" style="254" customWidth="1"/>
    <col min="9409" max="9409" width="5.6640625" style="254" customWidth="1"/>
    <col min="9410" max="9410" width="6" style="254" customWidth="1"/>
    <col min="9411" max="9411" width="8" style="254" customWidth="1"/>
    <col min="9412" max="9421" width="7.77734375" style="254" customWidth="1"/>
    <col min="9422" max="9422" width="5.44140625" style="254" bestFit="1" customWidth="1"/>
    <col min="9423" max="9423" width="5.77734375" style="254" bestFit="1" customWidth="1"/>
    <col min="9424" max="9640" width="9" style="254"/>
    <col min="9641" max="9641" width="9.33203125" style="254" customWidth="1"/>
    <col min="9642" max="9642" width="34.77734375" style="254" customWidth="1"/>
    <col min="9643" max="9643" width="5.88671875" style="254" customWidth="1"/>
    <col min="9644" max="9644" width="9.33203125" style="254" customWidth="1"/>
    <col min="9645" max="9645" width="9" style="254" customWidth="1"/>
    <col min="9646" max="9646" width="11.109375" style="254" customWidth="1"/>
    <col min="9647" max="9647" width="18.109375" style="254" customWidth="1"/>
    <col min="9648" max="9648" width="6.33203125" style="254" customWidth="1"/>
    <col min="9649" max="9649" width="8" style="254" customWidth="1"/>
    <col min="9650" max="9651" width="6.33203125" style="254" customWidth="1"/>
    <col min="9652" max="9653" width="8" style="254" customWidth="1"/>
    <col min="9654" max="9655" width="4.77734375" style="254" customWidth="1"/>
    <col min="9656" max="9659" width="7.77734375" style="254" customWidth="1"/>
    <col min="9660" max="9660" width="7.88671875" style="254" customWidth="1"/>
    <col min="9661" max="9661" width="7.6640625" style="254" customWidth="1"/>
    <col min="9662" max="9662" width="7.109375" style="254" customWidth="1"/>
    <col min="9663" max="9663" width="7.21875" style="254" customWidth="1"/>
    <col min="9664" max="9664" width="7.33203125" style="254" customWidth="1"/>
    <col min="9665" max="9665" width="5.6640625" style="254" customWidth="1"/>
    <col min="9666" max="9666" width="6" style="254" customWidth="1"/>
    <col min="9667" max="9667" width="8" style="254" customWidth="1"/>
    <col min="9668" max="9677" width="7.77734375" style="254" customWidth="1"/>
    <col min="9678" max="9678" width="5.44140625" style="254" bestFit="1" customWidth="1"/>
    <col min="9679" max="9679" width="5.77734375" style="254" bestFit="1" customWidth="1"/>
    <col min="9680" max="9896" width="9" style="254"/>
    <col min="9897" max="9897" width="9.33203125" style="254" customWidth="1"/>
    <col min="9898" max="9898" width="34.77734375" style="254" customWidth="1"/>
    <col min="9899" max="9899" width="5.88671875" style="254" customWidth="1"/>
    <col min="9900" max="9900" width="9.33203125" style="254" customWidth="1"/>
    <col min="9901" max="9901" width="9" style="254" customWidth="1"/>
    <col min="9902" max="9902" width="11.109375" style="254" customWidth="1"/>
    <col min="9903" max="9903" width="18.109375" style="254" customWidth="1"/>
    <col min="9904" max="9904" width="6.33203125" style="254" customWidth="1"/>
    <col min="9905" max="9905" width="8" style="254" customWidth="1"/>
    <col min="9906" max="9907" width="6.33203125" style="254" customWidth="1"/>
    <col min="9908" max="9909" width="8" style="254" customWidth="1"/>
    <col min="9910" max="9911" width="4.77734375" style="254" customWidth="1"/>
    <col min="9912" max="9915" width="7.77734375" style="254" customWidth="1"/>
    <col min="9916" max="9916" width="7.88671875" style="254" customWidth="1"/>
    <col min="9917" max="9917" width="7.6640625" style="254" customWidth="1"/>
    <col min="9918" max="9918" width="7.109375" style="254" customWidth="1"/>
    <col min="9919" max="9919" width="7.21875" style="254" customWidth="1"/>
    <col min="9920" max="9920" width="7.33203125" style="254" customWidth="1"/>
    <col min="9921" max="9921" width="5.6640625" style="254" customWidth="1"/>
    <col min="9922" max="9922" width="6" style="254" customWidth="1"/>
    <col min="9923" max="9923" width="8" style="254" customWidth="1"/>
    <col min="9924" max="9933" width="7.77734375" style="254" customWidth="1"/>
    <col min="9934" max="9934" width="5.44140625" style="254" bestFit="1" customWidth="1"/>
    <col min="9935" max="9935" width="5.77734375" style="254" bestFit="1" customWidth="1"/>
    <col min="9936" max="10152" width="9" style="254"/>
    <col min="10153" max="10153" width="9.33203125" style="254" customWidth="1"/>
    <col min="10154" max="10154" width="34.77734375" style="254" customWidth="1"/>
    <col min="10155" max="10155" width="5.88671875" style="254" customWidth="1"/>
    <col min="10156" max="10156" width="9.33203125" style="254" customWidth="1"/>
    <col min="10157" max="10157" width="9" style="254" customWidth="1"/>
    <col min="10158" max="10158" width="11.109375" style="254" customWidth="1"/>
    <col min="10159" max="10159" width="18.109375" style="254" customWidth="1"/>
    <col min="10160" max="10160" width="6.33203125" style="254" customWidth="1"/>
    <col min="10161" max="10161" width="8" style="254" customWidth="1"/>
    <col min="10162" max="10163" width="6.33203125" style="254" customWidth="1"/>
    <col min="10164" max="10165" width="8" style="254" customWidth="1"/>
    <col min="10166" max="10167" width="4.77734375" style="254" customWidth="1"/>
    <col min="10168" max="10171" width="7.77734375" style="254" customWidth="1"/>
    <col min="10172" max="10172" width="7.88671875" style="254" customWidth="1"/>
    <col min="10173" max="10173" width="7.6640625" style="254" customWidth="1"/>
    <col min="10174" max="10174" width="7.109375" style="254" customWidth="1"/>
    <col min="10175" max="10175" width="7.21875" style="254" customWidth="1"/>
    <col min="10176" max="10176" width="7.33203125" style="254" customWidth="1"/>
    <col min="10177" max="10177" width="5.6640625" style="254" customWidth="1"/>
    <col min="10178" max="10178" width="6" style="254" customWidth="1"/>
    <col min="10179" max="10179" width="8" style="254" customWidth="1"/>
    <col min="10180" max="10189" width="7.77734375" style="254" customWidth="1"/>
    <col min="10190" max="10190" width="5.44140625" style="254" bestFit="1" customWidth="1"/>
    <col min="10191" max="10191" width="5.77734375" style="254" bestFit="1" customWidth="1"/>
    <col min="10192" max="10408" width="9" style="254"/>
    <col min="10409" max="10409" width="9.33203125" style="254" customWidth="1"/>
    <col min="10410" max="10410" width="34.77734375" style="254" customWidth="1"/>
    <col min="10411" max="10411" width="5.88671875" style="254" customWidth="1"/>
    <col min="10412" max="10412" width="9.33203125" style="254" customWidth="1"/>
    <col min="10413" max="10413" width="9" style="254" customWidth="1"/>
    <col min="10414" max="10414" width="11.109375" style="254" customWidth="1"/>
    <col min="10415" max="10415" width="18.109375" style="254" customWidth="1"/>
    <col min="10416" max="10416" width="6.33203125" style="254" customWidth="1"/>
    <col min="10417" max="10417" width="8" style="254" customWidth="1"/>
    <col min="10418" max="10419" width="6.33203125" style="254" customWidth="1"/>
    <col min="10420" max="10421" width="8" style="254" customWidth="1"/>
    <col min="10422" max="10423" width="4.77734375" style="254" customWidth="1"/>
    <col min="10424" max="10427" width="7.77734375" style="254" customWidth="1"/>
    <col min="10428" max="10428" width="7.88671875" style="254" customWidth="1"/>
    <col min="10429" max="10429" width="7.6640625" style="254" customWidth="1"/>
    <col min="10430" max="10430" width="7.109375" style="254" customWidth="1"/>
    <col min="10431" max="10431" width="7.21875" style="254" customWidth="1"/>
    <col min="10432" max="10432" width="7.33203125" style="254" customWidth="1"/>
    <col min="10433" max="10433" width="5.6640625" style="254" customWidth="1"/>
    <col min="10434" max="10434" width="6" style="254" customWidth="1"/>
    <col min="10435" max="10435" width="8" style="254" customWidth="1"/>
    <col min="10436" max="10445" width="7.77734375" style="254" customWidth="1"/>
    <col min="10446" max="10446" width="5.44140625" style="254" bestFit="1" customWidth="1"/>
    <col min="10447" max="10447" width="5.77734375" style="254" bestFit="1" customWidth="1"/>
    <col min="10448" max="10664" width="9" style="254"/>
    <col min="10665" max="10665" width="9.33203125" style="254" customWidth="1"/>
    <col min="10666" max="10666" width="34.77734375" style="254" customWidth="1"/>
    <col min="10667" max="10667" width="5.88671875" style="254" customWidth="1"/>
    <col min="10668" max="10668" width="9.33203125" style="254" customWidth="1"/>
    <col min="10669" max="10669" width="9" style="254" customWidth="1"/>
    <col min="10670" max="10670" width="11.109375" style="254" customWidth="1"/>
    <col min="10671" max="10671" width="18.109375" style="254" customWidth="1"/>
    <col min="10672" max="10672" width="6.33203125" style="254" customWidth="1"/>
    <col min="10673" max="10673" width="8" style="254" customWidth="1"/>
    <col min="10674" max="10675" width="6.33203125" style="254" customWidth="1"/>
    <col min="10676" max="10677" width="8" style="254" customWidth="1"/>
    <col min="10678" max="10679" width="4.77734375" style="254" customWidth="1"/>
    <col min="10680" max="10683" width="7.77734375" style="254" customWidth="1"/>
    <col min="10684" max="10684" width="7.88671875" style="254" customWidth="1"/>
    <col min="10685" max="10685" width="7.6640625" style="254" customWidth="1"/>
    <col min="10686" max="10686" width="7.109375" style="254" customWidth="1"/>
    <col min="10687" max="10687" width="7.21875" style="254" customWidth="1"/>
    <col min="10688" max="10688" width="7.33203125" style="254" customWidth="1"/>
    <col min="10689" max="10689" width="5.6640625" style="254" customWidth="1"/>
    <col min="10690" max="10690" width="6" style="254" customWidth="1"/>
    <col min="10691" max="10691" width="8" style="254" customWidth="1"/>
    <col min="10692" max="10701" width="7.77734375" style="254" customWidth="1"/>
    <col min="10702" max="10702" width="5.44140625" style="254" bestFit="1" customWidth="1"/>
    <col min="10703" max="10703" width="5.77734375" style="254" bestFit="1" customWidth="1"/>
    <col min="10704" max="10920" width="9" style="254"/>
    <col min="10921" max="10921" width="9.33203125" style="254" customWidth="1"/>
    <col min="10922" max="10922" width="34.77734375" style="254" customWidth="1"/>
    <col min="10923" max="10923" width="5.88671875" style="254" customWidth="1"/>
    <col min="10924" max="10924" width="9.33203125" style="254" customWidth="1"/>
    <col min="10925" max="10925" width="9" style="254" customWidth="1"/>
    <col min="10926" max="10926" width="11.109375" style="254" customWidth="1"/>
    <col min="10927" max="10927" width="18.109375" style="254" customWidth="1"/>
    <col min="10928" max="10928" width="6.33203125" style="254" customWidth="1"/>
    <col min="10929" max="10929" width="8" style="254" customWidth="1"/>
    <col min="10930" max="10931" width="6.33203125" style="254" customWidth="1"/>
    <col min="10932" max="10933" width="8" style="254" customWidth="1"/>
    <col min="10934" max="10935" width="4.77734375" style="254" customWidth="1"/>
    <col min="10936" max="10939" width="7.77734375" style="254" customWidth="1"/>
    <col min="10940" max="10940" width="7.88671875" style="254" customWidth="1"/>
    <col min="10941" max="10941" width="7.6640625" style="254" customWidth="1"/>
    <col min="10942" max="10942" width="7.109375" style="254" customWidth="1"/>
    <col min="10943" max="10943" width="7.21875" style="254" customWidth="1"/>
    <col min="10944" max="10944" width="7.33203125" style="254" customWidth="1"/>
    <col min="10945" max="10945" width="5.6640625" style="254" customWidth="1"/>
    <col min="10946" max="10946" width="6" style="254" customWidth="1"/>
    <col min="10947" max="10947" width="8" style="254" customWidth="1"/>
    <col min="10948" max="10957" width="7.77734375" style="254" customWidth="1"/>
    <col min="10958" max="10958" width="5.44140625" style="254" bestFit="1" customWidth="1"/>
    <col min="10959" max="10959" width="5.77734375" style="254" bestFit="1" customWidth="1"/>
    <col min="10960" max="11176" width="9" style="254"/>
    <col min="11177" max="11177" width="9.33203125" style="254" customWidth="1"/>
    <col min="11178" max="11178" width="34.77734375" style="254" customWidth="1"/>
    <col min="11179" max="11179" width="5.88671875" style="254" customWidth="1"/>
    <col min="11180" max="11180" width="9.33203125" style="254" customWidth="1"/>
    <col min="11181" max="11181" width="9" style="254" customWidth="1"/>
    <col min="11182" max="11182" width="11.109375" style="254" customWidth="1"/>
    <col min="11183" max="11183" width="18.109375" style="254" customWidth="1"/>
    <col min="11184" max="11184" width="6.33203125" style="254" customWidth="1"/>
    <col min="11185" max="11185" width="8" style="254" customWidth="1"/>
    <col min="11186" max="11187" width="6.33203125" style="254" customWidth="1"/>
    <col min="11188" max="11189" width="8" style="254" customWidth="1"/>
    <col min="11190" max="11191" width="4.77734375" style="254" customWidth="1"/>
    <col min="11192" max="11195" width="7.77734375" style="254" customWidth="1"/>
    <col min="11196" max="11196" width="7.88671875" style="254" customWidth="1"/>
    <col min="11197" max="11197" width="7.6640625" style="254" customWidth="1"/>
    <col min="11198" max="11198" width="7.109375" style="254" customWidth="1"/>
    <col min="11199" max="11199" width="7.21875" style="254" customWidth="1"/>
    <col min="11200" max="11200" width="7.33203125" style="254" customWidth="1"/>
    <col min="11201" max="11201" width="5.6640625" style="254" customWidth="1"/>
    <col min="11202" max="11202" width="6" style="254" customWidth="1"/>
    <col min="11203" max="11203" width="8" style="254" customWidth="1"/>
    <col min="11204" max="11213" width="7.77734375" style="254" customWidth="1"/>
    <col min="11214" max="11214" width="5.44140625" style="254" bestFit="1" customWidth="1"/>
    <col min="11215" max="11215" width="5.77734375" style="254" bestFit="1" customWidth="1"/>
    <col min="11216" max="11432" width="9" style="254"/>
    <col min="11433" max="11433" width="9.33203125" style="254" customWidth="1"/>
    <col min="11434" max="11434" width="34.77734375" style="254" customWidth="1"/>
    <col min="11435" max="11435" width="5.88671875" style="254" customWidth="1"/>
    <col min="11436" max="11436" width="9.33203125" style="254" customWidth="1"/>
    <col min="11437" max="11437" width="9" style="254" customWidth="1"/>
    <col min="11438" max="11438" width="11.109375" style="254" customWidth="1"/>
    <col min="11439" max="11439" width="18.109375" style="254" customWidth="1"/>
    <col min="11440" max="11440" width="6.33203125" style="254" customWidth="1"/>
    <col min="11441" max="11441" width="8" style="254" customWidth="1"/>
    <col min="11442" max="11443" width="6.33203125" style="254" customWidth="1"/>
    <col min="11444" max="11445" width="8" style="254" customWidth="1"/>
    <col min="11446" max="11447" width="4.77734375" style="254" customWidth="1"/>
    <col min="11448" max="11451" width="7.77734375" style="254" customWidth="1"/>
    <col min="11452" max="11452" width="7.88671875" style="254" customWidth="1"/>
    <col min="11453" max="11453" width="7.6640625" style="254" customWidth="1"/>
    <col min="11454" max="11454" width="7.109375" style="254" customWidth="1"/>
    <col min="11455" max="11455" width="7.21875" style="254" customWidth="1"/>
    <col min="11456" max="11456" width="7.33203125" style="254" customWidth="1"/>
    <col min="11457" max="11457" width="5.6640625" style="254" customWidth="1"/>
    <col min="11458" max="11458" width="6" style="254" customWidth="1"/>
    <col min="11459" max="11459" width="8" style="254" customWidth="1"/>
    <col min="11460" max="11469" width="7.77734375" style="254" customWidth="1"/>
    <col min="11470" max="11470" width="5.44140625" style="254" bestFit="1" customWidth="1"/>
    <col min="11471" max="11471" width="5.77734375" style="254" bestFit="1" customWidth="1"/>
    <col min="11472" max="11688" width="9" style="254"/>
    <col min="11689" max="11689" width="9.33203125" style="254" customWidth="1"/>
    <col min="11690" max="11690" width="34.77734375" style="254" customWidth="1"/>
    <col min="11691" max="11691" width="5.88671875" style="254" customWidth="1"/>
    <col min="11692" max="11692" width="9.33203125" style="254" customWidth="1"/>
    <col min="11693" max="11693" width="9" style="254" customWidth="1"/>
    <col min="11694" max="11694" width="11.109375" style="254" customWidth="1"/>
    <col min="11695" max="11695" width="18.109375" style="254" customWidth="1"/>
    <col min="11696" max="11696" width="6.33203125" style="254" customWidth="1"/>
    <col min="11697" max="11697" width="8" style="254" customWidth="1"/>
    <col min="11698" max="11699" width="6.33203125" style="254" customWidth="1"/>
    <col min="11700" max="11701" width="8" style="254" customWidth="1"/>
    <col min="11702" max="11703" width="4.77734375" style="254" customWidth="1"/>
    <col min="11704" max="11707" width="7.77734375" style="254" customWidth="1"/>
    <col min="11708" max="11708" width="7.88671875" style="254" customWidth="1"/>
    <col min="11709" max="11709" width="7.6640625" style="254" customWidth="1"/>
    <col min="11710" max="11710" width="7.109375" style="254" customWidth="1"/>
    <col min="11711" max="11711" width="7.21875" style="254" customWidth="1"/>
    <col min="11712" max="11712" width="7.33203125" style="254" customWidth="1"/>
    <col min="11713" max="11713" width="5.6640625" style="254" customWidth="1"/>
    <col min="11714" max="11714" width="6" style="254" customWidth="1"/>
    <col min="11715" max="11715" width="8" style="254" customWidth="1"/>
    <col min="11716" max="11725" width="7.77734375" style="254" customWidth="1"/>
    <col min="11726" max="11726" width="5.44140625" style="254" bestFit="1" customWidth="1"/>
    <col min="11727" max="11727" width="5.77734375" style="254" bestFit="1" customWidth="1"/>
    <col min="11728" max="11944" width="9" style="254"/>
    <col min="11945" max="11945" width="9.33203125" style="254" customWidth="1"/>
    <col min="11946" max="11946" width="34.77734375" style="254" customWidth="1"/>
    <col min="11947" max="11947" width="5.88671875" style="254" customWidth="1"/>
    <col min="11948" max="11948" width="9.33203125" style="254" customWidth="1"/>
    <col min="11949" max="11949" width="9" style="254" customWidth="1"/>
    <col min="11950" max="11950" width="11.109375" style="254" customWidth="1"/>
    <col min="11951" max="11951" width="18.109375" style="254" customWidth="1"/>
    <col min="11952" max="11952" width="6.33203125" style="254" customWidth="1"/>
    <col min="11953" max="11953" width="8" style="254" customWidth="1"/>
    <col min="11954" max="11955" width="6.33203125" style="254" customWidth="1"/>
    <col min="11956" max="11957" width="8" style="254" customWidth="1"/>
    <col min="11958" max="11959" width="4.77734375" style="254" customWidth="1"/>
    <col min="11960" max="11963" width="7.77734375" style="254" customWidth="1"/>
    <col min="11964" max="11964" width="7.88671875" style="254" customWidth="1"/>
    <col min="11965" max="11965" width="7.6640625" style="254" customWidth="1"/>
    <col min="11966" max="11966" width="7.109375" style="254" customWidth="1"/>
    <col min="11967" max="11967" width="7.21875" style="254" customWidth="1"/>
    <col min="11968" max="11968" width="7.33203125" style="254" customWidth="1"/>
    <col min="11969" max="11969" width="5.6640625" style="254" customWidth="1"/>
    <col min="11970" max="11970" width="6" style="254" customWidth="1"/>
    <col min="11971" max="11971" width="8" style="254" customWidth="1"/>
    <col min="11972" max="11981" width="7.77734375" style="254" customWidth="1"/>
    <col min="11982" max="11982" width="5.44140625" style="254" bestFit="1" customWidth="1"/>
    <col min="11983" max="11983" width="5.77734375" style="254" bestFit="1" customWidth="1"/>
    <col min="11984" max="12200" width="9" style="254"/>
    <col min="12201" max="12201" width="9.33203125" style="254" customWidth="1"/>
    <col min="12202" max="12202" width="34.77734375" style="254" customWidth="1"/>
    <col min="12203" max="12203" width="5.88671875" style="254" customWidth="1"/>
    <col min="12204" max="12204" width="9.33203125" style="254" customWidth="1"/>
    <col min="12205" max="12205" width="9" style="254" customWidth="1"/>
    <col min="12206" max="12206" width="11.109375" style="254" customWidth="1"/>
    <col min="12207" max="12207" width="18.109375" style="254" customWidth="1"/>
    <col min="12208" max="12208" width="6.33203125" style="254" customWidth="1"/>
    <col min="12209" max="12209" width="8" style="254" customWidth="1"/>
    <col min="12210" max="12211" width="6.33203125" style="254" customWidth="1"/>
    <col min="12212" max="12213" width="8" style="254" customWidth="1"/>
    <col min="12214" max="12215" width="4.77734375" style="254" customWidth="1"/>
    <col min="12216" max="12219" width="7.77734375" style="254" customWidth="1"/>
    <col min="12220" max="12220" width="7.88671875" style="254" customWidth="1"/>
    <col min="12221" max="12221" width="7.6640625" style="254" customWidth="1"/>
    <col min="12222" max="12222" width="7.109375" style="254" customWidth="1"/>
    <col min="12223" max="12223" width="7.21875" style="254" customWidth="1"/>
    <col min="12224" max="12224" width="7.33203125" style="254" customWidth="1"/>
    <col min="12225" max="12225" width="5.6640625" style="254" customWidth="1"/>
    <col min="12226" max="12226" width="6" style="254" customWidth="1"/>
    <col min="12227" max="12227" width="8" style="254" customWidth="1"/>
    <col min="12228" max="12237" width="7.77734375" style="254" customWidth="1"/>
    <col min="12238" max="12238" width="5.44140625" style="254" bestFit="1" customWidth="1"/>
    <col min="12239" max="12239" width="5.77734375" style="254" bestFit="1" customWidth="1"/>
    <col min="12240" max="12456" width="9" style="254"/>
    <col min="12457" max="12457" width="9.33203125" style="254" customWidth="1"/>
    <col min="12458" max="12458" width="34.77734375" style="254" customWidth="1"/>
    <col min="12459" max="12459" width="5.88671875" style="254" customWidth="1"/>
    <col min="12460" max="12460" width="9.33203125" style="254" customWidth="1"/>
    <col min="12461" max="12461" width="9" style="254" customWidth="1"/>
    <col min="12462" max="12462" width="11.109375" style="254" customWidth="1"/>
    <col min="12463" max="12463" width="18.109375" style="254" customWidth="1"/>
    <col min="12464" max="12464" width="6.33203125" style="254" customWidth="1"/>
    <col min="12465" max="12465" width="8" style="254" customWidth="1"/>
    <col min="12466" max="12467" width="6.33203125" style="254" customWidth="1"/>
    <col min="12468" max="12469" width="8" style="254" customWidth="1"/>
    <col min="12470" max="12471" width="4.77734375" style="254" customWidth="1"/>
    <col min="12472" max="12475" width="7.77734375" style="254" customWidth="1"/>
    <col min="12476" max="12476" width="7.88671875" style="254" customWidth="1"/>
    <col min="12477" max="12477" width="7.6640625" style="254" customWidth="1"/>
    <col min="12478" max="12478" width="7.109375" style="254" customWidth="1"/>
    <col min="12479" max="12479" width="7.21875" style="254" customWidth="1"/>
    <col min="12480" max="12480" width="7.33203125" style="254" customWidth="1"/>
    <col min="12481" max="12481" width="5.6640625" style="254" customWidth="1"/>
    <col min="12482" max="12482" width="6" style="254" customWidth="1"/>
    <col min="12483" max="12483" width="8" style="254" customWidth="1"/>
    <col min="12484" max="12493" width="7.77734375" style="254" customWidth="1"/>
    <col min="12494" max="12494" width="5.44140625" style="254" bestFit="1" customWidth="1"/>
    <col min="12495" max="12495" width="5.77734375" style="254" bestFit="1" customWidth="1"/>
    <col min="12496" max="12712" width="9" style="254"/>
    <col min="12713" max="12713" width="9.33203125" style="254" customWidth="1"/>
    <col min="12714" max="12714" width="34.77734375" style="254" customWidth="1"/>
    <col min="12715" max="12715" width="5.88671875" style="254" customWidth="1"/>
    <col min="12716" max="12716" width="9.33203125" style="254" customWidth="1"/>
    <col min="12717" max="12717" width="9" style="254" customWidth="1"/>
    <col min="12718" max="12718" width="11.109375" style="254" customWidth="1"/>
    <col min="12719" max="12719" width="18.109375" style="254" customWidth="1"/>
    <col min="12720" max="12720" width="6.33203125" style="254" customWidth="1"/>
    <col min="12721" max="12721" width="8" style="254" customWidth="1"/>
    <col min="12722" max="12723" width="6.33203125" style="254" customWidth="1"/>
    <col min="12724" max="12725" width="8" style="254" customWidth="1"/>
    <col min="12726" max="12727" width="4.77734375" style="254" customWidth="1"/>
    <col min="12728" max="12731" width="7.77734375" style="254" customWidth="1"/>
    <col min="12732" max="12732" width="7.88671875" style="254" customWidth="1"/>
    <col min="12733" max="12733" width="7.6640625" style="254" customWidth="1"/>
    <col min="12734" max="12734" width="7.109375" style="254" customWidth="1"/>
    <col min="12735" max="12735" width="7.21875" style="254" customWidth="1"/>
    <col min="12736" max="12736" width="7.33203125" style="254" customWidth="1"/>
    <col min="12737" max="12737" width="5.6640625" style="254" customWidth="1"/>
    <col min="12738" max="12738" width="6" style="254" customWidth="1"/>
    <col min="12739" max="12739" width="8" style="254" customWidth="1"/>
    <col min="12740" max="12749" width="7.77734375" style="254" customWidth="1"/>
    <col min="12750" max="12750" width="5.44140625" style="254" bestFit="1" customWidth="1"/>
    <col min="12751" max="12751" width="5.77734375" style="254" bestFit="1" customWidth="1"/>
    <col min="12752" max="12968" width="9" style="254"/>
    <col min="12969" max="12969" width="9.33203125" style="254" customWidth="1"/>
    <col min="12970" max="12970" width="34.77734375" style="254" customWidth="1"/>
    <col min="12971" max="12971" width="5.88671875" style="254" customWidth="1"/>
    <col min="12972" max="12972" width="9.33203125" style="254" customWidth="1"/>
    <col min="12973" max="12973" width="9" style="254" customWidth="1"/>
    <col min="12974" max="12974" width="11.109375" style="254" customWidth="1"/>
    <col min="12975" max="12975" width="18.109375" style="254" customWidth="1"/>
    <col min="12976" max="12976" width="6.33203125" style="254" customWidth="1"/>
    <col min="12977" max="12977" width="8" style="254" customWidth="1"/>
    <col min="12978" max="12979" width="6.33203125" style="254" customWidth="1"/>
    <col min="12980" max="12981" width="8" style="254" customWidth="1"/>
    <col min="12982" max="12983" width="4.77734375" style="254" customWidth="1"/>
    <col min="12984" max="12987" width="7.77734375" style="254" customWidth="1"/>
    <col min="12988" max="12988" width="7.88671875" style="254" customWidth="1"/>
    <col min="12989" max="12989" width="7.6640625" style="254" customWidth="1"/>
    <col min="12990" max="12990" width="7.109375" style="254" customWidth="1"/>
    <col min="12991" max="12991" width="7.21875" style="254" customWidth="1"/>
    <col min="12992" max="12992" width="7.33203125" style="254" customWidth="1"/>
    <col min="12993" max="12993" width="5.6640625" style="254" customWidth="1"/>
    <col min="12994" max="12994" width="6" style="254" customWidth="1"/>
    <col min="12995" max="12995" width="8" style="254" customWidth="1"/>
    <col min="12996" max="13005" width="7.77734375" style="254" customWidth="1"/>
    <col min="13006" max="13006" width="5.44140625" style="254" bestFit="1" customWidth="1"/>
    <col min="13007" max="13007" width="5.77734375" style="254" bestFit="1" customWidth="1"/>
    <col min="13008" max="13224" width="9" style="254"/>
    <col min="13225" max="13225" width="9.33203125" style="254" customWidth="1"/>
    <col min="13226" max="13226" width="34.77734375" style="254" customWidth="1"/>
    <col min="13227" max="13227" width="5.88671875" style="254" customWidth="1"/>
    <col min="13228" max="13228" width="9.33203125" style="254" customWidth="1"/>
    <col min="13229" max="13229" width="9" style="254" customWidth="1"/>
    <col min="13230" max="13230" width="11.109375" style="254" customWidth="1"/>
    <col min="13231" max="13231" width="18.109375" style="254" customWidth="1"/>
    <col min="13232" max="13232" width="6.33203125" style="254" customWidth="1"/>
    <col min="13233" max="13233" width="8" style="254" customWidth="1"/>
    <col min="13234" max="13235" width="6.33203125" style="254" customWidth="1"/>
    <col min="13236" max="13237" width="8" style="254" customWidth="1"/>
    <col min="13238" max="13239" width="4.77734375" style="254" customWidth="1"/>
    <col min="13240" max="13243" width="7.77734375" style="254" customWidth="1"/>
    <col min="13244" max="13244" width="7.88671875" style="254" customWidth="1"/>
    <col min="13245" max="13245" width="7.6640625" style="254" customWidth="1"/>
    <col min="13246" max="13246" width="7.109375" style="254" customWidth="1"/>
    <col min="13247" max="13247" width="7.21875" style="254" customWidth="1"/>
    <col min="13248" max="13248" width="7.33203125" style="254" customWidth="1"/>
    <col min="13249" max="13249" width="5.6640625" style="254" customWidth="1"/>
    <col min="13250" max="13250" width="6" style="254" customWidth="1"/>
    <col min="13251" max="13251" width="8" style="254" customWidth="1"/>
    <col min="13252" max="13261" width="7.77734375" style="254" customWidth="1"/>
    <col min="13262" max="13262" width="5.44140625" style="254" bestFit="1" customWidth="1"/>
    <col min="13263" max="13263" width="5.77734375" style="254" bestFit="1" customWidth="1"/>
    <col min="13264" max="13480" width="9" style="254"/>
    <col min="13481" max="13481" width="9.33203125" style="254" customWidth="1"/>
    <col min="13482" max="13482" width="34.77734375" style="254" customWidth="1"/>
    <col min="13483" max="13483" width="5.88671875" style="254" customWidth="1"/>
    <col min="13484" max="13484" width="9.33203125" style="254" customWidth="1"/>
    <col min="13485" max="13485" width="9" style="254" customWidth="1"/>
    <col min="13486" max="13486" width="11.109375" style="254" customWidth="1"/>
    <col min="13487" max="13487" width="18.109375" style="254" customWidth="1"/>
    <col min="13488" max="13488" width="6.33203125" style="254" customWidth="1"/>
    <col min="13489" max="13489" width="8" style="254" customWidth="1"/>
    <col min="13490" max="13491" width="6.33203125" style="254" customWidth="1"/>
    <col min="13492" max="13493" width="8" style="254" customWidth="1"/>
    <col min="13494" max="13495" width="4.77734375" style="254" customWidth="1"/>
    <col min="13496" max="13499" width="7.77734375" style="254" customWidth="1"/>
    <col min="13500" max="13500" width="7.88671875" style="254" customWidth="1"/>
    <col min="13501" max="13501" width="7.6640625" style="254" customWidth="1"/>
    <col min="13502" max="13502" width="7.109375" style="254" customWidth="1"/>
    <col min="13503" max="13503" width="7.21875" style="254" customWidth="1"/>
    <col min="13504" max="13504" width="7.33203125" style="254" customWidth="1"/>
    <col min="13505" max="13505" width="5.6640625" style="254" customWidth="1"/>
    <col min="13506" max="13506" width="6" style="254" customWidth="1"/>
    <col min="13507" max="13507" width="8" style="254" customWidth="1"/>
    <col min="13508" max="13517" width="7.77734375" style="254" customWidth="1"/>
    <col min="13518" max="13518" width="5.44140625" style="254" bestFit="1" customWidth="1"/>
    <col min="13519" max="13519" width="5.77734375" style="254" bestFit="1" customWidth="1"/>
    <col min="13520" max="13736" width="9" style="254"/>
    <col min="13737" max="13737" width="9.33203125" style="254" customWidth="1"/>
    <col min="13738" max="13738" width="34.77734375" style="254" customWidth="1"/>
    <col min="13739" max="13739" width="5.88671875" style="254" customWidth="1"/>
    <col min="13740" max="13740" width="9.33203125" style="254" customWidth="1"/>
    <col min="13741" max="13741" width="9" style="254" customWidth="1"/>
    <col min="13742" max="13742" width="11.109375" style="254" customWidth="1"/>
    <col min="13743" max="13743" width="18.109375" style="254" customWidth="1"/>
    <col min="13744" max="13744" width="6.33203125" style="254" customWidth="1"/>
    <col min="13745" max="13745" width="8" style="254" customWidth="1"/>
    <col min="13746" max="13747" width="6.33203125" style="254" customWidth="1"/>
    <col min="13748" max="13749" width="8" style="254" customWidth="1"/>
    <col min="13750" max="13751" width="4.77734375" style="254" customWidth="1"/>
    <col min="13752" max="13755" width="7.77734375" style="254" customWidth="1"/>
    <col min="13756" max="13756" width="7.88671875" style="254" customWidth="1"/>
    <col min="13757" max="13757" width="7.6640625" style="254" customWidth="1"/>
    <col min="13758" max="13758" width="7.109375" style="254" customWidth="1"/>
    <col min="13759" max="13759" width="7.21875" style="254" customWidth="1"/>
    <col min="13760" max="13760" width="7.33203125" style="254" customWidth="1"/>
    <col min="13761" max="13761" width="5.6640625" style="254" customWidth="1"/>
    <col min="13762" max="13762" width="6" style="254" customWidth="1"/>
    <col min="13763" max="13763" width="8" style="254" customWidth="1"/>
    <col min="13764" max="13773" width="7.77734375" style="254" customWidth="1"/>
    <col min="13774" max="13774" width="5.44140625" style="254" bestFit="1" customWidth="1"/>
    <col min="13775" max="13775" width="5.77734375" style="254" bestFit="1" customWidth="1"/>
    <col min="13776" max="13992" width="9" style="254"/>
    <col min="13993" max="13993" width="9.33203125" style="254" customWidth="1"/>
    <col min="13994" max="13994" width="34.77734375" style="254" customWidth="1"/>
    <col min="13995" max="13995" width="5.88671875" style="254" customWidth="1"/>
    <col min="13996" max="13996" width="9.33203125" style="254" customWidth="1"/>
    <col min="13997" max="13997" width="9" style="254" customWidth="1"/>
    <col min="13998" max="13998" width="11.109375" style="254" customWidth="1"/>
    <col min="13999" max="13999" width="18.109375" style="254" customWidth="1"/>
    <col min="14000" max="14000" width="6.33203125" style="254" customWidth="1"/>
    <col min="14001" max="14001" width="8" style="254" customWidth="1"/>
    <col min="14002" max="14003" width="6.33203125" style="254" customWidth="1"/>
    <col min="14004" max="14005" width="8" style="254" customWidth="1"/>
    <col min="14006" max="14007" width="4.77734375" style="254" customWidth="1"/>
    <col min="14008" max="14011" width="7.77734375" style="254" customWidth="1"/>
    <col min="14012" max="14012" width="7.88671875" style="254" customWidth="1"/>
    <col min="14013" max="14013" width="7.6640625" style="254" customWidth="1"/>
    <col min="14014" max="14014" width="7.109375" style="254" customWidth="1"/>
    <col min="14015" max="14015" width="7.21875" style="254" customWidth="1"/>
    <col min="14016" max="14016" width="7.33203125" style="254" customWidth="1"/>
    <col min="14017" max="14017" width="5.6640625" style="254" customWidth="1"/>
    <col min="14018" max="14018" width="6" style="254" customWidth="1"/>
    <col min="14019" max="14019" width="8" style="254" customWidth="1"/>
    <col min="14020" max="14029" width="7.77734375" style="254" customWidth="1"/>
    <col min="14030" max="14030" width="5.44140625" style="254" bestFit="1" customWidth="1"/>
    <col min="14031" max="14031" width="5.77734375" style="254" bestFit="1" customWidth="1"/>
    <col min="14032" max="14248" width="9" style="254"/>
    <col min="14249" max="14249" width="9.33203125" style="254" customWidth="1"/>
    <col min="14250" max="14250" width="34.77734375" style="254" customWidth="1"/>
    <col min="14251" max="14251" width="5.88671875" style="254" customWidth="1"/>
    <col min="14252" max="14252" width="9.33203125" style="254" customWidth="1"/>
    <col min="14253" max="14253" width="9" style="254" customWidth="1"/>
    <col min="14254" max="14254" width="11.109375" style="254" customWidth="1"/>
    <col min="14255" max="14255" width="18.109375" style="254" customWidth="1"/>
    <col min="14256" max="14256" width="6.33203125" style="254" customWidth="1"/>
    <col min="14257" max="14257" width="8" style="254" customWidth="1"/>
    <col min="14258" max="14259" width="6.33203125" style="254" customWidth="1"/>
    <col min="14260" max="14261" width="8" style="254" customWidth="1"/>
    <col min="14262" max="14263" width="4.77734375" style="254" customWidth="1"/>
    <col min="14264" max="14267" width="7.77734375" style="254" customWidth="1"/>
    <col min="14268" max="14268" width="7.88671875" style="254" customWidth="1"/>
    <col min="14269" max="14269" width="7.6640625" style="254" customWidth="1"/>
    <col min="14270" max="14270" width="7.109375" style="254" customWidth="1"/>
    <col min="14271" max="14271" width="7.21875" style="254" customWidth="1"/>
    <col min="14272" max="14272" width="7.33203125" style="254" customWidth="1"/>
    <col min="14273" max="14273" width="5.6640625" style="254" customWidth="1"/>
    <col min="14274" max="14274" width="6" style="254" customWidth="1"/>
    <col min="14275" max="14275" width="8" style="254" customWidth="1"/>
    <col min="14276" max="14285" width="7.77734375" style="254" customWidth="1"/>
    <col min="14286" max="14286" width="5.44140625" style="254" bestFit="1" customWidth="1"/>
    <col min="14287" max="14287" width="5.77734375" style="254" bestFit="1" customWidth="1"/>
    <col min="14288" max="14504" width="9" style="254"/>
    <col min="14505" max="14505" width="9.33203125" style="254" customWidth="1"/>
    <col min="14506" max="14506" width="34.77734375" style="254" customWidth="1"/>
    <col min="14507" max="14507" width="5.88671875" style="254" customWidth="1"/>
    <col min="14508" max="14508" width="9.33203125" style="254" customWidth="1"/>
    <col min="14509" max="14509" width="9" style="254" customWidth="1"/>
    <col min="14510" max="14510" width="11.109375" style="254" customWidth="1"/>
    <col min="14511" max="14511" width="18.109375" style="254" customWidth="1"/>
    <col min="14512" max="14512" width="6.33203125" style="254" customWidth="1"/>
    <col min="14513" max="14513" width="8" style="254" customWidth="1"/>
    <col min="14514" max="14515" width="6.33203125" style="254" customWidth="1"/>
    <col min="14516" max="14517" width="8" style="254" customWidth="1"/>
    <col min="14518" max="14519" width="4.77734375" style="254" customWidth="1"/>
    <col min="14520" max="14523" width="7.77734375" style="254" customWidth="1"/>
    <col min="14524" max="14524" width="7.88671875" style="254" customWidth="1"/>
    <col min="14525" max="14525" width="7.6640625" style="254" customWidth="1"/>
    <col min="14526" max="14526" width="7.109375" style="254" customWidth="1"/>
    <col min="14527" max="14527" width="7.21875" style="254" customWidth="1"/>
    <col min="14528" max="14528" width="7.33203125" style="254" customWidth="1"/>
    <col min="14529" max="14529" width="5.6640625" style="254" customWidth="1"/>
    <col min="14530" max="14530" width="6" style="254" customWidth="1"/>
    <col min="14531" max="14531" width="8" style="254" customWidth="1"/>
    <col min="14532" max="14541" width="7.77734375" style="254" customWidth="1"/>
    <col min="14542" max="14542" width="5.44140625" style="254" bestFit="1" customWidth="1"/>
    <col min="14543" max="14543" width="5.77734375" style="254" bestFit="1" customWidth="1"/>
    <col min="14544" max="14760" width="9" style="254"/>
    <col min="14761" max="14761" width="9.33203125" style="254" customWidth="1"/>
    <col min="14762" max="14762" width="34.77734375" style="254" customWidth="1"/>
    <col min="14763" max="14763" width="5.88671875" style="254" customWidth="1"/>
    <col min="14764" max="14764" width="9.33203125" style="254" customWidth="1"/>
    <col min="14765" max="14765" width="9" style="254" customWidth="1"/>
    <col min="14766" max="14766" width="11.109375" style="254" customWidth="1"/>
    <col min="14767" max="14767" width="18.109375" style="254" customWidth="1"/>
    <col min="14768" max="14768" width="6.33203125" style="254" customWidth="1"/>
    <col min="14769" max="14769" width="8" style="254" customWidth="1"/>
    <col min="14770" max="14771" width="6.33203125" style="254" customWidth="1"/>
    <col min="14772" max="14773" width="8" style="254" customWidth="1"/>
    <col min="14774" max="14775" width="4.77734375" style="254" customWidth="1"/>
    <col min="14776" max="14779" width="7.77734375" style="254" customWidth="1"/>
    <col min="14780" max="14780" width="7.88671875" style="254" customWidth="1"/>
    <col min="14781" max="14781" width="7.6640625" style="254" customWidth="1"/>
    <col min="14782" max="14782" width="7.109375" style="254" customWidth="1"/>
    <col min="14783" max="14783" width="7.21875" style="254" customWidth="1"/>
    <col min="14784" max="14784" width="7.33203125" style="254" customWidth="1"/>
    <col min="14785" max="14785" width="5.6640625" style="254" customWidth="1"/>
    <col min="14786" max="14786" width="6" style="254" customWidth="1"/>
    <col min="14787" max="14787" width="8" style="254" customWidth="1"/>
    <col min="14788" max="14797" width="7.77734375" style="254" customWidth="1"/>
    <col min="14798" max="14798" width="5.44140625" style="254" bestFit="1" customWidth="1"/>
    <col min="14799" max="14799" width="5.77734375" style="254" bestFit="1" customWidth="1"/>
    <col min="14800" max="15016" width="9" style="254"/>
    <col min="15017" max="15017" width="9.33203125" style="254" customWidth="1"/>
    <col min="15018" max="15018" width="34.77734375" style="254" customWidth="1"/>
    <col min="15019" max="15019" width="5.88671875" style="254" customWidth="1"/>
    <col min="15020" max="15020" width="9.33203125" style="254" customWidth="1"/>
    <col min="15021" max="15021" width="9" style="254" customWidth="1"/>
    <col min="15022" max="15022" width="11.109375" style="254" customWidth="1"/>
    <col min="15023" max="15023" width="18.109375" style="254" customWidth="1"/>
    <col min="15024" max="15024" width="6.33203125" style="254" customWidth="1"/>
    <col min="15025" max="15025" width="8" style="254" customWidth="1"/>
    <col min="15026" max="15027" width="6.33203125" style="254" customWidth="1"/>
    <col min="15028" max="15029" width="8" style="254" customWidth="1"/>
    <col min="15030" max="15031" width="4.77734375" style="254" customWidth="1"/>
    <col min="15032" max="15035" width="7.77734375" style="254" customWidth="1"/>
    <col min="15036" max="15036" width="7.88671875" style="254" customWidth="1"/>
    <col min="15037" max="15037" width="7.6640625" style="254" customWidth="1"/>
    <col min="15038" max="15038" width="7.109375" style="254" customWidth="1"/>
    <col min="15039" max="15039" width="7.21875" style="254" customWidth="1"/>
    <col min="15040" max="15040" width="7.33203125" style="254" customWidth="1"/>
    <col min="15041" max="15041" width="5.6640625" style="254" customWidth="1"/>
    <col min="15042" max="15042" width="6" style="254" customWidth="1"/>
    <col min="15043" max="15043" width="8" style="254" customWidth="1"/>
    <col min="15044" max="15053" width="7.77734375" style="254" customWidth="1"/>
    <col min="15054" max="15054" width="5.44140625" style="254" bestFit="1" customWidth="1"/>
    <col min="15055" max="15055" width="5.77734375" style="254" bestFit="1" customWidth="1"/>
    <col min="15056" max="15272" width="9" style="254"/>
    <col min="15273" max="15273" width="9.33203125" style="254" customWidth="1"/>
    <col min="15274" max="15274" width="34.77734375" style="254" customWidth="1"/>
    <col min="15275" max="15275" width="5.88671875" style="254" customWidth="1"/>
    <col min="15276" max="15276" width="9.33203125" style="254" customWidth="1"/>
    <col min="15277" max="15277" width="9" style="254" customWidth="1"/>
    <col min="15278" max="15278" width="11.109375" style="254" customWidth="1"/>
    <col min="15279" max="15279" width="18.109375" style="254" customWidth="1"/>
    <col min="15280" max="15280" width="6.33203125" style="254" customWidth="1"/>
    <col min="15281" max="15281" width="8" style="254" customWidth="1"/>
    <col min="15282" max="15283" width="6.33203125" style="254" customWidth="1"/>
    <col min="15284" max="15285" width="8" style="254" customWidth="1"/>
    <col min="15286" max="15287" width="4.77734375" style="254" customWidth="1"/>
    <col min="15288" max="15291" width="7.77734375" style="254" customWidth="1"/>
    <col min="15292" max="15292" width="7.88671875" style="254" customWidth="1"/>
    <col min="15293" max="15293" width="7.6640625" style="254" customWidth="1"/>
    <col min="15294" max="15294" width="7.109375" style="254" customWidth="1"/>
    <col min="15295" max="15295" width="7.21875" style="254" customWidth="1"/>
    <col min="15296" max="15296" width="7.33203125" style="254" customWidth="1"/>
    <col min="15297" max="15297" width="5.6640625" style="254" customWidth="1"/>
    <col min="15298" max="15298" width="6" style="254" customWidth="1"/>
    <col min="15299" max="15299" width="8" style="254" customWidth="1"/>
    <col min="15300" max="15309" width="7.77734375" style="254" customWidth="1"/>
    <col min="15310" max="15310" width="5.44140625" style="254" bestFit="1" customWidth="1"/>
    <col min="15311" max="15311" width="5.77734375" style="254" bestFit="1" customWidth="1"/>
    <col min="15312" max="15528" width="9" style="254"/>
    <col min="15529" max="15529" width="9.33203125" style="254" customWidth="1"/>
    <col min="15530" max="15530" width="34.77734375" style="254" customWidth="1"/>
    <col min="15531" max="15531" width="5.88671875" style="254" customWidth="1"/>
    <col min="15532" max="15532" width="9.33203125" style="254" customWidth="1"/>
    <col min="15533" max="15533" width="9" style="254" customWidth="1"/>
    <col min="15534" max="15534" width="11.109375" style="254" customWidth="1"/>
    <col min="15535" max="15535" width="18.109375" style="254" customWidth="1"/>
    <col min="15536" max="15536" width="6.33203125" style="254" customWidth="1"/>
    <col min="15537" max="15537" width="8" style="254" customWidth="1"/>
    <col min="15538" max="15539" width="6.33203125" style="254" customWidth="1"/>
    <col min="15540" max="15541" width="8" style="254" customWidth="1"/>
    <col min="15542" max="15543" width="4.77734375" style="254" customWidth="1"/>
    <col min="15544" max="15547" width="7.77734375" style="254" customWidth="1"/>
    <col min="15548" max="15548" width="7.88671875" style="254" customWidth="1"/>
    <col min="15549" max="15549" width="7.6640625" style="254" customWidth="1"/>
    <col min="15550" max="15550" width="7.109375" style="254" customWidth="1"/>
    <col min="15551" max="15551" width="7.21875" style="254" customWidth="1"/>
    <col min="15552" max="15552" width="7.33203125" style="254" customWidth="1"/>
    <col min="15553" max="15553" width="5.6640625" style="254" customWidth="1"/>
    <col min="15554" max="15554" width="6" style="254" customWidth="1"/>
    <col min="15555" max="15555" width="8" style="254" customWidth="1"/>
    <col min="15556" max="15565" width="7.77734375" style="254" customWidth="1"/>
    <col min="15566" max="15566" width="5.44140625" style="254" bestFit="1" customWidth="1"/>
    <col min="15567" max="15567" width="5.77734375" style="254" bestFit="1" customWidth="1"/>
    <col min="15568" max="15784" width="9" style="254"/>
    <col min="15785" max="15785" width="9.33203125" style="254" customWidth="1"/>
    <col min="15786" max="15786" width="34.77734375" style="254" customWidth="1"/>
    <col min="15787" max="15787" width="5.88671875" style="254" customWidth="1"/>
    <col min="15788" max="15788" width="9.33203125" style="254" customWidth="1"/>
    <col min="15789" max="15789" width="9" style="254" customWidth="1"/>
    <col min="15790" max="15790" width="11.109375" style="254" customWidth="1"/>
    <col min="15791" max="15791" width="18.109375" style="254" customWidth="1"/>
    <col min="15792" max="15792" width="6.33203125" style="254" customWidth="1"/>
    <col min="15793" max="15793" width="8" style="254" customWidth="1"/>
    <col min="15794" max="15795" width="6.33203125" style="254" customWidth="1"/>
    <col min="15796" max="15797" width="8" style="254" customWidth="1"/>
    <col min="15798" max="15799" width="4.77734375" style="254" customWidth="1"/>
    <col min="15800" max="15803" width="7.77734375" style="254" customWidth="1"/>
    <col min="15804" max="15804" width="7.88671875" style="254" customWidth="1"/>
    <col min="15805" max="15805" width="7.6640625" style="254" customWidth="1"/>
    <col min="15806" max="15806" width="7.109375" style="254" customWidth="1"/>
    <col min="15807" max="15807" width="7.21875" style="254" customWidth="1"/>
    <col min="15808" max="15808" width="7.33203125" style="254" customWidth="1"/>
    <col min="15809" max="15809" width="5.6640625" style="254" customWidth="1"/>
    <col min="15810" max="15810" width="6" style="254" customWidth="1"/>
    <col min="15811" max="15811" width="8" style="254" customWidth="1"/>
    <col min="15812" max="15821" width="7.77734375" style="254" customWidth="1"/>
    <col min="15822" max="15822" width="5.44140625" style="254" bestFit="1" customWidth="1"/>
    <col min="15823" max="15823" width="5.77734375" style="254" bestFit="1" customWidth="1"/>
    <col min="15824" max="16040" width="9" style="254"/>
    <col min="16041" max="16041" width="9.33203125" style="254" customWidth="1"/>
    <col min="16042" max="16042" width="34.77734375" style="254" customWidth="1"/>
    <col min="16043" max="16043" width="5.88671875" style="254" customWidth="1"/>
    <col min="16044" max="16044" width="9.33203125" style="254" customWidth="1"/>
    <col min="16045" max="16045" width="9" style="254" customWidth="1"/>
    <col min="16046" max="16046" width="11.109375" style="254" customWidth="1"/>
    <col min="16047" max="16047" width="18.109375" style="254" customWidth="1"/>
    <col min="16048" max="16048" width="6.33203125" style="254" customWidth="1"/>
    <col min="16049" max="16049" width="8" style="254" customWidth="1"/>
    <col min="16050" max="16051" width="6.33203125" style="254" customWidth="1"/>
    <col min="16052" max="16053" width="8" style="254" customWidth="1"/>
    <col min="16054" max="16055" width="4.77734375" style="254" customWidth="1"/>
    <col min="16056" max="16059" width="7.77734375" style="254" customWidth="1"/>
    <col min="16060" max="16060" width="7.88671875" style="254" customWidth="1"/>
    <col min="16061" max="16061" width="7.6640625" style="254" customWidth="1"/>
    <col min="16062" max="16062" width="7.109375" style="254" customWidth="1"/>
    <col min="16063" max="16063" width="7.21875" style="254" customWidth="1"/>
    <col min="16064" max="16064" width="7.33203125" style="254" customWidth="1"/>
    <col min="16065" max="16065" width="5.6640625" style="254" customWidth="1"/>
    <col min="16066" max="16066" width="6" style="254" customWidth="1"/>
    <col min="16067" max="16067" width="8" style="254" customWidth="1"/>
    <col min="16068" max="16077" width="7.77734375" style="254" customWidth="1"/>
    <col min="16078" max="16078" width="5.44140625" style="254" bestFit="1" customWidth="1"/>
    <col min="16079" max="16079" width="5.77734375" style="254" bestFit="1" customWidth="1"/>
    <col min="16080" max="16312" width="9" style="254"/>
    <col min="16313" max="16384" width="9" style="254" customWidth="1"/>
  </cols>
  <sheetData>
    <row r="1" spans="1:15">
      <c r="A1" s="280" t="s">
        <v>431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</row>
    <row r="2" spans="1:15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5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 t="s">
        <v>438</v>
      </c>
      <c r="N3" s="264">
        <v>2500</v>
      </c>
    </row>
    <row r="4" spans="1:15">
      <c r="A4" s="254" t="s">
        <v>432</v>
      </c>
      <c r="B4" s="254" t="s">
        <v>485</v>
      </c>
      <c r="C4" s="247" t="s">
        <v>422</v>
      </c>
      <c r="D4" s="247" t="s">
        <v>423</v>
      </c>
      <c r="E4" s="248" t="s">
        <v>486</v>
      </c>
      <c r="F4" s="248" t="s">
        <v>487</v>
      </c>
      <c r="G4" s="249" t="s">
        <v>424</v>
      </c>
      <c r="H4" s="250" t="s">
        <v>425</v>
      </c>
      <c r="I4" s="251" t="s">
        <v>426</v>
      </c>
      <c r="J4" s="252" t="s">
        <v>427</v>
      </c>
      <c r="K4" s="252" t="s">
        <v>428</v>
      </c>
      <c r="L4" s="253" t="s">
        <v>429</v>
      </c>
      <c r="M4" s="253" t="s">
        <v>430</v>
      </c>
      <c r="N4" s="254" t="s">
        <v>436</v>
      </c>
      <c r="O4" s="254" t="s">
        <v>437</v>
      </c>
    </row>
  </sheetData>
  <mergeCells count="1">
    <mergeCell ref="A1:M1"/>
  </mergeCells>
  <phoneticPr fontId="3" type="noConversion"/>
  <dataValidations disablePrompts="1" count="1">
    <dataValidation allowBlank="1" showErrorMessage="1" sqref="FN63836:FO63837 PJ63836:PK63837 ZF63836:ZG63837 AJB63836:AJC63837 ASX63836:ASY63837 BCT63836:BCU63837 BMP63836:BMQ63837 BWL63836:BWM63837 CGH63836:CGI63837 CQD63836:CQE63837 CZZ63836:DAA63837 DJV63836:DJW63837 DTR63836:DTS63837 EDN63836:EDO63837 ENJ63836:ENK63837 EXF63836:EXG63837 FHB63836:FHC63837 FQX63836:FQY63837 GAT63836:GAU63837 GKP63836:GKQ63837 GUL63836:GUM63837 HEH63836:HEI63837 HOD63836:HOE63837 HXZ63836:HYA63837 IHV63836:IHW63837 IRR63836:IRS63837 JBN63836:JBO63837 JLJ63836:JLK63837 JVF63836:JVG63837 KFB63836:KFC63837 KOX63836:KOY63837 KYT63836:KYU63837 LIP63836:LIQ63837 LSL63836:LSM63837 MCH63836:MCI63837 MMD63836:MME63837 MVZ63836:MWA63837 NFV63836:NFW63837 NPR63836:NPS63837 NZN63836:NZO63837 OJJ63836:OJK63837 OTF63836:OTG63837 PDB63836:PDC63837 PMX63836:PMY63837 PWT63836:PWU63837 QGP63836:QGQ63837 QQL63836:QQM63837 RAH63836:RAI63837 RKD63836:RKE63837 RTZ63836:RUA63837 SDV63836:SDW63837 SNR63836:SNS63837 SXN63836:SXO63837 THJ63836:THK63837 TRF63836:TRG63837 UBB63836:UBC63837 UKX63836:UKY63837 UUT63836:UUU63837 VEP63836:VEQ63837 VOL63836:VOM63837 VYH63836:VYI63837 WID63836:WIE63837 WRZ63836:WSA63837 FN129372:FO129373 PJ129372:PK129373 ZF129372:ZG129373 AJB129372:AJC129373 ASX129372:ASY129373 BCT129372:BCU129373 BMP129372:BMQ129373 BWL129372:BWM129373 CGH129372:CGI129373 CQD129372:CQE129373 CZZ129372:DAA129373 DJV129372:DJW129373 DTR129372:DTS129373 EDN129372:EDO129373 ENJ129372:ENK129373 EXF129372:EXG129373 FHB129372:FHC129373 FQX129372:FQY129373 GAT129372:GAU129373 GKP129372:GKQ129373 GUL129372:GUM129373 HEH129372:HEI129373 HOD129372:HOE129373 HXZ129372:HYA129373 IHV129372:IHW129373 IRR129372:IRS129373 JBN129372:JBO129373 JLJ129372:JLK129373 JVF129372:JVG129373 KFB129372:KFC129373 KOX129372:KOY129373 KYT129372:KYU129373 LIP129372:LIQ129373 LSL129372:LSM129373 MCH129372:MCI129373 MMD129372:MME129373 MVZ129372:MWA129373 NFV129372:NFW129373 NPR129372:NPS129373 NZN129372:NZO129373 OJJ129372:OJK129373 OTF129372:OTG129373 PDB129372:PDC129373 PMX129372:PMY129373 PWT129372:PWU129373 QGP129372:QGQ129373 QQL129372:QQM129373 RAH129372:RAI129373 RKD129372:RKE129373 RTZ129372:RUA129373 SDV129372:SDW129373 SNR129372:SNS129373 SXN129372:SXO129373 THJ129372:THK129373 TRF129372:TRG129373 UBB129372:UBC129373 UKX129372:UKY129373 UUT129372:UUU129373 VEP129372:VEQ129373 VOL129372:VOM129373 VYH129372:VYI129373 WID129372:WIE129373 WRZ129372:WSA129373 FN194908:FO194909 PJ194908:PK194909 ZF194908:ZG194909 AJB194908:AJC194909 ASX194908:ASY194909 BCT194908:BCU194909 BMP194908:BMQ194909 BWL194908:BWM194909 CGH194908:CGI194909 CQD194908:CQE194909 CZZ194908:DAA194909 DJV194908:DJW194909 DTR194908:DTS194909 EDN194908:EDO194909 ENJ194908:ENK194909 EXF194908:EXG194909 FHB194908:FHC194909 FQX194908:FQY194909 GAT194908:GAU194909 GKP194908:GKQ194909 GUL194908:GUM194909 HEH194908:HEI194909 HOD194908:HOE194909 HXZ194908:HYA194909 IHV194908:IHW194909 IRR194908:IRS194909 JBN194908:JBO194909 JLJ194908:JLK194909 JVF194908:JVG194909 KFB194908:KFC194909 KOX194908:KOY194909 KYT194908:KYU194909 LIP194908:LIQ194909 LSL194908:LSM194909 MCH194908:MCI194909 MMD194908:MME194909 MVZ194908:MWA194909 NFV194908:NFW194909 NPR194908:NPS194909 NZN194908:NZO194909 OJJ194908:OJK194909 OTF194908:OTG194909 PDB194908:PDC194909 PMX194908:PMY194909 PWT194908:PWU194909 QGP194908:QGQ194909 QQL194908:QQM194909 RAH194908:RAI194909 RKD194908:RKE194909 RTZ194908:RUA194909 SDV194908:SDW194909 SNR194908:SNS194909 SXN194908:SXO194909 THJ194908:THK194909 TRF194908:TRG194909 UBB194908:UBC194909 UKX194908:UKY194909 UUT194908:UUU194909 VEP194908:VEQ194909 VOL194908:VOM194909 VYH194908:VYI194909 WID194908:WIE194909 WRZ194908:WSA194909 FN260444:FO260445 PJ260444:PK260445 ZF260444:ZG260445 AJB260444:AJC260445 ASX260444:ASY260445 BCT260444:BCU260445 BMP260444:BMQ260445 BWL260444:BWM260445 CGH260444:CGI260445 CQD260444:CQE260445 CZZ260444:DAA260445 DJV260444:DJW260445 DTR260444:DTS260445 EDN260444:EDO260445 ENJ260444:ENK260445 EXF260444:EXG260445 FHB260444:FHC260445 FQX260444:FQY260445 GAT260444:GAU260445 GKP260444:GKQ260445 GUL260444:GUM260445 HEH260444:HEI260445 HOD260444:HOE260445 HXZ260444:HYA260445 IHV260444:IHW260445 IRR260444:IRS260445 JBN260444:JBO260445 JLJ260444:JLK260445 JVF260444:JVG260445 KFB260444:KFC260445 KOX260444:KOY260445 KYT260444:KYU260445 LIP260444:LIQ260445 LSL260444:LSM260445 MCH260444:MCI260445 MMD260444:MME260445 MVZ260444:MWA260445 NFV260444:NFW260445 NPR260444:NPS260445 NZN260444:NZO260445 OJJ260444:OJK260445 OTF260444:OTG260445 PDB260444:PDC260445 PMX260444:PMY260445 PWT260444:PWU260445 QGP260444:QGQ260445 QQL260444:QQM260445 RAH260444:RAI260445 RKD260444:RKE260445 RTZ260444:RUA260445 SDV260444:SDW260445 SNR260444:SNS260445 SXN260444:SXO260445 THJ260444:THK260445 TRF260444:TRG260445 UBB260444:UBC260445 UKX260444:UKY260445 UUT260444:UUU260445 VEP260444:VEQ260445 VOL260444:VOM260445 VYH260444:VYI260445 WID260444:WIE260445 WRZ260444:WSA260445 FN325980:FO325981 PJ325980:PK325981 ZF325980:ZG325981 AJB325980:AJC325981 ASX325980:ASY325981 BCT325980:BCU325981 BMP325980:BMQ325981 BWL325980:BWM325981 CGH325980:CGI325981 CQD325980:CQE325981 CZZ325980:DAA325981 DJV325980:DJW325981 DTR325980:DTS325981 EDN325980:EDO325981 ENJ325980:ENK325981 EXF325980:EXG325981 FHB325980:FHC325981 FQX325980:FQY325981 GAT325980:GAU325981 GKP325980:GKQ325981 GUL325980:GUM325981 HEH325980:HEI325981 HOD325980:HOE325981 HXZ325980:HYA325981 IHV325980:IHW325981 IRR325980:IRS325981 JBN325980:JBO325981 JLJ325980:JLK325981 JVF325980:JVG325981 KFB325980:KFC325981 KOX325980:KOY325981 KYT325980:KYU325981 LIP325980:LIQ325981 LSL325980:LSM325981 MCH325980:MCI325981 MMD325980:MME325981 MVZ325980:MWA325981 NFV325980:NFW325981 NPR325980:NPS325981 NZN325980:NZO325981 OJJ325980:OJK325981 OTF325980:OTG325981 PDB325980:PDC325981 PMX325980:PMY325981 PWT325980:PWU325981 QGP325980:QGQ325981 QQL325980:QQM325981 RAH325980:RAI325981 RKD325980:RKE325981 RTZ325980:RUA325981 SDV325980:SDW325981 SNR325980:SNS325981 SXN325980:SXO325981 THJ325980:THK325981 TRF325980:TRG325981 UBB325980:UBC325981 UKX325980:UKY325981 UUT325980:UUU325981 VEP325980:VEQ325981 VOL325980:VOM325981 VYH325980:VYI325981 WID325980:WIE325981 WRZ325980:WSA325981 FN391516:FO391517 PJ391516:PK391517 ZF391516:ZG391517 AJB391516:AJC391517 ASX391516:ASY391517 BCT391516:BCU391517 BMP391516:BMQ391517 BWL391516:BWM391517 CGH391516:CGI391517 CQD391516:CQE391517 CZZ391516:DAA391517 DJV391516:DJW391517 DTR391516:DTS391517 EDN391516:EDO391517 ENJ391516:ENK391517 EXF391516:EXG391517 FHB391516:FHC391517 FQX391516:FQY391517 GAT391516:GAU391517 GKP391516:GKQ391517 GUL391516:GUM391517 HEH391516:HEI391517 HOD391516:HOE391517 HXZ391516:HYA391517 IHV391516:IHW391517 IRR391516:IRS391517 JBN391516:JBO391517 JLJ391516:JLK391517 JVF391516:JVG391517 KFB391516:KFC391517 KOX391516:KOY391517 KYT391516:KYU391517 LIP391516:LIQ391517 LSL391516:LSM391517 MCH391516:MCI391517 MMD391516:MME391517 MVZ391516:MWA391517 NFV391516:NFW391517 NPR391516:NPS391517 NZN391516:NZO391517 OJJ391516:OJK391517 OTF391516:OTG391517 PDB391516:PDC391517 PMX391516:PMY391517 PWT391516:PWU391517 QGP391516:QGQ391517 QQL391516:QQM391517 RAH391516:RAI391517 RKD391516:RKE391517 RTZ391516:RUA391517 SDV391516:SDW391517 SNR391516:SNS391517 SXN391516:SXO391517 THJ391516:THK391517 TRF391516:TRG391517 UBB391516:UBC391517 UKX391516:UKY391517 UUT391516:UUU391517 VEP391516:VEQ391517 VOL391516:VOM391517 VYH391516:VYI391517 WID391516:WIE391517 WRZ391516:WSA391517 FN457052:FO457053 PJ457052:PK457053 ZF457052:ZG457053 AJB457052:AJC457053 ASX457052:ASY457053 BCT457052:BCU457053 BMP457052:BMQ457053 BWL457052:BWM457053 CGH457052:CGI457053 CQD457052:CQE457053 CZZ457052:DAA457053 DJV457052:DJW457053 DTR457052:DTS457053 EDN457052:EDO457053 ENJ457052:ENK457053 EXF457052:EXG457053 FHB457052:FHC457053 FQX457052:FQY457053 GAT457052:GAU457053 GKP457052:GKQ457053 GUL457052:GUM457053 HEH457052:HEI457053 HOD457052:HOE457053 HXZ457052:HYA457053 IHV457052:IHW457053 IRR457052:IRS457053 JBN457052:JBO457053 JLJ457052:JLK457053 JVF457052:JVG457053 KFB457052:KFC457053 KOX457052:KOY457053 KYT457052:KYU457053 LIP457052:LIQ457053 LSL457052:LSM457053 MCH457052:MCI457053 MMD457052:MME457053 MVZ457052:MWA457053 NFV457052:NFW457053 NPR457052:NPS457053 NZN457052:NZO457053 OJJ457052:OJK457053 OTF457052:OTG457053 PDB457052:PDC457053 PMX457052:PMY457053 PWT457052:PWU457053 QGP457052:QGQ457053 QQL457052:QQM457053 RAH457052:RAI457053 RKD457052:RKE457053 RTZ457052:RUA457053 SDV457052:SDW457053 SNR457052:SNS457053 SXN457052:SXO457053 THJ457052:THK457053 TRF457052:TRG457053 UBB457052:UBC457053 UKX457052:UKY457053 UUT457052:UUU457053 VEP457052:VEQ457053 VOL457052:VOM457053 VYH457052:VYI457053 WID457052:WIE457053 WRZ457052:WSA457053 FN522588:FO522589 PJ522588:PK522589 ZF522588:ZG522589 AJB522588:AJC522589 ASX522588:ASY522589 BCT522588:BCU522589 BMP522588:BMQ522589 BWL522588:BWM522589 CGH522588:CGI522589 CQD522588:CQE522589 CZZ522588:DAA522589 DJV522588:DJW522589 DTR522588:DTS522589 EDN522588:EDO522589 ENJ522588:ENK522589 EXF522588:EXG522589 FHB522588:FHC522589 FQX522588:FQY522589 GAT522588:GAU522589 GKP522588:GKQ522589 GUL522588:GUM522589 HEH522588:HEI522589 HOD522588:HOE522589 HXZ522588:HYA522589 IHV522588:IHW522589 IRR522588:IRS522589 JBN522588:JBO522589 JLJ522588:JLK522589 JVF522588:JVG522589 KFB522588:KFC522589 KOX522588:KOY522589 KYT522588:KYU522589 LIP522588:LIQ522589 LSL522588:LSM522589 MCH522588:MCI522589 MMD522588:MME522589 MVZ522588:MWA522589 NFV522588:NFW522589 NPR522588:NPS522589 NZN522588:NZO522589 OJJ522588:OJK522589 OTF522588:OTG522589 PDB522588:PDC522589 PMX522588:PMY522589 PWT522588:PWU522589 QGP522588:QGQ522589 QQL522588:QQM522589 RAH522588:RAI522589 RKD522588:RKE522589 RTZ522588:RUA522589 SDV522588:SDW522589 SNR522588:SNS522589 SXN522588:SXO522589 THJ522588:THK522589 TRF522588:TRG522589 UBB522588:UBC522589 UKX522588:UKY522589 UUT522588:UUU522589 VEP522588:VEQ522589 VOL522588:VOM522589 VYH522588:VYI522589 WID522588:WIE522589 WRZ522588:WSA522589 FN588124:FO588125 PJ588124:PK588125 ZF588124:ZG588125 AJB588124:AJC588125 ASX588124:ASY588125 BCT588124:BCU588125 BMP588124:BMQ588125 BWL588124:BWM588125 CGH588124:CGI588125 CQD588124:CQE588125 CZZ588124:DAA588125 DJV588124:DJW588125 DTR588124:DTS588125 EDN588124:EDO588125 ENJ588124:ENK588125 EXF588124:EXG588125 FHB588124:FHC588125 FQX588124:FQY588125 GAT588124:GAU588125 GKP588124:GKQ588125 GUL588124:GUM588125 HEH588124:HEI588125 HOD588124:HOE588125 HXZ588124:HYA588125 IHV588124:IHW588125 IRR588124:IRS588125 JBN588124:JBO588125 JLJ588124:JLK588125 JVF588124:JVG588125 KFB588124:KFC588125 KOX588124:KOY588125 KYT588124:KYU588125 LIP588124:LIQ588125 LSL588124:LSM588125 MCH588124:MCI588125 MMD588124:MME588125 MVZ588124:MWA588125 NFV588124:NFW588125 NPR588124:NPS588125 NZN588124:NZO588125 OJJ588124:OJK588125 OTF588124:OTG588125 PDB588124:PDC588125 PMX588124:PMY588125 PWT588124:PWU588125 QGP588124:QGQ588125 QQL588124:QQM588125 RAH588124:RAI588125 RKD588124:RKE588125 RTZ588124:RUA588125 SDV588124:SDW588125 SNR588124:SNS588125 SXN588124:SXO588125 THJ588124:THK588125 TRF588124:TRG588125 UBB588124:UBC588125 UKX588124:UKY588125 UUT588124:UUU588125 VEP588124:VEQ588125 VOL588124:VOM588125 VYH588124:VYI588125 WID588124:WIE588125 WRZ588124:WSA588125 FN653660:FO653661 PJ653660:PK653661 ZF653660:ZG653661 AJB653660:AJC653661 ASX653660:ASY653661 BCT653660:BCU653661 BMP653660:BMQ653661 BWL653660:BWM653661 CGH653660:CGI653661 CQD653660:CQE653661 CZZ653660:DAA653661 DJV653660:DJW653661 DTR653660:DTS653661 EDN653660:EDO653661 ENJ653660:ENK653661 EXF653660:EXG653661 FHB653660:FHC653661 FQX653660:FQY653661 GAT653660:GAU653661 GKP653660:GKQ653661 GUL653660:GUM653661 HEH653660:HEI653661 HOD653660:HOE653661 HXZ653660:HYA653661 IHV653660:IHW653661 IRR653660:IRS653661 JBN653660:JBO653661 JLJ653660:JLK653661 JVF653660:JVG653661 KFB653660:KFC653661 KOX653660:KOY653661 KYT653660:KYU653661 LIP653660:LIQ653661 LSL653660:LSM653661 MCH653660:MCI653661 MMD653660:MME653661 MVZ653660:MWA653661 NFV653660:NFW653661 NPR653660:NPS653661 NZN653660:NZO653661 OJJ653660:OJK653661 OTF653660:OTG653661 PDB653660:PDC653661 PMX653660:PMY653661 PWT653660:PWU653661 QGP653660:QGQ653661 QQL653660:QQM653661 RAH653660:RAI653661 RKD653660:RKE653661 RTZ653660:RUA653661 SDV653660:SDW653661 SNR653660:SNS653661 SXN653660:SXO653661 THJ653660:THK653661 TRF653660:TRG653661 UBB653660:UBC653661 UKX653660:UKY653661 UUT653660:UUU653661 VEP653660:VEQ653661 VOL653660:VOM653661 VYH653660:VYI653661 WID653660:WIE653661 WRZ653660:WSA653661 FN719196:FO719197 PJ719196:PK719197 ZF719196:ZG719197 AJB719196:AJC719197 ASX719196:ASY719197 BCT719196:BCU719197 BMP719196:BMQ719197 BWL719196:BWM719197 CGH719196:CGI719197 CQD719196:CQE719197 CZZ719196:DAA719197 DJV719196:DJW719197 DTR719196:DTS719197 EDN719196:EDO719197 ENJ719196:ENK719197 EXF719196:EXG719197 FHB719196:FHC719197 FQX719196:FQY719197 GAT719196:GAU719197 GKP719196:GKQ719197 GUL719196:GUM719197 HEH719196:HEI719197 HOD719196:HOE719197 HXZ719196:HYA719197 IHV719196:IHW719197 IRR719196:IRS719197 JBN719196:JBO719197 JLJ719196:JLK719197 JVF719196:JVG719197 KFB719196:KFC719197 KOX719196:KOY719197 KYT719196:KYU719197 LIP719196:LIQ719197 LSL719196:LSM719197 MCH719196:MCI719197 MMD719196:MME719197 MVZ719196:MWA719197 NFV719196:NFW719197 NPR719196:NPS719197 NZN719196:NZO719197 OJJ719196:OJK719197 OTF719196:OTG719197 PDB719196:PDC719197 PMX719196:PMY719197 PWT719196:PWU719197 QGP719196:QGQ719197 QQL719196:QQM719197 RAH719196:RAI719197 RKD719196:RKE719197 RTZ719196:RUA719197 SDV719196:SDW719197 SNR719196:SNS719197 SXN719196:SXO719197 THJ719196:THK719197 TRF719196:TRG719197 UBB719196:UBC719197 UKX719196:UKY719197 UUT719196:UUU719197 VEP719196:VEQ719197 VOL719196:VOM719197 VYH719196:VYI719197 WID719196:WIE719197 WRZ719196:WSA719197 FN784732:FO784733 PJ784732:PK784733 ZF784732:ZG784733 AJB784732:AJC784733 ASX784732:ASY784733 BCT784732:BCU784733 BMP784732:BMQ784733 BWL784732:BWM784733 CGH784732:CGI784733 CQD784732:CQE784733 CZZ784732:DAA784733 DJV784732:DJW784733 DTR784732:DTS784733 EDN784732:EDO784733 ENJ784732:ENK784733 EXF784732:EXG784733 FHB784732:FHC784733 FQX784732:FQY784733 GAT784732:GAU784733 GKP784732:GKQ784733 GUL784732:GUM784733 HEH784732:HEI784733 HOD784732:HOE784733 HXZ784732:HYA784733 IHV784732:IHW784733 IRR784732:IRS784733 JBN784732:JBO784733 JLJ784732:JLK784733 JVF784732:JVG784733 KFB784732:KFC784733 KOX784732:KOY784733 KYT784732:KYU784733 LIP784732:LIQ784733 LSL784732:LSM784733 MCH784732:MCI784733 MMD784732:MME784733 MVZ784732:MWA784733 NFV784732:NFW784733 NPR784732:NPS784733 NZN784732:NZO784733 OJJ784732:OJK784733 OTF784732:OTG784733 PDB784732:PDC784733 PMX784732:PMY784733 PWT784732:PWU784733 QGP784732:QGQ784733 QQL784732:QQM784733 RAH784732:RAI784733 RKD784732:RKE784733 RTZ784732:RUA784733 SDV784732:SDW784733 SNR784732:SNS784733 SXN784732:SXO784733 THJ784732:THK784733 TRF784732:TRG784733 UBB784732:UBC784733 UKX784732:UKY784733 UUT784732:UUU784733 VEP784732:VEQ784733 VOL784732:VOM784733 VYH784732:VYI784733 WID784732:WIE784733 WRZ784732:WSA784733 FN850268:FO850269 PJ850268:PK850269 ZF850268:ZG850269 AJB850268:AJC850269 ASX850268:ASY850269 BCT850268:BCU850269 BMP850268:BMQ850269 BWL850268:BWM850269 CGH850268:CGI850269 CQD850268:CQE850269 CZZ850268:DAA850269 DJV850268:DJW850269 DTR850268:DTS850269 EDN850268:EDO850269 ENJ850268:ENK850269 EXF850268:EXG850269 FHB850268:FHC850269 FQX850268:FQY850269 GAT850268:GAU850269 GKP850268:GKQ850269 GUL850268:GUM850269 HEH850268:HEI850269 HOD850268:HOE850269 HXZ850268:HYA850269 IHV850268:IHW850269 IRR850268:IRS850269 JBN850268:JBO850269 JLJ850268:JLK850269 JVF850268:JVG850269 KFB850268:KFC850269 KOX850268:KOY850269 KYT850268:KYU850269 LIP850268:LIQ850269 LSL850268:LSM850269 MCH850268:MCI850269 MMD850268:MME850269 MVZ850268:MWA850269 NFV850268:NFW850269 NPR850268:NPS850269 NZN850268:NZO850269 OJJ850268:OJK850269 OTF850268:OTG850269 PDB850268:PDC850269 PMX850268:PMY850269 PWT850268:PWU850269 QGP850268:QGQ850269 QQL850268:QQM850269 RAH850268:RAI850269 RKD850268:RKE850269 RTZ850268:RUA850269 SDV850268:SDW850269 SNR850268:SNS850269 SXN850268:SXO850269 THJ850268:THK850269 TRF850268:TRG850269 UBB850268:UBC850269 UKX850268:UKY850269 UUT850268:UUU850269 VEP850268:VEQ850269 VOL850268:VOM850269 VYH850268:VYI850269 WID850268:WIE850269 WRZ850268:WSA850269 FN915804:FO915805 PJ915804:PK915805 ZF915804:ZG915805 AJB915804:AJC915805 ASX915804:ASY915805 BCT915804:BCU915805 BMP915804:BMQ915805 BWL915804:BWM915805 CGH915804:CGI915805 CQD915804:CQE915805 CZZ915804:DAA915805 DJV915804:DJW915805 DTR915804:DTS915805 EDN915804:EDO915805 ENJ915804:ENK915805 EXF915804:EXG915805 FHB915804:FHC915805 FQX915804:FQY915805 GAT915804:GAU915805 GKP915804:GKQ915805 GUL915804:GUM915805 HEH915804:HEI915805 HOD915804:HOE915805 HXZ915804:HYA915805 IHV915804:IHW915805 IRR915804:IRS915805 JBN915804:JBO915805 JLJ915804:JLK915805 JVF915804:JVG915805 KFB915804:KFC915805 KOX915804:KOY915805 KYT915804:KYU915805 LIP915804:LIQ915805 LSL915804:LSM915805 MCH915804:MCI915805 MMD915804:MME915805 MVZ915804:MWA915805 NFV915804:NFW915805 NPR915804:NPS915805 NZN915804:NZO915805 OJJ915804:OJK915805 OTF915804:OTG915805 PDB915804:PDC915805 PMX915804:PMY915805 PWT915804:PWU915805 QGP915804:QGQ915805 QQL915804:QQM915805 RAH915804:RAI915805 RKD915804:RKE915805 RTZ915804:RUA915805 SDV915804:SDW915805 SNR915804:SNS915805 SXN915804:SXO915805 THJ915804:THK915805 TRF915804:TRG915805 UBB915804:UBC915805 UKX915804:UKY915805 UUT915804:UUU915805 VEP915804:VEQ915805 VOL915804:VOM915805 VYH915804:VYI915805 WID915804:WIE915805 WRZ915804:WSA915805 FN981340:FO981341 PJ981340:PK981341 ZF981340:ZG981341 AJB981340:AJC981341 ASX981340:ASY981341 BCT981340:BCU981341 BMP981340:BMQ981341 BWL981340:BWM981341 CGH981340:CGI981341 CQD981340:CQE981341 CZZ981340:DAA981341 DJV981340:DJW981341 DTR981340:DTS981341 EDN981340:EDO981341 ENJ981340:ENK981341 EXF981340:EXG981341 FHB981340:FHC981341 FQX981340:FQY981341 GAT981340:GAU981341 GKP981340:GKQ981341 GUL981340:GUM981341 HEH981340:HEI981341 HOD981340:HOE981341 HXZ981340:HYA981341 IHV981340:IHW981341 IRR981340:IRS981341 JBN981340:JBO981341 JLJ981340:JLK981341 JVF981340:JVG981341 KFB981340:KFC981341 KOX981340:KOY981341 KYT981340:KYU981341 LIP981340:LIQ981341 LSL981340:LSM981341 MCH981340:MCI981341 MMD981340:MME981341 MVZ981340:MWA981341 NFV981340:NFW981341 NPR981340:NPS981341 NZN981340:NZO981341 OJJ981340:OJK981341 OTF981340:OTG981341 PDB981340:PDC981341 PMX981340:PMY981341 PWT981340:PWU981341 QGP981340:QGQ981341 QQL981340:QQM981341 RAH981340:RAI981341 RKD981340:RKE981341 RTZ981340:RUA981341 SDV981340:SDW981341 SNR981340:SNS981341 SXN981340:SXO981341 THJ981340:THK981341 TRF981340:TRG981341 UBB981340:UBC981341 UKX981340:UKY981341 UUT981340:UUU981341 VEP981340:VEQ981341 VOL981340:VOM981341 VYH981340:VYI981341 WID981340:WIE981341 WRZ981340:WSA981341 C63836:D63837 C981340:D981341 C915804:D915805 C850268:D850269 C784732:D784733 C719196:D719197 C653660:D653661 C588124:D588125 C522588:D522589 C457052:D457053 C391516:D391517 C325980:D325981 C260444:D260445 C194908:D194909 C129372:D129373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1"/>
  <sheetViews>
    <sheetView workbookViewId="0">
      <selection activeCell="E14" sqref="E14"/>
    </sheetView>
  </sheetViews>
  <sheetFormatPr defaultColWidth="8.88671875" defaultRowHeight="16.2"/>
  <cols>
    <col min="1" max="1" width="8.21875" style="7" customWidth="1"/>
    <col min="2" max="2" width="8.109375" style="7" customWidth="1"/>
    <col min="3" max="3" width="31.5546875" style="245" customWidth="1"/>
    <col min="4" max="4" width="12.88671875" style="246" customWidth="1"/>
    <col min="5" max="5" width="8.88671875" style="7"/>
    <col min="6" max="6" width="13.44140625" style="7" customWidth="1"/>
    <col min="7" max="7" width="17.6640625" style="7" customWidth="1"/>
    <col min="8" max="8" width="12.109375" style="7" customWidth="1"/>
    <col min="9" max="9" width="17.6640625" style="7" customWidth="1"/>
    <col min="10" max="10" width="13.77734375" style="7" customWidth="1"/>
    <col min="11" max="16384" width="8.88671875" style="7"/>
  </cols>
  <sheetData>
    <row r="1" spans="1:12" ht="32.4">
      <c r="A1" s="241" t="s">
        <v>475</v>
      </c>
      <c r="B1" s="241" t="s">
        <v>476</v>
      </c>
      <c r="C1" s="242" t="s">
        <v>477</v>
      </c>
      <c r="D1" s="243" t="s">
        <v>478</v>
      </c>
      <c r="E1" s="242" t="s">
        <v>469</v>
      </c>
      <c r="F1" s="278" t="s">
        <v>479</v>
      </c>
      <c r="G1" s="242" t="s">
        <v>490</v>
      </c>
      <c r="H1" s="242" t="s">
        <v>480</v>
      </c>
      <c r="I1" s="242" t="s">
        <v>481</v>
      </c>
      <c r="J1" s="242" t="s">
        <v>482</v>
      </c>
      <c r="K1" s="244" t="s">
        <v>483</v>
      </c>
      <c r="L1" s="244" t="s">
        <v>484</v>
      </c>
    </row>
  </sheetData>
  <phoneticPr fontId="3" type="noConversion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E14" sqref="E14"/>
    </sheetView>
  </sheetViews>
  <sheetFormatPr defaultRowHeight="16.2"/>
  <cols>
    <col min="1" max="2" width="8.44140625" customWidth="1"/>
    <col min="3" max="3" width="38.109375" customWidth="1"/>
    <col min="4" max="4" width="12.21875" customWidth="1"/>
    <col min="6" max="6" width="12.33203125" customWidth="1"/>
    <col min="7" max="7" width="11.44140625" customWidth="1"/>
  </cols>
  <sheetData>
    <row r="1" spans="1:9" s="7" customFormat="1" ht="32.4">
      <c r="A1" s="241" t="s">
        <v>465</v>
      </c>
      <c r="B1" s="241" t="s">
        <v>466</v>
      </c>
      <c r="C1" s="242" t="s">
        <v>467</v>
      </c>
      <c r="D1" s="277" t="s">
        <v>468</v>
      </c>
      <c r="E1" s="242" t="s">
        <v>470</v>
      </c>
      <c r="F1" s="278" t="s">
        <v>471</v>
      </c>
      <c r="G1" s="242" t="s">
        <v>472</v>
      </c>
      <c r="H1" s="242" t="s">
        <v>473</v>
      </c>
      <c r="I1" s="244" t="s">
        <v>474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J14" sqref="J14"/>
    </sheetView>
  </sheetViews>
  <sheetFormatPr defaultColWidth="8.88671875" defaultRowHeight="16.2"/>
  <cols>
    <col min="1" max="2" width="5.109375" style="10" customWidth="1"/>
    <col min="3" max="3" width="37.44140625" style="156" bestFit="1" customWidth="1"/>
    <col min="4" max="4" width="15.109375" style="10" bestFit="1" customWidth="1"/>
    <col min="5" max="5" width="20.77734375" style="10" customWidth="1"/>
    <col min="6" max="6" width="8.44140625" style="10" customWidth="1"/>
    <col min="7" max="15" width="8.88671875" style="10" customWidth="1"/>
    <col min="16" max="16384" width="8.88671875" style="10"/>
  </cols>
  <sheetData>
    <row r="1" spans="1:6" s="156" customFormat="1" ht="28.2">
      <c r="A1" s="281" t="s">
        <v>261</v>
      </c>
      <c r="B1" s="282"/>
      <c r="C1" s="282"/>
      <c r="D1" s="282"/>
      <c r="E1" s="282"/>
      <c r="F1" s="283"/>
    </row>
    <row r="2" spans="1:6" s="156" customFormat="1" ht="19.2" customHeight="1">
      <c r="A2" s="272"/>
      <c r="B2" s="272"/>
      <c r="C2" s="273" t="s">
        <v>448</v>
      </c>
      <c r="D2" s="272"/>
      <c r="E2" s="272"/>
      <c r="F2" s="272"/>
    </row>
    <row r="3" spans="1:6" s="156" customFormat="1" ht="20.399999999999999" customHeight="1">
      <c r="A3" s="272"/>
      <c r="B3" s="272"/>
      <c r="C3" s="273" t="s">
        <v>446</v>
      </c>
      <c r="D3" s="272"/>
      <c r="E3" s="272"/>
      <c r="F3" s="272"/>
    </row>
    <row r="4" spans="1:6">
      <c r="A4" s="274"/>
      <c r="B4" s="152"/>
      <c r="C4" s="273" t="s">
        <v>449</v>
      </c>
      <c r="D4" s="275" t="e">
        <v>#REF!</v>
      </c>
      <c r="E4" s="276"/>
      <c r="F4" s="152"/>
    </row>
    <row r="5" spans="1:6">
      <c r="A5" s="157"/>
      <c r="B5" s="152"/>
      <c r="C5" s="152" t="s">
        <v>450</v>
      </c>
      <c r="D5" s="265" t="e">
        <f>ROUND($D$4*1.05,0)</f>
        <v>#REF!</v>
      </c>
      <c r="E5" s="152"/>
      <c r="F5" s="158"/>
    </row>
    <row r="6" spans="1:6">
      <c r="A6" s="159"/>
      <c r="B6" s="152"/>
      <c r="C6" s="152"/>
      <c r="D6" s="265"/>
      <c r="E6" s="152"/>
      <c r="F6" s="158"/>
    </row>
    <row r="7" spans="1:6">
      <c r="A7" s="159"/>
      <c r="B7" s="152"/>
      <c r="C7" s="266"/>
      <c r="D7" s="265"/>
      <c r="E7" s="152"/>
      <c r="F7" s="160"/>
    </row>
    <row r="8" spans="1:6">
      <c r="A8" s="159"/>
      <c r="B8" s="152"/>
      <c r="C8" s="266"/>
      <c r="D8" s="265"/>
      <c r="E8" s="152"/>
      <c r="F8" s="160"/>
    </row>
    <row r="9" spans="1:6">
      <c r="A9" s="159"/>
      <c r="B9" s="152"/>
      <c r="C9" s="266"/>
      <c r="D9" s="265"/>
      <c r="E9" s="152"/>
      <c r="F9" s="160"/>
    </row>
    <row r="10" spans="1:6" ht="16.8" thickBot="1">
      <c r="A10" s="159"/>
      <c r="B10" s="152"/>
      <c r="C10" s="267"/>
      <c r="D10" s="268"/>
      <c r="E10" s="152"/>
      <c r="F10" s="160"/>
    </row>
    <row r="11" spans="1:6" ht="16.8" thickBot="1">
      <c r="A11" s="159"/>
      <c r="B11" s="164"/>
      <c r="C11" s="166" t="s">
        <v>451</v>
      </c>
      <c r="D11" s="269">
        <f>$D$18*F11</f>
        <v>2784000</v>
      </c>
      <c r="E11" s="153" t="s">
        <v>452</v>
      </c>
      <c r="F11" s="160">
        <v>8.0000000000000002E-3</v>
      </c>
    </row>
    <row r="12" spans="1:6">
      <c r="A12" s="159"/>
      <c r="B12" s="164"/>
      <c r="C12" s="166" t="s">
        <v>453</v>
      </c>
      <c r="D12" s="269">
        <f>$D$18*F12</f>
        <v>4176000</v>
      </c>
      <c r="E12" s="153" t="s">
        <v>122</v>
      </c>
      <c r="F12" s="160">
        <v>1.2E-2</v>
      </c>
    </row>
    <row r="13" spans="1:6">
      <c r="A13" s="159"/>
      <c r="B13" s="164"/>
      <c r="C13" s="159" t="s">
        <v>454</v>
      </c>
      <c r="D13" s="270">
        <f>$D$18*F13</f>
        <v>41760000</v>
      </c>
      <c r="E13" s="153" t="s">
        <v>455</v>
      </c>
      <c r="F13" s="160">
        <v>0.12</v>
      </c>
    </row>
    <row r="14" spans="1:6">
      <c r="A14" s="159"/>
      <c r="B14" s="164"/>
      <c r="C14" s="279" t="s">
        <v>456</v>
      </c>
      <c r="D14" s="270">
        <f>100000*5*30</f>
        <v>15000000</v>
      </c>
      <c r="E14" s="154"/>
      <c r="F14" s="160"/>
    </row>
    <row r="15" spans="1:6">
      <c r="A15" s="159"/>
      <c r="B15" s="164"/>
      <c r="C15" s="159" t="s">
        <v>457</v>
      </c>
      <c r="D15" s="270" t="e">
        <f>SUM(D5:D14)</f>
        <v>#REF!</v>
      </c>
      <c r="E15" s="154"/>
      <c r="F15" s="158"/>
    </row>
    <row r="16" spans="1:6">
      <c r="A16" s="159"/>
      <c r="B16" s="164"/>
      <c r="C16" s="159"/>
      <c r="D16" s="270"/>
      <c r="E16" s="153"/>
      <c r="F16" s="158"/>
    </row>
    <row r="17" spans="1:6">
      <c r="A17" s="159"/>
      <c r="B17" s="164"/>
      <c r="C17" s="159" t="s">
        <v>458</v>
      </c>
      <c r="D17" s="167">
        <f>D18/1.05</f>
        <v>331428571.4285714</v>
      </c>
      <c r="E17" s="153" t="s">
        <v>459</v>
      </c>
      <c r="F17" s="158"/>
    </row>
    <row r="18" spans="1:6">
      <c r="A18" s="159"/>
      <c r="B18" s="164"/>
      <c r="C18" s="159" t="s">
        <v>460</v>
      </c>
      <c r="D18" s="167">
        <v>348000000</v>
      </c>
      <c r="E18" s="153"/>
      <c r="F18" s="158"/>
    </row>
    <row r="19" spans="1:6">
      <c r="A19" s="159"/>
      <c r="B19" s="164"/>
      <c r="C19" s="159"/>
      <c r="D19" s="270"/>
      <c r="E19" s="152"/>
      <c r="F19" s="158"/>
    </row>
    <row r="20" spans="1:6">
      <c r="A20" s="159"/>
      <c r="B20" s="164"/>
      <c r="C20" s="159" t="s">
        <v>461</v>
      </c>
      <c r="D20" s="270" t="e">
        <f>(D17-D4)*5%</f>
        <v>#REF!</v>
      </c>
      <c r="E20" s="153"/>
      <c r="F20" s="158"/>
    </row>
    <row r="21" spans="1:6">
      <c r="A21" s="159"/>
      <c r="B21" s="164"/>
      <c r="C21" s="159" t="s">
        <v>462</v>
      </c>
      <c r="D21" s="270" t="e">
        <f>D18-D15-D20</f>
        <v>#REF!</v>
      </c>
      <c r="E21" s="152"/>
      <c r="F21" s="158"/>
    </row>
    <row r="22" spans="1:6">
      <c r="A22" s="159"/>
      <c r="B22" s="164"/>
      <c r="C22" s="159" t="s">
        <v>463</v>
      </c>
      <c r="D22" s="270" t="e">
        <f>IF(D21&lt;0,0,ROUND(D21*17%,0))</f>
        <v>#REF!</v>
      </c>
      <c r="E22" s="152" t="s">
        <v>123</v>
      </c>
      <c r="F22" s="158"/>
    </row>
    <row r="23" spans="1:6" ht="16.8" thickBot="1">
      <c r="A23" s="161"/>
      <c r="B23" s="165"/>
      <c r="C23" s="161" t="s">
        <v>464</v>
      </c>
      <c r="D23" s="271" t="e">
        <f>D21-D22</f>
        <v>#REF!</v>
      </c>
      <c r="E23" s="162" t="e">
        <f>D23/D18</f>
        <v>#REF!</v>
      </c>
      <c r="F23" s="163"/>
    </row>
    <row r="24" spans="1:6" s="155" customFormat="1"/>
  </sheetData>
  <mergeCells count="1">
    <mergeCell ref="A1:F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H7" sqref="H7"/>
    </sheetView>
  </sheetViews>
  <sheetFormatPr defaultColWidth="14.44140625" defaultRowHeight="16.2"/>
  <cols>
    <col min="1" max="1" width="25.44140625" style="8" customWidth="1"/>
    <col min="2" max="2" width="27" style="9" customWidth="1"/>
    <col min="3" max="8" width="14.44140625" style="2"/>
    <col min="9" max="9" width="6" style="2" bestFit="1" customWidth="1"/>
    <col min="10" max="16384" width="14.44140625" style="2"/>
  </cols>
  <sheetData>
    <row r="1" spans="1:32">
      <c r="A1" s="4" t="s">
        <v>439</v>
      </c>
      <c r="B1" s="4" t="s">
        <v>440</v>
      </c>
      <c r="C1" s="5" t="s">
        <v>441</v>
      </c>
      <c r="D1" s="5" t="s">
        <v>442</v>
      </c>
      <c r="E1" s="4" t="s">
        <v>443</v>
      </c>
      <c r="F1" s="4" t="s">
        <v>444</v>
      </c>
      <c r="G1" s="4" t="s">
        <v>445</v>
      </c>
      <c r="H1" s="4" t="s">
        <v>446</v>
      </c>
      <c r="I1" s="262" t="s">
        <v>447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>
      <c r="A2" s="4"/>
      <c r="B2" s="5"/>
      <c r="C2" s="4"/>
      <c r="D2" s="4"/>
      <c r="E2" s="6"/>
      <c r="F2" s="4"/>
      <c r="G2" s="4"/>
      <c r="H2" s="3"/>
      <c r="I2" s="26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opLeftCell="A109" workbookViewId="0">
      <selection sqref="A1:L1"/>
    </sheetView>
  </sheetViews>
  <sheetFormatPr defaultColWidth="7.88671875" defaultRowHeight="13.8"/>
  <cols>
    <col min="1" max="1" width="4.44140625" style="149" customWidth="1"/>
    <col min="2" max="2" width="28.6640625" style="126" customWidth="1"/>
    <col min="3" max="3" width="3.21875" style="126" customWidth="1"/>
    <col min="4" max="4" width="4.33203125" style="126" customWidth="1"/>
    <col min="5" max="6" width="4.109375" style="126" customWidth="1"/>
    <col min="7" max="7" width="7.21875" style="12" customWidth="1"/>
    <col min="8" max="8" width="11.88671875" style="12" customWidth="1"/>
    <col min="9" max="9" width="7.6640625" style="126" customWidth="1"/>
    <col min="10" max="10" width="11.33203125" style="12" customWidth="1"/>
    <col min="11" max="11" width="1.88671875" style="12" customWidth="1"/>
    <col min="12" max="12" width="4.77734375" style="150" customWidth="1"/>
    <col min="13" max="14" width="8.44140625" style="12" customWidth="1"/>
    <col min="15" max="256" width="7.88671875" style="12"/>
    <col min="257" max="257" width="4.44140625" style="12" customWidth="1"/>
    <col min="258" max="258" width="28.6640625" style="12" customWidth="1"/>
    <col min="259" max="259" width="3.21875" style="12" customWidth="1"/>
    <col min="260" max="260" width="4.33203125" style="12" customWidth="1"/>
    <col min="261" max="262" width="4.109375" style="12" customWidth="1"/>
    <col min="263" max="263" width="7.21875" style="12" customWidth="1"/>
    <col min="264" max="264" width="8.44140625" style="12" customWidth="1"/>
    <col min="265" max="265" width="7.6640625" style="12" customWidth="1"/>
    <col min="266" max="266" width="11.33203125" style="12" customWidth="1"/>
    <col min="267" max="267" width="1.88671875" style="12" customWidth="1"/>
    <col min="268" max="268" width="4.77734375" style="12" customWidth="1"/>
    <col min="269" max="270" width="8.44140625" style="12" customWidth="1"/>
    <col min="271" max="512" width="7.88671875" style="12"/>
    <col min="513" max="513" width="4.44140625" style="12" customWidth="1"/>
    <col min="514" max="514" width="28.6640625" style="12" customWidth="1"/>
    <col min="515" max="515" width="3.21875" style="12" customWidth="1"/>
    <col min="516" max="516" width="4.33203125" style="12" customWidth="1"/>
    <col min="517" max="518" width="4.109375" style="12" customWidth="1"/>
    <col min="519" max="519" width="7.21875" style="12" customWidth="1"/>
    <col min="520" max="520" width="8.44140625" style="12" customWidth="1"/>
    <col min="521" max="521" width="7.6640625" style="12" customWidth="1"/>
    <col min="522" max="522" width="11.33203125" style="12" customWidth="1"/>
    <col min="523" max="523" width="1.88671875" style="12" customWidth="1"/>
    <col min="524" max="524" width="4.77734375" style="12" customWidth="1"/>
    <col min="525" max="526" width="8.44140625" style="12" customWidth="1"/>
    <col min="527" max="768" width="7.88671875" style="12"/>
    <col min="769" max="769" width="4.44140625" style="12" customWidth="1"/>
    <col min="770" max="770" width="28.6640625" style="12" customWidth="1"/>
    <col min="771" max="771" width="3.21875" style="12" customWidth="1"/>
    <col min="772" max="772" width="4.33203125" style="12" customWidth="1"/>
    <col min="773" max="774" width="4.109375" style="12" customWidth="1"/>
    <col min="775" max="775" width="7.21875" style="12" customWidth="1"/>
    <col min="776" max="776" width="8.44140625" style="12" customWidth="1"/>
    <col min="777" max="777" width="7.6640625" style="12" customWidth="1"/>
    <col min="778" max="778" width="11.33203125" style="12" customWidth="1"/>
    <col min="779" max="779" width="1.88671875" style="12" customWidth="1"/>
    <col min="780" max="780" width="4.77734375" style="12" customWidth="1"/>
    <col min="781" max="782" width="8.44140625" style="12" customWidth="1"/>
    <col min="783" max="1024" width="7.88671875" style="12"/>
    <col min="1025" max="1025" width="4.44140625" style="12" customWidth="1"/>
    <col min="1026" max="1026" width="28.6640625" style="12" customWidth="1"/>
    <col min="1027" max="1027" width="3.21875" style="12" customWidth="1"/>
    <col min="1028" max="1028" width="4.33203125" style="12" customWidth="1"/>
    <col min="1029" max="1030" width="4.109375" style="12" customWidth="1"/>
    <col min="1031" max="1031" width="7.21875" style="12" customWidth="1"/>
    <col min="1032" max="1032" width="8.44140625" style="12" customWidth="1"/>
    <col min="1033" max="1033" width="7.6640625" style="12" customWidth="1"/>
    <col min="1034" max="1034" width="11.33203125" style="12" customWidth="1"/>
    <col min="1035" max="1035" width="1.88671875" style="12" customWidth="1"/>
    <col min="1036" max="1036" width="4.77734375" style="12" customWidth="1"/>
    <col min="1037" max="1038" width="8.44140625" style="12" customWidth="1"/>
    <col min="1039" max="1280" width="7.88671875" style="12"/>
    <col min="1281" max="1281" width="4.44140625" style="12" customWidth="1"/>
    <col min="1282" max="1282" width="28.6640625" style="12" customWidth="1"/>
    <col min="1283" max="1283" width="3.21875" style="12" customWidth="1"/>
    <col min="1284" max="1284" width="4.33203125" style="12" customWidth="1"/>
    <col min="1285" max="1286" width="4.109375" style="12" customWidth="1"/>
    <col min="1287" max="1287" width="7.21875" style="12" customWidth="1"/>
    <col min="1288" max="1288" width="8.44140625" style="12" customWidth="1"/>
    <col min="1289" max="1289" width="7.6640625" style="12" customWidth="1"/>
    <col min="1290" max="1290" width="11.33203125" style="12" customWidth="1"/>
    <col min="1291" max="1291" width="1.88671875" style="12" customWidth="1"/>
    <col min="1292" max="1292" width="4.77734375" style="12" customWidth="1"/>
    <col min="1293" max="1294" width="8.44140625" style="12" customWidth="1"/>
    <col min="1295" max="1536" width="7.88671875" style="12"/>
    <col min="1537" max="1537" width="4.44140625" style="12" customWidth="1"/>
    <col min="1538" max="1538" width="28.6640625" style="12" customWidth="1"/>
    <col min="1539" max="1539" width="3.21875" style="12" customWidth="1"/>
    <col min="1540" max="1540" width="4.33203125" style="12" customWidth="1"/>
    <col min="1541" max="1542" width="4.109375" style="12" customWidth="1"/>
    <col min="1543" max="1543" width="7.21875" style="12" customWidth="1"/>
    <col min="1544" max="1544" width="8.44140625" style="12" customWidth="1"/>
    <col min="1545" max="1545" width="7.6640625" style="12" customWidth="1"/>
    <col min="1546" max="1546" width="11.33203125" style="12" customWidth="1"/>
    <col min="1547" max="1547" width="1.88671875" style="12" customWidth="1"/>
    <col min="1548" max="1548" width="4.77734375" style="12" customWidth="1"/>
    <col min="1549" max="1550" width="8.44140625" style="12" customWidth="1"/>
    <col min="1551" max="1792" width="7.88671875" style="12"/>
    <col min="1793" max="1793" width="4.44140625" style="12" customWidth="1"/>
    <col min="1794" max="1794" width="28.6640625" style="12" customWidth="1"/>
    <col min="1795" max="1795" width="3.21875" style="12" customWidth="1"/>
    <col min="1796" max="1796" width="4.33203125" style="12" customWidth="1"/>
    <col min="1797" max="1798" width="4.109375" style="12" customWidth="1"/>
    <col min="1799" max="1799" width="7.21875" style="12" customWidth="1"/>
    <col min="1800" max="1800" width="8.44140625" style="12" customWidth="1"/>
    <col min="1801" max="1801" width="7.6640625" style="12" customWidth="1"/>
    <col min="1802" max="1802" width="11.33203125" style="12" customWidth="1"/>
    <col min="1803" max="1803" width="1.88671875" style="12" customWidth="1"/>
    <col min="1804" max="1804" width="4.77734375" style="12" customWidth="1"/>
    <col min="1805" max="1806" width="8.44140625" style="12" customWidth="1"/>
    <col min="1807" max="2048" width="7.88671875" style="12"/>
    <col min="2049" max="2049" width="4.44140625" style="12" customWidth="1"/>
    <col min="2050" max="2050" width="28.6640625" style="12" customWidth="1"/>
    <col min="2051" max="2051" width="3.21875" style="12" customWidth="1"/>
    <col min="2052" max="2052" width="4.33203125" style="12" customWidth="1"/>
    <col min="2053" max="2054" width="4.109375" style="12" customWidth="1"/>
    <col min="2055" max="2055" width="7.21875" style="12" customWidth="1"/>
    <col min="2056" max="2056" width="8.44140625" style="12" customWidth="1"/>
    <col min="2057" max="2057" width="7.6640625" style="12" customWidth="1"/>
    <col min="2058" max="2058" width="11.33203125" style="12" customWidth="1"/>
    <col min="2059" max="2059" width="1.88671875" style="12" customWidth="1"/>
    <col min="2060" max="2060" width="4.77734375" style="12" customWidth="1"/>
    <col min="2061" max="2062" width="8.44140625" style="12" customWidth="1"/>
    <col min="2063" max="2304" width="7.88671875" style="12"/>
    <col min="2305" max="2305" width="4.44140625" style="12" customWidth="1"/>
    <col min="2306" max="2306" width="28.6640625" style="12" customWidth="1"/>
    <col min="2307" max="2307" width="3.21875" style="12" customWidth="1"/>
    <col min="2308" max="2308" width="4.33203125" style="12" customWidth="1"/>
    <col min="2309" max="2310" width="4.109375" style="12" customWidth="1"/>
    <col min="2311" max="2311" width="7.21875" style="12" customWidth="1"/>
    <col min="2312" max="2312" width="8.44140625" style="12" customWidth="1"/>
    <col min="2313" max="2313" width="7.6640625" style="12" customWidth="1"/>
    <col min="2314" max="2314" width="11.33203125" style="12" customWidth="1"/>
    <col min="2315" max="2315" width="1.88671875" style="12" customWidth="1"/>
    <col min="2316" max="2316" width="4.77734375" style="12" customWidth="1"/>
    <col min="2317" max="2318" width="8.44140625" style="12" customWidth="1"/>
    <col min="2319" max="2560" width="7.88671875" style="12"/>
    <col min="2561" max="2561" width="4.44140625" style="12" customWidth="1"/>
    <col min="2562" max="2562" width="28.6640625" style="12" customWidth="1"/>
    <col min="2563" max="2563" width="3.21875" style="12" customWidth="1"/>
    <col min="2564" max="2564" width="4.33203125" style="12" customWidth="1"/>
    <col min="2565" max="2566" width="4.109375" style="12" customWidth="1"/>
    <col min="2567" max="2567" width="7.21875" style="12" customWidth="1"/>
    <col min="2568" max="2568" width="8.44140625" style="12" customWidth="1"/>
    <col min="2569" max="2569" width="7.6640625" style="12" customWidth="1"/>
    <col min="2570" max="2570" width="11.33203125" style="12" customWidth="1"/>
    <col min="2571" max="2571" width="1.88671875" style="12" customWidth="1"/>
    <col min="2572" max="2572" width="4.77734375" style="12" customWidth="1"/>
    <col min="2573" max="2574" width="8.44140625" style="12" customWidth="1"/>
    <col min="2575" max="2816" width="7.88671875" style="12"/>
    <col min="2817" max="2817" width="4.44140625" style="12" customWidth="1"/>
    <col min="2818" max="2818" width="28.6640625" style="12" customWidth="1"/>
    <col min="2819" max="2819" width="3.21875" style="12" customWidth="1"/>
    <col min="2820" max="2820" width="4.33203125" style="12" customWidth="1"/>
    <col min="2821" max="2822" width="4.109375" style="12" customWidth="1"/>
    <col min="2823" max="2823" width="7.21875" style="12" customWidth="1"/>
    <col min="2824" max="2824" width="8.44140625" style="12" customWidth="1"/>
    <col min="2825" max="2825" width="7.6640625" style="12" customWidth="1"/>
    <col min="2826" max="2826" width="11.33203125" style="12" customWidth="1"/>
    <col min="2827" max="2827" width="1.88671875" style="12" customWidth="1"/>
    <col min="2828" max="2828" width="4.77734375" style="12" customWidth="1"/>
    <col min="2829" max="2830" width="8.44140625" style="12" customWidth="1"/>
    <col min="2831" max="3072" width="7.88671875" style="12"/>
    <col min="3073" max="3073" width="4.44140625" style="12" customWidth="1"/>
    <col min="3074" max="3074" width="28.6640625" style="12" customWidth="1"/>
    <col min="3075" max="3075" width="3.21875" style="12" customWidth="1"/>
    <col min="3076" max="3076" width="4.33203125" style="12" customWidth="1"/>
    <col min="3077" max="3078" width="4.109375" style="12" customWidth="1"/>
    <col min="3079" max="3079" width="7.21875" style="12" customWidth="1"/>
    <col min="3080" max="3080" width="8.44140625" style="12" customWidth="1"/>
    <col min="3081" max="3081" width="7.6640625" style="12" customWidth="1"/>
    <col min="3082" max="3082" width="11.33203125" style="12" customWidth="1"/>
    <col min="3083" max="3083" width="1.88671875" style="12" customWidth="1"/>
    <col min="3084" max="3084" width="4.77734375" style="12" customWidth="1"/>
    <col min="3085" max="3086" width="8.44140625" style="12" customWidth="1"/>
    <col min="3087" max="3328" width="7.88671875" style="12"/>
    <col min="3329" max="3329" width="4.44140625" style="12" customWidth="1"/>
    <col min="3330" max="3330" width="28.6640625" style="12" customWidth="1"/>
    <col min="3331" max="3331" width="3.21875" style="12" customWidth="1"/>
    <col min="3332" max="3332" width="4.33203125" style="12" customWidth="1"/>
    <col min="3333" max="3334" width="4.109375" style="12" customWidth="1"/>
    <col min="3335" max="3335" width="7.21875" style="12" customWidth="1"/>
    <col min="3336" max="3336" width="8.44140625" style="12" customWidth="1"/>
    <col min="3337" max="3337" width="7.6640625" style="12" customWidth="1"/>
    <col min="3338" max="3338" width="11.33203125" style="12" customWidth="1"/>
    <col min="3339" max="3339" width="1.88671875" style="12" customWidth="1"/>
    <col min="3340" max="3340" width="4.77734375" style="12" customWidth="1"/>
    <col min="3341" max="3342" width="8.44140625" style="12" customWidth="1"/>
    <col min="3343" max="3584" width="7.88671875" style="12"/>
    <col min="3585" max="3585" width="4.44140625" style="12" customWidth="1"/>
    <col min="3586" max="3586" width="28.6640625" style="12" customWidth="1"/>
    <col min="3587" max="3587" width="3.21875" style="12" customWidth="1"/>
    <col min="3588" max="3588" width="4.33203125" style="12" customWidth="1"/>
    <col min="3589" max="3590" width="4.109375" style="12" customWidth="1"/>
    <col min="3591" max="3591" width="7.21875" style="12" customWidth="1"/>
    <col min="3592" max="3592" width="8.44140625" style="12" customWidth="1"/>
    <col min="3593" max="3593" width="7.6640625" style="12" customWidth="1"/>
    <col min="3594" max="3594" width="11.33203125" style="12" customWidth="1"/>
    <col min="3595" max="3595" width="1.88671875" style="12" customWidth="1"/>
    <col min="3596" max="3596" width="4.77734375" style="12" customWidth="1"/>
    <col min="3597" max="3598" width="8.44140625" style="12" customWidth="1"/>
    <col min="3599" max="3840" width="7.88671875" style="12"/>
    <col min="3841" max="3841" width="4.44140625" style="12" customWidth="1"/>
    <col min="3842" max="3842" width="28.6640625" style="12" customWidth="1"/>
    <col min="3843" max="3843" width="3.21875" style="12" customWidth="1"/>
    <col min="3844" max="3844" width="4.33203125" style="12" customWidth="1"/>
    <col min="3845" max="3846" width="4.109375" style="12" customWidth="1"/>
    <col min="3847" max="3847" width="7.21875" style="12" customWidth="1"/>
    <col min="3848" max="3848" width="8.44140625" style="12" customWidth="1"/>
    <col min="3849" max="3849" width="7.6640625" style="12" customWidth="1"/>
    <col min="3850" max="3850" width="11.33203125" style="12" customWidth="1"/>
    <col min="3851" max="3851" width="1.88671875" style="12" customWidth="1"/>
    <col min="3852" max="3852" width="4.77734375" style="12" customWidth="1"/>
    <col min="3853" max="3854" width="8.44140625" style="12" customWidth="1"/>
    <col min="3855" max="4096" width="7.88671875" style="12"/>
    <col min="4097" max="4097" width="4.44140625" style="12" customWidth="1"/>
    <col min="4098" max="4098" width="28.6640625" style="12" customWidth="1"/>
    <col min="4099" max="4099" width="3.21875" style="12" customWidth="1"/>
    <col min="4100" max="4100" width="4.33203125" style="12" customWidth="1"/>
    <col min="4101" max="4102" width="4.109375" style="12" customWidth="1"/>
    <col min="4103" max="4103" width="7.21875" style="12" customWidth="1"/>
    <col min="4104" max="4104" width="8.44140625" style="12" customWidth="1"/>
    <col min="4105" max="4105" width="7.6640625" style="12" customWidth="1"/>
    <col min="4106" max="4106" width="11.33203125" style="12" customWidth="1"/>
    <col min="4107" max="4107" width="1.88671875" style="12" customWidth="1"/>
    <col min="4108" max="4108" width="4.77734375" style="12" customWidth="1"/>
    <col min="4109" max="4110" width="8.44140625" style="12" customWidth="1"/>
    <col min="4111" max="4352" width="7.88671875" style="12"/>
    <col min="4353" max="4353" width="4.44140625" style="12" customWidth="1"/>
    <col min="4354" max="4354" width="28.6640625" style="12" customWidth="1"/>
    <col min="4355" max="4355" width="3.21875" style="12" customWidth="1"/>
    <col min="4356" max="4356" width="4.33203125" style="12" customWidth="1"/>
    <col min="4357" max="4358" width="4.109375" style="12" customWidth="1"/>
    <col min="4359" max="4359" width="7.21875" style="12" customWidth="1"/>
    <col min="4360" max="4360" width="8.44140625" style="12" customWidth="1"/>
    <col min="4361" max="4361" width="7.6640625" style="12" customWidth="1"/>
    <col min="4362" max="4362" width="11.33203125" style="12" customWidth="1"/>
    <col min="4363" max="4363" width="1.88671875" style="12" customWidth="1"/>
    <col min="4364" max="4364" width="4.77734375" style="12" customWidth="1"/>
    <col min="4365" max="4366" width="8.44140625" style="12" customWidth="1"/>
    <col min="4367" max="4608" width="7.88671875" style="12"/>
    <col min="4609" max="4609" width="4.44140625" style="12" customWidth="1"/>
    <col min="4610" max="4610" width="28.6640625" style="12" customWidth="1"/>
    <col min="4611" max="4611" width="3.21875" style="12" customWidth="1"/>
    <col min="4612" max="4612" width="4.33203125" style="12" customWidth="1"/>
    <col min="4613" max="4614" width="4.109375" style="12" customWidth="1"/>
    <col min="4615" max="4615" width="7.21875" style="12" customWidth="1"/>
    <col min="4616" max="4616" width="8.44140625" style="12" customWidth="1"/>
    <col min="4617" max="4617" width="7.6640625" style="12" customWidth="1"/>
    <col min="4618" max="4618" width="11.33203125" style="12" customWidth="1"/>
    <col min="4619" max="4619" width="1.88671875" style="12" customWidth="1"/>
    <col min="4620" max="4620" width="4.77734375" style="12" customWidth="1"/>
    <col min="4621" max="4622" width="8.44140625" style="12" customWidth="1"/>
    <col min="4623" max="4864" width="7.88671875" style="12"/>
    <col min="4865" max="4865" width="4.44140625" style="12" customWidth="1"/>
    <col min="4866" max="4866" width="28.6640625" style="12" customWidth="1"/>
    <col min="4867" max="4867" width="3.21875" style="12" customWidth="1"/>
    <col min="4868" max="4868" width="4.33203125" style="12" customWidth="1"/>
    <col min="4869" max="4870" width="4.109375" style="12" customWidth="1"/>
    <col min="4871" max="4871" width="7.21875" style="12" customWidth="1"/>
    <col min="4872" max="4872" width="8.44140625" style="12" customWidth="1"/>
    <col min="4873" max="4873" width="7.6640625" style="12" customWidth="1"/>
    <col min="4874" max="4874" width="11.33203125" style="12" customWidth="1"/>
    <col min="4875" max="4875" width="1.88671875" style="12" customWidth="1"/>
    <col min="4876" max="4876" width="4.77734375" style="12" customWidth="1"/>
    <col min="4877" max="4878" width="8.44140625" style="12" customWidth="1"/>
    <col min="4879" max="5120" width="7.88671875" style="12"/>
    <col min="5121" max="5121" width="4.44140625" style="12" customWidth="1"/>
    <col min="5122" max="5122" width="28.6640625" style="12" customWidth="1"/>
    <col min="5123" max="5123" width="3.21875" style="12" customWidth="1"/>
    <col min="5124" max="5124" width="4.33203125" style="12" customWidth="1"/>
    <col min="5125" max="5126" width="4.109375" style="12" customWidth="1"/>
    <col min="5127" max="5127" width="7.21875" style="12" customWidth="1"/>
    <col min="5128" max="5128" width="8.44140625" style="12" customWidth="1"/>
    <col min="5129" max="5129" width="7.6640625" style="12" customWidth="1"/>
    <col min="5130" max="5130" width="11.33203125" style="12" customWidth="1"/>
    <col min="5131" max="5131" width="1.88671875" style="12" customWidth="1"/>
    <col min="5132" max="5132" width="4.77734375" style="12" customWidth="1"/>
    <col min="5133" max="5134" width="8.44140625" style="12" customWidth="1"/>
    <col min="5135" max="5376" width="7.88671875" style="12"/>
    <col min="5377" max="5377" width="4.44140625" style="12" customWidth="1"/>
    <col min="5378" max="5378" width="28.6640625" style="12" customWidth="1"/>
    <col min="5379" max="5379" width="3.21875" style="12" customWidth="1"/>
    <col min="5380" max="5380" width="4.33203125" style="12" customWidth="1"/>
    <col min="5381" max="5382" width="4.109375" style="12" customWidth="1"/>
    <col min="5383" max="5383" width="7.21875" style="12" customWidth="1"/>
    <col min="5384" max="5384" width="8.44140625" style="12" customWidth="1"/>
    <col min="5385" max="5385" width="7.6640625" style="12" customWidth="1"/>
    <col min="5386" max="5386" width="11.33203125" style="12" customWidth="1"/>
    <col min="5387" max="5387" width="1.88671875" style="12" customWidth="1"/>
    <col min="5388" max="5388" width="4.77734375" style="12" customWidth="1"/>
    <col min="5389" max="5390" width="8.44140625" style="12" customWidth="1"/>
    <col min="5391" max="5632" width="7.88671875" style="12"/>
    <col min="5633" max="5633" width="4.44140625" style="12" customWidth="1"/>
    <col min="5634" max="5634" width="28.6640625" style="12" customWidth="1"/>
    <col min="5635" max="5635" width="3.21875" style="12" customWidth="1"/>
    <col min="5636" max="5636" width="4.33203125" style="12" customWidth="1"/>
    <col min="5637" max="5638" width="4.109375" style="12" customWidth="1"/>
    <col min="5639" max="5639" width="7.21875" style="12" customWidth="1"/>
    <col min="5640" max="5640" width="8.44140625" style="12" customWidth="1"/>
    <col min="5641" max="5641" width="7.6640625" style="12" customWidth="1"/>
    <col min="5642" max="5642" width="11.33203125" style="12" customWidth="1"/>
    <col min="5643" max="5643" width="1.88671875" style="12" customWidth="1"/>
    <col min="5644" max="5644" width="4.77734375" style="12" customWidth="1"/>
    <col min="5645" max="5646" width="8.44140625" style="12" customWidth="1"/>
    <col min="5647" max="5888" width="7.88671875" style="12"/>
    <col min="5889" max="5889" width="4.44140625" style="12" customWidth="1"/>
    <col min="5890" max="5890" width="28.6640625" style="12" customWidth="1"/>
    <col min="5891" max="5891" width="3.21875" style="12" customWidth="1"/>
    <col min="5892" max="5892" width="4.33203125" style="12" customWidth="1"/>
    <col min="5893" max="5894" width="4.109375" style="12" customWidth="1"/>
    <col min="5895" max="5895" width="7.21875" style="12" customWidth="1"/>
    <col min="5896" max="5896" width="8.44140625" style="12" customWidth="1"/>
    <col min="5897" max="5897" width="7.6640625" style="12" customWidth="1"/>
    <col min="5898" max="5898" width="11.33203125" style="12" customWidth="1"/>
    <col min="5899" max="5899" width="1.88671875" style="12" customWidth="1"/>
    <col min="5900" max="5900" width="4.77734375" style="12" customWidth="1"/>
    <col min="5901" max="5902" width="8.44140625" style="12" customWidth="1"/>
    <col min="5903" max="6144" width="7.88671875" style="12"/>
    <col min="6145" max="6145" width="4.44140625" style="12" customWidth="1"/>
    <col min="6146" max="6146" width="28.6640625" style="12" customWidth="1"/>
    <col min="6147" max="6147" width="3.21875" style="12" customWidth="1"/>
    <col min="6148" max="6148" width="4.33203125" style="12" customWidth="1"/>
    <col min="6149" max="6150" width="4.109375" style="12" customWidth="1"/>
    <col min="6151" max="6151" width="7.21875" style="12" customWidth="1"/>
    <col min="6152" max="6152" width="8.44140625" style="12" customWidth="1"/>
    <col min="6153" max="6153" width="7.6640625" style="12" customWidth="1"/>
    <col min="6154" max="6154" width="11.33203125" style="12" customWidth="1"/>
    <col min="6155" max="6155" width="1.88671875" style="12" customWidth="1"/>
    <col min="6156" max="6156" width="4.77734375" style="12" customWidth="1"/>
    <col min="6157" max="6158" width="8.44140625" style="12" customWidth="1"/>
    <col min="6159" max="6400" width="7.88671875" style="12"/>
    <col min="6401" max="6401" width="4.44140625" style="12" customWidth="1"/>
    <col min="6402" max="6402" width="28.6640625" style="12" customWidth="1"/>
    <col min="6403" max="6403" width="3.21875" style="12" customWidth="1"/>
    <col min="6404" max="6404" width="4.33203125" style="12" customWidth="1"/>
    <col min="6405" max="6406" width="4.109375" style="12" customWidth="1"/>
    <col min="6407" max="6407" width="7.21875" style="12" customWidth="1"/>
    <col min="6408" max="6408" width="8.44140625" style="12" customWidth="1"/>
    <col min="6409" max="6409" width="7.6640625" style="12" customWidth="1"/>
    <col min="6410" max="6410" width="11.33203125" style="12" customWidth="1"/>
    <col min="6411" max="6411" width="1.88671875" style="12" customWidth="1"/>
    <col min="6412" max="6412" width="4.77734375" style="12" customWidth="1"/>
    <col min="6413" max="6414" width="8.44140625" style="12" customWidth="1"/>
    <col min="6415" max="6656" width="7.88671875" style="12"/>
    <col min="6657" max="6657" width="4.44140625" style="12" customWidth="1"/>
    <col min="6658" max="6658" width="28.6640625" style="12" customWidth="1"/>
    <col min="6659" max="6659" width="3.21875" style="12" customWidth="1"/>
    <col min="6660" max="6660" width="4.33203125" style="12" customWidth="1"/>
    <col min="6661" max="6662" width="4.109375" style="12" customWidth="1"/>
    <col min="6663" max="6663" width="7.21875" style="12" customWidth="1"/>
    <col min="6664" max="6664" width="8.44140625" style="12" customWidth="1"/>
    <col min="6665" max="6665" width="7.6640625" style="12" customWidth="1"/>
    <col min="6666" max="6666" width="11.33203125" style="12" customWidth="1"/>
    <col min="6667" max="6667" width="1.88671875" style="12" customWidth="1"/>
    <col min="6668" max="6668" width="4.77734375" style="12" customWidth="1"/>
    <col min="6669" max="6670" width="8.44140625" style="12" customWidth="1"/>
    <col min="6671" max="6912" width="7.88671875" style="12"/>
    <col min="6913" max="6913" width="4.44140625" style="12" customWidth="1"/>
    <col min="6914" max="6914" width="28.6640625" style="12" customWidth="1"/>
    <col min="6915" max="6915" width="3.21875" style="12" customWidth="1"/>
    <col min="6916" max="6916" width="4.33203125" style="12" customWidth="1"/>
    <col min="6917" max="6918" width="4.109375" style="12" customWidth="1"/>
    <col min="6919" max="6919" width="7.21875" style="12" customWidth="1"/>
    <col min="6920" max="6920" width="8.44140625" style="12" customWidth="1"/>
    <col min="6921" max="6921" width="7.6640625" style="12" customWidth="1"/>
    <col min="6922" max="6922" width="11.33203125" style="12" customWidth="1"/>
    <col min="6923" max="6923" width="1.88671875" style="12" customWidth="1"/>
    <col min="6924" max="6924" width="4.77734375" style="12" customWidth="1"/>
    <col min="6925" max="6926" width="8.44140625" style="12" customWidth="1"/>
    <col min="6927" max="7168" width="7.88671875" style="12"/>
    <col min="7169" max="7169" width="4.44140625" style="12" customWidth="1"/>
    <col min="7170" max="7170" width="28.6640625" style="12" customWidth="1"/>
    <col min="7171" max="7171" width="3.21875" style="12" customWidth="1"/>
    <col min="7172" max="7172" width="4.33203125" style="12" customWidth="1"/>
    <col min="7173" max="7174" width="4.109375" style="12" customWidth="1"/>
    <col min="7175" max="7175" width="7.21875" style="12" customWidth="1"/>
    <col min="7176" max="7176" width="8.44140625" style="12" customWidth="1"/>
    <col min="7177" max="7177" width="7.6640625" style="12" customWidth="1"/>
    <col min="7178" max="7178" width="11.33203125" style="12" customWidth="1"/>
    <col min="7179" max="7179" width="1.88671875" style="12" customWidth="1"/>
    <col min="7180" max="7180" width="4.77734375" style="12" customWidth="1"/>
    <col min="7181" max="7182" width="8.44140625" style="12" customWidth="1"/>
    <col min="7183" max="7424" width="7.88671875" style="12"/>
    <col min="7425" max="7425" width="4.44140625" style="12" customWidth="1"/>
    <col min="7426" max="7426" width="28.6640625" style="12" customWidth="1"/>
    <col min="7427" max="7427" width="3.21875" style="12" customWidth="1"/>
    <col min="7428" max="7428" width="4.33203125" style="12" customWidth="1"/>
    <col min="7429" max="7430" width="4.109375" style="12" customWidth="1"/>
    <col min="7431" max="7431" width="7.21875" style="12" customWidth="1"/>
    <col min="7432" max="7432" width="8.44140625" style="12" customWidth="1"/>
    <col min="7433" max="7433" width="7.6640625" style="12" customWidth="1"/>
    <col min="7434" max="7434" width="11.33203125" style="12" customWidth="1"/>
    <col min="7435" max="7435" width="1.88671875" style="12" customWidth="1"/>
    <col min="7436" max="7436" width="4.77734375" style="12" customWidth="1"/>
    <col min="7437" max="7438" width="8.44140625" style="12" customWidth="1"/>
    <col min="7439" max="7680" width="7.88671875" style="12"/>
    <col min="7681" max="7681" width="4.44140625" style="12" customWidth="1"/>
    <col min="7682" max="7682" width="28.6640625" style="12" customWidth="1"/>
    <col min="7683" max="7683" width="3.21875" style="12" customWidth="1"/>
    <col min="7684" max="7684" width="4.33203125" style="12" customWidth="1"/>
    <col min="7685" max="7686" width="4.109375" style="12" customWidth="1"/>
    <col min="7687" max="7687" width="7.21875" style="12" customWidth="1"/>
    <col min="7688" max="7688" width="8.44140625" style="12" customWidth="1"/>
    <col min="7689" max="7689" width="7.6640625" style="12" customWidth="1"/>
    <col min="7690" max="7690" width="11.33203125" style="12" customWidth="1"/>
    <col min="7691" max="7691" width="1.88671875" style="12" customWidth="1"/>
    <col min="7692" max="7692" width="4.77734375" style="12" customWidth="1"/>
    <col min="7693" max="7694" width="8.44140625" style="12" customWidth="1"/>
    <col min="7695" max="7936" width="7.88671875" style="12"/>
    <col min="7937" max="7937" width="4.44140625" style="12" customWidth="1"/>
    <col min="7938" max="7938" width="28.6640625" style="12" customWidth="1"/>
    <col min="7939" max="7939" width="3.21875" style="12" customWidth="1"/>
    <col min="7940" max="7940" width="4.33203125" style="12" customWidth="1"/>
    <col min="7941" max="7942" width="4.109375" style="12" customWidth="1"/>
    <col min="7943" max="7943" width="7.21875" style="12" customWidth="1"/>
    <col min="7944" max="7944" width="8.44140625" style="12" customWidth="1"/>
    <col min="7945" max="7945" width="7.6640625" style="12" customWidth="1"/>
    <col min="7946" max="7946" width="11.33203125" style="12" customWidth="1"/>
    <col min="7947" max="7947" width="1.88671875" style="12" customWidth="1"/>
    <col min="7948" max="7948" width="4.77734375" style="12" customWidth="1"/>
    <col min="7949" max="7950" width="8.44140625" style="12" customWidth="1"/>
    <col min="7951" max="8192" width="7.88671875" style="12"/>
    <col min="8193" max="8193" width="4.44140625" style="12" customWidth="1"/>
    <col min="8194" max="8194" width="28.6640625" style="12" customWidth="1"/>
    <col min="8195" max="8195" width="3.21875" style="12" customWidth="1"/>
    <col min="8196" max="8196" width="4.33203125" style="12" customWidth="1"/>
    <col min="8197" max="8198" width="4.109375" style="12" customWidth="1"/>
    <col min="8199" max="8199" width="7.21875" style="12" customWidth="1"/>
    <col min="8200" max="8200" width="8.44140625" style="12" customWidth="1"/>
    <col min="8201" max="8201" width="7.6640625" style="12" customWidth="1"/>
    <col min="8202" max="8202" width="11.33203125" style="12" customWidth="1"/>
    <col min="8203" max="8203" width="1.88671875" style="12" customWidth="1"/>
    <col min="8204" max="8204" width="4.77734375" style="12" customWidth="1"/>
    <col min="8205" max="8206" width="8.44140625" style="12" customWidth="1"/>
    <col min="8207" max="8448" width="7.88671875" style="12"/>
    <col min="8449" max="8449" width="4.44140625" style="12" customWidth="1"/>
    <col min="8450" max="8450" width="28.6640625" style="12" customWidth="1"/>
    <col min="8451" max="8451" width="3.21875" style="12" customWidth="1"/>
    <col min="8452" max="8452" width="4.33203125" style="12" customWidth="1"/>
    <col min="8453" max="8454" width="4.109375" style="12" customWidth="1"/>
    <col min="8455" max="8455" width="7.21875" style="12" customWidth="1"/>
    <col min="8456" max="8456" width="8.44140625" style="12" customWidth="1"/>
    <col min="8457" max="8457" width="7.6640625" style="12" customWidth="1"/>
    <col min="8458" max="8458" width="11.33203125" style="12" customWidth="1"/>
    <col min="8459" max="8459" width="1.88671875" style="12" customWidth="1"/>
    <col min="8460" max="8460" width="4.77734375" style="12" customWidth="1"/>
    <col min="8461" max="8462" width="8.44140625" style="12" customWidth="1"/>
    <col min="8463" max="8704" width="7.88671875" style="12"/>
    <col min="8705" max="8705" width="4.44140625" style="12" customWidth="1"/>
    <col min="8706" max="8706" width="28.6640625" style="12" customWidth="1"/>
    <col min="8707" max="8707" width="3.21875" style="12" customWidth="1"/>
    <col min="8708" max="8708" width="4.33203125" style="12" customWidth="1"/>
    <col min="8709" max="8710" width="4.109375" style="12" customWidth="1"/>
    <col min="8711" max="8711" width="7.21875" style="12" customWidth="1"/>
    <col min="8712" max="8712" width="8.44140625" style="12" customWidth="1"/>
    <col min="8713" max="8713" width="7.6640625" style="12" customWidth="1"/>
    <col min="8714" max="8714" width="11.33203125" style="12" customWidth="1"/>
    <col min="8715" max="8715" width="1.88671875" style="12" customWidth="1"/>
    <col min="8716" max="8716" width="4.77734375" style="12" customWidth="1"/>
    <col min="8717" max="8718" width="8.44140625" style="12" customWidth="1"/>
    <col min="8719" max="8960" width="7.88671875" style="12"/>
    <col min="8961" max="8961" width="4.44140625" style="12" customWidth="1"/>
    <col min="8962" max="8962" width="28.6640625" style="12" customWidth="1"/>
    <col min="8963" max="8963" width="3.21875" style="12" customWidth="1"/>
    <col min="8964" max="8964" width="4.33203125" style="12" customWidth="1"/>
    <col min="8965" max="8966" width="4.109375" style="12" customWidth="1"/>
    <col min="8967" max="8967" width="7.21875" style="12" customWidth="1"/>
    <col min="8968" max="8968" width="8.44140625" style="12" customWidth="1"/>
    <col min="8969" max="8969" width="7.6640625" style="12" customWidth="1"/>
    <col min="8970" max="8970" width="11.33203125" style="12" customWidth="1"/>
    <col min="8971" max="8971" width="1.88671875" style="12" customWidth="1"/>
    <col min="8972" max="8972" width="4.77734375" style="12" customWidth="1"/>
    <col min="8973" max="8974" width="8.44140625" style="12" customWidth="1"/>
    <col min="8975" max="9216" width="7.88671875" style="12"/>
    <col min="9217" max="9217" width="4.44140625" style="12" customWidth="1"/>
    <col min="9218" max="9218" width="28.6640625" style="12" customWidth="1"/>
    <col min="9219" max="9219" width="3.21875" style="12" customWidth="1"/>
    <col min="9220" max="9220" width="4.33203125" style="12" customWidth="1"/>
    <col min="9221" max="9222" width="4.109375" style="12" customWidth="1"/>
    <col min="9223" max="9223" width="7.21875" style="12" customWidth="1"/>
    <col min="9224" max="9224" width="8.44140625" style="12" customWidth="1"/>
    <col min="9225" max="9225" width="7.6640625" style="12" customWidth="1"/>
    <col min="9226" max="9226" width="11.33203125" style="12" customWidth="1"/>
    <col min="9227" max="9227" width="1.88671875" style="12" customWidth="1"/>
    <col min="9228" max="9228" width="4.77734375" style="12" customWidth="1"/>
    <col min="9229" max="9230" width="8.44140625" style="12" customWidth="1"/>
    <col min="9231" max="9472" width="7.88671875" style="12"/>
    <col min="9473" max="9473" width="4.44140625" style="12" customWidth="1"/>
    <col min="9474" max="9474" width="28.6640625" style="12" customWidth="1"/>
    <col min="9475" max="9475" width="3.21875" style="12" customWidth="1"/>
    <col min="9476" max="9476" width="4.33203125" style="12" customWidth="1"/>
    <col min="9477" max="9478" width="4.109375" style="12" customWidth="1"/>
    <col min="9479" max="9479" width="7.21875" style="12" customWidth="1"/>
    <col min="9480" max="9480" width="8.44140625" style="12" customWidth="1"/>
    <col min="9481" max="9481" width="7.6640625" style="12" customWidth="1"/>
    <col min="9482" max="9482" width="11.33203125" style="12" customWidth="1"/>
    <col min="9483" max="9483" width="1.88671875" style="12" customWidth="1"/>
    <col min="9484" max="9484" width="4.77734375" style="12" customWidth="1"/>
    <col min="9485" max="9486" width="8.44140625" style="12" customWidth="1"/>
    <col min="9487" max="9728" width="7.88671875" style="12"/>
    <col min="9729" max="9729" width="4.44140625" style="12" customWidth="1"/>
    <col min="9730" max="9730" width="28.6640625" style="12" customWidth="1"/>
    <col min="9731" max="9731" width="3.21875" style="12" customWidth="1"/>
    <col min="9732" max="9732" width="4.33203125" style="12" customWidth="1"/>
    <col min="9733" max="9734" width="4.109375" style="12" customWidth="1"/>
    <col min="9735" max="9735" width="7.21875" style="12" customWidth="1"/>
    <col min="9736" max="9736" width="8.44140625" style="12" customWidth="1"/>
    <col min="9737" max="9737" width="7.6640625" style="12" customWidth="1"/>
    <col min="9738" max="9738" width="11.33203125" style="12" customWidth="1"/>
    <col min="9739" max="9739" width="1.88671875" style="12" customWidth="1"/>
    <col min="9740" max="9740" width="4.77734375" style="12" customWidth="1"/>
    <col min="9741" max="9742" width="8.44140625" style="12" customWidth="1"/>
    <col min="9743" max="9984" width="7.88671875" style="12"/>
    <col min="9985" max="9985" width="4.44140625" style="12" customWidth="1"/>
    <col min="9986" max="9986" width="28.6640625" style="12" customWidth="1"/>
    <col min="9987" max="9987" width="3.21875" style="12" customWidth="1"/>
    <col min="9988" max="9988" width="4.33203125" style="12" customWidth="1"/>
    <col min="9989" max="9990" width="4.109375" style="12" customWidth="1"/>
    <col min="9991" max="9991" width="7.21875" style="12" customWidth="1"/>
    <col min="9992" max="9992" width="8.44140625" style="12" customWidth="1"/>
    <col min="9993" max="9993" width="7.6640625" style="12" customWidth="1"/>
    <col min="9994" max="9994" width="11.33203125" style="12" customWidth="1"/>
    <col min="9995" max="9995" width="1.88671875" style="12" customWidth="1"/>
    <col min="9996" max="9996" width="4.77734375" style="12" customWidth="1"/>
    <col min="9997" max="9998" width="8.44140625" style="12" customWidth="1"/>
    <col min="9999" max="10240" width="7.88671875" style="12"/>
    <col min="10241" max="10241" width="4.44140625" style="12" customWidth="1"/>
    <col min="10242" max="10242" width="28.6640625" style="12" customWidth="1"/>
    <col min="10243" max="10243" width="3.21875" style="12" customWidth="1"/>
    <col min="10244" max="10244" width="4.33203125" style="12" customWidth="1"/>
    <col min="10245" max="10246" width="4.109375" style="12" customWidth="1"/>
    <col min="10247" max="10247" width="7.21875" style="12" customWidth="1"/>
    <col min="10248" max="10248" width="8.44140625" style="12" customWidth="1"/>
    <col min="10249" max="10249" width="7.6640625" style="12" customWidth="1"/>
    <col min="10250" max="10250" width="11.33203125" style="12" customWidth="1"/>
    <col min="10251" max="10251" width="1.88671875" style="12" customWidth="1"/>
    <col min="10252" max="10252" width="4.77734375" style="12" customWidth="1"/>
    <col min="10253" max="10254" width="8.44140625" style="12" customWidth="1"/>
    <col min="10255" max="10496" width="7.88671875" style="12"/>
    <col min="10497" max="10497" width="4.44140625" style="12" customWidth="1"/>
    <col min="10498" max="10498" width="28.6640625" style="12" customWidth="1"/>
    <col min="10499" max="10499" width="3.21875" style="12" customWidth="1"/>
    <col min="10500" max="10500" width="4.33203125" style="12" customWidth="1"/>
    <col min="10501" max="10502" width="4.109375" style="12" customWidth="1"/>
    <col min="10503" max="10503" width="7.21875" style="12" customWidth="1"/>
    <col min="10504" max="10504" width="8.44140625" style="12" customWidth="1"/>
    <col min="10505" max="10505" width="7.6640625" style="12" customWidth="1"/>
    <col min="10506" max="10506" width="11.33203125" style="12" customWidth="1"/>
    <col min="10507" max="10507" width="1.88671875" style="12" customWidth="1"/>
    <col min="10508" max="10508" width="4.77734375" style="12" customWidth="1"/>
    <col min="10509" max="10510" width="8.44140625" style="12" customWidth="1"/>
    <col min="10511" max="10752" width="7.88671875" style="12"/>
    <col min="10753" max="10753" width="4.44140625" style="12" customWidth="1"/>
    <col min="10754" max="10754" width="28.6640625" style="12" customWidth="1"/>
    <col min="10755" max="10755" width="3.21875" style="12" customWidth="1"/>
    <col min="10756" max="10756" width="4.33203125" style="12" customWidth="1"/>
    <col min="10757" max="10758" width="4.109375" style="12" customWidth="1"/>
    <col min="10759" max="10759" width="7.21875" style="12" customWidth="1"/>
    <col min="10760" max="10760" width="8.44140625" style="12" customWidth="1"/>
    <col min="10761" max="10761" width="7.6640625" style="12" customWidth="1"/>
    <col min="10762" max="10762" width="11.33203125" style="12" customWidth="1"/>
    <col min="10763" max="10763" width="1.88671875" style="12" customWidth="1"/>
    <col min="10764" max="10764" width="4.77734375" style="12" customWidth="1"/>
    <col min="10765" max="10766" width="8.44140625" style="12" customWidth="1"/>
    <col min="10767" max="11008" width="7.88671875" style="12"/>
    <col min="11009" max="11009" width="4.44140625" style="12" customWidth="1"/>
    <col min="11010" max="11010" width="28.6640625" style="12" customWidth="1"/>
    <col min="11011" max="11011" width="3.21875" style="12" customWidth="1"/>
    <col min="11012" max="11012" width="4.33203125" style="12" customWidth="1"/>
    <col min="11013" max="11014" width="4.109375" style="12" customWidth="1"/>
    <col min="11015" max="11015" width="7.21875" style="12" customWidth="1"/>
    <col min="11016" max="11016" width="8.44140625" style="12" customWidth="1"/>
    <col min="11017" max="11017" width="7.6640625" style="12" customWidth="1"/>
    <col min="11018" max="11018" width="11.33203125" style="12" customWidth="1"/>
    <col min="11019" max="11019" width="1.88671875" style="12" customWidth="1"/>
    <col min="11020" max="11020" width="4.77734375" style="12" customWidth="1"/>
    <col min="11021" max="11022" width="8.44140625" style="12" customWidth="1"/>
    <col min="11023" max="11264" width="7.88671875" style="12"/>
    <col min="11265" max="11265" width="4.44140625" style="12" customWidth="1"/>
    <col min="11266" max="11266" width="28.6640625" style="12" customWidth="1"/>
    <col min="11267" max="11267" width="3.21875" style="12" customWidth="1"/>
    <col min="11268" max="11268" width="4.33203125" style="12" customWidth="1"/>
    <col min="11269" max="11270" width="4.109375" style="12" customWidth="1"/>
    <col min="11271" max="11271" width="7.21875" style="12" customWidth="1"/>
    <col min="11272" max="11272" width="8.44140625" style="12" customWidth="1"/>
    <col min="11273" max="11273" width="7.6640625" style="12" customWidth="1"/>
    <col min="11274" max="11274" width="11.33203125" style="12" customWidth="1"/>
    <col min="11275" max="11275" width="1.88671875" style="12" customWidth="1"/>
    <col min="11276" max="11276" width="4.77734375" style="12" customWidth="1"/>
    <col min="11277" max="11278" width="8.44140625" style="12" customWidth="1"/>
    <col min="11279" max="11520" width="7.88671875" style="12"/>
    <col min="11521" max="11521" width="4.44140625" style="12" customWidth="1"/>
    <col min="11522" max="11522" width="28.6640625" style="12" customWidth="1"/>
    <col min="11523" max="11523" width="3.21875" style="12" customWidth="1"/>
    <col min="11524" max="11524" width="4.33203125" style="12" customWidth="1"/>
    <col min="11525" max="11526" width="4.109375" style="12" customWidth="1"/>
    <col min="11527" max="11527" width="7.21875" style="12" customWidth="1"/>
    <col min="11528" max="11528" width="8.44140625" style="12" customWidth="1"/>
    <col min="11529" max="11529" width="7.6640625" style="12" customWidth="1"/>
    <col min="11530" max="11530" width="11.33203125" style="12" customWidth="1"/>
    <col min="11531" max="11531" width="1.88671875" style="12" customWidth="1"/>
    <col min="11532" max="11532" width="4.77734375" style="12" customWidth="1"/>
    <col min="11533" max="11534" width="8.44140625" style="12" customWidth="1"/>
    <col min="11535" max="11776" width="7.88671875" style="12"/>
    <col min="11777" max="11777" width="4.44140625" style="12" customWidth="1"/>
    <col min="11778" max="11778" width="28.6640625" style="12" customWidth="1"/>
    <col min="11779" max="11779" width="3.21875" style="12" customWidth="1"/>
    <col min="11780" max="11780" width="4.33203125" style="12" customWidth="1"/>
    <col min="11781" max="11782" width="4.109375" style="12" customWidth="1"/>
    <col min="11783" max="11783" width="7.21875" style="12" customWidth="1"/>
    <col min="11784" max="11784" width="8.44140625" style="12" customWidth="1"/>
    <col min="11785" max="11785" width="7.6640625" style="12" customWidth="1"/>
    <col min="11786" max="11786" width="11.33203125" style="12" customWidth="1"/>
    <col min="11787" max="11787" width="1.88671875" style="12" customWidth="1"/>
    <col min="11788" max="11788" width="4.77734375" style="12" customWidth="1"/>
    <col min="11789" max="11790" width="8.44140625" style="12" customWidth="1"/>
    <col min="11791" max="12032" width="7.88671875" style="12"/>
    <col min="12033" max="12033" width="4.44140625" style="12" customWidth="1"/>
    <col min="12034" max="12034" width="28.6640625" style="12" customWidth="1"/>
    <col min="12035" max="12035" width="3.21875" style="12" customWidth="1"/>
    <col min="12036" max="12036" width="4.33203125" style="12" customWidth="1"/>
    <col min="12037" max="12038" width="4.109375" style="12" customWidth="1"/>
    <col min="12039" max="12039" width="7.21875" style="12" customWidth="1"/>
    <col min="12040" max="12040" width="8.44140625" style="12" customWidth="1"/>
    <col min="12041" max="12041" width="7.6640625" style="12" customWidth="1"/>
    <col min="12042" max="12042" width="11.33203125" style="12" customWidth="1"/>
    <col min="12043" max="12043" width="1.88671875" style="12" customWidth="1"/>
    <col min="12044" max="12044" width="4.77734375" style="12" customWidth="1"/>
    <col min="12045" max="12046" width="8.44140625" style="12" customWidth="1"/>
    <col min="12047" max="12288" width="7.88671875" style="12"/>
    <col min="12289" max="12289" width="4.44140625" style="12" customWidth="1"/>
    <col min="12290" max="12290" width="28.6640625" style="12" customWidth="1"/>
    <col min="12291" max="12291" width="3.21875" style="12" customWidth="1"/>
    <col min="12292" max="12292" width="4.33203125" style="12" customWidth="1"/>
    <col min="12293" max="12294" width="4.109375" style="12" customWidth="1"/>
    <col min="12295" max="12295" width="7.21875" style="12" customWidth="1"/>
    <col min="12296" max="12296" width="8.44140625" style="12" customWidth="1"/>
    <col min="12297" max="12297" width="7.6640625" style="12" customWidth="1"/>
    <col min="12298" max="12298" width="11.33203125" style="12" customWidth="1"/>
    <col min="12299" max="12299" width="1.88671875" style="12" customWidth="1"/>
    <col min="12300" max="12300" width="4.77734375" style="12" customWidth="1"/>
    <col min="12301" max="12302" width="8.44140625" style="12" customWidth="1"/>
    <col min="12303" max="12544" width="7.88671875" style="12"/>
    <col min="12545" max="12545" width="4.44140625" style="12" customWidth="1"/>
    <col min="12546" max="12546" width="28.6640625" style="12" customWidth="1"/>
    <col min="12547" max="12547" width="3.21875" style="12" customWidth="1"/>
    <col min="12548" max="12548" width="4.33203125" style="12" customWidth="1"/>
    <col min="12549" max="12550" width="4.109375" style="12" customWidth="1"/>
    <col min="12551" max="12551" width="7.21875" style="12" customWidth="1"/>
    <col min="12552" max="12552" width="8.44140625" style="12" customWidth="1"/>
    <col min="12553" max="12553" width="7.6640625" style="12" customWidth="1"/>
    <col min="12554" max="12554" width="11.33203125" style="12" customWidth="1"/>
    <col min="12555" max="12555" width="1.88671875" style="12" customWidth="1"/>
    <col min="12556" max="12556" width="4.77734375" style="12" customWidth="1"/>
    <col min="12557" max="12558" width="8.44140625" style="12" customWidth="1"/>
    <col min="12559" max="12800" width="7.88671875" style="12"/>
    <col min="12801" max="12801" width="4.44140625" style="12" customWidth="1"/>
    <col min="12802" max="12802" width="28.6640625" style="12" customWidth="1"/>
    <col min="12803" max="12803" width="3.21875" style="12" customWidth="1"/>
    <col min="12804" max="12804" width="4.33203125" style="12" customWidth="1"/>
    <col min="12805" max="12806" width="4.109375" style="12" customWidth="1"/>
    <col min="12807" max="12807" width="7.21875" style="12" customWidth="1"/>
    <col min="12808" max="12808" width="8.44140625" style="12" customWidth="1"/>
    <col min="12809" max="12809" width="7.6640625" style="12" customWidth="1"/>
    <col min="12810" max="12810" width="11.33203125" style="12" customWidth="1"/>
    <col min="12811" max="12811" width="1.88671875" style="12" customWidth="1"/>
    <col min="12812" max="12812" width="4.77734375" style="12" customWidth="1"/>
    <col min="12813" max="12814" width="8.44140625" style="12" customWidth="1"/>
    <col min="12815" max="13056" width="7.88671875" style="12"/>
    <col min="13057" max="13057" width="4.44140625" style="12" customWidth="1"/>
    <col min="13058" max="13058" width="28.6640625" style="12" customWidth="1"/>
    <col min="13059" max="13059" width="3.21875" style="12" customWidth="1"/>
    <col min="13060" max="13060" width="4.33203125" style="12" customWidth="1"/>
    <col min="13061" max="13062" width="4.109375" style="12" customWidth="1"/>
    <col min="13063" max="13063" width="7.21875" style="12" customWidth="1"/>
    <col min="13064" max="13064" width="8.44140625" style="12" customWidth="1"/>
    <col min="13065" max="13065" width="7.6640625" style="12" customWidth="1"/>
    <col min="13066" max="13066" width="11.33203125" style="12" customWidth="1"/>
    <col min="13067" max="13067" width="1.88671875" style="12" customWidth="1"/>
    <col min="13068" max="13068" width="4.77734375" style="12" customWidth="1"/>
    <col min="13069" max="13070" width="8.44140625" style="12" customWidth="1"/>
    <col min="13071" max="13312" width="7.88671875" style="12"/>
    <col min="13313" max="13313" width="4.44140625" style="12" customWidth="1"/>
    <col min="13314" max="13314" width="28.6640625" style="12" customWidth="1"/>
    <col min="13315" max="13315" width="3.21875" style="12" customWidth="1"/>
    <col min="13316" max="13316" width="4.33203125" style="12" customWidth="1"/>
    <col min="13317" max="13318" width="4.109375" style="12" customWidth="1"/>
    <col min="13319" max="13319" width="7.21875" style="12" customWidth="1"/>
    <col min="13320" max="13320" width="8.44140625" style="12" customWidth="1"/>
    <col min="13321" max="13321" width="7.6640625" style="12" customWidth="1"/>
    <col min="13322" max="13322" width="11.33203125" style="12" customWidth="1"/>
    <col min="13323" max="13323" width="1.88671875" style="12" customWidth="1"/>
    <col min="13324" max="13324" width="4.77734375" style="12" customWidth="1"/>
    <col min="13325" max="13326" width="8.44140625" style="12" customWidth="1"/>
    <col min="13327" max="13568" width="7.88671875" style="12"/>
    <col min="13569" max="13569" width="4.44140625" style="12" customWidth="1"/>
    <col min="13570" max="13570" width="28.6640625" style="12" customWidth="1"/>
    <col min="13571" max="13571" width="3.21875" style="12" customWidth="1"/>
    <col min="13572" max="13572" width="4.33203125" style="12" customWidth="1"/>
    <col min="13573" max="13574" width="4.109375" style="12" customWidth="1"/>
    <col min="13575" max="13575" width="7.21875" style="12" customWidth="1"/>
    <col min="13576" max="13576" width="8.44140625" style="12" customWidth="1"/>
    <col min="13577" max="13577" width="7.6640625" style="12" customWidth="1"/>
    <col min="13578" max="13578" width="11.33203125" style="12" customWidth="1"/>
    <col min="13579" max="13579" width="1.88671875" style="12" customWidth="1"/>
    <col min="13580" max="13580" width="4.77734375" style="12" customWidth="1"/>
    <col min="13581" max="13582" width="8.44140625" style="12" customWidth="1"/>
    <col min="13583" max="13824" width="7.88671875" style="12"/>
    <col min="13825" max="13825" width="4.44140625" style="12" customWidth="1"/>
    <col min="13826" max="13826" width="28.6640625" style="12" customWidth="1"/>
    <col min="13827" max="13827" width="3.21875" style="12" customWidth="1"/>
    <col min="13828" max="13828" width="4.33203125" style="12" customWidth="1"/>
    <col min="13829" max="13830" width="4.109375" style="12" customWidth="1"/>
    <col min="13831" max="13831" width="7.21875" style="12" customWidth="1"/>
    <col min="13832" max="13832" width="8.44140625" style="12" customWidth="1"/>
    <col min="13833" max="13833" width="7.6640625" style="12" customWidth="1"/>
    <col min="13834" max="13834" width="11.33203125" style="12" customWidth="1"/>
    <col min="13835" max="13835" width="1.88671875" style="12" customWidth="1"/>
    <col min="13836" max="13836" width="4.77734375" style="12" customWidth="1"/>
    <col min="13837" max="13838" width="8.44140625" style="12" customWidth="1"/>
    <col min="13839" max="14080" width="7.88671875" style="12"/>
    <col min="14081" max="14081" width="4.44140625" style="12" customWidth="1"/>
    <col min="14082" max="14082" width="28.6640625" style="12" customWidth="1"/>
    <col min="14083" max="14083" width="3.21875" style="12" customWidth="1"/>
    <col min="14084" max="14084" width="4.33203125" style="12" customWidth="1"/>
    <col min="14085" max="14086" width="4.109375" style="12" customWidth="1"/>
    <col min="14087" max="14087" width="7.21875" style="12" customWidth="1"/>
    <col min="14088" max="14088" width="8.44140625" style="12" customWidth="1"/>
    <col min="14089" max="14089" width="7.6640625" style="12" customWidth="1"/>
    <col min="14090" max="14090" width="11.33203125" style="12" customWidth="1"/>
    <col min="14091" max="14091" width="1.88671875" style="12" customWidth="1"/>
    <col min="14092" max="14092" width="4.77734375" style="12" customWidth="1"/>
    <col min="14093" max="14094" width="8.44140625" style="12" customWidth="1"/>
    <col min="14095" max="14336" width="7.88671875" style="12"/>
    <col min="14337" max="14337" width="4.44140625" style="12" customWidth="1"/>
    <col min="14338" max="14338" width="28.6640625" style="12" customWidth="1"/>
    <col min="14339" max="14339" width="3.21875" style="12" customWidth="1"/>
    <col min="14340" max="14340" width="4.33203125" style="12" customWidth="1"/>
    <col min="14341" max="14342" width="4.109375" style="12" customWidth="1"/>
    <col min="14343" max="14343" width="7.21875" style="12" customWidth="1"/>
    <col min="14344" max="14344" width="8.44140625" style="12" customWidth="1"/>
    <col min="14345" max="14345" width="7.6640625" style="12" customWidth="1"/>
    <col min="14346" max="14346" width="11.33203125" style="12" customWidth="1"/>
    <col min="14347" max="14347" width="1.88671875" style="12" customWidth="1"/>
    <col min="14348" max="14348" width="4.77734375" style="12" customWidth="1"/>
    <col min="14349" max="14350" width="8.44140625" style="12" customWidth="1"/>
    <col min="14351" max="14592" width="7.88671875" style="12"/>
    <col min="14593" max="14593" width="4.44140625" style="12" customWidth="1"/>
    <col min="14594" max="14594" width="28.6640625" style="12" customWidth="1"/>
    <col min="14595" max="14595" width="3.21875" style="12" customWidth="1"/>
    <col min="14596" max="14596" width="4.33203125" style="12" customWidth="1"/>
    <col min="14597" max="14598" width="4.109375" style="12" customWidth="1"/>
    <col min="14599" max="14599" width="7.21875" style="12" customWidth="1"/>
    <col min="14600" max="14600" width="8.44140625" style="12" customWidth="1"/>
    <col min="14601" max="14601" width="7.6640625" style="12" customWidth="1"/>
    <col min="14602" max="14602" width="11.33203125" style="12" customWidth="1"/>
    <col min="14603" max="14603" width="1.88671875" style="12" customWidth="1"/>
    <col min="14604" max="14604" width="4.77734375" style="12" customWidth="1"/>
    <col min="14605" max="14606" width="8.44140625" style="12" customWidth="1"/>
    <col min="14607" max="14848" width="7.88671875" style="12"/>
    <col min="14849" max="14849" width="4.44140625" style="12" customWidth="1"/>
    <col min="14850" max="14850" width="28.6640625" style="12" customWidth="1"/>
    <col min="14851" max="14851" width="3.21875" style="12" customWidth="1"/>
    <col min="14852" max="14852" width="4.33203125" style="12" customWidth="1"/>
    <col min="14853" max="14854" width="4.109375" style="12" customWidth="1"/>
    <col min="14855" max="14855" width="7.21875" style="12" customWidth="1"/>
    <col min="14856" max="14856" width="8.44140625" style="12" customWidth="1"/>
    <col min="14857" max="14857" width="7.6640625" style="12" customWidth="1"/>
    <col min="14858" max="14858" width="11.33203125" style="12" customWidth="1"/>
    <col min="14859" max="14859" width="1.88671875" style="12" customWidth="1"/>
    <col min="14860" max="14860" width="4.77734375" style="12" customWidth="1"/>
    <col min="14861" max="14862" width="8.44140625" style="12" customWidth="1"/>
    <col min="14863" max="15104" width="7.88671875" style="12"/>
    <col min="15105" max="15105" width="4.44140625" style="12" customWidth="1"/>
    <col min="15106" max="15106" width="28.6640625" style="12" customWidth="1"/>
    <col min="15107" max="15107" width="3.21875" style="12" customWidth="1"/>
    <col min="15108" max="15108" width="4.33203125" style="12" customWidth="1"/>
    <col min="15109" max="15110" width="4.109375" style="12" customWidth="1"/>
    <col min="15111" max="15111" width="7.21875" style="12" customWidth="1"/>
    <col min="15112" max="15112" width="8.44140625" style="12" customWidth="1"/>
    <col min="15113" max="15113" width="7.6640625" style="12" customWidth="1"/>
    <col min="15114" max="15114" width="11.33203125" style="12" customWidth="1"/>
    <col min="15115" max="15115" width="1.88671875" style="12" customWidth="1"/>
    <col min="15116" max="15116" width="4.77734375" style="12" customWidth="1"/>
    <col min="15117" max="15118" width="8.44140625" style="12" customWidth="1"/>
    <col min="15119" max="15360" width="7.88671875" style="12"/>
    <col min="15361" max="15361" width="4.44140625" style="12" customWidth="1"/>
    <col min="15362" max="15362" width="28.6640625" style="12" customWidth="1"/>
    <col min="15363" max="15363" width="3.21875" style="12" customWidth="1"/>
    <col min="15364" max="15364" width="4.33203125" style="12" customWidth="1"/>
    <col min="15365" max="15366" width="4.109375" style="12" customWidth="1"/>
    <col min="15367" max="15367" width="7.21875" style="12" customWidth="1"/>
    <col min="15368" max="15368" width="8.44140625" style="12" customWidth="1"/>
    <col min="15369" max="15369" width="7.6640625" style="12" customWidth="1"/>
    <col min="15370" max="15370" width="11.33203125" style="12" customWidth="1"/>
    <col min="15371" max="15371" width="1.88671875" style="12" customWidth="1"/>
    <col min="15372" max="15372" width="4.77734375" style="12" customWidth="1"/>
    <col min="15373" max="15374" width="8.44140625" style="12" customWidth="1"/>
    <col min="15375" max="15616" width="7.88671875" style="12"/>
    <col min="15617" max="15617" width="4.44140625" style="12" customWidth="1"/>
    <col min="15618" max="15618" width="28.6640625" style="12" customWidth="1"/>
    <col min="15619" max="15619" width="3.21875" style="12" customWidth="1"/>
    <col min="15620" max="15620" width="4.33203125" style="12" customWidth="1"/>
    <col min="15621" max="15622" width="4.109375" style="12" customWidth="1"/>
    <col min="15623" max="15623" width="7.21875" style="12" customWidth="1"/>
    <col min="15624" max="15624" width="8.44140625" style="12" customWidth="1"/>
    <col min="15625" max="15625" width="7.6640625" style="12" customWidth="1"/>
    <col min="15626" max="15626" width="11.33203125" style="12" customWidth="1"/>
    <col min="15627" max="15627" width="1.88671875" style="12" customWidth="1"/>
    <col min="15628" max="15628" width="4.77734375" style="12" customWidth="1"/>
    <col min="15629" max="15630" width="8.44140625" style="12" customWidth="1"/>
    <col min="15631" max="15872" width="7.88671875" style="12"/>
    <col min="15873" max="15873" width="4.44140625" style="12" customWidth="1"/>
    <col min="15874" max="15874" width="28.6640625" style="12" customWidth="1"/>
    <col min="15875" max="15875" width="3.21875" style="12" customWidth="1"/>
    <col min="15876" max="15876" width="4.33203125" style="12" customWidth="1"/>
    <col min="15877" max="15878" width="4.109375" style="12" customWidth="1"/>
    <col min="15879" max="15879" width="7.21875" style="12" customWidth="1"/>
    <col min="15880" max="15880" width="8.44140625" style="12" customWidth="1"/>
    <col min="15881" max="15881" width="7.6640625" style="12" customWidth="1"/>
    <col min="15882" max="15882" width="11.33203125" style="12" customWidth="1"/>
    <col min="15883" max="15883" width="1.88671875" style="12" customWidth="1"/>
    <col min="15884" max="15884" width="4.77734375" style="12" customWidth="1"/>
    <col min="15885" max="15886" width="8.44140625" style="12" customWidth="1"/>
    <col min="15887" max="16128" width="7.88671875" style="12"/>
    <col min="16129" max="16129" width="4.44140625" style="12" customWidth="1"/>
    <col min="16130" max="16130" width="28.6640625" style="12" customWidth="1"/>
    <col min="16131" max="16131" width="3.21875" style="12" customWidth="1"/>
    <col min="16132" max="16132" width="4.33203125" style="12" customWidth="1"/>
    <col min="16133" max="16134" width="4.109375" style="12" customWidth="1"/>
    <col min="16135" max="16135" width="7.21875" style="12" customWidth="1"/>
    <col min="16136" max="16136" width="8.44140625" style="12" customWidth="1"/>
    <col min="16137" max="16137" width="7.6640625" style="12" customWidth="1"/>
    <col min="16138" max="16138" width="11.33203125" style="12" customWidth="1"/>
    <col min="16139" max="16139" width="1.88671875" style="12" customWidth="1"/>
    <col min="16140" max="16140" width="4.77734375" style="12" customWidth="1"/>
    <col min="16141" max="16142" width="8.44140625" style="12" customWidth="1"/>
    <col min="16143" max="16384" width="7.88671875" style="12"/>
  </cols>
  <sheetData>
    <row r="1" spans="1:14" ht="24.6">
      <c r="A1" s="284" t="s">
        <v>124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151" t="s">
        <v>260</v>
      </c>
      <c r="N1" s="11"/>
    </row>
    <row r="3" spans="1:14">
      <c r="A3" s="13" t="s">
        <v>125</v>
      </c>
      <c r="B3" s="14" t="s">
        <v>126</v>
      </c>
      <c r="C3" s="14"/>
      <c r="D3" s="15"/>
      <c r="E3" s="16" t="s">
        <v>127</v>
      </c>
      <c r="F3" s="16" t="s">
        <v>128</v>
      </c>
      <c r="G3" s="17" t="s">
        <v>129</v>
      </c>
      <c r="H3" s="18" t="s">
        <v>130</v>
      </c>
      <c r="I3" s="15" t="s">
        <v>131</v>
      </c>
      <c r="J3" s="17" t="s">
        <v>132</v>
      </c>
      <c r="K3" s="14"/>
      <c r="L3" s="19"/>
      <c r="M3" s="20"/>
      <c r="N3" s="20"/>
    </row>
    <row r="4" spans="1:14">
      <c r="A4" s="21"/>
      <c r="B4" s="22"/>
      <c r="C4" s="22"/>
      <c r="D4" s="23"/>
      <c r="E4" s="24"/>
      <c r="F4" s="24"/>
      <c r="G4" s="25" t="s">
        <v>133</v>
      </c>
      <c r="H4" s="26" t="s">
        <v>133</v>
      </c>
      <c r="I4" s="23" t="s">
        <v>133</v>
      </c>
      <c r="J4" s="25"/>
      <c r="K4" s="22"/>
      <c r="L4" s="27"/>
      <c r="M4" s="20"/>
      <c r="N4" s="20"/>
    </row>
    <row r="5" spans="1:14">
      <c r="A5" s="28"/>
      <c r="B5" s="29"/>
      <c r="C5" s="30"/>
      <c r="D5" s="30"/>
      <c r="E5" s="31"/>
      <c r="F5" s="31"/>
      <c r="G5" s="32"/>
      <c r="H5" s="33"/>
      <c r="I5" s="29"/>
      <c r="J5" s="34"/>
      <c r="K5" s="30"/>
      <c r="L5" s="35"/>
      <c r="M5" s="20"/>
      <c r="N5" s="20"/>
    </row>
    <row r="6" spans="1:14">
      <c r="A6" s="36"/>
      <c r="B6" s="37" t="s">
        <v>134</v>
      </c>
      <c r="C6" s="38"/>
      <c r="D6" s="38"/>
      <c r="E6" s="39"/>
      <c r="F6" s="39"/>
      <c r="G6" s="38"/>
      <c r="H6" s="40" t="e">
        <f>H8+H10</f>
        <v>#REF!</v>
      </c>
      <c r="I6" s="37"/>
      <c r="J6" s="41"/>
      <c r="K6" s="38"/>
      <c r="L6" s="42"/>
      <c r="M6" s="20"/>
      <c r="N6" s="20"/>
    </row>
    <row r="7" spans="1:14">
      <c r="A7" s="36"/>
      <c r="B7" s="37"/>
      <c r="C7" s="38"/>
      <c r="D7" s="38"/>
      <c r="E7" s="39"/>
      <c r="F7" s="39"/>
      <c r="G7" s="43"/>
      <c r="H7" s="44"/>
      <c r="I7" s="37"/>
      <c r="J7" s="45"/>
      <c r="K7" s="38"/>
      <c r="L7" s="42"/>
      <c r="M7" s="20"/>
      <c r="N7" s="177"/>
    </row>
    <row r="8" spans="1:14">
      <c r="A8" s="46" t="s">
        <v>135</v>
      </c>
      <c r="B8" s="47" t="s">
        <v>136</v>
      </c>
      <c r="C8" s="48"/>
      <c r="D8" s="48"/>
      <c r="E8" s="49"/>
      <c r="F8" s="49"/>
      <c r="G8" s="50"/>
      <c r="H8" s="51" t="e">
        <f>成本分析!#REF!*1.14</f>
        <v>#REF!</v>
      </c>
      <c r="I8" s="52"/>
      <c r="J8" s="45"/>
      <c r="K8" s="48"/>
      <c r="L8" s="53"/>
      <c r="M8" s="20"/>
      <c r="N8" s="177"/>
    </row>
    <row r="9" spans="1:14">
      <c r="A9" s="46"/>
      <c r="B9" s="52"/>
      <c r="C9" s="48"/>
      <c r="D9" s="48"/>
      <c r="E9" s="49"/>
      <c r="F9" s="49"/>
      <c r="G9" s="50"/>
      <c r="H9" s="40"/>
      <c r="I9" s="52"/>
      <c r="J9" s="54" t="e">
        <f>$H$8</f>
        <v>#REF!</v>
      </c>
      <c r="K9" s="48"/>
      <c r="L9" s="53"/>
      <c r="M9" s="20"/>
      <c r="N9" s="177"/>
    </row>
    <row r="10" spans="1:14">
      <c r="A10" s="46" t="s">
        <v>137</v>
      </c>
      <c r="B10" s="47" t="s">
        <v>138</v>
      </c>
      <c r="C10" s="38"/>
      <c r="D10" s="38"/>
      <c r="E10" s="39"/>
      <c r="F10" s="39"/>
      <c r="G10" s="38"/>
      <c r="H10" s="44" t="e">
        <f>SUM(I12:I124)</f>
        <v>#REF!</v>
      </c>
      <c r="I10" s="38"/>
      <c r="J10" s="55"/>
      <c r="K10" s="38"/>
      <c r="L10" s="42"/>
      <c r="M10" s="20">
        <f>100000*2*15</f>
        <v>3000000</v>
      </c>
      <c r="N10" s="177"/>
    </row>
    <row r="11" spans="1:14">
      <c r="A11" s="36"/>
      <c r="B11" s="56"/>
      <c r="C11" s="38"/>
      <c r="D11" s="38"/>
      <c r="E11" s="39"/>
      <c r="F11" s="39"/>
      <c r="G11" s="38"/>
      <c r="H11" s="44"/>
      <c r="I11" s="38"/>
      <c r="J11" s="45"/>
      <c r="K11" s="38"/>
      <c r="L11" s="42"/>
      <c r="M11" s="20"/>
      <c r="N11" s="20"/>
    </row>
    <row r="12" spans="1:14">
      <c r="A12" s="57" t="s">
        <v>139</v>
      </c>
      <c r="B12" s="58" t="s">
        <v>140</v>
      </c>
      <c r="C12" s="285" t="s">
        <v>141</v>
      </c>
      <c r="D12" s="286"/>
      <c r="E12" s="59">
        <v>2</v>
      </c>
      <c r="F12" s="59" t="s">
        <v>142</v>
      </c>
      <c r="G12" s="60"/>
      <c r="H12" s="61"/>
      <c r="I12" s="62">
        <f>SUM(H14:H33)</f>
        <v>2595000</v>
      </c>
      <c r="J12" s="60"/>
      <c r="K12" s="63"/>
      <c r="L12" s="64"/>
      <c r="M12" s="65"/>
      <c r="N12" s="65"/>
    </row>
    <row r="13" spans="1:14">
      <c r="A13" s="66"/>
      <c r="B13" s="67" t="s">
        <v>143</v>
      </c>
      <c r="C13" s="68">
        <v>15</v>
      </c>
      <c r="D13" s="69" t="s">
        <v>144</v>
      </c>
      <c r="E13" s="59"/>
      <c r="F13" s="59"/>
      <c r="G13" s="60"/>
      <c r="H13" s="61"/>
      <c r="I13" s="62"/>
      <c r="J13" s="60"/>
      <c r="K13" s="63"/>
      <c r="L13" s="64"/>
      <c r="M13" s="65"/>
      <c r="N13" s="65"/>
    </row>
    <row r="14" spans="1:14">
      <c r="A14" s="70"/>
      <c r="B14" s="71" t="s">
        <v>145</v>
      </c>
      <c r="C14" s="72"/>
      <c r="D14" s="73" t="s">
        <v>146</v>
      </c>
      <c r="E14" s="74" t="s">
        <v>147</v>
      </c>
      <c r="F14" s="74">
        <v>17</v>
      </c>
      <c r="G14" s="75">
        <v>130000</v>
      </c>
      <c r="H14" s="76">
        <f t="shared" ref="H14:H21" si="0">C14*F14*G14</f>
        <v>0</v>
      </c>
      <c r="I14" s="73"/>
      <c r="J14" s="75">
        <f>G14/1.35</f>
        <v>96296.296296296292</v>
      </c>
      <c r="K14" s="77"/>
      <c r="L14" s="78"/>
      <c r="M14" s="65"/>
      <c r="N14" s="65"/>
    </row>
    <row r="15" spans="1:14">
      <c r="A15" s="70"/>
      <c r="B15" s="79" t="s">
        <v>148</v>
      </c>
      <c r="C15" s="80">
        <v>1</v>
      </c>
      <c r="D15" s="73" t="s">
        <v>146</v>
      </c>
      <c r="E15" s="74" t="s">
        <v>147</v>
      </c>
      <c r="F15" s="74">
        <v>17</v>
      </c>
      <c r="G15" s="75">
        <v>90000</v>
      </c>
      <c r="H15" s="76">
        <f t="shared" si="0"/>
        <v>1530000</v>
      </c>
      <c r="I15" s="73"/>
      <c r="J15" s="75">
        <f t="shared" ref="J15:J26" si="1">G15/1.35</f>
        <v>66666.666666666657</v>
      </c>
      <c r="K15" s="77"/>
      <c r="L15" s="78"/>
      <c r="M15" s="65"/>
      <c r="N15" s="65"/>
    </row>
    <row r="16" spans="1:14">
      <c r="A16" s="70"/>
      <c r="B16" s="79" t="s">
        <v>149</v>
      </c>
      <c r="C16" s="80">
        <v>0</v>
      </c>
      <c r="D16" s="73" t="s">
        <v>146</v>
      </c>
      <c r="E16" s="74" t="s">
        <v>147</v>
      </c>
      <c r="F16" s="74">
        <v>17</v>
      </c>
      <c r="G16" s="75">
        <v>70000</v>
      </c>
      <c r="H16" s="76">
        <f t="shared" si="0"/>
        <v>0</v>
      </c>
      <c r="I16" s="73"/>
      <c r="J16" s="75">
        <f t="shared" si="1"/>
        <v>51851.851851851847</v>
      </c>
      <c r="K16" s="77"/>
      <c r="L16" s="78"/>
      <c r="M16" s="65"/>
      <c r="N16" s="65"/>
    </row>
    <row r="17" spans="1:18">
      <c r="A17" s="70"/>
      <c r="B17" s="79" t="s">
        <v>150</v>
      </c>
      <c r="C17" s="80">
        <v>0</v>
      </c>
      <c r="D17" s="73" t="s">
        <v>146</v>
      </c>
      <c r="E17" s="74" t="s">
        <v>147</v>
      </c>
      <c r="F17" s="74">
        <v>17</v>
      </c>
      <c r="G17" s="75">
        <v>60000</v>
      </c>
      <c r="H17" s="76">
        <f t="shared" si="0"/>
        <v>0</v>
      </c>
      <c r="I17" s="73"/>
      <c r="J17" s="75">
        <f t="shared" si="1"/>
        <v>44444.444444444438</v>
      </c>
      <c r="K17" s="77"/>
      <c r="L17" s="78"/>
      <c r="M17" s="65"/>
      <c r="N17" s="65"/>
    </row>
    <row r="18" spans="1:18">
      <c r="A18" s="70"/>
      <c r="B18" s="79" t="s">
        <v>151</v>
      </c>
      <c r="C18" s="80">
        <v>1</v>
      </c>
      <c r="D18" s="73" t="s">
        <v>146</v>
      </c>
      <c r="E18" s="74" t="s">
        <v>147</v>
      </c>
      <c r="F18" s="74">
        <v>17</v>
      </c>
      <c r="G18" s="75">
        <v>45000</v>
      </c>
      <c r="H18" s="76">
        <f t="shared" si="0"/>
        <v>765000</v>
      </c>
      <c r="I18" s="73"/>
      <c r="J18" s="75">
        <f t="shared" si="1"/>
        <v>33333.333333333328</v>
      </c>
      <c r="K18" s="77"/>
      <c r="L18" s="78"/>
      <c r="M18" s="65"/>
      <c r="N18" s="65"/>
    </row>
    <row r="19" spans="1:18">
      <c r="A19" s="70"/>
      <c r="B19" s="79" t="s">
        <v>152</v>
      </c>
      <c r="C19" s="80">
        <v>0</v>
      </c>
      <c r="D19" s="73" t="s">
        <v>146</v>
      </c>
      <c r="E19" s="74" t="s">
        <v>147</v>
      </c>
      <c r="F19" s="74">
        <v>17</v>
      </c>
      <c r="G19" s="75">
        <v>65000</v>
      </c>
      <c r="H19" s="76">
        <f t="shared" si="0"/>
        <v>0</v>
      </c>
      <c r="I19" s="73"/>
      <c r="J19" s="75">
        <f t="shared" si="1"/>
        <v>48148.148148148146</v>
      </c>
      <c r="K19" s="77"/>
      <c r="L19" s="78"/>
      <c r="M19" s="65"/>
      <c r="N19" s="65"/>
    </row>
    <row r="20" spans="1:18">
      <c r="A20" s="70"/>
      <c r="B20" s="79" t="s">
        <v>153</v>
      </c>
      <c r="C20" s="80">
        <v>0</v>
      </c>
      <c r="D20" s="73" t="s">
        <v>146</v>
      </c>
      <c r="E20" s="74" t="s">
        <v>147</v>
      </c>
      <c r="F20" s="74">
        <v>17</v>
      </c>
      <c r="G20" s="75">
        <v>50000</v>
      </c>
      <c r="H20" s="76">
        <f t="shared" si="0"/>
        <v>0</v>
      </c>
      <c r="I20" s="73"/>
      <c r="J20" s="75">
        <f t="shared" si="1"/>
        <v>37037.037037037036</v>
      </c>
      <c r="K20" s="77"/>
      <c r="L20" s="78"/>
      <c r="M20" s="65"/>
      <c r="N20" s="65"/>
    </row>
    <row r="21" spans="1:18">
      <c r="A21" s="70"/>
      <c r="B21" s="79" t="s">
        <v>154</v>
      </c>
      <c r="C21" s="80">
        <v>0</v>
      </c>
      <c r="D21" s="73" t="s">
        <v>146</v>
      </c>
      <c r="E21" s="74" t="s">
        <v>147</v>
      </c>
      <c r="F21" s="74">
        <v>17</v>
      </c>
      <c r="G21" s="75">
        <v>35000</v>
      </c>
      <c r="H21" s="76">
        <f t="shared" si="0"/>
        <v>0</v>
      </c>
      <c r="I21" s="73"/>
      <c r="J21" s="75">
        <f t="shared" si="1"/>
        <v>25925.925925925923</v>
      </c>
      <c r="K21" s="77"/>
      <c r="L21" s="78"/>
      <c r="M21" s="65"/>
      <c r="N21" s="65"/>
    </row>
    <row r="22" spans="1:18">
      <c r="A22" s="57"/>
      <c r="B22" s="81" t="s">
        <v>155</v>
      </c>
      <c r="C22" s="82"/>
      <c r="D22" s="62"/>
      <c r="E22" s="59"/>
      <c r="F22" s="59"/>
      <c r="G22" s="83"/>
      <c r="H22" s="84"/>
      <c r="I22" s="62"/>
      <c r="J22" s="75"/>
      <c r="K22" s="82"/>
      <c r="L22" s="85"/>
      <c r="M22" s="65"/>
      <c r="N22" s="65"/>
    </row>
    <row r="23" spans="1:18">
      <c r="A23" s="66"/>
      <c r="B23" s="86" t="s">
        <v>156</v>
      </c>
      <c r="C23" s="87">
        <f>C13</f>
        <v>15</v>
      </c>
      <c r="D23" s="62" t="s">
        <v>147</v>
      </c>
      <c r="E23" s="59"/>
      <c r="F23" s="59"/>
      <c r="G23" s="83"/>
      <c r="H23" s="84"/>
      <c r="I23" s="62"/>
      <c r="J23" s="75"/>
      <c r="K23" s="82"/>
      <c r="L23" s="85"/>
      <c r="M23" s="88"/>
      <c r="N23" s="88"/>
    </row>
    <row r="24" spans="1:18">
      <c r="A24" s="66"/>
      <c r="B24" s="89" t="s">
        <v>157</v>
      </c>
      <c r="C24" s="87">
        <v>1</v>
      </c>
      <c r="D24" s="62" t="s">
        <v>146</v>
      </c>
      <c r="E24" s="74" t="s">
        <v>147</v>
      </c>
      <c r="F24" s="90">
        <v>6</v>
      </c>
      <c r="G24" s="60">
        <v>50000</v>
      </c>
      <c r="H24" s="61">
        <f>C24*F24*G24</f>
        <v>300000</v>
      </c>
      <c r="I24" s="62"/>
      <c r="J24" s="75">
        <f t="shared" si="1"/>
        <v>37037.037037037036</v>
      </c>
      <c r="K24" s="82"/>
      <c r="L24" s="85"/>
      <c r="M24" s="88"/>
      <c r="N24" s="88"/>
    </row>
    <row r="25" spans="1:18">
      <c r="A25" s="66"/>
      <c r="B25" s="86" t="s">
        <v>158</v>
      </c>
      <c r="C25" s="87">
        <v>12</v>
      </c>
      <c r="D25" s="62" t="s">
        <v>147</v>
      </c>
      <c r="E25" s="59"/>
      <c r="F25" s="59"/>
      <c r="G25" s="60"/>
      <c r="H25" s="61"/>
      <c r="I25" s="62"/>
      <c r="J25" s="75"/>
      <c r="K25" s="82"/>
      <c r="L25" s="85"/>
      <c r="M25" s="88"/>
      <c r="N25" s="88"/>
    </row>
    <row r="26" spans="1:18">
      <c r="A26" s="66"/>
      <c r="B26" s="89" t="s">
        <v>157</v>
      </c>
      <c r="C26" s="87">
        <v>0</v>
      </c>
      <c r="D26" s="62" t="s">
        <v>146</v>
      </c>
      <c r="E26" s="74" t="s">
        <v>147</v>
      </c>
      <c r="F26" s="59">
        <f>C25</f>
        <v>12</v>
      </c>
      <c r="G26" s="60">
        <v>50000</v>
      </c>
      <c r="H26" s="61">
        <f>C26*F26*G26</f>
        <v>0</v>
      </c>
      <c r="I26" s="62"/>
      <c r="J26" s="75">
        <f t="shared" si="1"/>
        <v>37037.037037037036</v>
      </c>
      <c r="K26" s="82"/>
      <c r="L26" s="85"/>
      <c r="M26" s="88"/>
      <c r="N26" s="88"/>
    </row>
    <row r="27" spans="1:18">
      <c r="A27" s="66"/>
      <c r="B27" s="63"/>
      <c r="C27" s="82"/>
      <c r="D27" s="62"/>
      <c r="E27" s="59"/>
      <c r="F27" s="59"/>
      <c r="G27" s="60"/>
      <c r="H27" s="61"/>
      <c r="I27" s="62"/>
      <c r="J27" s="83"/>
      <c r="K27" s="82"/>
      <c r="L27" s="85"/>
      <c r="M27" s="88"/>
      <c r="N27" s="88"/>
    </row>
    <row r="28" spans="1:18">
      <c r="A28" s="66"/>
      <c r="B28" s="67" t="s">
        <v>159</v>
      </c>
      <c r="C28" s="68">
        <v>12</v>
      </c>
      <c r="D28" s="69" t="s">
        <v>144</v>
      </c>
      <c r="E28" s="59"/>
      <c r="F28" s="59"/>
      <c r="G28" s="60"/>
      <c r="H28" s="61"/>
      <c r="I28" s="62"/>
      <c r="J28" s="60"/>
      <c r="K28" s="63"/>
      <c r="L28" s="64"/>
      <c r="M28" s="65"/>
      <c r="N28" s="65"/>
      <c r="O28" s="91"/>
      <c r="P28" s="91"/>
      <c r="Q28" s="91"/>
      <c r="R28" s="91"/>
    </row>
    <row r="29" spans="1:18">
      <c r="A29" s="70"/>
      <c r="B29" s="79" t="s">
        <v>149</v>
      </c>
      <c r="C29" s="92">
        <v>0</v>
      </c>
      <c r="D29" s="73" t="s">
        <v>146</v>
      </c>
      <c r="E29" s="74" t="s">
        <v>147</v>
      </c>
      <c r="F29" s="74">
        <f>$C$28</f>
        <v>12</v>
      </c>
      <c r="G29" s="75">
        <v>65000</v>
      </c>
      <c r="H29" s="76">
        <f>C29*F29*G29</f>
        <v>0</v>
      </c>
      <c r="I29" s="73"/>
      <c r="J29" s="75"/>
      <c r="K29" s="77"/>
      <c r="L29" s="78"/>
      <c r="M29" s="93"/>
      <c r="O29" s="91"/>
      <c r="P29" s="91"/>
      <c r="Q29" s="91"/>
      <c r="R29" s="91"/>
    </row>
    <row r="30" spans="1:18">
      <c r="A30" s="70"/>
      <c r="B30" s="79" t="s">
        <v>150</v>
      </c>
      <c r="C30" s="80">
        <v>0</v>
      </c>
      <c r="D30" s="73" t="s">
        <v>146</v>
      </c>
      <c r="E30" s="74" t="s">
        <v>147</v>
      </c>
      <c r="F30" s="74">
        <f>$C$28</f>
        <v>12</v>
      </c>
      <c r="G30" s="75">
        <v>60000</v>
      </c>
      <c r="H30" s="76">
        <f>C30*F30*G30</f>
        <v>0</v>
      </c>
      <c r="I30" s="73"/>
      <c r="J30" s="75"/>
      <c r="K30" s="77"/>
      <c r="L30" s="78"/>
      <c r="M30" s="65"/>
      <c r="N30" s="65"/>
      <c r="O30" s="91"/>
      <c r="P30" s="91"/>
      <c r="Q30" s="91"/>
      <c r="R30" s="91"/>
    </row>
    <row r="31" spans="1:18">
      <c r="A31" s="70"/>
      <c r="B31" s="79" t="s">
        <v>151</v>
      </c>
      <c r="C31" s="80">
        <v>0</v>
      </c>
      <c r="D31" s="73" t="s">
        <v>146</v>
      </c>
      <c r="E31" s="74" t="s">
        <v>147</v>
      </c>
      <c r="F31" s="74">
        <f>$C$28</f>
        <v>12</v>
      </c>
      <c r="G31" s="75">
        <v>50000</v>
      </c>
      <c r="H31" s="76">
        <f>C31*F31*G31</f>
        <v>0</v>
      </c>
      <c r="I31" s="73"/>
      <c r="J31" s="75"/>
      <c r="K31" s="77"/>
      <c r="L31" s="78"/>
      <c r="M31" s="65"/>
      <c r="N31" s="65"/>
    </row>
    <row r="32" spans="1:18">
      <c r="A32" s="66"/>
      <c r="B32" s="63"/>
      <c r="C32" s="82"/>
      <c r="D32" s="62"/>
      <c r="E32" s="74"/>
      <c r="F32" s="59"/>
      <c r="G32" s="60"/>
      <c r="H32" s="61"/>
      <c r="I32" s="62"/>
      <c r="J32" s="83"/>
      <c r="K32" s="82"/>
      <c r="L32" s="85"/>
      <c r="M32" s="88"/>
    </row>
    <row r="33" spans="1:14">
      <c r="A33" s="66"/>
      <c r="B33" s="63" t="s">
        <v>160</v>
      </c>
      <c r="C33" s="82"/>
      <c r="D33" s="62"/>
      <c r="E33" s="74" t="s">
        <v>161</v>
      </c>
      <c r="F33" s="94">
        <v>1</v>
      </c>
      <c r="G33" s="95"/>
      <c r="H33" s="61">
        <f>F33*G33</f>
        <v>0</v>
      </c>
      <c r="I33" s="62"/>
      <c r="J33" s="83"/>
      <c r="K33" s="82"/>
      <c r="L33" s="85"/>
      <c r="M33" s="88"/>
      <c r="N33" s="65"/>
    </row>
    <row r="34" spans="1:14">
      <c r="A34" s="66"/>
      <c r="B34" s="63"/>
      <c r="C34" s="82"/>
      <c r="D34" s="62"/>
      <c r="E34" s="59"/>
      <c r="F34" s="59"/>
      <c r="G34" s="83"/>
      <c r="H34" s="84"/>
      <c r="I34" s="62"/>
      <c r="J34" s="83"/>
      <c r="K34" s="82"/>
      <c r="L34" s="85"/>
      <c r="M34" s="88"/>
      <c r="N34" s="96"/>
    </row>
    <row r="35" spans="1:14">
      <c r="A35" s="66"/>
      <c r="B35" s="97" t="s">
        <v>162</v>
      </c>
      <c r="C35" s="98"/>
      <c r="D35" s="99"/>
      <c r="E35" s="100"/>
      <c r="F35" s="100"/>
      <c r="G35" s="101"/>
      <c r="H35" s="102">
        <f>SUM(H14:H33)</f>
        <v>2595000</v>
      </c>
      <c r="I35" s="69"/>
      <c r="J35" s="45"/>
      <c r="K35" s="38"/>
      <c r="L35" s="85"/>
      <c r="M35" s="88"/>
      <c r="N35" s="96"/>
    </row>
    <row r="36" spans="1:14">
      <c r="A36" s="46"/>
      <c r="B36" s="103"/>
      <c r="C36" s="48"/>
      <c r="D36" s="104"/>
      <c r="E36" s="49"/>
      <c r="F36" s="49"/>
      <c r="G36" s="55"/>
      <c r="H36" s="40"/>
      <c r="I36" s="104"/>
      <c r="J36" s="55"/>
      <c r="K36" s="48"/>
      <c r="L36" s="53"/>
      <c r="M36" s="88"/>
      <c r="N36" s="93"/>
    </row>
    <row r="37" spans="1:14">
      <c r="A37" s="70" t="s">
        <v>163</v>
      </c>
      <c r="B37" s="105" t="s">
        <v>164</v>
      </c>
      <c r="C37" s="106"/>
      <c r="D37" s="73"/>
      <c r="E37" s="74"/>
      <c r="F37" s="74"/>
      <c r="G37" s="75"/>
      <c r="H37" s="76"/>
      <c r="I37" s="73">
        <f>SUM(H38:H62)</f>
        <v>726000</v>
      </c>
      <c r="J37" s="75"/>
      <c r="K37" s="106"/>
      <c r="L37" s="107"/>
      <c r="M37" s="88"/>
      <c r="N37" s="96"/>
    </row>
    <row r="38" spans="1:14">
      <c r="A38" s="108" t="s">
        <v>165</v>
      </c>
      <c r="B38" s="79" t="s">
        <v>166</v>
      </c>
      <c r="C38" s="80">
        <v>1</v>
      </c>
      <c r="D38" s="73" t="s">
        <v>167</v>
      </c>
      <c r="E38" s="74" t="s">
        <v>147</v>
      </c>
      <c r="F38" s="74">
        <f>$C$13</f>
        <v>15</v>
      </c>
      <c r="G38" s="109">
        <v>25000</v>
      </c>
      <c r="H38" s="76">
        <f>C38*F38*G38</f>
        <v>375000</v>
      </c>
      <c r="I38" s="73"/>
      <c r="J38" s="75"/>
      <c r="K38" s="106"/>
      <c r="L38" s="107"/>
      <c r="M38" s="88"/>
      <c r="N38" s="96"/>
    </row>
    <row r="39" spans="1:14">
      <c r="A39" s="70"/>
      <c r="B39" s="79" t="s">
        <v>168</v>
      </c>
      <c r="C39" s="80"/>
      <c r="D39" s="73" t="s">
        <v>167</v>
      </c>
      <c r="E39" s="74" t="s">
        <v>147</v>
      </c>
      <c r="F39" s="74">
        <f>$C$13</f>
        <v>15</v>
      </c>
      <c r="G39" s="109"/>
      <c r="H39" s="76">
        <f>C39*F39*G39</f>
        <v>0</v>
      </c>
      <c r="I39" s="73"/>
      <c r="J39" s="75"/>
      <c r="K39" s="106"/>
      <c r="L39" s="107"/>
      <c r="M39" s="88"/>
      <c r="N39" s="93"/>
    </row>
    <row r="40" spans="1:14">
      <c r="A40" s="70"/>
      <c r="B40" s="79" t="s">
        <v>169</v>
      </c>
      <c r="C40" s="106"/>
      <c r="D40" s="73"/>
      <c r="E40" s="74"/>
      <c r="F40" s="74"/>
      <c r="G40" s="75"/>
      <c r="H40" s="76"/>
      <c r="I40" s="73"/>
      <c r="J40" s="75"/>
      <c r="K40" s="106"/>
      <c r="L40" s="107"/>
      <c r="M40" s="88"/>
      <c r="N40" s="96"/>
    </row>
    <row r="41" spans="1:14">
      <c r="A41" s="70"/>
      <c r="B41" s="110" t="s">
        <v>170</v>
      </c>
      <c r="C41" s="80"/>
      <c r="D41" s="73" t="s">
        <v>167</v>
      </c>
      <c r="E41" s="74" t="s">
        <v>147</v>
      </c>
      <c r="F41" s="74">
        <f>$C$13</f>
        <v>15</v>
      </c>
      <c r="G41" s="109"/>
      <c r="H41" s="76">
        <f>C41*F41*G41</f>
        <v>0</v>
      </c>
      <c r="I41" s="73"/>
      <c r="J41" s="75"/>
      <c r="K41" s="106"/>
      <c r="L41" s="107"/>
      <c r="M41" s="88"/>
      <c r="N41" s="96"/>
    </row>
    <row r="42" spans="1:14">
      <c r="A42" s="70"/>
      <c r="B42" s="110" t="s">
        <v>171</v>
      </c>
      <c r="C42" s="80"/>
      <c r="D42" s="73" t="s">
        <v>167</v>
      </c>
      <c r="E42" s="74" t="s">
        <v>147</v>
      </c>
      <c r="F42" s="74">
        <f>$C$13</f>
        <v>15</v>
      </c>
      <c r="G42" s="109"/>
      <c r="H42" s="76">
        <f>C42*F42*G42</f>
        <v>0</v>
      </c>
      <c r="I42" s="73"/>
      <c r="J42" s="75"/>
      <c r="K42" s="106"/>
      <c r="L42" s="107"/>
      <c r="M42" s="88"/>
      <c r="N42" s="93"/>
    </row>
    <row r="43" spans="1:14">
      <c r="A43" s="70"/>
      <c r="B43" s="79" t="s">
        <v>172</v>
      </c>
      <c r="C43" s="106"/>
      <c r="D43" s="73"/>
      <c r="E43" s="74"/>
      <c r="F43" s="74"/>
      <c r="G43" s="75"/>
      <c r="H43" s="76"/>
      <c r="I43" s="73"/>
      <c r="J43" s="75"/>
      <c r="K43" s="106"/>
      <c r="L43" s="107"/>
      <c r="M43" s="88"/>
      <c r="N43" s="96"/>
    </row>
    <row r="44" spans="1:14">
      <c r="A44" s="70"/>
      <c r="B44" s="110" t="s">
        <v>173</v>
      </c>
      <c r="C44" s="106">
        <v>2</v>
      </c>
      <c r="D44" s="73" t="s">
        <v>174</v>
      </c>
      <c r="E44" s="74"/>
      <c r="F44" s="74"/>
      <c r="G44" s="75">
        <v>3500</v>
      </c>
      <c r="H44" s="76">
        <f>C44*G44</f>
        <v>7000</v>
      </c>
      <c r="I44" s="73"/>
      <c r="J44" s="75"/>
      <c r="K44" s="106"/>
      <c r="L44" s="111" t="s">
        <v>175</v>
      </c>
      <c r="M44" s="88"/>
      <c r="N44" s="93"/>
    </row>
    <row r="45" spans="1:14">
      <c r="A45" s="70"/>
      <c r="B45" s="110" t="s">
        <v>176</v>
      </c>
      <c r="C45" s="106">
        <f>C44</f>
        <v>2</v>
      </c>
      <c r="D45" s="73" t="s">
        <v>177</v>
      </c>
      <c r="E45" s="74"/>
      <c r="F45" s="74"/>
      <c r="G45" s="75">
        <v>3000</v>
      </c>
      <c r="H45" s="76">
        <f>C45*G45</f>
        <v>6000</v>
      </c>
      <c r="I45" s="73"/>
      <c r="J45" s="75"/>
      <c r="K45" s="106"/>
      <c r="L45" s="111" t="s">
        <v>175</v>
      </c>
      <c r="M45" s="88"/>
      <c r="N45" s="96"/>
    </row>
    <row r="46" spans="1:14">
      <c r="A46" s="108" t="s">
        <v>165</v>
      </c>
      <c r="B46" s="110" t="s">
        <v>178</v>
      </c>
      <c r="C46" s="80">
        <v>4</v>
      </c>
      <c r="D46" s="73" t="s">
        <v>179</v>
      </c>
      <c r="E46" s="74"/>
      <c r="F46" s="74"/>
      <c r="G46" s="75">
        <v>3500</v>
      </c>
      <c r="H46" s="76">
        <f>C46*G46</f>
        <v>14000</v>
      </c>
      <c r="I46" s="73"/>
      <c r="J46" s="75"/>
      <c r="K46" s="106"/>
      <c r="L46" s="111" t="s">
        <v>175</v>
      </c>
      <c r="M46" s="88"/>
      <c r="N46" s="88"/>
    </row>
    <row r="47" spans="1:14">
      <c r="A47" s="108" t="s">
        <v>165</v>
      </c>
      <c r="B47" s="110" t="s">
        <v>180</v>
      </c>
      <c r="C47" s="80">
        <v>1</v>
      </c>
      <c r="D47" s="73" t="s">
        <v>177</v>
      </c>
      <c r="E47" s="74"/>
      <c r="F47" s="74"/>
      <c r="G47" s="75">
        <v>2000</v>
      </c>
      <c r="H47" s="76">
        <f>C47*G47</f>
        <v>2000</v>
      </c>
      <c r="I47" s="73"/>
      <c r="J47" s="75"/>
      <c r="K47" s="106"/>
      <c r="L47" s="111" t="s">
        <v>175</v>
      </c>
      <c r="M47" s="88"/>
      <c r="N47" s="96"/>
    </row>
    <row r="48" spans="1:14">
      <c r="A48" s="108" t="s">
        <v>165</v>
      </c>
      <c r="B48" s="110" t="s">
        <v>181</v>
      </c>
      <c r="C48" s="80">
        <v>8</v>
      </c>
      <c r="D48" s="73" t="s">
        <v>177</v>
      </c>
      <c r="E48" s="74"/>
      <c r="F48" s="74"/>
      <c r="G48" s="75">
        <v>400</v>
      </c>
      <c r="H48" s="76">
        <f>C48*G48</f>
        <v>3200</v>
      </c>
      <c r="I48" s="73"/>
      <c r="J48" s="75"/>
      <c r="K48" s="106"/>
      <c r="L48" s="111" t="s">
        <v>175</v>
      </c>
      <c r="M48" s="88"/>
      <c r="N48" s="88"/>
    </row>
    <row r="49" spans="1:14">
      <c r="A49" s="70"/>
      <c r="B49" s="110"/>
      <c r="C49" s="106"/>
      <c r="D49" s="73"/>
      <c r="E49" s="74"/>
      <c r="F49" s="74"/>
      <c r="G49" s="75"/>
      <c r="H49" s="76"/>
      <c r="I49" s="73"/>
      <c r="J49" s="75"/>
      <c r="K49" s="106"/>
      <c r="L49" s="111"/>
      <c r="M49" s="88"/>
      <c r="N49" s="96"/>
    </row>
    <row r="50" spans="1:14">
      <c r="A50" s="70"/>
      <c r="B50" s="110" t="s">
        <v>182</v>
      </c>
      <c r="C50" s="106">
        <v>1</v>
      </c>
      <c r="D50" s="73" t="s">
        <v>177</v>
      </c>
      <c r="E50" s="74"/>
      <c r="F50" s="74"/>
      <c r="G50" s="109">
        <v>1800</v>
      </c>
      <c r="H50" s="76">
        <f>C50*G50</f>
        <v>1800</v>
      </c>
      <c r="I50" s="73"/>
      <c r="J50" s="75"/>
      <c r="K50" s="106"/>
      <c r="L50" s="111"/>
      <c r="M50" s="88"/>
      <c r="N50" s="96"/>
    </row>
    <row r="51" spans="1:14">
      <c r="A51" s="70"/>
      <c r="B51" s="110" t="s">
        <v>183</v>
      </c>
      <c r="C51" s="80">
        <v>1</v>
      </c>
      <c r="D51" s="73" t="s">
        <v>177</v>
      </c>
      <c r="E51" s="74"/>
      <c r="F51" s="74"/>
      <c r="G51" s="109">
        <v>24000</v>
      </c>
      <c r="H51" s="76">
        <f>C51*G51</f>
        <v>24000</v>
      </c>
      <c r="I51" s="73"/>
      <c r="J51" s="75"/>
      <c r="K51" s="106"/>
      <c r="L51" s="111"/>
      <c r="M51" s="88"/>
      <c r="N51" s="96"/>
    </row>
    <row r="52" spans="1:14">
      <c r="A52" s="70"/>
      <c r="B52" s="110" t="s">
        <v>184</v>
      </c>
      <c r="C52" s="80">
        <v>1</v>
      </c>
      <c r="D52" s="73" t="s">
        <v>185</v>
      </c>
      <c r="E52" s="74"/>
      <c r="F52" s="74"/>
      <c r="G52" s="109">
        <v>8000</v>
      </c>
      <c r="H52" s="76">
        <f>C52*G52</f>
        <v>8000</v>
      </c>
      <c r="I52" s="73"/>
      <c r="J52" s="75"/>
      <c r="K52" s="106"/>
      <c r="L52" s="111"/>
      <c r="M52" s="88"/>
      <c r="N52" s="88"/>
    </row>
    <row r="53" spans="1:14">
      <c r="A53" s="70"/>
      <c r="B53" s="110"/>
      <c r="C53" s="106"/>
      <c r="D53" s="73"/>
      <c r="E53" s="74"/>
      <c r="F53" s="74"/>
      <c r="G53" s="75"/>
      <c r="H53" s="76"/>
      <c r="I53" s="73"/>
      <c r="J53" s="75"/>
      <c r="K53" s="106"/>
      <c r="L53" s="111"/>
      <c r="M53" s="88"/>
      <c r="N53" s="112"/>
    </row>
    <row r="54" spans="1:14">
      <c r="A54" s="70"/>
      <c r="B54" s="110" t="s">
        <v>186</v>
      </c>
      <c r="C54" s="106">
        <f>C44</f>
        <v>2</v>
      </c>
      <c r="D54" s="73" t="s">
        <v>187</v>
      </c>
      <c r="E54" s="74"/>
      <c r="F54" s="74"/>
      <c r="G54" s="109">
        <v>35000</v>
      </c>
      <c r="H54" s="76">
        <f t="shared" ref="H54:H59" si="2">C54*G54</f>
        <v>70000</v>
      </c>
      <c r="I54" s="73"/>
      <c r="J54" s="113"/>
      <c r="K54" s="106"/>
      <c r="L54" s="111"/>
      <c r="M54" s="88"/>
      <c r="N54" s="88"/>
    </row>
    <row r="55" spans="1:14">
      <c r="A55" s="70"/>
      <c r="B55" s="110" t="s">
        <v>188</v>
      </c>
      <c r="C55" s="106">
        <v>1</v>
      </c>
      <c r="D55" s="73" t="s">
        <v>187</v>
      </c>
      <c r="E55" s="74"/>
      <c r="F55" s="74"/>
      <c r="G55" s="75">
        <v>10000</v>
      </c>
      <c r="H55" s="76">
        <f t="shared" si="2"/>
        <v>10000</v>
      </c>
      <c r="I55" s="73"/>
      <c r="J55" s="113"/>
      <c r="K55" s="106"/>
      <c r="L55" s="111" t="s">
        <v>175</v>
      </c>
      <c r="M55" s="88"/>
      <c r="N55" s="112"/>
    </row>
    <row r="56" spans="1:14">
      <c r="A56" s="108" t="s">
        <v>165</v>
      </c>
      <c r="B56" s="110" t="s">
        <v>189</v>
      </c>
      <c r="C56" s="80">
        <v>1</v>
      </c>
      <c r="D56" s="73" t="s">
        <v>187</v>
      </c>
      <c r="E56" s="74"/>
      <c r="F56" s="74"/>
      <c r="G56" s="109">
        <v>25000</v>
      </c>
      <c r="H56" s="76">
        <f t="shared" si="2"/>
        <v>25000</v>
      </c>
      <c r="I56" s="73"/>
      <c r="J56" s="113"/>
      <c r="K56" s="106"/>
      <c r="L56" s="111"/>
      <c r="M56" s="88"/>
      <c r="N56" s="88"/>
    </row>
    <row r="57" spans="1:14">
      <c r="A57" s="70"/>
      <c r="B57" s="110" t="s">
        <v>190</v>
      </c>
      <c r="C57" s="106">
        <v>2</v>
      </c>
      <c r="D57" s="73" t="s">
        <v>187</v>
      </c>
      <c r="E57" s="74"/>
      <c r="F57" s="74"/>
      <c r="G57" s="75">
        <v>3500</v>
      </c>
      <c r="H57" s="76">
        <f t="shared" si="2"/>
        <v>7000</v>
      </c>
      <c r="I57" s="73"/>
      <c r="J57" s="113"/>
      <c r="K57" s="106"/>
      <c r="L57" s="111" t="s">
        <v>175</v>
      </c>
      <c r="M57" s="88"/>
      <c r="N57" s="88"/>
    </row>
    <row r="58" spans="1:14">
      <c r="A58" s="70"/>
      <c r="B58" s="110" t="s">
        <v>191</v>
      </c>
      <c r="C58" s="106">
        <f>ROUND(C54/4,0)</f>
        <v>1</v>
      </c>
      <c r="D58" s="73" t="s">
        <v>187</v>
      </c>
      <c r="E58" s="74"/>
      <c r="F58" s="74"/>
      <c r="G58" s="75">
        <v>500</v>
      </c>
      <c r="H58" s="76">
        <f t="shared" si="2"/>
        <v>500</v>
      </c>
      <c r="I58" s="73"/>
      <c r="J58" s="113"/>
      <c r="K58" s="106"/>
      <c r="L58" s="111" t="s">
        <v>175</v>
      </c>
      <c r="M58" s="88"/>
      <c r="N58" s="88"/>
    </row>
    <row r="59" spans="1:14">
      <c r="A59" s="108"/>
      <c r="B59" s="110" t="s">
        <v>192</v>
      </c>
      <c r="C59" s="80"/>
      <c r="D59" s="73" t="s">
        <v>193</v>
      </c>
      <c r="E59" s="74"/>
      <c r="F59" s="74"/>
      <c r="G59" s="109"/>
      <c r="H59" s="76">
        <f t="shared" si="2"/>
        <v>0</v>
      </c>
      <c r="I59" s="73"/>
      <c r="J59" s="75"/>
      <c r="K59" s="106"/>
      <c r="L59" s="107"/>
      <c r="M59" s="88"/>
      <c r="N59" s="88"/>
    </row>
    <row r="60" spans="1:14">
      <c r="A60" s="70"/>
      <c r="B60" s="79" t="s">
        <v>194</v>
      </c>
      <c r="C60" s="106"/>
      <c r="D60" s="73"/>
      <c r="E60" s="74"/>
      <c r="F60" s="74"/>
      <c r="G60" s="75"/>
      <c r="H60" s="76"/>
      <c r="I60" s="73"/>
      <c r="J60" s="113"/>
      <c r="K60" s="106"/>
      <c r="L60" s="107"/>
      <c r="M60" s="88"/>
      <c r="N60" s="88"/>
    </row>
    <row r="61" spans="1:14">
      <c r="A61" s="70"/>
      <c r="B61" s="110" t="s">
        <v>195</v>
      </c>
      <c r="C61" s="106">
        <v>1</v>
      </c>
      <c r="D61" s="73" t="s">
        <v>187</v>
      </c>
      <c r="E61" s="74" t="s">
        <v>147</v>
      </c>
      <c r="F61" s="74">
        <f>$C$13</f>
        <v>15</v>
      </c>
      <c r="G61" s="109">
        <v>7000</v>
      </c>
      <c r="H61" s="76">
        <f>C61*F61*G61</f>
        <v>105000</v>
      </c>
      <c r="I61" s="73"/>
      <c r="J61" s="113"/>
      <c r="K61" s="106"/>
      <c r="L61" s="107"/>
      <c r="M61" s="88"/>
      <c r="N61" s="88"/>
    </row>
    <row r="62" spans="1:14">
      <c r="A62" s="108" t="s">
        <v>165</v>
      </c>
      <c r="B62" s="110" t="s">
        <v>196</v>
      </c>
      <c r="C62" s="80">
        <v>1</v>
      </c>
      <c r="D62" s="73" t="s">
        <v>187</v>
      </c>
      <c r="E62" s="74" t="s">
        <v>147</v>
      </c>
      <c r="F62" s="74">
        <f>$C$13</f>
        <v>15</v>
      </c>
      <c r="G62" s="109">
        <v>4500</v>
      </c>
      <c r="H62" s="76">
        <f>C62*F62*G62</f>
        <v>67500</v>
      </c>
      <c r="I62" s="73"/>
      <c r="J62" s="75" t="s">
        <v>197</v>
      </c>
      <c r="K62" s="106"/>
      <c r="L62" s="107"/>
      <c r="M62" s="88"/>
      <c r="N62" s="88"/>
    </row>
    <row r="63" spans="1:14">
      <c r="A63" s="108"/>
      <c r="B63" s="110"/>
      <c r="C63" s="106"/>
      <c r="D63" s="73"/>
      <c r="E63" s="74"/>
      <c r="F63" s="74"/>
      <c r="G63" s="75"/>
      <c r="H63" s="76"/>
      <c r="I63" s="73"/>
      <c r="J63" s="75"/>
      <c r="K63" s="106"/>
      <c r="L63" s="107"/>
      <c r="M63" s="88"/>
      <c r="N63" s="88"/>
    </row>
    <row r="64" spans="1:14">
      <c r="A64" s="66"/>
      <c r="B64" s="97" t="s">
        <v>198</v>
      </c>
      <c r="C64" s="98"/>
      <c r="D64" s="99"/>
      <c r="E64" s="100"/>
      <c r="F64" s="100"/>
      <c r="G64" s="101"/>
      <c r="H64" s="102">
        <f>SUM(H38:H62)</f>
        <v>726000</v>
      </c>
      <c r="I64" s="69"/>
      <c r="J64" s="45"/>
      <c r="K64" s="38"/>
      <c r="L64" s="85"/>
      <c r="M64" s="88"/>
      <c r="N64" s="88"/>
    </row>
    <row r="65" spans="1:14">
      <c r="A65" s="108"/>
      <c r="B65" s="110"/>
      <c r="C65" s="106"/>
      <c r="D65" s="73"/>
      <c r="E65" s="74"/>
      <c r="F65" s="74"/>
      <c r="G65" s="75"/>
      <c r="H65" s="76"/>
      <c r="I65" s="73"/>
      <c r="J65" s="75"/>
      <c r="K65" s="106"/>
      <c r="L65" s="107"/>
      <c r="M65" s="88"/>
      <c r="N65" s="88"/>
    </row>
    <row r="66" spans="1:14">
      <c r="A66" s="70" t="s">
        <v>199</v>
      </c>
      <c r="B66" s="105" t="s">
        <v>200</v>
      </c>
      <c r="C66" s="106"/>
      <c r="D66" s="73"/>
      <c r="E66" s="74"/>
      <c r="F66" s="74"/>
      <c r="G66" s="75"/>
      <c r="H66" s="76"/>
      <c r="I66" s="73">
        <f>SUM(H68:H87)</f>
        <v>275875</v>
      </c>
      <c r="J66" s="75"/>
      <c r="K66" s="106"/>
      <c r="L66" s="107"/>
      <c r="M66" s="88"/>
      <c r="N66" s="88"/>
    </row>
    <row r="67" spans="1:14">
      <c r="A67" s="70"/>
      <c r="B67" s="79" t="s">
        <v>201</v>
      </c>
      <c r="C67" s="106"/>
      <c r="D67" s="73"/>
      <c r="E67" s="74"/>
      <c r="F67" s="74"/>
      <c r="G67" s="75"/>
      <c r="H67" s="76"/>
      <c r="I67" s="73"/>
      <c r="J67" s="75"/>
      <c r="K67" s="106"/>
      <c r="L67" s="107"/>
      <c r="M67" s="88"/>
      <c r="N67" s="88"/>
    </row>
    <row r="68" spans="1:14">
      <c r="A68" s="108" t="s">
        <v>165</v>
      </c>
      <c r="B68" s="110" t="s">
        <v>202</v>
      </c>
      <c r="C68" s="106">
        <v>1</v>
      </c>
      <c r="D68" s="73" t="s">
        <v>187</v>
      </c>
      <c r="E68" s="74" t="s">
        <v>147</v>
      </c>
      <c r="F68" s="74">
        <f t="shared" ref="F68:F77" si="3">$C$13</f>
        <v>15</v>
      </c>
      <c r="G68" s="75">
        <v>600</v>
      </c>
      <c r="H68" s="76">
        <f t="shared" ref="H68:H77" si="4">C68*F68*G68</f>
        <v>9000</v>
      </c>
      <c r="I68" s="73"/>
      <c r="J68" s="113"/>
      <c r="K68" s="106"/>
      <c r="L68" s="107"/>
      <c r="M68" s="88"/>
      <c r="N68" s="88"/>
    </row>
    <row r="69" spans="1:14">
      <c r="A69" s="70"/>
      <c r="B69" s="110" t="s">
        <v>203</v>
      </c>
      <c r="C69" s="106">
        <f>C44</f>
        <v>2</v>
      </c>
      <c r="D69" s="73" t="s">
        <v>146</v>
      </c>
      <c r="E69" s="74" t="s">
        <v>147</v>
      </c>
      <c r="F69" s="74">
        <f t="shared" si="3"/>
        <v>15</v>
      </c>
      <c r="G69" s="75">
        <v>1500</v>
      </c>
      <c r="H69" s="76">
        <f>C69*F69*G69</f>
        <v>45000</v>
      </c>
      <c r="I69" s="73"/>
      <c r="J69" s="113"/>
      <c r="K69" s="106"/>
      <c r="L69" s="107"/>
      <c r="M69" s="88"/>
      <c r="N69" s="88"/>
    </row>
    <row r="70" spans="1:14">
      <c r="A70" s="70"/>
      <c r="B70" s="110" t="s">
        <v>204</v>
      </c>
      <c r="C70" s="106">
        <f>C44</f>
        <v>2</v>
      </c>
      <c r="D70" s="73" t="s">
        <v>146</v>
      </c>
      <c r="E70" s="74" t="s">
        <v>147</v>
      </c>
      <c r="F70" s="74">
        <f t="shared" si="3"/>
        <v>15</v>
      </c>
      <c r="G70" s="75">
        <v>150</v>
      </c>
      <c r="H70" s="76">
        <f t="shared" si="4"/>
        <v>4500</v>
      </c>
      <c r="I70" s="73"/>
      <c r="J70" s="113"/>
      <c r="K70" s="106"/>
      <c r="L70" s="107"/>
      <c r="M70" s="88"/>
      <c r="N70" s="88"/>
    </row>
    <row r="71" spans="1:14">
      <c r="A71" s="70"/>
      <c r="B71" s="110" t="s">
        <v>205</v>
      </c>
      <c r="C71" s="80">
        <v>1</v>
      </c>
      <c r="D71" s="114" t="s">
        <v>206</v>
      </c>
      <c r="E71" s="74" t="s">
        <v>147</v>
      </c>
      <c r="F71" s="74">
        <f t="shared" si="3"/>
        <v>15</v>
      </c>
      <c r="G71" s="75">
        <v>2500</v>
      </c>
      <c r="H71" s="76">
        <f t="shared" si="4"/>
        <v>37500</v>
      </c>
      <c r="I71" s="73"/>
      <c r="J71" s="113"/>
      <c r="K71" s="106"/>
      <c r="L71" s="107"/>
      <c r="M71" s="88"/>
      <c r="N71" s="88"/>
    </row>
    <row r="72" spans="1:14">
      <c r="A72" s="70"/>
      <c r="B72" s="110" t="s">
        <v>207</v>
      </c>
      <c r="C72" s="106">
        <v>1</v>
      </c>
      <c r="D72" s="73" t="s">
        <v>208</v>
      </c>
      <c r="E72" s="74" t="s">
        <v>147</v>
      </c>
      <c r="F72" s="74">
        <f t="shared" si="3"/>
        <v>15</v>
      </c>
      <c r="G72" s="75">
        <v>1000</v>
      </c>
      <c r="H72" s="76">
        <f t="shared" si="4"/>
        <v>15000</v>
      </c>
      <c r="I72" s="73"/>
      <c r="J72" s="113"/>
      <c r="K72" s="106"/>
      <c r="L72" s="107"/>
      <c r="M72" s="88"/>
      <c r="N72" s="88"/>
    </row>
    <row r="73" spans="1:14">
      <c r="A73" s="70"/>
      <c r="B73" s="110" t="s">
        <v>209</v>
      </c>
      <c r="C73" s="106">
        <f>C44</f>
        <v>2</v>
      </c>
      <c r="D73" s="73" t="s">
        <v>146</v>
      </c>
      <c r="E73" s="74" t="s">
        <v>147</v>
      </c>
      <c r="F73" s="74">
        <f t="shared" si="3"/>
        <v>15</v>
      </c>
      <c r="G73" s="75">
        <v>150</v>
      </c>
      <c r="H73" s="76">
        <f t="shared" si="4"/>
        <v>4500</v>
      </c>
      <c r="I73" s="73"/>
      <c r="J73" s="75"/>
      <c r="K73" s="106"/>
      <c r="L73" s="107"/>
      <c r="M73" s="88"/>
      <c r="N73" s="88"/>
    </row>
    <row r="74" spans="1:14">
      <c r="A74" s="108" t="s">
        <v>165</v>
      </c>
      <c r="B74" s="110" t="s">
        <v>210</v>
      </c>
      <c r="C74" s="106">
        <v>1</v>
      </c>
      <c r="D74" s="73" t="s">
        <v>185</v>
      </c>
      <c r="E74" s="74" t="s">
        <v>147</v>
      </c>
      <c r="F74" s="74">
        <f t="shared" si="3"/>
        <v>15</v>
      </c>
      <c r="G74" s="75">
        <v>1500</v>
      </c>
      <c r="H74" s="76">
        <f t="shared" si="4"/>
        <v>22500</v>
      </c>
      <c r="I74" s="73"/>
      <c r="J74" s="75"/>
      <c r="K74" s="106"/>
      <c r="L74" s="107"/>
      <c r="M74" s="88"/>
      <c r="N74" s="88"/>
    </row>
    <row r="75" spans="1:14">
      <c r="A75" s="70"/>
      <c r="B75" s="110" t="s">
        <v>211</v>
      </c>
      <c r="C75" s="80">
        <v>1</v>
      </c>
      <c r="D75" s="73" t="s">
        <v>193</v>
      </c>
      <c r="E75" s="74" t="s">
        <v>147</v>
      </c>
      <c r="F75" s="74">
        <f t="shared" si="3"/>
        <v>15</v>
      </c>
      <c r="G75" s="75">
        <v>150</v>
      </c>
      <c r="H75" s="76">
        <f t="shared" si="4"/>
        <v>2250</v>
      </c>
      <c r="I75" s="73"/>
      <c r="J75" s="113"/>
      <c r="K75" s="106"/>
      <c r="L75" s="107"/>
      <c r="M75" s="88"/>
      <c r="N75" s="88"/>
    </row>
    <row r="76" spans="1:14">
      <c r="A76" s="70"/>
      <c r="B76" s="110" t="s">
        <v>212</v>
      </c>
      <c r="C76" s="80">
        <v>0.5</v>
      </c>
      <c r="D76" s="73" t="s">
        <v>213</v>
      </c>
      <c r="E76" s="74" t="s">
        <v>147</v>
      </c>
      <c r="F76" s="74">
        <f t="shared" si="3"/>
        <v>15</v>
      </c>
      <c r="G76" s="75">
        <v>350</v>
      </c>
      <c r="H76" s="76">
        <f t="shared" si="4"/>
        <v>2625</v>
      </c>
      <c r="I76" s="73"/>
      <c r="J76" s="113" t="s">
        <v>214</v>
      </c>
      <c r="K76" s="106"/>
      <c r="L76" s="107"/>
      <c r="M76" s="88"/>
      <c r="N76" s="88"/>
    </row>
    <row r="77" spans="1:14">
      <c r="A77" s="70"/>
      <c r="B77" s="110" t="s">
        <v>215</v>
      </c>
      <c r="C77" s="80">
        <v>0.5</v>
      </c>
      <c r="D77" s="73" t="s">
        <v>213</v>
      </c>
      <c r="E77" s="74" t="s">
        <v>147</v>
      </c>
      <c r="F77" s="74">
        <f t="shared" si="3"/>
        <v>15</v>
      </c>
      <c r="G77" s="75">
        <v>700</v>
      </c>
      <c r="H77" s="76">
        <f t="shared" si="4"/>
        <v>5250</v>
      </c>
      <c r="I77" s="73"/>
      <c r="J77" s="113" t="s">
        <v>214</v>
      </c>
      <c r="K77" s="106"/>
      <c r="L77" s="107"/>
      <c r="M77" s="88"/>
      <c r="N77" s="88"/>
    </row>
    <row r="78" spans="1:14">
      <c r="A78" s="70"/>
      <c r="B78" s="110" t="s">
        <v>216</v>
      </c>
      <c r="C78" s="80">
        <v>5</v>
      </c>
      <c r="D78" s="73" t="s">
        <v>217</v>
      </c>
      <c r="E78" s="74"/>
      <c r="F78" s="74"/>
      <c r="G78" s="75">
        <v>550</v>
      </c>
      <c r="H78" s="76">
        <f>C78*G78</f>
        <v>2750</v>
      </c>
      <c r="I78" s="73"/>
      <c r="J78" s="113" t="s">
        <v>218</v>
      </c>
      <c r="K78" s="106"/>
      <c r="L78" s="107"/>
      <c r="M78" s="88"/>
      <c r="N78" s="88"/>
    </row>
    <row r="79" spans="1:14">
      <c r="A79" s="70"/>
      <c r="B79" s="110" t="s">
        <v>219</v>
      </c>
      <c r="C79" s="80">
        <v>2</v>
      </c>
      <c r="D79" s="73" t="s">
        <v>177</v>
      </c>
      <c r="E79" s="74"/>
      <c r="F79" s="74"/>
      <c r="G79" s="75">
        <v>2000</v>
      </c>
      <c r="H79" s="76">
        <f>C79*G79</f>
        <v>4000</v>
      </c>
      <c r="I79" s="73"/>
      <c r="J79" s="113"/>
      <c r="K79" s="106"/>
      <c r="L79" s="107"/>
      <c r="M79" s="88"/>
      <c r="N79" s="88"/>
    </row>
    <row r="80" spans="1:14">
      <c r="A80" s="70"/>
      <c r="B80" s="110" t="s">
        <v>220</v>
      </c>
      <c r="C80" s="106">
        <f>C54</f>
        <v>2</v>
      </c>
      <c r="D80" s="73" t="s">
        <v>193</v>
      </c>
      <c r="E80" s="74"/>
      <c r="F80" s="74"/>
      <c r="G80" s="75">
        <v>2500</v>
      </c>
      <c r="H80" s="76">
        <f>C80*G80</f>
        <v>5000</v>
      </c>
      <c r="I80" s="73"/>
      <c r="J80" s="113"/>
      <c r="K80" s="106"/>
      <c r="L80" s="107"/>
      <c r="M80" s="88"/>
      <c r="N80" s="88"/>
    </row>
    <row r="81" spans="1:14">
      <c r="A81" s="70"/>
      <c r="B81" s="110" t="s">
        <v>221</v>
      </c>
      <c r="C81" s="106">
        <f>ROUND(F81/12*2,0)+F81</f>
        <v>18</v>
      </c>
      <c r="D81" s="73" t="s">
        <v>193</v>
      </c>
      <c r="E81" s="74" t="s">
        <v>147</v>
      </c>
      <c r="F81" s="74">
        <f>$C$13</f>
        <v>15</v>
      </c>
      <c r="G81" s="75">
        <v>2000</v>
      </c>
      <c r="H81" s="76">
        <f>C81*G81</f>
        <v>36000</v>
      </c>
      <c r="I81" s="73"/>
      <c r="J81" s="113"/>
      <c r="K81" s="106"/>
      <c r="L81" s="107"/>
      <c r="M81" s="88"/>
      <c r="N81" s="88"/>
    </row>
    <row r="82" spans="1:14">
      <c r="A82" s="70"/>
      <c r="B82" s="110" t="s">
        <v>222</v>
      </c>
      <c r="C82" s="106"/>
      <c r="D82" s="73"/>
      <c r="E82" s="74" t="s">
        <v>147</v>
      </c>
      <c r="F82" s="74">
        <f>$C$13</f>
        <v>15</v>
      </c>
      <c r="G82" s="75">
        <v>2000</v>
      </c>
      <c r="H82" s="76">
        <f>F82*G82</f>
        <v>30000</v>
      </c>
      <c r="I82" s="73"/>
      <c r="J82" s="113"/>
      <c r="K82" s="106"/>
      <c r="L82" s="107"/>
      <c r="M82" s="88"/>
      <c r="N82" s="88"/>
    </row>
    <row r="83" spans="1:14">
      <c r="A83" s="70"/>
      <c r="B83" s="168" t="s">
        <v>262</v>
      </c>
      <c r="C83" s="169"/>
      <c r="D83" s="170"/>
      <c r="E83" s="171"/>
      <c r="F83" s="171"/>
      <c r="G83" s="172"/>
      <c r="H83" s="173"/>
      <c r="I83" s="170"/>
      <c r="J83" s="75"/>
      <c r="K83" s="77"/>
      <c r="L83" s="115"/>
      <c r="M83" s="65"/>
      <c r="N83" s="88"/>
    </row>
    <row r="84" spans="1:14">
      <c r="A84" s="70"/>
      <c r="B84" s="174" t="s">
        <v>263</v>
      </c>
      <c r="C84" s="175">
        <v>1</v>
      </c>
      <c r="D84" s="170" t="s">
        <v>264</v>
      </c>
      <c r="E84" s="171" t="s">
        <v>265</v>
      </c>
      <c r="F84" s="171">
        <v>1</v>
      </c>
      <c r="G84" s="176">
        <v>20000</v>
      </c>
      <c r="H84" s="173">
        <f>C84*F84*G84</f>
        <v>20000</v>
      </c>
      <c r="I84" s="170"/>
      <c r="J84" s="116"/>
      <c r="K84" s="117"/>
      <c r="L84" s="118"/>
      <c r="M84" s="88"/>
      <c r="N84" s="88"/>
    </row>
    <row r="85" spans="1:14">
      <c r="A85" s="70"/>
      <c r="B85" s="174" t="s">
        <v>266</v>
      </c>
      <c r="C85" s="175">
        <v>1</v>
      </c>
      <c r="D85" s="170" t="s">
        <v>264</v>
      </c>
      <c r="E85" s="171" t="s">
        <v>265</v>
      </c>
      <c r="F85" s="171">
        <v>1</v>
      </c>
      <c r="G85" s="176">
        <v>30000</v>
      </c>
      <c r="H85" s="173">
        <f>C85*F85*G85</f>
        <v>30000</v>
      </c>
      <c r="I85" s="170"/>
      <c r="J85" s="119"/>
      <c r="K85" s="117"/>
      <c r="L85" s="118"/>
      <c r="M85" s="88"/>
      <c r="N85" s="88"/>
    </row>
    <row r="86" spans="1:14">
      <c r="A86" s="70"/>
      <c r="B86" s="174" t="s">
        <v>263</v>
      </c>
      <c r="C86" s="169"/>
      <c r="D86" s="170"/>
      <c r="E86" s="171" t="s">
        <v>265</v>
      </c>
      <c r="F86" s="171">
        <v>1</v>
      </c>
      <c r="G86" s="176"/>
      <c r="H86" s="173">
        <f>F86*G86</f>
        <v>0</v>
      </c>
      <c r="I86" s="170"/>
      <c r="J86" s="113"/>
      <c r="K86" s="106"/>
      <c r="L86" s="107"/>
      <c r="M86" s="88"/>
      <c r="N86" s="65"/>
    </row>
    <row r="87" spans="1:14">
      <c r="A87" s="70"/>
      <c r="B87" s="174" t="s">
        <v>266</v>
      </c>
      <c r="C87" s="169"/>
      <c r="D87" s="170"/>
      <c r="E87" s="171" t="s">
        <v>265</v>
      </c>
      <c r="F87" s="171">
        <v>1</v>
      </c>
      <c r="G87" s="176"/>
      <c r="H87" s="173">
        <f>F87*G87</f>
        <v>0</v>
      </c>
      <c r="I87" s="170"/>
      <c r="J87" s="113"/>
      <c r="K87" s="106"/>
      <c r="L87" s="107"/>
      <c r="M87" s="88"/>
      <c r="N87" s="88"/>
    </row>
    <row r="88" spans="1:14">
      <c r="A88" s="70"/>
      <c r="B88" s="110"/>
      <c r="C88" s="106"/>
      <c r="D88" s="73"/>
      <c r="E88" s="74"/>
      <c r="F88" s="74"/>
      <c r="G88" s="75"/>
      <c r="H88" s="76"/>
      <c r="I88" s="73"/>
      <c r="J88" s="113"/>
      <c r="K88" s="106"/>
      <c r="L88" s="107"/>
      <c r="M88" s="88"/>
      <c r="N88" s="88"/>
    </row>
    <row r="89" spans="1:14">
      <c r="A89" s="70"/>
      <c r="B89" s="97" t="s">
        <v>223</v>
      </c>
      <c r="C89" s="120"/>
      <c r="D89" s="121"/>
      <c r="E89" s="122"/>
      <c r="F89" s="122"/>
      <c r="G89" s="123"/>
      <c r="H89" s="124">
        <f>SUM(H68:H87)</f>
        <v>275875</v>
      </c>
      <c r="I89" s="104"/>
      <c r="J89" s="55"/>
      <c r="K89" s="48"/>
      <c r="L89" s="107"/>
      <c r="M89" s="88"/>
      <c r="N89" s="88"/>
    </row>
    <row r="90" spans="1:14">
      <c r="A90" s="70"/>
      <c r="B90" s="77"/>
      <c r="C90" s="106"/>
      <c r="D90" s="73"/>
      <c r="E90" s="74"/>
      <c r="F90" s="74"/>
      <c r="G90" s="113"/>
      <c r="H90" s="125"/>
      <c r="I90" s="73"/>
      <c r="J90" s="113"/>
      <c r="K90" s="106"/>
      <c r="L90" s="107"/>
      <c r="M90" s="88"/>
      <c r="N90" s="88"/>
    </row>
    <row r="91" spans="1:14">
      <c r="A91" s="70" t="s">
        <v>224</v>
      </c>
      <c r="B91" s="105" t="s">
        <v>225</v>
      </c>
      <c r="D91" s="73"/>
      <c r="E91" s="74"/>
      <c r="F91" s="74"/>
      <c r="G91" s="113"/>
      <c r="H91" s="125"/>
      <c r="I91" s="73">
        <f>SUM(H92:H94)</f>
        <v>60000</v>
      </c>
      <c r="J91" s="113"/>
      <c r="K91" s="106"/>
      <c r="L91" s="107"/>
      <c r="M91" s="88"/>
      <c r="N91" s="88"/>
    </row>
    <row r="92" spans="1:14">
      <c r="A92" s="70"/>
      <c r="B92" s="110" t="s">
        <v>226</v>
      </c>
      <c r="C92" s="80">
        <v>5</v>
      </c>
      <c r="D92" s="73" t="s">
        <v>146</v>
      </c>
      <c r="E92" s="74" t="s">
        <v>147</v>
      </c>
      <c r="F92" s="74">
        <v>0</v>
      </c>
      <c r="G92" s="109">
        <v>1000</v>
      </c>
      <c r="H92" s="76">
        <f>C92*F92*G92</f>
        <v>0</v>
      </c>
      <c r="I92" s="73"/>
      <c r="J92" s="113"/>
      <c r="K92" s="106"/>
      <c r="L92" s="107"/>
      <c r="M92" s="88"/>
      <c r="N92" s="88"/>
    </row>
    <row r="93" spans="1:14">
      <c r="A93" s="70"/>
      <c r="B93" s="110" t="s">
        <v>227</v>
      </c>
      <c r="C93" s="80">
        <v>2</v>
      </c>
      <c r="D93" s="73" t="s">
        <v>146</v>
      </c>
      <c r="E93" s="74" t="s">
        <v>228</v>
      </c>
      <c r="F93" s="74">
        <v>0</v>
      </c>
      <c r="G93" s="109">
        <v>2000</v>
      </c>
      <c r="H93" s="76">
        <f>C93*F93*G93</f>
        <v>0</v>
      </c>
      <c r="I93" s="73"/>
      <c r="J93" s="75"/>
      <c r="K93" s="77"/>
      <c r="L93" s="127"/>
      <c r="M93" s="128"/>
      <c r="N93" s="88"/>
    </row>
    <row r="94" spans="1:14">
      <c r="A94" s="70"/>
      <c r="B94" s="110" t="s">
        <v>229</v>
      </c>
      <c r="C94" s="80">
        <v>3</v>
      </c>
      <c r="D94" s="73" t="s">
        <v>146</v>
      </c>
      <c r="E94" s="74" t="s">
        <v>228</v>
      </c>
      <c r="F94" s="94">
        <v>2</v>
      </c>
      <c r="G94" s="109">
        <v>10000</v>
      </c>
      <c r="H94" s="76">
        <f>C94*F94*G94</f>
        <v>60000</v>
      </c>
      <c r="I94" s="73"/>
      <c r="J94" s="75"/>
      <c r="K94" s="77"/>
      <c r="L94" s="127"/>
      <c r="M94" s="128"/>
      <c r="N94" s="88"/>
    </row>
    <row r="95" spans="1:14">
      <c r="A95" s="70"/>
      <c r="B95" s="77"/>
      <c r="C95" s="106"/>
      <c r="D95" s="73"/>
      <c r="E95" s="74"/>
      <c r="F95" s="74"/>
      <c r="G95" s="113"/>
      <c r="H95" s="125"/>
      <c r="I95" s="73"/>
      <c r="J95" s="113"/>
      <c r="K95" s="106"/>
      <c r="L95" s="107"/>
      <c r="M95" s="88"/>
      <c r="N95" s="88"/>
    </row>
    <row r="96" spans="1:14">
      <c r="A96" s="70"/>
      <c r="B96" s="129" t="s">
        <v>230</v>
      </c>
      <c r="C96" s="120"/>
      <c r="D96" s="121"/>
      <c r="E96" s="122"/>
      <c r="F96" s="122"/>
      <c r="G96" s="123"/>
      <c r="H96" s="124">
        <f>SUM(H92:H94)</f>
        <v>60000</v>
      </c>
      <c r="I96" s="104"/>
      <c r="J96" s="55"/>
      <c r="K96" s="48"/>
      <c r="L96" s="107"/>
      <c r="M96" s="88"/>
      <c r="N96" s="128"/>
    </row>
    <row r="97" spans="1:14">
      <c r="A97" s="70"/>
      <c r="B97" s="77"/>
      <c r="C97" s="106"/>
      <c r="D97" s="73"/>
      <c r="E97" s="74"/>
      <c r="F97" s="74"/>
      <c r="G97" s="113"/>
      <c r="H97" s="125"/>
      <c r="I97" s="73"/>
      <c r="J97" s="113"/>
      <c r="K97" s="106"/>
      <c r="L97" s="107"/>
      <c r="M97" s="88"/>
      <c r="N97" s="128"/>
    </row>
    <row r="98" spans="1:14">
      <c r="A98" s="70" t="s">
        <v>231</v>
      </c>
      <c r="B98" s="130" t="s">
        <v>232</v>
      </c>
      <c r="C98" s="106">
        <f>ROUNDDOWN(F98/3+(F98/12),0)</f>
        <v>6</v>
      </c>
      <c r="D98" s="73" t="s">
        <v>193</v>
      </c>
      <c r="E98" s="74" t="s">
        <v>147</v>
      </c>
      <c r="F98" s="74">
        <f>$C$13</f>
        <v>15</v>
      </c>
      <c r="G98" s="75">
        <f>$E$12*800</f>
        <v>1600</v>
      </c>
      <c r="H98" s="76">
        <f>C98*G98</f>
        <v>9600</v>
      </c>
      <c r="I98" s="73">
        <f>SUM(H98)</f>
        <v>9600</v>
      </c>
      <c r="J98" s="113" t="s">
        <v>233</v>
      </c>
      <c r="K98" s="77"/>
      <c r="L98" s="131"/>
      <c r="M98" s="88"/>
      <c r="N98" s="88"/>
    </row>
    <row r="99" spans="1:14">
      <c r="A99" s="70"/>
      <c r="B99" s="77"/>
      <c r="C99" s="106"/>
      <c r="D99" s="73"/>
      <c r="E99" s="74"/>
      <c r="F99" s="74"/>
      <c r="G99" s="113"/>
      <c r="H99" s="125"/>
      <c r="I99" s="73"/>
      <c r="J99" s="113"/>
      <c r="K99" s="77"/>
      <c r="L99" s="107"/>
      <c r="M99" s="88"/>
      <c r="N99" s="88"/>
    </row>
    <row r="100" spans="1:14">
      <c r="A100" s="70"/>
      <c r="B100" s="129" t="s">
        <v>234</v>
      </c>
      <c r="C100" s="120"/>
      <c r="D100" s="121"/>
      <c r="E100" s="122"/>
      <c r="F100" s="122"/>
      <c r="G100" s="123"/>
      <c r="H100" s="124">
        <f>H98</f>
        <v>9600</v>
      </c>
      <c r="I100" s="73"/>
      <c r="J100" s="113"/>
      <c r="K100" s="77"/>
      <c r="L100" s="107"/>
      <c r="M100" s="88"/>
      <c r="N100" s="88"/>
    </row>
    <row r="101" spans="1:14">
      <c r="A101" s="132"/>
      <c r="B101" s="133"/>
      <c r="C101" s="106"/>
      <c r="D101" s="73"/>
      <c r="E101" s="74"/>
      <c r="F101" s="74"/>
      <c r="G101" s="75"/>
      <c r="H101" s="76"/>
      <c r="I101" s="73"/>
      <c r="J101" s="75"/>
      <c r="K101" s="77"/>
      <c r="L101" s="127"/>
      <c r="M101" s="88"/>
      <c r="N101" s="88"/>
    </row>
    <row r="102" spans="1:14">
      <c r="A102" s="70" t="s">
        <v>235</v>
      </c>
      <c r="B102" s="105" t="s">
        <v>236</v>
      </c>
      <c r="C102" s="106"/>
      <c r="D102" s="73"/>
      <c r="E102" s="74" t="s">
        <v>161</v>
      </c>
      <c r="F102" s="74">
        <v>1</v>
      </c>
      <c r="G102" s="75" t="e">
        <f>J102*L102</f>
        <v>#REF!</v>
      </c>
      <c r="H102" s="76" t="e">
        <f>F102*G102</f>
        <v>#REF!</v>
      </c>
      <c r="I102" s="73" t="e">
        <f>SUM(H102)</f>
        <v>#REF!</v>
      </c>
      <c r="J102" s="134" t="e">
        <f>$J$9</f>
        <v>#REF!</v>
      </c>
      <c r="K102" s="135" t="s">
        <v>237</v>
      </c>
      <c r="L102" s="131">
        <v>1E-3</v>
      </c>
      <c r="M102" s="128"/>
      <c r="N102" s="88"/>
    </row>
    <row r="103" spans="1:14">
      <c r="A103" s="70"/>
      <c r="B103" s="105"/>
      <c r="C103" s="106"/>
      <c r="D103" s="73"/>
      <c r="E103" s="74"/>
      <c r="F103" s="74"/>
      <c r="G103" s="75"/>
      <c r="H103" s="76"/>
      <c r="I103" s="73"/>
      <c r="J103" s="75"/>
      <c r="K103" s="135"/>
      <c r="L103" s="127"/>
      <c r="M103" s="128"/>
      <c r="N103" s="88"/>
    </row>
    <row r="104" spans="1:14">
      <c r="A104" s="70"/>
      <c r="B104" s="129" t="s">
        <v>238</v>
      </c>
      <c r="C104" s="120"/>
      <c r="D104" s="121"/>
      <c r="E104" s="122"/>
      <c r="F104" s="122"/>
      <c r="G104" s="123"/>
      <c r="H104" s="124" t="e">
        <f>H102</f>
        <v>#REF!</v>
      </c>
      <c r="I104" s="73"/>
      <c r="J104" s="75"/>
      <c r="K104" s="135"/>
      <c r="L104" s="127"/>
      <c r="M104" s="128"/>
      <c r="N104" s="88"/>
    </row>
    <row r="105" spans="1:14">
      <c r="A105" s="70"/>
      <c r="B105" s="105"/>
      <c r="C105" s="106"/>
      <c r="D105" s="73"/>
      <c r="E105" s="74"/>
      <c r="F105" s="74"/>
      <c r="G105" s="75"/>
      <c r="H105" s="76"/>
      <c r="I105" s="73"/>
      <c r="J105" s="75"/>
      <c r="K105" s="135"/>
      <c r="L105" s="127"/>
      <c r="M105" s="128"/>
      <c r="N105" s="128"/>
    </row>
    <row r="106" spans="1:14">
      <c r="A106" s="70" t="s">
        <v>239</v>
      </c>
      <c r="B106" s="105" t="s">
        <v>240</v>
      </c>
      <c r="C106" s="106"/>
      <c r="D106" s="73"/>
      <c r="E106" s="74" t="s">
        <v>161</v>
      </c>
      <c r="F106" s="74">
        <v>1</v>
      </c>
      <c r="G106" s="75" t="e">
        <f>J106*L106</f>
        <v>#REF!</v>
      </c>
      <c r="H106" s="76" t="e">
        <f>F106*G106</f>
        <v>#REF!</v>
      </c>
      <c r="I106" s="73" t="e">
        <f>SUM(H106)</f>
        <v>#REF!</v>
      </c>
      <c r="J106" s="134" t="e">
        <f>$J$9</f>
        <v>#REF!</v>
      </c>
      <c r="K106" s="135" t="s">
        <v>237</v>
      </c>
      <c r="L106" s="131">
        <v>1E-3</v>
      </c>
      <c r="M106" s="128"/>
      <c r="N106" s="128"/>
    </row>
    <row r="107" spans="1:14">
      <c r="A107" s="70"/>
      <c r="B107" s="105"/>
      <c r="C107" s="106"/>
      <c r="D107" s="73"/>
      <c r="E107" s="74"/>
      <c r="F107" s="74"/>
      <c r="G107" s="75"/>
      <c r="H107" s="76"/>
      <c r="I107" s="73"/>
      <c r="J107" s="75"/>
      <c r="K107" s="135"/>
      <c r="L107" s="127"/>
      <c r="M107" s="128"/>
      <c r="N107" s="128"/>
    </row>
    <row r="108" spans="1:14">
      <c r="A108" s="70"/>
      <c r="B108" s="129" t="s">
        <v>241</v>
      </c>
      <c r="C108" s="120"/>
      <c r="D108" s="121"/>
      <c r="E108" s="122"/>
      <c r="F108" s="122"/>
      <c r="G108" s="123"/>
      <c r="H108" s="124" t="e">
        <f>H106</f>
        <v>#REF!</v>
      </c>
      <c r="I108" s="73"/>
      <c r="J108" s="75"/>
      <c r="K108" s="135"/>
      <c r="L108" s="127"/>
      <c r="M108" s="128"/>
      <c r="N108" s="128"/>
    </row>
    <row r="109" spans="1:14">
      <c r="A109" s="70"/>
      <c r="B109" s="105"/>
      <c r="C109" s="106"/>
      <c r="D109" s="73"/>
      <c r="E109" s="74"/>
      <c r="F109" s="74"/>
      <c r="G109" s="75"/>
      <c r="H109" s="76"/>
      <c r="I109" s="73"/>
      <c r="J109" s="75"/>
      <c r="K109" s="135"/>
      <c r="L109" s="127"/>
      <c r="M109" s="128"/>
      <c r="N109" s="128"/>
    </row>
    <row r="110" spans="1:14">
      <c r="A110" s="70" t="s">
        <v>242</v>
      </c>
      <c r="B110" s="105" t="s">
        <v>243</v>
      </c>
      <c r="C110" s="106"/>
      <c r="D110" s="73"/>
      <c r="E110" s="74" t="s">
        <v>161</v>
      </c>
      <c r="F110" s="74">
        <v>1</v>
      </c>
      <c r="G110" s="75" t="e">
        <f>J110*L110</f>
        <v>#REF!</v>
      </c>
      <c r="H110" s="76" t="e">
        <f>F110*G110</f>
        <v>#REF!</v>
      </c>
      <c r="I110" s="73" t="e">
        <f>SUM(H110)</f>
        <v>#REF!</v>
      </c>
      <c r="J110" s="134" t="e">
        <f>$J$9</f>
        <v>#REF!</v>
      </c>
      <c r="K110" s="135" t="s">
        <v>237</v>
      </c>
      <c r="L110" s="131">
        <v>1.6000000000000001E-3</v>
      </c>
      <c r="M110" s="128"/>
      <c r="N110" s="128"/>
    </row>
    <row r="111" spans="1:14">
      <c r="A111" s="70"/>
      <c r="B111" s="105"/>
      <c r="C111" s="106"/>
      <c r="D111" s="73"/>
      <c r="E111" s="74"/>
      <c r="F111" s="74"/>
      <c r="G111" s="75"/>
      <c r="H111" s="76"/>
      <c r="I111" s="73"/>
      <c r="J111" s="75"/>
      <c r="K111" s="135"/>
      <c r="L111" s="127"/>
      <c r="M111" s="128"/>
      <c r="N111" s="128"/>
    </row>
    <row r="112" spans="1:14">
      <c r="A112" s="70"/>
      <c r="B112" s="129" t="s">
        <v>244</v>
      </c>
      <c r="C112" s="120"/>
      <c r="D112" s="121"/>
      <c r="E112" s="122"/>
      <c r="F112" s="122"/>
      <c r="G112" s="123"/>
      <c r="H112" s="124" t="e">
        <f>H110</f>
        <v>#REF!</v>
      </c>
      <c r="I112" s="73"/>
      <c r="J112" s="75"/>
      <c r="K112" s="135"/>
      <c r="L112" s="127"/>
      <c r="M112" s="128"/>
      <c r="N112" s="128"/>
    </row>
    <row r="113" spans="1:14">
      <c r="A113" s="70"/>
      <c r="B113" s="105"/>
      <c r="C113" s="106"/>
      <c r="D113" s="73"/>
      <c r="E113" s="74"/>
      <c r="F113" s="74"/>
      <c r="G113" s="75"/>
      <c r="H113" s="76"/>
      <c r="I113" s="73"/>
      <c r="J113" s="75"/>
      <c r="K113" s="135"/>
      <c r="L113" s="127"/>
      <c r="M113" s="128"/>
      <c r="N113" s="128"/>
    </row>
    <row r="114" spans="1:14">
      <c r="A114" s="70" t="s">
        <v>245</v>
      </c>
      <c r="B114" s="105" t="s">
        <v>246</v>
      </c>
      <c r="C114" s="136" t="s">
        <v>247</v>
      </c>
      <c r="D114" s="73" t="s">
        <v>248</v>
      </c>
      <c r="E114" s="74"/>
      <c r="F114" s="74"/>
      <c r="G114" s="75"/>
      <c r="H114" s="76"/>
      <c r="I114" s="73" t="e">
        <f>SUM(H115:H120)</f>
        <v>#REF!</v>
      </c>
      <c r="J114" s="75"/>
      <c r="K114" s="135"/>
      <c r="L114" s="131"/>
      <c r="M114" s="128"/>
      <c r="N114" s="128"/>
    </row>
    <row r="115" spans="1:14">
      <c r="A115" s="70"/>
      <c r="B115" s="110" t="s">
        <v>246</v>
      </c>
      <c r="C115" s="137">
        <v>0.04</v>
      </c>
      <c r="D115" s="138">
        <v>0.1</v>
      </c>
      <c r="E115" s="74" t="s">
        <v>161</v>
      </c>
      <c r="F115" s="74">
        <v>1</v>
      </c>
      <c r="G115" s="75" t="e">
        <f>$J$115*C115*D115</f>
        <v>#REF!</v>
      </c>
      <c r="H115" s="76" t="e">
        <f>F115*G115</f>
        <v>#REF!</v>
      </c>
      <c r="I115" s="73"/>
      <c r="J115" s="134" t="e">
        <f>$J$9</f>
        <v>#REF!</v>
      </c>
      <c r="K115" s="135"/>
      <c r="L115" s="139"/>
      <c r="M115" s="128"/>
      <c r="N115" s="128"/>
    </row>
    <row r="116" spans="1:14">
      <c r="A116" s="70"/>
      <c r="B116" s="105"/>
      <c r="C116" s="136"/>
      <c r="D116" s="73"/>
      <c r="E116" s="74"/>
      <c r="F116" s="74"/>
      <c r="G116" s="75"/>
      <c r="H116" s="76"/>
      <c r="I116" s="73"/>
      <c r="J116" s="75"/>
      <c r="K116" s="135"/>
      <c r="L116" s="131"/>
      <c r="M116" s="128"/>
      <c r="N116" s="128"/>
    </row>
    <row r="117" spans="1:14">
      <c r="A117" s="70"/>
      <c r="B117" s="110" t="s">
        <v>249</v>
      </c>
      <c r="C117" s="137">
        <v>0.04</v>
      </c>
      <c r="D117" s="138">
        <v>0.1</v>
      </c>
      <c r="E117" s="74" t="s">
        <v>147</v>
      </c>
      <c r="F117" s="140"/>
      <c r="G117" s="75" t="e">
        <f>$J$117*C117*D117/12</f>
        <v>#REF!</v>
      </c>
      <c r="H117" s="76" t="e">
        <f>F117*G117</f>
        <v>#REF!</v>
      </c>
      <c r="I117" s="73"/>
      <c r="J117" s="134" t="e">
        <f>$J$9</f>
        <v>#REF!</v>
      </c>
      <c r="K117" s="135"/>
      <c r="L117" s="139"/>
      <c r="M117" s="128"/>
      <c r="N117" s="128"/>
    </row>
    <row r="118" spans="1:14">
      <c r="A118" s="70"/>
      <c r="B118" s="110" t="s">
        <v>250</v>
      </c>
      <c r="C118" s="137">
        <v>0.01</v>
      </c>
      <c r="D118" s="138">
        <v>0.1</v>
      </c>
      <c r="E118" s="74" t="s">
        <v>147</v>
      </c>
      <c r="F118" s="74">
        <f>$C$13</f>
        <v>15</v>
      </c>
      <c r="G118" s="75" t="e">
        <f>$J$118*C118*D118/12</f>
        <v>#REF!</v>
      </c>
      <c r="H118" s="76" t="e">
        <f>F118*G118</f>
        <v>#REF!</v>
      </c>
      <c r="I118" s="73"/>
      <c r="J118" s="134" t="e">
        <f>$J$9</f>
        <v>#REF!</v>
      </c>
      <c r="K118" s="135"/>
      <c r="L118" s="139"/>
      <c r="M118" s="128"/>
      <c r="N118" s="128"/>
    </row>
    <row r="119" spans="1:14">
      <c r="A119" s="70"/>
      <c r="B119" s="110" t="s">
        <v>251</v>
      </c>
      <c r="C119" s="137">
        <v>0.04</v>
      </c>
      <c r="D119" s="138">
        <v>0.1</v>
      </c>
      <c r="E119" s="74" t="s">
        <v>147</v>
      </c>
      <c r="F119" s="74">
        <f>ROUND($C$13/3,0)</f>
        <v>5</v>
      </c>
      <c r="G119" s="75" t="e">
        <f>$J$119*C119*D119/12</f>
        <v>#REF!</v>
      </c>
      <c r="H119" s="76" t="e">
        <f>F119*G119</f>
        <v>#REF!</v>
      </c>
      <c r="I119" s="73"/>
      <c r="J119" s="134" t="e">
        <f>$J$9</f>
        <v>#REF!</v>
      </c>
      <c r="K119" s="135"/>
      <c r="L119" s="139"/>
      <c r="M119" s="128"/>
      <c r="N119" s="128"/>
    </row>
    <row r="120" spans="1:14">
      <c r="A120" s="70"/>
      <c r="B120" s="110" t="s">
        <v>252</v>
      </c>
      <c r="C120" s="137">
        <v>0.01</v>
      </c>
      <c r="D120" s="141">
        <v>0.01</v>
      </c>
      <c r="E120" s="74" t="s">
        <v>253</v>
      </c>
      <c r="F120" s="140">
        <v>3</v>
      </c>
      <c r="G120" s="75" t="e">
        <f>$J$120*C120*D120</f>
        <v>#REF!</v>
      </c>
      <c r="H120" s="76" t="e">
        <f>F120*G120</f>
        <v>#REF!</v>
      </c>
      <c r="I120" s="73"/>
      <c r="J120" s="134" t="e">
        <f>$J$9</f>
        <v>#REF!</v>
      </c>
      <c r="K120" s="135"/>
      <c r="L120" s="139"/>
      <c r="M120" s="128"/>
      <c r="N120" s="128"/>
    </row>
    <row r="121" spans="1:14">
      <c r="A121" s="70"/>
      <c r="B121" s="105"/>
      <c r="C121" s="106"/>
      <c r="D121" s="73"/>
      <c r="E121" s="74"/>
      <c r="F121" s="74"/>
      <c r="G121" s="75"/>
      <c r="H121" s="76"/>
      <c r="I121" s="73"/>
      <c r="J121" s="75"/>
      <c r="K121" s="135"/>
      <c r="L121" s="127"/>
      <c r="M121" s="128"/>
      <c r="N121" s="128"/>
    </row>
    <row r="122" spans="1:14">
      <c r="A122" s="70"/>
      <c r="B122" s="129" t="s">
        <v>254</v>
      </c>
      <c r="C122" s="120"/>
      <c r="D122" s="121"/>
      <c r="E122" s="122"/>
      <c r="F122" s="122"/>
      <c r="G122" s="123"/>
      <c r="H122" s="124" t="e">
        <f>SUM(H115:H121)</f>
        <v>#REF!</v>
      </c>
      <c r="I122" s="73"/>
      <c r="J122" s="75"/>
      <c r="K122" s="135"/>
      <c r="L122" s="127"/>
      <c r="M122" s="128"/>
      <c r="N122" s="128"/>
    </row>
    <row r="123" spans="1:14">
      <c r="A123" s="70"/>
      <c r="B123" s="105"/>
      <c r="C123" s="106"/>
      <c r="D123" s="73"/>
      <c r="E123" s="74"/>
      <c r="F123" s="74"/>
      <c r="G123" s="75"/>
      <c r="H123" s="76"/>
      <c r="I123" s="73"/>
      <c r="J123" s="75"/>
      <c r="K123" s="135"/>
      <c r="L123" s="127"/>
      <c r="M123" s="128"/>
      <c r="N123" s="128"/>
    </row>
    <row r="124" spans="1:14">
      <c r="A124" s="70" t="s">
        <v>255</v>
      </c>
      <c r="B124" s="105" t="s">
        <v>256</v>
      </c>
      <c r="C124" s="106"/>
      <c r="D124" s="73"/>
      <c r="E124" s="74" t="s">
        <v>161</v>
      </c>
      <c r="F124" s="74">
        <v>1</v>
      </c>
      <c r="G124" s="75" t="e">
        <f>ROUND(J124*L124,-3)</f>
        <v>#REF!</v>
      </c>
      <c r="H124" s="76" t="e">
        <f>F124*G124</f>
        <v>#REF!</v>
      </c>
      <c r="I124" s="73" t="e">
        <f>SUM(H124)</f>
        <v>#REF!</v>
      </c>
      <c r="J124" s="134" t="e">
        <f>$J$9</f>
        <v>#REF!</v>
      </c>
      <c r="K124" s="135" t="s">
        <v>237</v>
      </c>
      <c r="L124" s="142">
        <v>8.0000000000000002E-3</v>
      </c>
      <c r="M124" s="128"/>
      <c r="N124" s="128"/>
    </row>
    <row r="125" spans="1:14">
      <c r="A125" s="70"/>
      <c r="B125" s="105"/>
      <c r="C125" s="106"/>
      <c r="D125" s="73"/>
      <c r="E125" s="74"/>
      <c r="F125" s="74"/>
      <c r="G125" s="75"/>
      <c r="H125" s="76"/>
      <c r="I125" s="73"/>
      <c r="J125" s="75"/>
      <c r="K125" s="135"/>
      <c r="L125" s="127"/>
      <c r="M125" s="128"/>
      <c r="N125" s="128"/>
    </row>
    <row r="126" spans="1:14">
      <c r="A126" s="70"/>
      <c r="B126" s="129" t="s">
        <v>257</v>
      </c>
      <c r="C126" s="120"/>
      <c r="D126" s="121"/>
      <c r="E126" s="122"/>
      <c r="F126" s="122"/>
      <c r="G126" s="123"/>
      <c r="H126" s="124" t="e">
        <f>SUM(H124:H125)</f>
        <v>#REF!</v>
      </c>
      <c r="I126" s="73"/>
      <c r="J126" s="75"/>
      <c r="K126" s="135"/>
      <c r="L126" s="127"/>
      <c r="M126" s="128"/>
      <c r="N126" s="128"/>
    </row>
    <row r="127" spans="1:14">
      <c r="A127" s="70"/>
      <c r="B127" s="77"/>
      <c r="C127" s="106"/>
      <c r="D127" s="73"/>
      <c r="E127" s="74"/>
      <c r="F127" s="74"/>
      <c r="G127" s="75"/>
      <c r="H127" s="76"/>
      <c r="I127" s="73"/>
      <c r="J127" s="75"/>
      <c r="K127" s="77"/>
      <c r="L127" s="127"/>
      <c r="M127" s="128"/>
      <c r="N127" s="128"/>
    </row>
    <row r="128" spans="1:14">
      <c r="A128" s="70"/>
      <c r="B128" s="75"/>
      <c r="C128" s="106"/>
      <c r="D128" s="73"/>
      <c r="E128" s="74"/>
      <c r="F128" s="74"/>
      <c r="G128" s="75"/>
      <c r="H128" s="76"/>
      <c r="I128" s="73"/>
      <c r="J128" s="75"/>
      <c r="K128" s="77"/>
      <c r="L128" s="115"/>
      <c r="M128" s="65"/>
      <c r="N128" s="128"/>
    </row>
    <row r="129" spans="1:14">
      <c r="A129" s="70"/>
      <c r="B129" s="143" t="s">
        <v>258</v>
      </c>
      <c r="C129" s="144"/>
      <c r="D129" s="145"/>
      <c r="E129" s="146"/>
      <c r="F129" s="146"/>
      <c r="G129" s="147"/>
      <c r="H129" s="148" t="e">
        <f>H35+H64+H89+H96+H100+H104+H108+H112+H126+H122</f>
        <v>#REF!</v>
      </c>
      <c r="I129" s="73"/>
      <c r="J129" s="75"/>
      <c r="K129" s="77"/>
      <c r="L129" s="115"/>
      <c r="M129" s="65"/>
      <c r="N129" s="128"/>
    </row>
    <row r="130" spans="1:14">
      <c r="M130" s="65"/>
      <c r="N130" s="128"/>
    </row>
    <row r="131" spans="1:14">
      <c r="N131" s="65"/>
    </row>
    <row r="132" spans="1:14">
      <c r="N132" s="65"/>
    </row>
    <row r="133" spans="1:14">
      <c r="N133" s="65"/>
    </row>
    <row r="144" spans="1:14">
      <c r="B144" s="12" t="s">
        <v>259</v>
      </c>
    </row>
  </sheetData>
  <protectedRanges>
    <protectedRange sqref="F94" name="範圍29"/>
    <protectedRange sqref="F120" name="範圍27"/>
    <protectedRange sqref="F117" name="範圍26"/>
    <protectedRange sqref="G92:G94" name="範圍24"/>
    <protectedRange sqref="C92:C94" name="範圍23"/>
    <protectedRange sqref="G84:G87" name="範圍22"/>
    <protectedRange sqref="C84:C85" name="範圍21"/>
    <protectedRange sqref="C75:C79" name="範圍20"/>
    <protectedRange sqref="C71" name="範圍19"/>
    <protectedRange sqref="G61:G62" name="範圍18"/>
    <protectedRange sqref="C62" name="範圍17"/>
    <protectedRange sqref="G59" name="範圍16"/>
    <protectedRange sqref="C59" name="範圍15"/>
    <protectedRange sqref="C56" name="範圍14"/>
    <protectedRange sqref="G56" name="範圍13"/>
    <protectedRange sqref="G54" name="範圍12"/>
    <protectedRange sqref="G33" name="範圍6"/>
    <protectedRange sqref="C28:C31" name="範圍5"/>
    <protectedRange sqref="C13:C21" name="範圍1"/>
    <protectedRange sqref="B23" name="範圍2"/>
    <protectedRange sqref="C23:C26" name="範圍3"/>
    <protectedRange sqref="B25" name="範圍4"/>
    <protectedRange sqref="C38:C42" name="範圍7"/>
    <protectedRange sqref="G38:G42" name="範圍8"/>
    <protectedRange sqref="C46:C48" name="範圍9"/>
    <protectedRange sqref="C51:C52" name="範圍10"/>
    <protectedRange sqref="G50:G52" name="範圍11"/>
    <protectedRange sqref="H8" name="範圍25"/>
    <protectedRange sqref="D120" name="範圍28"/>
  </protectedRanges>
  <mergeCells count="2">
    <mergeCell ref="A1:L1"/>
    <mergeCell ref="C12:D12"/>
  </mergeCells>
  <phoneticPr fontId="3" type="noConversion"/>
  <hyperlinks>
    <hyperlink ref="M1" location="成本分析!A1" display="回上一頁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H11" sqref="H11"/>
    </sheetView>
  </sheetViews>
  <sheetFormatPr defaultRowHeight="13.8"/>
  <cols>
    <col min="1" max="1" width="8.88671875" style="254"/>
    <col min="2" max="2" width="9.33203125" style="254" customWidth="1"/>
    <col min="3" max="3" width="34.77734375" style="254" customWidth="1"/>
    <col min="4" max="4" width="5.88671875" style="254" customWidth="1"/>
    <col min="5" max="5" width="9.33203125" style="254" customWidth="1"/>
    <col min="6" max="6" width="12.109375" style="260" customWidth="1"/>
    <col min="7" max="7" width="12.21875" style="260" customWidth="1"/>
    <col min="8" max="8" width="18.109375" style="254" customWidth="1"/>
    <col min="9" max="9" width="6.33203125" style="261" customWidth="1"/>
    <col min="10" max="10" width="8" style="261" customWidth="1"/>
    <col min="11" max="12" width="6.33203125" style="261" customWidth="1"/>
    <col min="13" max="167" width="8.88671875" style="254"/>
    <col min="168" max="168" width="9.33203125" style="254" customWidth="1"/>
    <col min="169" max="169" width="34.77734375" style="254" customWidth="1"/>
    <col min="170" max="170" width="5.88671875" style="254" customWidth="1"/>
    <col min="171" max="171" width="9.33203125" style="254" customWidth="1"/>
    <col min="172" max="172" width="9" style="254" customWidth="1"/>
    <col min="173" max="173" width="11.109375" style="254" customWidth="1"/>
    <col min="174" max="174" width="18.109375" style="254" customWidth="1"/>
    <col min="175" max="175" width="6.33203125" style="254" customWidth="1"/>
    <col min="176" max="176" width="8" style="254" customWidth="1"/>
    <col min="177" max="178" width="6.33203125" style="254" customWidth="1"/>
    <col min="179" max="180" width="8" style="254" customWidth="1"/>
    <col min="181" max="182" width="4.77734375" style="254" customWidth="1"/>
    <col min="183" max="186" width="7.77734375" style="254" customWidth="1"/>
    <col min="187" max="187" width="7.88671875" style="254" customWidth="1"/>
    <col min="188" max="188" width="7.6640625" style="254" customWidth="1"/>
    <col min="189" max="189" width="7.109375" style="254" customWidth="1"/>
    <col min="190" max="190" width="7.21875" style="254" customWidth="1"/>
    <col min="191" max="191" width="7.33203125" style="254" customWidth="1"/>
    <col min="192" max="192" width="5.6640625" style="254" customWidth="1"/>
    <col min="193" max="193" width="6" style="254" customWidth="1"/>
    <col min="194" max="194" width="8" style="254" customWidth="1"/>
    <col min="195" max="204" width="7.77734375" style="254" customWidth="1"/>
    <col min="205" max="205" width="5.44140625" style="254" customWidth="1"/>
    <col min="206" max="206" width="5.77734375" style="254" customWidth="1"/>
    <col min="207" max="423" width="8.88671875" style="254"/>
    <col min="424" max="424" width="9.33203125" style="254" customWidth="1"/>
    <col min="425" max="425" width="34.77734375" style="254" customWidth="1"/>
    <col min="426" max="426" width="5.88671875" style="254" customWidth="1"/>
    <col min="427" max="427" width="9.33203125" style="254" customWidth="1"/>
    <col min="428" max="428" width="9" style="254" customWidth="1"/>
    <col min="429" max="429" width="11.109375" style="254" customWidth="1"/>
    <col min="430" max="430" width="18.109375" style="254" customWidth="1"/>
    <col min="431" max="431" width="6.33203125" style="254" customWidth="1"/>
    <col min="432" max="432" width="8" style="254" customWidth="1"/>
    <col min="433" max="434" width="6.33203125" style="254" customWidth="1"/>
    <col min="435" max="436" width="8" style="254" customWidth="1"/>
    <col min="437" max="438" width="4.77734375" style="254" customWidth="1"/>
    <col min="439" max="442" width="7.77734375" style="254" customWidth="1"/>
    <col min="443" max="443" width="7.88671875" style="254" customWidth="1"/>
    <col min="444" max="444" width="7.6640625" style="254" customWidth="1"/>
    <col min="445" max="445" width="7.109375" style="254" customWidth="1"/>
    <col min="446" max="446" width="7.21875" style="254" customWidth="1"/>
    <col min="447" max="447" width="7.33203125" style="254" customWidth="1"/>
    <col min="448" max="448" width="5.6640625" style="254" customWidth="1"/>
    <col min="449" max="449" width="6" style="254" customWidth="1"/>
    <col min="450" max="450" width="8" style="254" customWidth="1"/>
    <col min="451" max="460" width="7.77734375" style="254" customWidth="1"/>
    <col min="461" max="461" width="5.44140625" style="254" customWidth="1"/>
    <col min="462" max="462" width="5.77734375" style="254" customWidth="1"/>
    <col min="463" max="679" width="8.88671875" style="254"/>
    <col min="680" max="680" width="9.33203125" style="254" customWidth="1"/>
    <col min="681" max="681" width="34.77734375" style="254" customWidth="1"/>
    <col min="682" max="682" width="5.88671875" style="254" customWidth="1"/>
    <col min="683" max="683" width="9.33203125" style="254" customWidth="1"/>
    <col min="684" max="684" width="9" style="254" customWidth="1"/>
    <col min="685" max="685" width="11.109375" style="254" customWidth="1"/>
    <col min="686" max="686" width="18.109375" style="254" customWidth="1"/>
    <col min="687" max="687" width="6.33203125" style="254" customWidth="1"/>
    <col min="688" max="688" width="8" style="254" customWidth="1"/>
    <col min="689" max="690" width="6.33203125" style="254" customWidth="1"/>
    <col min="691" max="692" width="8" style="254" customWidth="1"/>
    <col min="693" max="694" width="4.77734375" style="254" customWidth="1"/>
    <col min="695" max="698" width="7.77734375" style="254" customWidth="1"/>
    <col min="699" max="699" width="7.88671875" style="254" customWidth="1"/>
    <col min="700" max="700" width="7.6640625" style="254" customWidth="1"/>
    <col min="701" max="701" width="7.109375" style="254" customWidth="1"/>
    <col min="702" max="702" width="7.21875" style="254" customWidth="1"/>
    <col min="703" max="703" width="7.33203125" style="254" customWidth="1"/>
    <col min="704" max="704" width="5.6640625" style="254" customWidth="1"/>
    <col min="705" max="705" width="6" style="254" customWidth="1"/>
    <col min="706" max="706" width="8" style="254" customWidth="1"/>
    <col min="707" max="716" width="7.77734375" style="254" customWidth="1"/>
    <col min="717" max="717" width="5.44140625" style="254" customWidth="1"/>
    <col min="718" max="718" width="5.77734375" style="254" customWidth="1"/>
    <col min="719" max="935" width="8.88671875" style="254"/>
    <col min="936" max="936" width="9.33203125" style="254" customWidth="1"/>
    <col min="937" max="937" width="34.77734375" style="254" customWidth="1"/>
    <col min="938" max="938" width="5.88671875" style="254" customWidth="1"/>
    <col min="939" max="939" width="9.33203125" style="254" customWidth="1"/>
    <col min="940" max="940" width="9" style="254" customWidth="1"/>
    <col min="941" max="941" width="11.109375" style="254" customWidth="1"/>
    <col min="942" max="942" width="18.109375" style="254" customWidth="1"/>
    <col min="943" max="943" width="6.33203125" style="254" customWidth="1"/>
    <col min="944" max="944" width="8" style="254" customWidth="1"/>
    <col min="945" max="946" width="6.33203125" style="254" customWidth="1"/>
    <col min="947" max="948" width="8" style="254" customWidth="1"/>
    <col min="949" max="950" width="4.77734375" style="254" customWidth="1"/>
    <col min="951" max="954" width="7.77734375" style="254" customWidth="1"/>
    <col min="955" max="955" width="7.88671875" style="254" customWidth="1"/>
    <col min="956" max="956" width="7.6640625" style="254" customWidth="1"/>
    <col min="957" max="957" width="7.109375" style="254" customWidth="1"/>
    <col min="958" max="958" width="7.21875" style="254" customWidth="1"/>
    <col min="959" max="959" width="7.33203125" style="254" customWidth="1"/>
    <col min="960" max="960" width="5.6640625" style="254" customWidth="1"/>
    <col min="961" max="961" width="6" style="254" customWidth="1"/>
    <col min="962" max="962" width="8" style="254" customWidth="1"/>
    <col min="963" max="972" width="7.77734375" style="254" customWidth="1"/>
    <col min="973" max="973" width="5.44140625" style="254" customWidth="1"/>
    <col min="974" max="974" width="5.77734375" style="254" customWidth="1"/>
    <col min="975" max="1191" width="8.88671875" style="254"/>
    <col min="1192" max="1192" width="9.33203125" style="254" customWidth="1"/>
    <col min="1193" max="1193" width="34.77734375" style="254" customWidth="1"/>
    <col min="1194" max="1194" width="5.88671875" style="254" customWidth="1"/>
    <col min="1195" max="1195" width="9.33203125" style="254" customWidth="1"/>
    <col min="1196" max="1196" width="9" style="254" customWidth="1"/>
    <col min="1197" max="1197" width="11.109375" style="254" customWidth="1"/>
    <col min="1198" max="1198" width="18.109375" style="254" customWidth="1"/>
    <col min="1199" max="1199" width="6.33203125" style="254" customWidth="1"/>
    <col min="1200" max="1200" width="8" style="254" customWidth="1"/>
    <col min="1201" max="1202" width="6.33203125" style="254" customWidth="1"/>
    <col min="1203" max="1204" width="8" style="254" customWidth="1"/>
    <col min="1205" max="1206" width="4.77734375" style="254" customWidth="1"/>
    <col min="1207" max="1210" width="7.77734375" style="254" customWidth="1"/>
    <col min="1211" max="1211" width="7.88671875" style="254" customWidth="1"/>
    <col min="1212" max="1212" width="7.6640625" style="254" customWidth="1"/>
    <col min="1213" max="1213" width="7.109375" style="254" customWidth="1"/>
    <col min="1214" max="1214" width="7.21875" style="254" customWidth="1"/>
    <col min="1215" max="1215" width="7.33203125" style="254" customWidth="1"/>
    <col min="1216" max="1216" width="5.6640625" style="254" customWidth="1"/>
    <col min="1217" max="1217" width="6" style="254" customWidth="1"/>
    <col min="1218" max="1218" width="8" style="254" customWidth="1"/>
    <col min="1219" max="1228" width="7.77734375" style="254" customWidth="1"/>
    <col min="1229" max="1229" width="5.44140625" style="254" customWidth="1"/>
    <col min="1230" max="1230" width="5.77734375" style="254" customWidth="1"/>
    <col min="1231" max="1447" width="8.88671875" style="254"/>
    <col min="1448" max="1448" width="9.33203125" style="254" customWidth="1"/>
    <col min="1449" max="1449" width="34.77734375" style="254" customWidth="1"/>
    <col min="1450" max="1450" width="5.88671875" style="254" customWidth="1"/>
    <col min="1451" max="1451" width="9.33203125" style="254" customWidth="1"/>
    <col min="1452" max="1452" width="9" style="254" customWidth="1"/>
    <col min="1453" max="1453" width="11.109375" style="254" customWidth="1"/>
    <col min="1454" max="1454" width="18.109375" style="254" customWidth="1"/>
    <col min="1455" max="1455" width="6.33203125" style="254" customWidth="1"/>
    <col min="1456" max="1456" width="8" style="254" customWidth="1"/>
    <col min="1457" max="1458" width="6.33203125" style="254" customWidth="1"/>
    <col min="1459" max="1460" width="8" style="254" customWidth="1"/>
    <col min="1461" max="1462" width="4.77734375" style="254" customWidth="1"/>
    <col min="1463" max="1466" width="7.77734375" style="254" customWidth="1"/>
    <col min="1467" max="1467" width="7.88671875" style="254" customWidth="1"/>
    <col min="1468" max="1468" width="7.6640625" style="254" customWidth="1"/>
    <col min="1469" max="1469" width="7.109375" style="254" customWidth="1"/>
    <col min="1470" max="1470" width="7.21875" style="254" customWidth="1"/>
    <col min="1471" max="1471" width="7.33203125" style="254" customWidth="1"/>
    <col min="1472" max="1472" width="5.6640625" style="254" customWidth="1"/>
    <col min="1473" max="1473" width="6" style="254" customWidth="1"/>
    <col min="1474" max="1474" width="8" style="254" customWidth="1"/>
    <col min="1475" max="1484" width="7.77734375" style="254" customWidth="1"/>
    <col min="1485" max="1485" width="5.44140625" style="254" customWidth="1"/>
    <col min="1486" max="1486" width="5.77734375" style="254" customWidth="1"/>
    <col min="1487" max="1703" width="8.88671875" style="254"/>
    <col min="1704" max="1704" width="9.33203125" style="254" customWidth="1"/>
    <col min="1705" max="1705" width="34.77734375" style="254" customWidth="1"/>
    <col min="1706" max="1706" width="5.88671875" style="254" customWidth="1"/>
    <col min="1707" max="1707" width="9.33203125" style="254" customWidth="1"/>
    <col min="1708" max="1708" width="9" style="254" customWidth="1"/>
    <col min="1709" max="1709" width="11.109375" style="254" customWidth="1"/>
    <col min="1710" max="1710" width="18.109375" style="254" customWidth="1"/>
    <col min="1711" max="1711" width="6.33203125" style="254" customWidth="1"/>
    <col min="1712" max="1712" width="8" style="254" customWidth="1"/>
    <col min="1713" max="1714" width="6.33203125" style="254" customWidth="1"/>
    <col min="1715" max="1716" width="8" style="254" customWidth="1"/>
    <col min="1717" max="1718" width="4.77734375" style="254" customWidth="1"/>
    <col min="1719" max="1722" width="7.77734375" style="254" customWidth="1"/>
    <col min="1723" max="1723" width="7.88671875" style="254" customWidth="1"/>
    <col min="1724" max="1724" width="7.6640625" style="254" customWidth="1"/>
    <col min="1725" max="1725" width="7.109375" style="254" customWidth="1"/>
    <col min="1726" max="1726" width="7.21875" style="254" customWidth="1"/>
    <col min="1727" max="1727" width="7.33203125" style="254" customWidth="1"/>
    <col min="1728" max="1728" width="5.6640625" style="254" customWidth="1"/>
    <col min="1729" max="1729" width="6" style="254" customWidth="1"/>
    <col min="1730" max="1730" width="8" style="254" customWidth="1"/>
    <col min="1731" max="1740" width="7.77734375" style="254" customWidth="1"/>
    <col min="1741" max="1741" width="5.44140625" style="254" customWidth="1"/>
    <col min="1742" max="1742" width="5.77734375" style="254" customWidth="1"/>
    <col min="1743" max="1959" width="8.88671875" style="254"/>
    <col min="1960" max="1960" width="9.33203125" style="254" customWidth="1"/>
    <col min="1961" max="1961" width="34.77734375" style="254" customWidth="1"/>
    <col min="1962" max="1962" width="5.88671875" style="254" customWidth="1"/>
    <col min="1963" max="1963" width="9.33203125" style="254" customWidth="1"/>
    <col min="1964" max="1964" width="9" style="254" customWidth="1"/>
    <col min="1965" max="1965" width="11.109375" style="254" customWidth="1"/>
    <col min="1966" max="1966" width="18.109375" style="254" customWidth="1"/>
    <col min="1967" max="1967" width="6.33203125" style="254" customWidth="1"/>
    <col min="1968" max="1968" width="8" style="254" customWidth="1"/>
    <col min="1969" max="1970" width="6.33203125" style="254" customWidth="1"/>
    <col min="1971" max="1972" width="8" style="254" customWidth="1"/>
    <col min="1973" max="1974" width="4.77734375" style="254" customWidth="1"/>
    <col min="1975" max="1978" width="7.77734375" style="254" customWidth="1"/>
    <col min="1979" max="1979" width="7.88671875" style="254" customWidth="1"/>
    <col min="1980" max="1980" width="7.6640625" style="254" customWidth="1"/>
    <col min="1981" max="1981" width="7.109375" style="254" customWidth="1"/>
    <col min="1982" max="1982" width="7.21875" style="254" customWidth="1"/>
    <col min="1983" max="1983" width="7.33203125" style="254" customWidth="1"/>
    <col min="1984" max="1984" width="5.6640625" style="254" customWidth="1"/>
    <col min="1985" max="1985" width="6" style="254" customWidth="1"/>
    <col min="1986" max="1986" width="8" style="254" customWidth="1"/>
    <col min="1987" max="1996" width="7.77734375" style="254" customWidth="1"/>
    <col min="1997" max="1997" width="5.44140625" style="254" customWidth="1"/>
    <col min="1998" max="1998" width="5.77734375" style="254" customWidth="1"/>
    <col min="1999" max="2215" width="8.88671875" style="254"/>
    <col min="2216" max="2216" width="9.33203125" style="254" customWidth="1"/>
    <col min="2217" max="2217" width="34.77734375" style="254" customWidth="1"/>
    <col min="2218" max="2218" width="5.88671875" style="254" customWidth="1"/>
    <col min="2219" max="2219" width="9.33203125" style="254" customWidth="1"/>
    <col min="2220" max="2220" width="9" style="254" customWidth="1"/>
    <col min="2221" max="2221" width="11.109375" style="254" customWidth="1"/>
    <col min="2222" max="2222" width="18.109375" style="254" customWidth="1"/>
    <col min="2223" max="2223" width="6.33203125" style="254" customWidth="1"/>
    <col min="2224" max="2224" width="8" style="254" customWidth="1"/>
    <col min="2225" max="2226" width="6.33203125" style="254" customWidth="1"/>
    <col min="2227" max="2228" width="8" style="254" customWidth="1"/>
    <col min="2229" max="2230" width="4.77734375" style="254" customWidth="1"/>
    <col min="2231" max="2234" width="7.77734375" style="254" customWidth="1"/>
    <col min="2235" max="2235" width="7.88671875" style="254" customWidth="1"/>
    <col min="2236" max="2236" width="7.6640625" style="254" customWidth="1"/>
    <col min="2237" max="2237" width="7.109375" style="254" customWidth="1"/>
    <col min="2238" max="2238" width="7.21875" style="254" customWidth="1"/>
    <col min="2239" max="2239" width="7.33203125" style="254" customWidth="1"/>
    <col min="2240" max="2240" width="5.6640625" style="254" customWidth="1"/>
    <col min="2241" max="2241" width="6" style="254" customWidth="1"/>
    <col min="2242" max="2242" width="8" style="254" customWidth="1"/>
    <col min="2243" max="2252" width="7.77734375" style="254" customWidth="1"/>
    <col min="2253" max="2253" width="5.44140625" style="254" customWidth="1"/>
    <col min="2254" max="2254" width="5.77734375" style="254" customWidth="1"/>
    <col min="2255" max="2471" width="8.88671875" style="254"/>
    <col min="2472" max="2472" width="9.33203125" style="254" customWidth="1"/>
    <col min="2473" max="2473" width="34.77734375" style="254" customWidth="1"/>
    <col min="2474" max="2474" width="5.88671875" style="254" customWidth="1"/>
    <col min="2475" max="2475" width="9.33203125" style="254" customWidth="1"/>
    <col min="2476" max="2476" width="9" style="254" customWidth="1"/>
    <col min="2477" max="2477" width="11.109375" style="254" customWidth="1"/>
    <col min="2478" max="2478" width="18.109375" style="254" customWidth="1"/>
    <col min="2479" max="2479" width="6.33203125" style="254" customWidth="1"/>
    <col min="2480" max="2480" width="8" style="254" customWidth="1"/>
    <col min="2481" max="2482" width="6.33203125" style="254" customWidth="1"/>
    <col min="2483" max="2484" width="8" style="254" customWidth="1"/>
    <col min="2485" max="2486" width="4.77734375" style="254" customWidth="1"/>
    <col min="2487" max="2490" width="7.77734375" style="254" customWidth="1"/>
    <col min="2491" max="2491" width="7.88671875" style="254" customWidth="1"/>
    <col min="2492" max="2492" width="7.6640625" style="254" customWidth="1"/>
    <col min="2493" max="2493" width="7.109375" style="254" customWidth="1"/>
    <col min="2494" max="2494" width="7.21875" style="254" customWidth="1"/>
    <col min="2495" max="2495" width="7.33203125" style="254" customWidth="1"/>
    <col min="2496" max="2496" width="5.6640625" style="254" customWidth="1"/>
    <col min="2497" max="2497" width="6" style="254" customWidth="1"/>
    <col min="2498" max="2498" width="8" style="254" customWidth="1"/>
    <col min="2499" max="2508" width="7.77734375" style="254" customWidth="1"/>
    <col min="2509" max="2509" width="5.44140625" style="254" customWidth="1"/>
    <col min="2510" max="2510" width="5.77734375" style="254" customWidth="1"/>
    <col min="2511" max="2727" width="8.88671875" style="254"/>
    <col min="2728" max="2728" width="9.33203125" style="254" customWidth="1"/>
    <col min="2729" max="2729" width="34.77734375" style="254" customWidth="1"/>
    <col min="2730" max="2730" width="5.88671875" style="254" customWidth="1"/>
    <col min="2731" max="2731" width="9.33203125" style="254" customWidth="1"/>
    <col min="2732" max="2732" width="9" style="254" customWidth="1"/>
    <col min="2733" max="2733" width="11.109375" style="254" customWidth="1"/>
    <col min="2734" max="2734" width="18.109375" style="254" customWidth="1"/>
    <col min="2735" max="2735" width="6.33203125" style="254" customWidth="1"/>
    <col min="2736" max="2736" width="8" style="254" customWidth="1"/>
    <col min="2737" max="2738" width="6.33203125" style="254" customWidth="1"/>
    <col min="2739" max="2740" width="8" style="254" customWidth="1"/>
    <col min="2741" max="2742" width="4.77734375" style="254" customWidth="1"/>
    <col min="2743" max="2746" width="7.77734375" style="254" customWidth="1"/>
    <col min="2747" max="2747" width="7.88671875" style="254" customWidth="1"/>
    <col min="2748" max="2748" width="7.6640625" style="254" customWidth="1"/>
    <col min="2749" max="2749" width="7.109375" style="254" customWidth="1"/>
    <col min="2750" max="2750" width="7.21875" style="254" customWidth="1"/>
    <col min="2751" max="2751" width="7.33203125" style="254" customWidth="1"/>
    <col min="2752" max="2752" width="5.6640625" style="254" customWidth="1"/>
    <col min="2753" max="2753" width="6" style="254" customWidth="1"/>
    <col min="2754" max="2754" width="8" style="254" customWidth="1"/>
    <col min="2755" max="2764" width="7.77734375" style="254" customWidth="1"/>
    <col min="2765" max="2765" width="5.44140625" style="254" customWidth="1"/>
    <col min="2766" max="2766" width="5.77734375" style="254" customWidth="1"/>
    <col min="2767" max="2983" width="8.88671875" style="254"/>
    <col min="2984" max="2984" width="9.33203125" style="254" customWidth="1"/>
    <col min="2985" max="2985" width="34.77734375" style="254" customWidth="1"/>
    <col min="2986" max="2986" width="5.88671875" style="254" customWidth="1"/>
    <col min="2987" max="2987" width="9.33203125" style="254" customWidth="1"/>
    <col min="2988" max="2988" width="9" style="254" customWidth="1"/>
    <col min="2989" max="2989" width="11.109375" style="254" customWidth="1"/>
    <col min="2990" max="2990" width="18.109375" style="254" customWidth="1"/>
    <col min="2991" max="2991" width="6.33203125" style="254" customWidth="1"/>
    <col min="2992" max="2992" width="8" style="254" customWidth="1"/>
    <col min="2993" max="2994" width="6.33203125" style="254" customWidth="1"/>
    <col min="2995" max="2996" width="8" style="254" customWidth="1"/>
    <col min="2997" max="2998" width="4.77734375" style="254" customWidth="1"/>
    <col min="2999" max="3002" width="7.77734375" style="254" customWidth="1"/>
    <col min="3003" max="3003" width="7.88671875" style="254" customWidth="1"/>
    <col min="3004" max="3004" width="7.6640625" style="254" customWidth="1"/>
    <col min="3005" max="3005" width="7.109375" style="254" customWidth="1"/>
    <col min="3006" max="3006" width="7.21875" style="254" customWidth="1"/>
    <col min="3007" max="3007" width="7.33203125" style="254" customWidth="1"/>
    <col min="3008" max="3008" width="5.6640625" style="254" customWidth="1"/>
    <col min="3009" max="3009" width="6" style="254" customWidth="1"/>
    <col min="3010" max="3010" width="8" style="254" customWidth="1"/>
    <col min="3011" max="3020" width="7.77734375" style="254" customWidth="1"/>
    <col min="3021" max="3021" width="5.44140625" style="254" customWidth="1"/>
    <col min="3022" max="3022" width="5.77734375" style="254" customWidth="1"/>
    <col min="3023" max="3239" width="8.88671875" style="254"/>
    <col min="3240" max="3240" width="9.33203125" style="254" customWidth="1"/>
    <col min="3241" max="3241" width="34.77734375" style="254" customWidth="1"/>
    <col min="3242" max="3242" width="5.88671875" style="254" customWidth="1"/>
    <col min="3243" max="3243" width="9.33203125" style="254" customWidth="1"/>
    <col min="3244" max="3244" width="9" style="254" customWidth="1"/>
    <col min="3245" max="3245" width="11.109375" style="254" customWidth="1"/>
    <col min="3246" max="3246" width="18.109375" style="254" customWidth="1"/>
    <col min="3247" max="3247" width="6.33203125" style="254" customWidth="1"/>
    <col min="3248" max="3248" width="8" style="254" customWidth="1"/>
    <col min="3249" max="3250" width="6.33203125" style="254" customWidth="1"/>
    <col min="3251" max="3252" width="8" style="254" customWidth="1"/>
    <col min="3253" max="3254" width="4.77734375" style="254" customWidth="1"/>
    <col min="3255" max="3258" width="7.77734375" style="254" customWidth="1"/>
    <col min="3259" max="3259" width="7.88671875" style="254" customWidth="1"/>
    <col min="3260" max="3260" width="7.6640625" style="254" customWidth="1"/>
    <col min="3261" max="3261" width="7.109375" style="254" customWidth="1"/>
    <col min="3262" max="3262" width="7.21875" style="254" customWidth="1"/>
    <col min="3263" max="3263" width="7.33203125" style="254" customWidth="1"/>
    <col min="3264" max="3264" width="5.6640625" style="254" customWidth="1"/>
    <col min="3265" max="3265" width="6" style="254" customWidth="1"/>
    <col min="3266" max="3266" width="8" style="254" customWidth="1"/>
    <col min="3267" max="3276" width="7.77734375" style="254" customWidth="1"/>
    <col min="3277" max="3277" width="5.44140625" style="254" customWidth="1"/>
    <col min="3278" max="3278" width="5.77734375" style="254" customWidth="1"/>
    <col min="3279" max="3495" width="8.88671875" style="254"/>
    <col min="3496" max="3496" width="9.33203125" style="254" customWidth="1"/>
    <col min="3497" max="3497" width="34.77734375" style="254" customWidth="1"/>
    <col min="3498" max="3498" width="5.88671875" style="254" customWidth="1"/>
    <col min="3499" max="3499" width="9.33203125" style="254" customWidth="1"/>
    <col min="3500" max="3500" width="9" style="254" customWidth="1"/>
    <col min="3501" max="3501" width="11.109375" style="254" customWidth="1"/>
    <col min="3502" max="3502" width="18.109375" style="254" customWidth="1"/>
    <col min="3503" max="3503" width="6.33203125" style="254" customWidth="1"/>
    <col min="3504" max="3504" width="8" style="254" customWidth="1"/>
    <col min="3505" max="3506" width="6.33203125" style="254" customWidth="1"/>
    <col min="3507" max="3508" width="8" style="254" customWidth="1"/>
    <col min="3509" max="3510" width="4.77734375" style="254" customWidth="1"/>
    <col min="3511" max="3514" width="7.77734375" style="254" customWidth="1"/>
    <col min="3515" max="3515" width="7.88671875" style="254" customWidth="1"/>
    <col min="3516" max="3516" width="7.6640625" style="254" customWidth="1"/>
    <col min="3517" max="3517" width="7.109375" style="254" customWidth="1"/>
    <col min="3518" max="3518" width="7.21875" style="254" customWidth="1"/>
    <col min="3519" max="3519" width="7.33203125" style="254" customWidth="1"/>
    <col min="3520" max="3520" width="5.6640625" style="254" customWidth="1"/>
    <col min="3521" max="3521" width="6" style="254" customWidth="1"/>
    <col min="3522" max="3522" width="8" style="254" customWidth="1"/>
    <col min="3523" max="3532" width="7.77734375" style="254" customWidth="1"/>
    <col min="3533" max="3533" width="5.44140625" style="254" customWidth="1"/>
    <col min="3534" max="3534" width="5.77734375" style="254" customWidth="1"/>
    <col min="3535" max="3751" width="8.88671875" style="254"/>
    <col min="3752" max="3752" width="9.33203125" style="254" customWidth="1"/>
    <col min="3753" max="3753" width="34.77734375" style="254" customWidth="1"/>
    <col min="3754" max="3754" width="5.88671875" style="254" customWidth="1"/>
    <col min="3755" max="3755" width="9.33203125" style="254" customWidth="1"/>
    <col min="3756" max="3756" width="9" style="254" customWidth="1"/>
    <col min="3757" max="3757" width="11.109375" style="254" customWidth="1"/>
    <col min="3758" max="3758" width="18.109375" style="254" customWidth="1"/>
    <col min="3759" max="3759" width="6.33203125" style="254" customWidth="1"/>
    <col min="3760" max="3760" width="8" style="254" customWidth="1"/>
    <col min="3761" max="3762" width="6.33203125" style="254" customWidth="1"/>
    <col min="3763" max="3764" width="8" style="254" customWidth="1"/>
    <col min="3765" max="3766" width="4.77734375" style="254" customWidth="1"/>
    <col min="3767" max="3770" width="7.77734375" style="254" customWidth="1"/>
    <col min="3771" max="3771" width="7.88671875" style="254" customWidth="1"/>
    <col min="3772" max="3772" width="7.6640625" style="254" customWidth="1"/>
    <col min="3773" max="3773" width="7.109375" style="254" customWidth="1"/>
    <col min="3774" max="3774" width="7.21875" style="254" customWidth="1"/>
    <col min="3775" max="3775" width="7.33203125" style="254" customWidth="1"/>
    <col min="3776" max="3776" width="5.6640625" style="254" customWidth="1"/>
    <col min="3777" max="3777" width="6" style="254" customWidth="1"/>
    <col min="3778" max="3778" width="8" style="254" customWidth="1"/>
    <col min="3779" max="3788" width="7.77734375" style="254" customWidth="1"/>
    <col min="3789" max="3789" width="5.44140625" style="254" customWidth="1"/>
    <col min="3790" max="3790" width="5.77734375" style="254" customWidth="1"/>
    <col min="3791" max="4007" width="8.88671875" style="254"/>
    <col min="4008" max="4008" width="9.33203125" style="254" customWidth="1"/>
    <col min="4009" max="4009" width="34.77734375" style="254" customWidth="1"/>
    <col min="4010" max="4010" width="5.88671875" style="254" customWidth="1"/>
    <col min="4011" max="4011" width="9.33203125" style="254" customWidth="1"/>
    <col min="4012" max="4012" width="9" style="254" customWidth="1"/>
    <col min="4013" max="4013" width="11.109375" style="254" customWidth="1"/>
    <col min="4014" max="4014" width="18.109375" style="254" customWidth="1"/>
    <col min="4015" max="4015" width="6.33203125" style="254" customWidth="1"/>
    <col min="4016" max="4016" width="8" style="254" customWidth="1"/>
    <col min="4017" max="4018" width="6.33203125" style="254" customWidth="1"/>
    <col min="4019" max="4020" width="8" style="254" customWidth="1"/>
    <col min="4021" max="4022" width="4.77734375" style="254" customWidth="1"/>
    <col min="4023" max="4026" width="7.77734375" style="254" customWidth="1"/>
    <col min="4027" max="4027" width="7.88671875" style="254" customWidth="1"/>
    <col min="4028" max="4028" width="7.6640625" style="254" customWidth="1"/>
    <col min="4029" max="4029" width="7.109375" style="254" customWidth="1"/>
    <col min="4030" max="4030" width="7.21875" style="254" customWidth="1"/>
    <col min="4031" max="4031" width="7.33203125" style="254" customWidth="1"/>
    <col min="4032" max="4032" width="5.6640625" style="254" customWidth="1"/>
    <col min="4033" max="4033" width="6" style="254" customWidth="1"/>
    <col min="4034" max="4034" width="8" style="254" customWidth="1"/>
    <col min="4035" max="4044" width="7.77734375" style="254" customWidth="1"/>
    <col min="4045" max="4045" width="5.44140625" style="254" customWidth="1"/>
    <col min="4046" max="4046" width="5.77734375" style="254" customWidth="1"/>
    <col min="4047" max="4263" width="8.88671875" style="254"/>
    <col min="4264" max="4264" width="9.33203125" style="254" customWidth="1"/>
    <col min="4265" max="4265" width="34.77734375" style="254" customWidth="1"/>
    <col min="4266" max="4266" width="5.88671875" style="254" customWidth="1"/>
    <col min="4267" max="4267" width="9.33203125" style="254" customWidth="1"/>
    <col min="4268" max="4268" width="9" style="254" customWidth="1"/>
    <col min="4269" max="4269" width="11.109375" style="254" customWidth="1"/>
    <col min="4270" max="4270" width="18.109375" style="254" customWidth="1"/>
    <col min="4271" max="4271" width="6.33203125" style="254" customWidth="1"/>
    <col min="4272" max="4272" width="8" style="254" customWidth="1"/>
    <col min="4273" max="4274" width="6.33203125" style="254" customWidth="1"/>
    <col min="4275" max="4276" width="8" style="254" customWidth="1"/>
    <col min="4277" max="4278" width="4.77734375" style="254" customWidth="1"/>
    <col min="4279" max="4282" width="7.77734375" style="254" customWidth="1"/>
    <col min="4283" max="4283" width="7.88671875" style="254" customWidth="1"/>
    <col min="4284" max="4284" width="7.6640625" style="254" customWidth="1"/>
    <col min="4285" max="4285" width="7.109375" style="254" customWidth="1"/>
    <col min="4286" max="4286" width="7.21875" style="254" customWidth="1"/>
    <col min="4287" max="4287" width="7.33203125" style="254" customWidth="1"/>
    <col min="4288" max="4288" width="5.6640625" style="254" customWidth="1"/>
    <col min="4289" max="4289" width="6" style="254" customWidth="1"/>
    <col min="4290" max="4290" width="8" style="254" customWidth="1"/>
    <col min="4291" max="4300" width="7.77734375" style="254" customWidth="1"/>
    <col min="4301" max="4301" width="5.44140625" style="254" customWidth="1"/>
    <col min="4302" max="4302" width="5.77734375" style="254" customWidth="1"/>
    <col min="4303" max="4519" width="8.88671875" style="254"/>
    <col min="4520" max="4520" width="9.33203125" style="254" customWidth="1"/>
    <col min="4521" max="4521" width="34.77734375" style="254" customWidth="1"/>
    <col min="4522" max="4522" width="5.88671875" style="254" customWidth="1"/>
    <col min="4523" max="4523" width="9.33203125" style="254" customWidth="1"/>
    <col min="4524" max="4524" width="9" style="254" customWidth="1"/>
    <col min="4525" max="4525" width="11.109375" style="254" customWidth="1"/>
    <col min="4526" max="4526" width="18.109375" style="254" customWidth="1"/>
    <col min="4527" max="4527" width="6.33203125" style="254" customWidth="1"/>
    <col min="4528" max="4528" width="8" style="254" customWidth="1"/>
    <col min="4529" max="4530" width="6.33203125" style="254" customWidth="1"/>
    <col min="4531" max="4532" width="8" style="254" customWidth="1"/>
    <col min="4533" max="4534" width="4.77734375" style="254" customWidth="1"/>
    <col min="4535" max="4538" width="7.77734375" style="254" customWidth="1"/>
    <col min="4539" max="4539" width="7.88671875" style="254" customWidth="1"/>
    <col min="4540" max="4540" width="7.6640625" style="254" customWidth="1"/>
    <col min="4541" max="4541" width="7.109375" style="254" customWidth="1"/>
    <col min="4542" max="4542" width="7.21875" style="254" customWidth="1"/>
    <col min="4543" max="4543" width="7.33203125" style="254" customWidth="1"/>
    <col min="4544" max="4544" width="5.6640625" style="254" customWidth="1"/>
    <col min="4545" max="4545" width="6" style="254" customWidth="1"/>
    <col min="4546" max="4546" width="8" style="254" customWidth="1"/>
    <col min="4547" max="4556" width="7.77734375" style="254" customWidth="1"/>
    <col min="4557" max="4557" width="5.44140625" style="254" customWidth="1"/>
    <col min="4558" max="4558" width="5.77734375" style="254" customWidth="1"/>
    <col min="4559" max="4775" width="8.88671875" style="254"/>
    <col min="4776" max="4776" width="9.33203125" style="254" customWidth="1"/>
    <col min="4777" max="4777" width="34.77734375" style="254" customWidth="1"/>
    <col min="4778" max="4778" width="5.88671875" style="254" customWidth="1"/>
    <col min="4779" max="4779" width="9.33203125" style="254" customWidth="1"/>
    <col min="4780" max="4780" width="9" style="254" customWidth="1"/>
    <col min="4781" max="4781" width="11.109375" style="254" customWidth="1"/>
    <col min="4782" max="4782" width="18.109375" style="254" customWidth="1"/>
    <col min="4783" max="4783" width="6.33203125" style="254" customWidth="1"/>
    <col min="4784" max="4784" width="8" style="254" customWidth="1"/>
    <col min="4785" max="4786" width="6.33203125" style="254" customWidth="1"/>
    <col min="4787" max="4788" width="8" style="254" customWidth="1"/>
    <col min="4789" max="4790" width="4.77734375" style="254" customWidth="1"/>
    <col min="4791" max="4794" width="7.77734375" style="254" customWidth="1"/>
    <col min="4795" max="4795" width="7.88671875" style="254" customWidth="1"/>
    <col min="4796" max="4796" width="7.6640625" style="254" customWidth="1"/>
    <col min="4797" max="4797" width="7.109375" style="254" customWidth="1"/>
    <col min="4798" max="4798" width="7.21875" style="254" customWidth="1"/>
    <col min="4799" max="4799" width="7.33203125" style="254" customWidth="1"/>
    <col min="4800" max="4800" width="5.6640625" style="254" customWidth="1"/>
    <col min="4801" max="4801" width="6" style="254" customWidth="1"/>
    <col min="4802" max="4802" width="8" style="254" customWidth="1"/>
    <col min="4803" max="4812" width="7.77734375" style="254" customWidth="1"/>
    <col min="4813" max="4813" width="5.44140625" style="254" customWidth="1"/>
    <col min="4814" max="4814" width="5.77734375" style="254" customWidth="1"/>
    <col min="4815" max="5031" width="8.88671875" style="254"/>
    <col min="5032" max="5032" width="9.33203125" style="254" customWidth="1"/>
    <col min="5033" max="5033" width="34.77734375" style="254" customWidth="1"/>
    <col min="5034" max="5034" width="5.88671875" style="254" customWidth="1"/>
    <col min="5035" max="5035" width="9.33203125" style="254" customWidth="1"/>
    <col min="5036" max="5036" width="9" style="254" customWidth="1"/>
    <col min="5037" max="5037" width="11.109375" style="254" customWidth="1"/>
    <col min="5038" max="5038" width="18.109375" style="254" customWidth="1"/>
    <col min="5039" max="5039" width="6.33203125" style="254" customWidth="1"/>
    <col min="5040" max="5040" width="8" style="254" customWidth="1"/>
    <col min="5041" max="5042" width="6.33203125" style="254" customWidth="1"/>
    <col min="5043" max="5044" width="8" style="254" customWidth="1"/>
    <col min="5045" max="5046" width="4.77734375" style="254" customWidth="1"/>
    <col min="5047" max="5050" width="7.77734375" style="254" customWidth="1"/>
    <col min="5051" max="5051" width="7.88671875" style="254" customWidth="1"/>
    <col min="5052" max="5052" width="7.6640625" style="254" customWidth="1"/>
    <col min="5053" max="5053" width="7.109375" style="254" customWidth="1"/>
    <col min="5054" max="5054" width="7.21875" style="254" customWidth="1"/>
    <col min="5055" max="5055" width="7.33203125" style="254" customWidth="1"/>
    <col min="5056" max="5056" width="5.6640625" style="254" customWidth="1"/>
    <col min="5057" max="5057" width="6" style="254" customWidth="1"/>
    <col min="5058" max="5058" width="8" style="254" customWidth="1"/>
    <col min="5059" max="5068" width="7.77734375" style="254" customWidth="1"/>
    <col min="5069" max="5069" width="5.44140625" style="254" customWidth="1"/>
    <col min="5070" max="5070" width="5.77734375" style="254" customWidth="1"/>
    <col min="5071" max="5287" width="8.88671875" style="254"/>
    <col min="5288" max="5288" width="9.33203125" style="254" customWidth="1"/>
    <col min="5289" max="5289" width="34.77734375" style="254" customWidth="1"/>
    <col min="5290" max="5290" width="5.88671875" style="254" customWidth="1"/>
    <col min="5291" max="5291" width="9.33203125" style="254" customWidth="1"/>
    <col min="5292" max="5292" width="9" style="254" customWidth="1"/>
    <col min="5293" max="5293" width="11.109375" style="254" customWidth="1"/>
    <col min="5294" max="5294" width="18.109375" style="254" customWidth="1"/>
    <col min="5295" max="5295" width="6.33203125" style="254" customWidth="1"/>
    <col min="5296" max="5296" width="8" style="254" customWidth="1"/>
    <col min="5297" max="5298" width="6.33203125" style="254" customWidth="1"/>
    <col min="5299" max="5300" width="8" style="254" customWidth="1"/>
    <col min="5301" max="5302" width="4.77734375" style="254" customWidth="1"/>
    <col min="5303" max="5306" width="7.77734375" style="254" customWidth="1"/>
    <col min="5307" max="5307" width="7.88671875" style="254" customWidth="1"/>
    <col min="5308" max="5308" width="7.6640625" style="254" customWidth="1"/>
    <col min="5309" max="5309" width="7.109375" style="254" customWidth="1"/>
    <col min="5310" max="5310" width="7.21875" style="254" customWidth="1"/>
    <col min="5311" max="5311" width="7.33203125" style="254" customWidth="1"/>
    <col min="5312" max="5312" width="5.6640625" style="254" customWidth="1"/>
    <col min="5313" max="5313" width="6" style="254" customWidth="1"/>
    <col min="5314" max="5314" width="8" style="254" customWidth="1"/>
    <col min="5315" max="5324" width="7.77734375" style="254" customWidth="1"/>
    <col min="5325" max="5325" width="5.44140625" style="254" customWidth="1"/>
    <col min="5326" max="5326" width="5.77734375" style="254" customWidth="1"/>
    <col min="5327" max="5543" width="8.88671875" style="254"/>
    <col min="5544" max="5544" width="9.33203125" style="254" customWidth="1"/>
    <col min="5545" max="5545" width="34.77734375" style="254" customWidth="1"/>
    <col min="5546" max="5546" width="5.88671875" style="254" customWidth="1"/>
    <col min="5547" max="5547" width="9.33203125" style="254" customWidth="1"/>
    <col min="5548" max="5548" width="9" style="254" customWidth="1"/>
    <col min="5549" max="5549" width="11.109375" style="254" customWidth="1"/>
    <col min="5550" max="5550" width="18.109375" style="254" customWidth="1"/>
    <col min="5551" max="5551" width="6.33203125" style="254" customWidth="1"/>
    <col min="5552" max="5552" width="8" style="254" customWidth="1"/>
    <col min="5553" max="5554" width="6.33203125" style="254" customWidth="1"/>
    <col min="5555" max="5556" width="8" style="254" customWidth="1"/>
    <col min="5557" max="5558" width="4.77734375" style="254" customWidth="1"/>
    <col min="5559" max="5562" width="7.77734375" style="254" customWidth="1"/>
    <col min="5563" max="5563" width="7.88671875" style="254" customWidth="1"/>
    <col min="5564" max="5564" width="7.6640625" style="254" customWidth="1"/>
    <col min="5565" max="5565" width="7.109375" style="254" customWidth="1"/>
    <col min="5566" max="5566" width="7.21875" style="254" customWidth="1"/>
    <col min="5567" max="5567" width="7.33203125" style="254" customWidth="1"/>
    <col min="5568" max="5568" width="5.6640625" style="254" customWidth="1"/>
    <col min="5569" max="5569" width="6" style="254" customWidth="1"/>
    <col min="5570" max="5570" width="8" style="254" customWidth="1"/>
    <col min="5571" max="5580" width="7.77734375" style="254" customWidth="1"/>
    <col min="5581" max="5581" width="5.44140625" style="254" customWidth="1"/>
    <col min="5582" max="5582" width="5.77734375" style="254" customWidth="1"/>
    <col min="5583" max="5799" width="8.88671875" style="254"/>
    <col min="5800" max="5800" width="9.33203125" style="254" customWidth="1"/>
    <col min="5801" max="5801" width="34.77734375" style="254" customWidth="1"/>
    <col min="5802" max="5802" width="5.88671875" style="254" customWidth="1"/>
    <col min="5803" max="5803" width="9.33203125" style="254" customWidth="1"/>
    <col min="5804" max="5804" width="9" style="254" customWidth="1"/>
    <col min="5805" max="5805" width="11.109375" style="254" customWidth="1"/>
    <col min="5806" max="5806" width="18.109375" style="254" customWidth="1"/>
    <col min="5807" max="5807" width="6.33203125" style="254" customWidth="1"/>
    <col min="5808" max="5808" width="8" style="254" customWidth="1"/>
    <col min="5809" max="5810" width="6.33203125" style="254" customWidth="1"/>
    <col min="5811" max="5812" width="8" style="254" customWidth="1"/>
    <col min="5813" max="5814" width="4.77734375" style="254" customWidth="1"/>
    <col min="5815" max="5818" width="7.77734375" style="254" customWidth="1"/>
    <col min="5819" max="5819" width="7.88671875" style="254" customWidth="1"/>
    <col min="5820" max="5820" width="7.6640625" style="254" customWidth="1"/>
    <col min="5821" max="5821" width="7.109375" style="254" customWidth="1"/>
    <col min="5822" max="5822" width="7.21875" style="254" customWidth="1"/>
    <col min="5823" max="5823" width="7.33203125" style="254" customWidth="1"/>
    <col min="5824" max="5824" width="5.6640625" style="254" customWidth="1"/>
    <col min="5825" max="5825" width="6" style="254" customWidth="1"/>
    <col min="5826" max="5826" width="8" style="254" customWidth="1"/>
    <col min="5827" max="5836" width="7.77734375" style="254" customWidth="1"/>
    <col min="5837" max="5837" width="5.44140625" style="254" customWidth="1"/>
    <col min="5838" max="5838" width="5.77734375" style="254" customWidth="1"/>
    <col min="5839" max="6055" width="8.88671875" style="254"/>
    <col min="6056" max="6056" width="9.33203125" style="254" customWidth="1"/>
    <col min="6057" max="6057" width="34.77734375" style="254" customWidth="1"/>
    <col min="6058" max="6058" width="5.88671875" style="254" customWidth="1"/>
    <col min="6059" max="6059" width="9.33203125" style="254" customWidth="1"/>
    <col min="6060" max="6060" width="9" style="254" customWidth="1"/>
    <col min="6061" max="6061" width="11.109375" style="254" customWidth="1"/>
    <col min="6062" max="6062" width="18.109375" style="254" customWidth="1"/>
    <col min="6063" max="6063" width="6.33203125" style="254" customWidth="1"/>
    <col min="6064" max="6064" width="8" style="254" customWidth="1"/>
    <col min="6065" max="6066" width="6.33203125" style="254" customWidth="1"/>
    <col min="6067" max="6068" width="8" style="254" customWidth="1"/>
    <col min="6069" max="6070" width="4.77734375" style="254" customWidth="1"/>
    <col min="6071" max="6074" width="7.77734375" style="254" customWidth="1"/>
    <col min="6075" max="6075" width="7.88671875" style="254" customWidth="1"/>
    <col min="6076" max="6076" width="7.6640625" style="254" customWidth="1"/>
    <col min="6077" max="6077" width="7.109375" style="254" customWidth="1"/>
    <col min="6078" max="6078" width="7.21875" style="254" customWidth="1"/>
    <col min="6079" max="6079" width="7.33203125" style="254" customWidth="1"/>
    <col min="6080" max="6080" width="5.6640625" style="254" customWidth="1"/>
    <col min="6081" max="6081" width="6" style="254" customWidth="1"/>
    <col min="6082" max="6082" width="8" style="254" customWidth="1"/>
    <col min="6083" max="6092" width="7.77734375" style="254" customWidth="1"/>
    <col min="6093" max="6093" width="5.44140625" style="254" customWidth="1"/>
    <col min="6094" max="6094" width="5.77734375" style="254" customWidth="1"/>
    <col min="6095" max="6311" width="8.88671875" style="254"/>
    <col min="6312" max="6312" width="9.33203125" style="254" customWidth="1"/>
    <col min="6313" max="6313" width="34.77734375" style="254" customWidth="1"/>
    <col min="6314" max="6314" width="5.88671875" style="254" customWidth="1"/>
    <col min="6315" max="6315" width="9.33203125" style="254" customWidth="1"/>
    <col min="6316" max="6316" width="9" style="254" customWidth="1"/>
    <col min="6317" max="6317" width="11.109375" style="254" customWidth="1"/>
    <col min="6318" max="6318" width="18.109375" style="254" customWidth="1"/>
    <col min="6319" max="6319" width="6.33203125" style="254" customWidth="1"/>
    <col min="6320" max="6320" width="8" style="254" customWidth="1"/>
    <col min="6321" max="6322" width="6.33203125" style="254" customWidth="1"/>
    <col min="6323" max="6324" width="8" style="254" customWidth="1"/>
    <col min="6325" max="6326" width="4.77734375" style="254" customWidth="1"/>
    <col min="6327" max="6330" width="7.77734375" style="254" customWidth="1"/>
    <col min="6331" max="6331" width="7.88671875" style="254" customWidth="1"/>
    <col min="6332" max="6332" width="7.6640625" style="254" customWidth="1"/>
    <col min="6333" max="6333" width="7.109375" style="254" customWidth="1"/>
    <col min="6334" max="6334" width="7.21875" style="254" customWidth="1"/>
    <col min="6335" max="6335" width="7.33203125" style="254" customWidth="1"/>
    <col min="6336" max="6336" width="5.6640625" style="254" customWidth="1"/>
    <col min="6337" max="6337" width="6" style="254" customWidth="1"/>
    <col min="6338" max="6338" width="8" style="254" customWidth="1"/>
    <col min="6339" max="6348" width="7.77734375" style="254" customWidth="1"/>
    <col min="6349" max="6349" width="5.44140625" style="254" customWidth="1"/>
    <col min="6350" max="6350" width="5.77734375" style="254" customWidth="1"/>
    <col min="6351" max="6567" width="8.88671875" style="254"/>
    <col min="6568" max="6568" width="9.33203125" style="254" customWidth="1"/>
    <col min="6569" max="6569" width="34.77734375" style="254" customWidth="1"/>
    <col min="6570" max="6570" width="5.88671875" style="254" customWidth="1"/>
    <col min="6571" max="6571" width="9.33203125" style="254" customWidth="1"/>
    <col min="6572" max="6572" width="9" style="254" customWidth="1"/>
    <col min="6573" max="6573" width="11.109375" style="254" customWidth="1"/>
    <col min="6574" max="6574" width="18.109375" style="254" customWidth="1"/>
    <col min="6575" max="6575" width="6.33203125" style="254" customWidth="1"/>
    <col min="6576" max="6576" width="8" style="254" customWidth="1"/>
    <col min="6577" max="6578" width="6.33203125" style="254" customWidth="1"/>
    <col min="6579" max="6580" width="8" style="254" customWidth="1"/>
    <col min="6581" max="6582" width="4.77734375" style="254" customWidth="1"/>
    <col min="6583" max="6586" width="7.77734375" style="254" customWidth="1"/>
    <col min="6587" max="6587" width="7.88671875" style="254" customWidth="1"/>
    <col min="6588" max="6588" width="7.6640625" style="254" customWidth="1"/>
    <col min="6589" max="6589" width="7.109375" style="254" customWidth="1"/>
    <col min="6590" max="6590" width="7.21875" style="254" customWidth="1"/>
    <col min="6591" max="6591" width="7.33203125" style="254" customWidth="1"/>
    <col min="6592" max="6592" width="5.6640625" style="254" customWidth="1"/>
    <col min="6593" max="6593" width="6" style="254" customWidth="1"/>
    <col min="6594" max="6594" width="8" style="254" customWidth="1"/>
    <col min="6595" max="6604" width="7.77734375" style="254" customWidth="1"/>
    <col min="6605" max="6605" width="5.44140625" style="254" customWidth="1"/>
    <col min="6606" max="6606" width="5.77734375" style="254" customWidth="1"/>
    <col min="6607" max="6823" width="8.88671875" style="254"/>
    <col min="6824" max="6824" width="9.33203125" style="254" customWidth="1"/>
    <col min="6825" max="6825" width="34.77734375" style="254" customWidth="1"/>
    <col min="6826" max="6826" width="5.88671875" style="254" customWidth="1"/>
    <col min="6827" max="6827" width="9.33203125" style="254" customWidth="1"/>
    <col min="6828" max="6828" width="9" style="254" customWidth="1"/>
    <col min="6829" max="6829" width="11.109375" style="254" customWidth="1"/>
    <col min="6830" max="6830" width="18.109375" style="254" customWidth="1"/>
    <col min="6831" max="6831" width="6.33203125" style="254" customWidth="1"/>
    <col min="6832" max="6832" width="8" style="254" customWidth="1"/>
    <col min="6833" max="6834" width="6.33203125" style="254" customWidth="1"/>
    <col min="6835" max="6836" width="8" style="254" customWidth="1"/>
    <col min="6837" max="6838" width="4.77734375" style="254" customWidth="1"/>
    <col min="6839" max="6842" width="7.77734375" style="254" customWidth="1"/>
    <col min="6843" max="6843" width="7.88671875" style="254" customWidth="1"/>
    <col min="6844" max="6844" width="7.6640625" style="254" customWidth="1"/>
    <col min="6845" max="6845" width="7.109375" style="254" customWidth="1"/>
    <col min="6846" max="6846" width="7.21875" style="254" customWidth="1"/>
    <col min="6847" max="6847" width="7.33203125" style="254" customWidth="1"/>
    <col min="6848" max="6848" width="5.6640625" style="254" customWidth="1"/>
    <col min="6849" max="6849" width="6" style="254" customWidth="1"/>
    <col min="6850" max="6850" width="8" style="254" customWidth="1"/>
    <col min="6851" max="6860" width="7.77734375" style="254" customWidth="1"/>
    <col min="6861" max="6861" width="5.44140625" style="254" customWidth="1"/>
    <col min="6862" max="6862" width="5.77734375" style="254" customWidth="1"/>
    <col min="6863" max="7079" width="8.88671875" style="254"/>
    <col min="7080" max="7080" width="9.33203125" style="254" customWidth="1"/>
    <col min="7081" max="7081" width="34.77734375" style="254" customWidth="1"/>
    <col min="7082" max="7082" width="5.88671875" style="254" customWidth="1"/>
    <col min="7083" max="7083" width="9.33203125" style="254" customWidth="1"/>
    <col min="7084" max="7084" width="9" style="254" customWidth="1"/>
    <col min="7085" max="7085" width="11.109375" style="254" customWidth="1"/>
    <col min="7086" max="7086" width="18.109375" style="254" customWidth="1"/>
    <col min="7087" max="7087" width="6.33203125" style="254" customWidth="1"/>
    <col min="7088" max="7088" width="8" style="254" customWidth="1"/>
    <col min="7089" max="7090" width="6.33203125" style="254" customWidth="1"/>
    <col min="7091" max="7092" width="8" style="254" customWidth="1"/>
    <col min="7093" max="7094" width="4.77734375" style="254" customWidth="1"/>
    <col min="7095" max="7098" width="7.77734375" style="254" customWidth="1"/>
    <col min="7099" max="7099" width="7.88671875" style="254" customWidth="1"/>
    <col min="7100" max="7100" width="7.6640625" style="254" customWidth="1"/>
    <col min="7101" max="7101" width="7.109375" style="254" customWidth="1"/>
    <col min="7102" max="7102" width="7.21875" style="254" customWidth="1"/>
    <col min="7103" max="7103" width="7.33203125" style="254" customWidth="1"/>
    <col min="7104" max="7104" width="5.6640625" style="254" customWidth="1"/>
    <col min="7105" max="7105" width="6" style="254" customWidth="1"/>
    <col min="7106" max="7106" width="8" style="254" customWidth="1"/>
    <col min="7107" max="7116" width="7.77734375" style="254" customWidth="1"/>
    <col min="7117" max="7117" width="5.44140625" style="254" customWidth="1"/>
    <col min="7118" max="7118" width="5.77734375" style="254" customWidth="1"/>
    <col min="7119" max="7335" width="8.88671875" style="254"/>
    <col min="7336" max="7336" width="9.33203125" style="254" customWidth="1"/>
    <col min="7337" max="7337" width="34.77734375" style="254" customWidth="1"/>
    <col min="7338" max="7338" width="5.88671875" style="254" customWidth="1"/>
    <col min="7339" max="7339" width="9.33203125" style="254" customWidth="1"/>
    <col min="7340" max="7340" width="9" style="254" customWidth="1"/>
    <col min="7341" max="7341" width="11.109375" style="254" customWidth="1"/>
    <col min="7342" max="7342" width="18.109375" style="254" customWidth="1"/>
    <col min="7343" max="7343" width="6.33203125" style="254" customWidth="1"/>
    <col min="7344" max="7344" width="8" style="254" customWidth="1"/>
    <col min="7345" max="7346" width="6.33203125" style="254" customWidth="1"/>
    <col min="7347" max="7348" width="8" style="254" customWidth="1"/>
    <col min="7349" max="7350" width="4.77734375" style="254" customWidth="1"/>
    <col min="7351" max="7354" width="7.77734375" style="254" customWidth="1"/>
    <col min="7355" max="7355" width="7.88671875" style="254" customWidth="1"/>
    <col min="7356" max="7356" width="7.6640625" style="254" customWidth="1"/>
    <col min="7357" max="7357" width="7.109375" style="254" customWidth="1"/>
    <col min="7358" max="7358" width="7.21875" style="254" customWidth="1"/>
    <col min="7359" max="7359" width="7.33203125" style="254" customWidth="1"/>
    <col min="7360" max="7360" width="5.6640625" style="254" customWidth="1"/>
    <col min="7361" max="7361" width="6" style="254" customWidth="1"/>
    <col min="7362" max="7362" width="8" style="254" customWidth="1"/>
    <col min="7363" max="7372" width="7.77734375" style="254" customWidth="1"/>
    <col min="7373" max="7373" width="5.44140625" style="254" customWidth="1"/>
    <col min="7374" max="7374" width="5.77734375" style="254" customWidth="1"/>
    <col min="7375" max="7591" width="8.88671875" style="254"/>
    <col min="7592" max="7592" width="9.33203125" style="254" customWidth="1"/>
    <col min="7593" max="7593" width="34.77734375" style="254" customWidth="1"/>
    <col min="7594" max="7594" width="5.88671875" style="254" customWidth="1"/>
    <col min="7595" max="7595" width="9.33203125" style="254" customWidth="1"/>
    <col min="7596" max="7596" width="9" style="254" customWidth="1"/>
    <col min="7597" max="7597" width="11.109375" style="254" customWidth="1"/>
    <col min="7598" max="7598" width="18.109375" style="254" customWidth="1"/>
    <col min="7599" max="7599" width="6.33203125" style="254" customWidth="1"/>
    <col min="7600" max="7600" width="8" style="254" customWidth="1"/>
    <col min="7601" max="7602" width="6.33203125" style="254" customWidth="1"/>
    <col min="7603" max="7604" width="8" style="254" customWidth="1"/>
    <col min="7605" max="7606" width="4.77734375" style="254" customWidth="1"/>
    <col min="7607" max="7610" width="7.77734375" style="254" customWidth="1"/>
    <col min="7611" max="7611" width="7.88671875" style="254" customWidth="1"/>
    <col min="7612" max="7612" width="7.6640625" style="254" customWidth="1"/>
    <col min="7613" max="7613" width="7.109375" style="254" customWidth="1"/>
    <col min="7614" max="7614" width="7.21875" style="254" customWidth="1"/>
    <col min="7615" max="7615" width="7.33203125" style="254" customWidth="1"/>
    <col min="7616" max="7616" width="5.6640625" style="254" customWidth="1"/>
    <col min="7617" max="7617" width="6" style="254" customWidth="1"/>
    <col min="7618" max="7618" width="8" style="254" customWidth="1"/>
    <col min="7619" max="7628" width="7.77734375" style="254" customWidth="1"/>
    <col min="7629" max="7629" width="5.44140625" style="254" customWidth="1"/>
    <col min="7630" max="7630" width="5.77734375" style="254" customWidth="1"/>
    <col min="7631" max="7847" width="8.88671875" style="254"/>
    <col min="7848" max="7848" width="9.33203125" style="254" customWidth="1"/>
    <col min="7849" max="7849" width="34.77734375" style="254" customWidth="1"/>
    <col min="7850" max="7850" width="5.88671875" style="254" customWidth="1"/>
    <col min="7851" max="7851" width="9.33203125" style="254" customWidth="1"/>
    <col min="7852" max="7852" width="9" style="254" customWidth="1"/>
    <col min="7853" max="7853" width="11.109375" style="254" customWidth="1"/>
    <col min="7854" max="7854" width="18.109375" style="254" customWidth="1"/>
    <col min="7855" max="7855" width="6.33203125" style="254" customWidth="1"/>
    <col min="7856" max="7856" width="8" style="254" customWidth="1"/>
    <col min="7857" max="7858" width="6.33203125" style="254" customWidth="1"/>
    <col min="7859" max="7860" width="8" style="254" customWidth="1"/>
    <col min="7861" max="7862" width="4.77734375" style="254" customWidth="1"/>
    <col min="7863" max="7866" width="7.77734375" style="254" customWidth="1"/>
    <col min="7867" max="7867" width="7.88671875" style="254" customWidth="1"/>
    <col min="7868" max="7868" width="7.6640625" style="254" customWidth="1"/>
    <col min="7869" max="7869" width="7.109375" style="254" customWidth="1"/>
    <col min="7870" max="7870" width="7.21875" style="254" customWidth="1"/>
    <col min="7871" max="7871" width="7.33203125" style="254" customWidth="1"/>
    <col min="7872" max="7872" width="5.6640625" style="254" customWidth="1"/>
    <col min="7873" max="7873" width="6" style="254" customWidth="1"/>
    <col min="7874" max="7874" width="8" style="254" customWidth="1"/>
    <col min="7875" max="7884" width="7.77734375" style="254" customWidth="1"/>
    <col min="7885" max="7885" width="5.44140625" style="254" customWidth="1"/>
    <col min="7886" max="7886" width="5.77734375" style="254" customWidth="1"/>
    <col min="7887" max="8103" width="8.88671875" style="254"/>
    <col min="8104" max="8104" width="9.33203125" style="254" customWidth="1"/>
    <col min="8105" max="8105" width="34.77734375" style="254" customWidth="1"/>
    <col min="8106" max="8106" width="5.88671875" style="254" customWidth="1"/>
    <col min="8107" max="8107" width="9.33203125" style="254" customWidth="1"/>
    <col min="8108" max="8108" width="9" style="254" customWidth="1"/>
    <col min="8109" max="8109" width="11.109375" style="254" customWidth="1"/>
    <col min="8110" max="8110" width="18.109375" style="254" customWidth="1"/>
    <col min="8111" max="8111" width="6.33203125" style="254" customWidth="1"/>
    <col min="8112" max="8112" width="8" style="254" customWidth="1"/>
    <col min="8113" max="8114" width="6.33203125" style="254" customWidth="1"/>
    <col min="8115" max="8116" width="8" style="254" customWidth="1"/>
    <col min="8117" max="8118" width="4.77734375" style="254" customWidth="1"/>
    <col min="8119" max="8122" width="7.77734375" style="254" customWidth="1"/>
    <col min="8123" max="8123" width="7.88671875" style="254" customWidth="1"/>
    <col min="8124" max="8124" width="7.6640625" style="254" customWidth="1"/>
    <col min="8125" max="8125" width="7.109375" style="254" customWidth="1"/>
    <col min="8126" max="8126" width="7.21875" style="254" customWidth="1"/>
    <col min="8127" max="8127" width="7.33203125" style="254" customWidth="1"/>
    <col min="8128" max="8128" width="5.6640625" style="254" customWidth="1"/>
    <col min="8129" max="8129" width="6" style="254" customWidth="1"/>
    <col min="8130" max="8130" width="8" style="254" customWidth="1"/>
    <col min="8131" max="8140" width="7.77734375" style="254" customWidth="1"/>
    <col min="8141" max="8141" width="5.44140625" style="254" customWidth="1"/>
    <col min="8142" max="8142" width="5.77734375" style="254" customWidth="1"/>
    <col min="8143" max="8359" width="8.88671875" style="254"/>
    <col min="8360" max="8360" width="9.33203125" style="254" customWidth="1"/>
    <col min="8361" max="8361" width="34.77734375" style="254" customWidth="1"/>
    <col min="8362" max="8362" width="5.88671875" style="254" customWidth="1"/>
    <col min="8363" max="8363" width="9.33203125" style="254" customWidth="1"/>
    <col min="8364" max="8364" width="9" style="254" customWidth="1"/>
    <col min="8365" max="8365" width="11.109375" style="254" customWidth="1"/>
    <col min="8366" max="8366" width="18.109375" style="254" customWidth="1"/>
    <col min="8367" max="8367" width="6.33203125" style="254" customWidth="1"/>
    <col min="8368" max="8368" width="8" style="254" customWidth="1"/>
    <col min="8369" max="8370" width="6.33203125" style="254" customWidth="1"/>
    <col min="8371" max="8372" width="8" style="254" customWidth="1"/>
    <col min="8373" max="8374" width="4.77734375" style="254" customWidth="1"/>
    <col min="8375" max="8378" width="7.77734375" style="254" customWidth="1"/>
    <col min="8379" max="8379" width="7.88671875" style="254" customWidth="1"/>
    <col min="8380" max="8380" width="7.6640625" style="254" customWidth="1"/>
    <col min="8381" max="8381" width="7.109375" style="254" customWidth="1"/>
    <col min="8382" max="8382" width="7.21875" style="254" customWidth="1"/>
    <col min="8383" max="8383" width="7.33203125" style="254" customWidth="1"/>
    <col min="8384" max="8384" width="5.6640625" style="254" customWidth="1"/>
    <col min="8385" max="8385" width="6" style="254" customWidth="1"/>
    <col min="8386" max="8386" width="8" style="254" customWidth="1"/>
    <col min="8387" max="8396" width="7.77734375" style="254" customWidth="1"/>
    <col min="8397" max="8397" width="5.44140625" style="254" customWidth="1"/>
    <col min="8398" max="8398" width="5.77734375" style="254" customWidth="1"/>
    <col min="8399" max="8615" width="8.88671875" style="254"/>
    <col min="8616" max="8616" width="9.33203125" style="254" customWidth="1"/>
    <col min="8617" max="8617" width="34.77734375" style="254" customWidth="1"/>
    <col min="8618" max="8618" width="5.88671875" style="254" customWidth="1"/>
    <col min="8619" max="8619" width="9.33203125" style="254" customWidth="1"/>
    <col min="8620" max="8620" width="9" style="254" customWidth="1"/>
    <col min="8621" max="8621" width="11.109375" style="254" customWidth="1"/>
    <col min="8622" max="8622" width="18.109375" style="254" customWidth="1"/>
    <col min="8623" max="8623" width="6.33203125" style="254" customWidth="1"/>
    <col min="8624" max="8624" width="8" style="254" customWidth="1"/>
    <col min="8625" max="8626" width="6.33203125" style="254" customWidth="1"/>
    <col min="8627" max="8628" width="8" style="254" customWidth="1"/>
    <col min="8629" max="8630" width="4.77734375" style="254" customWidth="1"/>
    <col min="8631" max="8634" width="7.77734375" style="254" customWidth="1"/>
    <col min="8635" max="8635" width="7.88671875" style="254" customWidth="1"/>
    <col min="8636" max="8636" width="7.6640625" style="254" customWidth="1"/>
    <col min="8637" max="8637" width="7.109375" style="254" customWidth="1"/>
    <col min="8638" max="8638" width="7.21875" style="254" customWidth="1"/>
    <col min="8639" max="8639" width="7.33203125" style="254" customWidth="1"/>
    <col min="8640" max="8640" width="5.6640625" style="254" customWidth="1"/>
    <col min="8641" max="8641" width="6" style="254" customWidth="1"/>
    <col min="8642" max="8642" width="8" style="254" customWidth="1"/>
    <col min="8643" max="8652" width="7.77734375" style="254" customWidth="1"/>
    <col min="8653" max="8653" width="5.44140625" style="254" customWidth="1"/>
    <col min="8654" max="8654" width="5.77734375" style="254" customWidth="1"/>
    <col min="8655" max="8871" width="8.88671875" style="254"/>
    <col min="8872" max="8872" width="9.33203125" style="254" customWidth="1"/>
    <col min="8873" max="8873" width="34.77734375" style="254" customWidth="1"/>
    <col min="8874" max="8874" width="5.88671875" style="254" customWidth="1"/>
    <col min="8875" max="8875" width="9.33203125" style="254" customWidth="1"/>
    <col min="8876" max="8876" width="9" style="254" customWidth="1"/>
    <col min="8877" max="8877" width="11.109375" style="254" customWidth="1"/>
    <col min="8878" max="8878" width="18.109375" style="254" customWidth="1"/>
    <col min="8879" max="8879" width="6.33203125" style="254" customWidth="1"/>
    <col min="8880" max="8880" width="8" style="254" customWidth="1"/>
    <col min="8881" max="8882" width="6.33203125" style="254" customWidth="1"/>
    <col min="8883" max="8884" width="8" style="254" customWidth="1"/>
    <col min="8885" max="8886" width="4.77734375" style="254" customWidth="1"/>
    <col min="8887" max="8890" width="7.77734375" style="254" customWidth="1"/>
    <col min="8891" max="8891" width="7.88671875" style="254" customWidth="1"/>
    <col min="8892" max="8892" width="7.6640625" style="254" customWidth="1"/>
    <col min="8893" max="8893" width="7.109375" style="254" customWidth="1"/>
    <col min="8894" max="8894" width="7.21875" style="254" customWidth="1"/>
    <col min="8895" max="8895" width="7.33203125" style="254" customWidth="1"/>
    <col min="8896" max="8896" width="5.6640625" style="254" customWidth="1"/>
    <col min="8897" max="8897" width="6" style="254" customWidth="1"/>
    <col min="8898" max="8898" width="8" style="254" customWidth="1"/>
    <col min="8899" max="8908" width="7.77734375" style="254" customWidth="1"/>
    <col min="8909" max="8909" width="5.44140625" style="254" customWidth="1"/>
    <col min="8910" max="8910" width="5.77734375" style="254" customWidth="1"/>
    <col min="8911" max="9127" width="8.88671875" style="254"/>
    <col min="9128" max="9128" width="9.33203125" style="254" customWidth="1"/>
    <col min="9129" max="9129" width="34.77734375" style="254" customWidth="1"/>
    <col min="9130" max="9130" width="5.88671875" style="254" customWidth="1"/>
    <col min="9131" max="9131" width="9.33203125" style="254" customWidth="1"/>
    <col min="9132" max="9132" width="9" style="254" customWidth="1"/>
    <col min="9133" max="9133" width="11.109375" style="254" customWidth="1"/>
    <col min="9134" max="9134" width="18.109375" style="254" customWidth="1"/>
    <col min="9135" max="9135" width="6.33203125" style="254" customWidth="1"/>
    <col min="9136" max="9136" width="8" style="254" customWidth="1"/>
    <col min="9137" max="9138" width="6.33203125" style="254" customWidth="1"/>
    <col min="9139" max="9140" width="8" style="254" customWidth="1"/>
    <col min="9141" max="9142" width="4.77734375" style="254" customWidth="1"/>
    <col min="9143" max="9146" width="7.77734375" style="254" customWidth="1"/>
    <col min="9147" max="9147" width="7.88671875" style="254" customWidth="1"/>
    <col min="9148" max="9148" width="7.6640625" style="254" customWidth="1"/>
    <col min="9149" max="9149" width="7.109375" style="254" customWidth="1"/>
    <col min="9150" max="9150" width="7.21875" style="254" customWidth="1"/>
    <col min="9151" max="9151" width="7.33203125" style="254" customWidth="1"/>
    <col min="9152" max="9152" width="5.6640625" style="254" customWidth="1"/>
    <col min="9153" max="9153" width="6" style="254" customWidth="1"/>
    <col min="9154" max="9154" width="8" style="254" customWidth="1"/>
    <col min="9155" max="9164" width="7.77734375" style="254" customWidth="1"/>
    <col min="9165" max="9165" width="5.44140625" style="254" customWidth="1"/>
    <col min="9166" max="9166" width="5.77734375" style="254" customWidth="1"/>
    <col min="9167" max="9383" width="8.88671875" style="254"/>
    <col min="9384" max="9384" width="9.33203125" style="254" customWidth="1"/>
    <col min="9385" max="9385" width="34.77734375" style="254" customWidth="1"/>
    <col min="9386" max="9386" width="5.88671875" style="254" customWidth="1"/>
    <col min="9387" max="9387" width="9.33203125" style="254" customWidth="1"/>
    <col min="9388" max="9388" width="9" style="254" customWidth="1"/>
    <col min="9389" max="9389" width="11.109375" style="254" customWidth="1"/>
    <col min="9390" max="9390" width="18.109375" style="254" customWidth="1"/>
    <col min="9391" max="9391" width="6.33203125" style="254" customWidth="1"/>
    <col min="9392" max="9392" width="8" style="254" customWidth="1"/>
    <col min="9393" max="9394" width="6.33203125" style="254" customWidth="1"/>
    <col min="9395" max="9396" width="8" style="254" customWidth="1"/>
    <col min="9397" max="9398" width="4.77734375" style="254" customWidth="1"/>
    <col min="9399" max="9402" width="7.77734375" style="254" customWidth="1"/>
    <col min="9403" max="9403" width="7.88671875" style="254" customWidth="1"/>
    <col min="9404" max="9404" width="7.6640625" style="254" customWidth="1"/>
    <col min="9405" max="9405" width="7.109375" style="254" customWidth="1"/>
    <col min="9406" max="9406" width="7.21875" style="254" customWidth="1"/>
    <col min="9407" max="9407" width="7.33203125" style="254" customWidth="1"/>
    <col min="9408" max="9408" width="5.6640625" style="254" customWidth="1"/>
    <col min="9409" max="9409" width="6" style="254" customWidth="1"/>
    <col min="9410" max="9410" width="8" style="254" customWidth="1"/>
    <col min="9411" max="9420" width="7.77734375" style="254" customWidth="1"/>
    <col min="9421" max="9421" width="5.44140625" style="254" customWidth="1"/>
    <col min="9422" max="9422" width="5.77734375" style="254" customWidth="1"/>
    <col min="9423" max="9639" width="8.88671875" style="254"/>
    <col min="9640" max="9640" width="9.33203125" style="254" customWidth="1"/>
    <col min="9641" max="9641" width="34.77734375" style="254" customWidth="1"/>
    <col min="9642" max="9642" width="5.88671875" style="254" customWidth="1"/>
    <col min="9643" max="9643" width="9.33203125" style="254" customWidth="1"/>
    <col min="9644" max="9644" width="9" style="254" customWidth="1"/>
    <col min="9645" max="9645" width="11.109375" style="254" customWidth="1"/>
    <col min="9646" max="9646" width="18.109375" style="254" customWidth="1"/>
    <col min="9647" max="9647" width="6.33203125" style="254" customWidth="1"/>
    <col min="9648" max="9648" width="8" style="254" customWidth="1"/>
    <col min="9649" max="9650" width="6.33203125" style="254" customWidth="1"/>
    <col min="9651" max="9652" width="8" style="254" customWidth="1"/>
    <col min="9653" max="9654" width="4.77734375" style="254" customWidth="1"/>
    <col min="9655" max="9658" width="7.77734375" style="254" customWidth="1"/>
    <col min="9659" max="9659" width="7.88671875" style="254" customWidth="1"/>
    <col min="9660" max="9660" width="7.6640625" style="254" customWidth="1"/>
    <col min="9661" max="9661" width="7.109375" style="254" customWidth="1"/>
    <col min="9662" max="9662" width="7.21875" style="254" customWidth="1"/>
    <col min="9663" max="9663" width="7.33203125" style="254" customWidth="1"/>
    <col min="9664" max="9664" width="5.6640625" style="254" customWidth="1"/>
    <col min="9665" max="9665" width="6" style="254" customWidth="1"/>
    <col min="9666" max="9666" width="8" style="254" customWidth="1"/>
    <col min="9667" max="9676" width="7.77734375" style="254" customWidth="1"/>
    <col min="9677" max="9677" width="5.44140625" style="254" customWidth="1"/>
    <col min="9678" max="9678" width="5.77734375" style="254" customWidth="1"/>
    <col min="9679" max="9895" width="8.88671875" style="254"/>
    <col min="9896" max="9896" width="9.33203125" style="254" customWidth="1"/>
    <col min="9897" max="9897" width="34.77734375" style="254" customWidth="1"/>
    <col min="9898" max="9898" width="5.88671875" style="254" customWidth="1"/>
    <col min="9899" max="9899" width="9.33203125" style="254" customWidth="1"/>
    <col min="9900" max="9900" width="9" style="254" customWidth="1"/>
    <col min="9901" max="9901" width="11.109375" style="254" customWidth="1"/>
    <col min="9902" max="9902" width="18.109375" style="254" customWidth="1"/>
    <col min="9903" max="9903" width="6.33203125" style="254" customWidth="1"/>
    <col min="9904" max="9904" width="8" style="254" customWidth="1"/>
    <col min="9905" max="9906" width="6.33203125" style="254" customWidth="1"/>
    <col min="9907" max="9908" width="8" style="254" customWidth="1"/>
    <col min="9909" max="9910" width="4.77734375" style="254" customWidth="1"/>
    <col min="9911" max="9914" width="7.77734375" style="254" customWidth="1"/>
    <col min="9915" max="9915" width="7.88671875" style="254" customWidth="1"/>
    <col min="9916" max="9916" width="7.6640625" style="254" customWidth="1"/>
    <col min="9917" max="9917" width="7.109375" style="254" customWidth="1"/>
    <col min="9918" max="9918" width="7.21875" style="254" customWidth="1"/>
    <col min="9919" max="9919" width="7.33203125" style="254" customWidth="1"/>
    <col min="9920" max="9920" width="5.6640625" style="254" customWidth="1"/>
    <col min="9921" max="9921" width="6" style="254" customWidth="1"/>
    <col min="9922" max="9922" width="8" style="254" customWidth="1"/>
    <col min="9923" max="9932" width="7.77734375" style="254" customWidth="1"/>
    <col min="9933" max="9933" width="5.44140625" style="254" customWidth="1"/>
    <col min="9934" max="9934" width="5.77734375" style="254" customWidth="1"/>
    <col min="9935" max="10151" width="8.88671875" style="254"/>
    <col min="10152" max="10152" width="9.33203125" style="254" customWidth="1"/>
    <col min="10153" max="10153" width="34.77734375" style="254" customWidth="1"/>
    <col min="10154" max="10154" width="5.88671875" style="254" customWidth="1"/>
    <col min="10155" max="10155" width="9.33203125" style="254" customWidth="1"/>
    <col min="10156" max="10156" width="9" style="254" customWidth="1"/>
    <col min="10157" max="10157" width="11.109375" style="254" customWidth="1"/>
    <col min="10158" max="10158" width="18.109375" style="254" customWidth="1"/>
    <col min="10159" max="10159" width="6.33203125" style="254" customWidth="1"/>
    <col min="10160" max="10160" width="8" style="254" customWidth="1"/>
    <col min="10161" max="10162" width="6.33203125" style="254" customWidth="1"/>
    <col min="10163" max="10164" width="8" style="254" customWidth="1"/>
    <col min="10165" max="10166" width="4.77734375" style="254" customWidth="1"/>
    <col min="10167" max="10170" width="7.77734375" style="254" customWidth="1"/>
    <col min="10171" max="10171" width="7.88671875" style="254" customWidth="1"/>
    <col min="10172" max="10172" width="7.6640625" style="254" customWidth="1"/>
    <col min="10173" max="10173" width="7.109375" style="254" customWidth="1"/>
    <col min="10174" max="10174" width="7.21875" style="254" customWidth="1"/>
    <col min="10175" max="10175" width="7.33203125" style="254" customWidth="1"/>
    <col min="10176" max="10176" width="5.6640625" style="254" customWidth="1"/>
    <col min="10177" max="10177" width="6" style="254" customWidth="1"/>
    <col min="10178" max="10178" width="8" style="254" customWidth="1"/>
    <col min="10179" max="10188" width="7.77734375" style="254" customWidth="1"/>
    <col min="10189" max="10189" width="5.44140625" style="254" customWidth="1"/>
    <col min="10190" max="10190" width="5.77734375" style="254" customWidth="1"/>
    <col min="10191" max="10407" width="8.88671875" style="254"/>
    <col min="10408" max="10408" width="9.33203125" style="254" customWidth="1"/>
    <col min="10409" max="10409" width="34.77734375" style="254" customWidth="1"/>
    <col min="10410" max="10410" width="5.88671875" style="254" customWidth="1"/>
    <col min="10411" max="10411" width="9.33203125" style="254" customWidth="1"/>
    <col min="10412" max="10412" width="9" style="254" customWidth="1"/>
    <col min="10413" max="10413" width="11.109375" style="254" customWidth="1"/>
    <col min="10414" max="10414" width="18.109375" style="254" customWidth="1"/>
    <col min="10415" max="10415" width="6.33203125" style="254" customWidth="1"/>
    <col min="10416" max="10416" width="8" style="254" customWidth="1"/>
    <col min="10417" max="10418" width="6.33203125" style="254" customWidth="1"/>
    <col min="10419" max="10420" width="8" style="254" customWidth="1"/>
    <col min="10421" max="10422" width="4.77734375" style="254" customWidth="1"/>
    <col min="10423" max="10426" width="7.77734375" style="254" customWidth="1"/>
    <col min="10427" max="10427" width="7.88671875" style="254" customWidth="1"/>
    <col min="10428" max="10428" width="7.6640625" style="254" customWidth="1"/>
    <col min="10429" max="10429" width="7.109375" style="254" customWidth="1"/>
    <col min="10430" max="10430" width="7.21875" style="254" customWidth="1"/>
    <col min="10431" max="10431" width="7.33203125" style="254" customWidth="1"/>
    <col min="10432" max="10432" width="5.6640625" style="254" customWidth="1"/>
    <col min="10433" max="10433" width="6" style="254" customWidth="1"/>
    <col min="10434" max="10434" width="8" style="254" customWidth="1"/>
    <col min="10435" max="10444" width="7.77734375" style="254" customWidth="1"/>
    <col min="10445" max="10445" width="5.44140625" style="254" customWidth="1"/>
    <col min="10446" max="10446" width="5.77734375" style="254" customWidth="1"/>
    <col min="10447" max="10663" width="8.88671875" style="254"/>
    <col min="10664" max="10664" width="9.33203125" style="254" customWidth="1"/>
    <col min="10665" max="10665" width="34.77734375" style="254" customWidth="1"/>
    <col min="10666" max="10666" width="5.88671875" style="254" customWidth="1"/>
    <col min="10667" max="10667" width="9.33203125" style="254" customWidth="1"/>
    <col min="10668" max="10668" width="9" style="254" customWidth="1"/>
    <col min="10669" max="10669" width="11.109375" style="254" customWidth="1"/>
    <col min="10670" max="10670" width="18.109375" style="254" customWidth="1"/>
    <col min="10671" max="10671" width="6.33203125" style="254" customWidth="1"/>
    <col min="10672" max="10672" width="8" style="254" customWidth="1"/>
    <col min="10673" max="10674" width="6.33203125" style="254" customWidth="1"/>
    <col min="10675" max="10676" width="8" style="254" customWidth="1"/>
    <col min="10677" max="10678" width="4.77734375" style="254" customWidth="1"/>
    <col min="10679" max="10682" width="7.77734375" style="254" customWidth="1"/>
    <col min="10683" max="10683" width="7.88671875" style="254" customWidth="1"/>
    <col min="10684" max="10684" width="7.6640625" style="254" customWidth="1"/>
    <col min="10685" max="10685" width="7.109375" style="254" customWidth="1"/>
    <col min="10686" max="10686" width="7.21875" style="254" customWidth="1"/>
    <col min="10687" max="10687" width="7.33203125" style="254" customWidth="1"/>
    <col min="10688" max="10688" width="5.6640625" style="254" customWidth="1"/>
    <col min="10689" max="10689" width="6" style="254" customWidth="1"/>
    <col min="10690" max="10690" width="8" style="254" customWidth="1"/>
    <col min="10691" max="10700" width="7.77734375" style="254" customWidth="1"/>
    <col min="10701" max="10701" width="5.44140625" style="254" customWidth="1"/>
    <col min="10702" max="10702" width="5.77734375" style="254" customWidth="1"/>
    <col min="10703" max="10919" width="8.88671875" style="254"/>
    <col min="10920" max="10920" width="9.33203125" style="254" customWidth="1"/>
    <col min="10921" max="10921" width="34.77734375" style="254" customWidth="1"/>
    <col min="10922" max="10922" width="5.88671875" style="254" customWidth="1"/>
    <col min="10923" max="10923" width="9.33203125" style="254" customWidth="1"/>
    <col min="10924" max="10924" width="9" style="254" customWidth="1"/>
    <col min="10925" max="10925" width="11.109375" style="254" customWidth="1"/>
    <col min="10926" max="10926" width="18.109375" style="254" customWidth="1"/>
    <col min="10927" max="10927" width="6.33203125" style="254" customWidth="1"/>
    <col min="10928" max="10928" width="8" style="254" customWidth="1"/>
    <col min="10929" max="10930" width="6.33203125" style="254" customWidth="1"/>
    <col min="10931" max="10932" width="8" style="254" customWidth="1"/>
    <col min="10933" max="10934" width="4.77734375" style="254" customWidth="1"/>
    <col min="10935" max="10938" width="7.77734375" style="254" customWidth="1"/>
    <col min="10939" max="10939" width="7.88671875" style="254" customWidth="1"/>
    <col min="10940" max="10940" width="7.6640625" style="254" customWidth="1"/>
    <col min="10941" max="10941" width="7.109375" style="254" customWidth="1"/>
    <col min="10942" max="10942" width="7.21875" style="254" customWidth="1"/>
    <col min="10943" max="10943" width="7.33203125" style="254" customWidth="1"/>
    <col min="10944" max="10944" width="5.6640625" style="254" customWidth="1"/>
    <col min="10945" max="10945" width="6" style="254" customWidth="1"/>
    <col min="10946" max="10946" width="8" style="254" customWidth="1"/>
    <col min="10947" max="10956" width="7.77734375" style="254" customWidth="1"/>
    <col min="10957" max="10957" width="5.44140625" style="254" customWidth="1"/>
    <col min="10958" max="10958" width="5.77734375" style="254" customWidth="1"/>
    <col min="10959" max="11175" width="8.88671875" style="254"/>
    <col min="11176" max="11176" width="9.33203125" style="254" customWidth="1"/>
    <col min="11177" max="11177" width="34.77734375" style="254" customWidth="1"/>
    <col min="11178" max="11178" width="5.88671875" style="254" customWidth="1"/>
    <col min="11179" max="11179" width="9.33203125" style="254" customWidth="1"/>
    <col min="11180" max="11180" width="9" style="254" customWidth="1"/>
    <col min="11181" max="11181" width="11.109375" style="254" customWidth="1"/>
    <col min="11182" max="11182" width="18.109375" style="254" customWidth="1"/>
    <col min="11183" max="11183" width="6.33203125" style="254" customWidth="1"/>
    <col min="11184" max="11184" width="8" style="254" customWidth="1"/>
    <col min="11185" max="11186" width="6.33203125" style="254" customWidth="1"/>
    <col min="11187" max="11188" width="8" style="254" customWidth="1"/>
    <col min="11189" max="11190" width="4.77734375" style="254" customWidth="1"/>
    <col min="11191" max="11194" width="7.77734375" style="254" customWidth="1"/>
    <col min="11195" max="11195" width="7.88671875" style="254" customWidth="1"/>
    <col min="11196" max="11196" width="7.6640625" style="254" customWidth="1"/>
    <col min="11197" max="11197" width="7.109375" style="254" customWidth="1"/>
    <col min="11198" max="11198" width="7.21875" style="254" customWidth="1"/>
    <col min="11199" max="11199" width="7.33203125" style="254" customWidth="1"/>
    <col min="11200" max="11200" width="5.6640625" style="254" customWidth="1"/>
    <col min="11201" max="11201" width="6" style="254" customWidth="1"/>
    <col min="11202" max="11202" width="8" style="254" customWidth="1"/>
    <col min="11203" max="11212" width="7.77734375" style="254" customWidth="1"/>
    <col min="11213" max="11213" width="5.44140625" style="254" customWidth="1"/>
    <col min="11214" max="11214" width="5.77734375" style="254" customWidth="1"/>
    <col min="11215" max="11431" width="8.88671875" style="254"/>
    <col min="11432" max="11432" width="9.33203125" style="254" customWidth="1"/>
    <col min="11433" max="11433" width="34.77734375" style="254" customWidth="1"/>
    <col min="11434" max="11434" width="5.88671875" style="254" customWidth="1"/>
    <col min="11435" max="11435" width="9.33203125" style="254" customWidth="1"/>
    <col min="11436" max="11436" width="9" style="254" customWidth="1"/>
    <col min="11437" max="11437" width="11.109375" style="254" customWidth="1"/>
    <col min="11438" max="11438" width="18.109375" style="254" customWidth="1"/>
    <col min="11439" max="11439" width="6.33203125" style="254" customWidth="1"/>
    <col min="11440" max="11440" width="8" style="254" customWidth="1"/>
    <col min="11441" max="11442" width="6.33203125" style="254" customWidth="1"/>
    <col min="11443" max="11444" width="8" style="254" customWidth="1"/>
    <col min="11445" max="11446" width="4.77734375" style="254" customWidth="1"/>
    <col min="11447" max="11450" width="7.77734375" style="254" customWidth="1"/>
    <col min="11451" max="11451" width="7.88671875" style="254" customWidth="1"/>
    <col min="11452" max="11452" width="7.6640625" style="254" customWidth="1"/>
    <col min="11453" max="11453" width="7.109375" style="254" customWidth="1"/>
    <col min="11454" max="11454" width="7.21875" style="254" customWidth="1"/>
    <col min="11455" max="11455" width="7.33203125" style="254" customWidth="1"/>
    <col min="11456" max="11456" width="5.6640625" style="254" customWidth="1"/>
    <col min="11457" max="11457" width="6" style="254" customWidth="1"/>
    <col min="11458" max="11458" width="8" style="254" customWidth="1"/>
    <col min="11459" max="11468" width="7.77734375" style="254" customWidth="1"/>
    <col min="11469" max="11469" width="5.44140625" style="254" customWidth="1"/>
    <col min="11470" max="11470" width="5.77734375" style="254" customWidth="1"/>
    <col min="11471" max="11687" width="8.88671875" style="254"/>
    <col min="11688" max="11688" width="9.33203125" style="254" customWidth="1"/>
    <col min="11689" max="11689" width="34.77734375" style="254" customWidth="1"/>
    <col min="11690" max="11690" width="5.88671875" style="254" customWidth="1"/>
    <col min="11691" max="11691" width="9.33203125" style="254" customWidth="1"/>
    <col min="11692" max="11692" width="9" style="254" customWidth="1"/>
    <col min="11693" max="11693" width="11.109375" style="254" customWidth="1"/>
    <col min="11694" max="11694" width="18.109375" style="254" customWidth="1"/>
    <col min="11695" max="11695" width="6.33203125" style="254" customWidth="1"/>
    <col min="11696" max="11696" width="8" style="254" customWidth="1"/>
    <col min="11697" max="11698" width="6.33203125" style="254" customWidth="1"/>
    <col min="11699" max="11700" width="8" style="254" customWidth="1"/>
    <col min="11701" max="11702" width="4.77734375" style="254" customWidth="1"/>
    <col min="11703" max="11706" width="7.77734375" style="254" customWidth="1"/>
    <col min="11707" max="11707" width="7.88671875" style="254" customWidth="1"/>
    <col min="11708" max="11708" width="7.6640625" style="254" customWidth="1"/>
    <col min="11709" max="11709" width="7.109375" style="254" customWidth="1"/>
    <col min="11710" max="11710" width="7.21875" style="254" customWidth="1"/>
    <col min="11711" max="11711" width="7.33203125" style="254" customWidth="1"/>
    <col min="11712" max="11712" width="5.6640625" style="254" customWidth="1"/>
    <col min="11713" max="11713" width="6" style="254" customWidth="1"/>
    <col min="11714" max="11714" width="8" style="254" customWidth="1"/>
    <col min="11715" max="11724" width="7.77734375" style="254" customWidth="1"/>
    <col min="11725" max="11725" width="5.44140625" style="254" customWidth="1"/>
    <col min="11726" max="11726" width="5.77734375" style="254" customWidth="1"/>
    <col min="11727" max="11943" width="8.88671875" style="254"/>
    <col min="11944" max="11944" width="9.33203125" style="254" customWidth="1"/>
    <col min="11945" max="11945" width="34.77734375" style="254" customWidth="1"/>
    <col min="11946" max="11946" width="5.88671875" style="254" customWidth="1"/>
    <col min="11947" max="11947" width="9.33203125" style="254" customWidth="1"/>
    <col min="11948" max="11948" width="9" style="254" customWidth="1"/>
    <col min="11949" max="11949" width="11.109375" style="254" customWidth="1"/>
    <col min="11950" max="11950" width="18.109375" style="254" customWidth="1"/>
    <col min="11951" max="11951" width="6.33203125" style="254" customWidth="1"/>
    <col min="11952" max="11952" width="8" style="254" customWidth="1"/>
    <col min="11953" max="11954" width="6.33203125" style="254" customWidth="1"/>
    <col min="11955" max="11956" width="8" style="254" customWidth="1"/>
    <col min="11957" max="11958" width="4.77734375" style="254" customWidth="1"/>
    <col min="11959" max="11962" width="7.77734375" style="254" customWidth="1"/>
    <col min="11963" max="11963" width="7.88671875" style="254" customWidth="1"/>
    <col min="11964" max="11964" width="7.6640625" style="254" customWidth="1"/>
    <col min="11965" max="11965" width="7.109375" style="254" customWidth="1"/>
    <col min="11966" max="11966" width="7.21875" style="254" customWidth="1"/>
    <col min="11967" max="11967" width="7.33203125" style="254" customWidth="1"/>
    <col min="11968" max="11968" width="5.6640625" style="254" customWidth="1"/>
    <col min="11969" max="11969" width="6" style="254" customWidth="1"/>
    <col min="11970" max="11970" width="8" style="254" customWidth="1"/>
    <col min="11971" max="11980" width="7.77734375" style="254" customWidth="1"/>
    <col min="11981" max="11981" width="5.44140625" style="254" customWidth="1"/>
    <col min="11982" max="11982" width="5.77734375" style="254" customWidth="1"/>
    <col min="11983" max="12199" width="8.88671875" style="254"/>
    <col min="12200" max="12200" width="9.33203125" style="254" customWidth="1"/>
    <col min="12201" max="12201" width="34.77734375" style="254" customWidth="1"/>
    <col min="12202" max="12202" width="5.88671875" style="254" customWidth="1"/>
    <col min="12203" max="12203" width="9.33203125" style="254" customWidth="1"/>
    <col min="12204" max="12204" width="9" style="254" customWidth="1"/>
    <col min="12205" max="12205" width="11.109375" style="254" customWidth="1"/>
    <col min="12206" max="12206" width="18.109375" style="254" customWidth="1"/>
    <col min="12207" max="12207" width="6.33203125" style="254" customWidth="1"/>
    <col min="12208" max="12208" width="8" style="254" customWidth="1"/>
    <col min="12209" max="12210" width="6.33203125" style="254" customWidth="1"/>
    <col min="12211" max="12212" width="8" style="254" customWidth="1"/>
    <col min="12213" max="12214" width="4.77734375" style="254" customWidth="1"/>
    <col min="12215" max="12218" width="7.77734375" style="254" customWidth="1"/>
    <col min="12219" max="12219" width="7.88671875" style="254" customWidth="1"/>
    <col min="12220" max="12220" width="7.6640625" style="254" customWidth="1"/>
    <col min="12221" max="12221" width="7.109375" style="254" customWidth="1"/>
    <col min="12222" max="12222" width="7.21875" style="254" customWidth="1"/>
    <col min="12223" max="12223" width="7.33203125" style="254" customWidth="1"/>
    <col min="12224" max="12224" width="5.6640625" style="254" customWidth="1"/>
    <col min="12225" max="12225" width="6" style="254" customWidth="1"/>
    <col min="12226" max="12226" width="8" style="254" customWidth="1"/>
    <col min="12227" max="12236" width="7.77734375" style="254" customWidth="1"/>
    <col min="12237" max="12237" width="5.44140625" style="254" customWidth="1"/>
    <col min="12238" max="12238" width="5.77734375" style="254" customWidth="1"/>
    <col min="12239" max="12455" width="8.88671875" style="254"/>
    <col min="12456" max="12456" width="9.33203125" style="254" customWidth="1"/>
    <col min="12457" max="12457" width="34.77734375" style="254" customWidth="1"/>
    <col min="12458" max="12458" width="5.88671875" style="254" customWidth="1"/>
    <col min="12459" max="12459" width="9.33203125" style="254" customWidth="1"/>
    <col min="12460" max="12460" width="9" style="254" customWidth="1"/>
    <col min="12461" max="12461" width="11.109375" style="254" customWidth="1"/>
    <col min="12462" max="12462" width="18.109375" style="254" customWidth="1"/>
    <col min="12463" max="12463" width="6.33203125" style="254" customWidth="1"/>
    <col min="12464" max="12464" width="8" style="254" customWidth="1"/>
    <col min="12465" max="12466" width="6.33203125" style="254" customWidth="1"/>
    <col min="12467" max="12468" width="8" style="254" customWidth="1"/>
    <col min="12469" max="12470" width="4.77734375" style="254" customWidth="1"/>
    <col min="12471" max="12474" width="7.77734375" style="254" customWidth="1"/>
    <col min="12475" max="12475" width="7.88671875" style="254" customWidth="1"/>
    <col min="12476" max="12476" width="7.6640625" style="254" customWidth="1"/>
    <col min="12477" max="12477" width="7.109375" style="254" customWidth="1"/>
    <col min="12478" max="12478" width="7.21875" style="254" customWidth="1"/>
    <col min="12479" max="12479" width="7.33203125" style="254" customWidth="1"/>
    <col min="12480" max="12480" width="5.6640625" style="254" customWidth="1"/>
    <col min="12481" max="12481" width="6" style="254" customWidth="1"/>
    <col min="12482" max="12482" width="8" style="254" customWidth="1"/>
    <col min="12483" max="12492" width="7.77734375" style="254" customWidth="1"/>
    <col min="12493" max="12493" width="5.44140625" style="254" customWidth="1"/>
    <col min="12494" max="12494" width="5.77734375" style="254" customWidth="1"/>
    <col min="12495" max="12711" width="8.88671875" style="254"/>
    <col min="12712" max="12712" width="9.33203125" style="254" customWidth="1"/>
    <col min="12713" max="12713" width="34.77734375" style="254" customWidth="1"/>
    <col min="12714" max="12714" width="5.88671875" style="254" customWidth="1"/>
    <col min="12715" max="12715" width="9.33203125" style="254" customWidth="1"/>
    <col min="12716" max="12716" width="9" style="254" customWidth="1"/>
    <col min="12717" max="12717" width="11.109375" style="254" customWidth="1"/>
    <col min="12718" max="12718" width="18.109375" style="254" customWidth="1"/>
    <col min="12719" max="12719" width="6.33203125" style="254" customWidth="1"/>
    <col min="12720" max="12720" width="8" style="254" customWidth="1"/>
    <col min="12721" max="12722" width="6.33203125" style="254" customWidth="1"/>
    <col min="12723" max="12724" width="8" style="254" customWidth="1"/>
    <col min="12725" max="12726" width="4.77734375" style="254" customWidth="1"/>
    <col min="12727" max="12730" width="7.77734375" style="254" customWidth="1"/>
    <col min="12731" max="12731" width="7.88671875" style="254" customWidth="1"/>
    <col min="12732" max="12732" width="7.6640625" style="254" customWidth="1"/>
    <col min="12733" max="12733" width="7.109375" style="254" customWidth="1"/>
    <col min="12734" max="12734" width="7.21875" style="254" customWidth="1"/>
    <col min="12735" max="12735" width="7.33203125" style="254" customWidth="1"/>
    <col min="12736" max="12736" width="5.6640625" style="254" customWidth="1"/>
    <col min="12737" max="12737" width="6" style="254" customWidth="1"/>
    <col min="12738" max="12738" width="8" style="254" customWidth="1"/>
    <col min="12739" max="12748" width="7.77734375" style="254" customWidth="1"/>
    <col min="12749" max="12749" width="5.44140625" style="254" customWidth="1"/>
    <col min="12750" max="12750" width="5.77734375" style="254" customWidth="1"/>
    <col min="12751" max="12967" width="8.88671875" style="254"/>
    <col min="12968" max="12968" width="9.33203125" style="254" customWidth="1"/>
    <col min="12969" max="12969" width="34.77734375" style="254" customWidth="1"/>
    <col min="12970" max="12970" width="5.88671875" style="254" customWidth="1"/>
    <col min="12971" max="12971" width="9.33203125" style="254" customWidth="1"/>
    <col min="12972" max="12972" width="9" style="254" customWidth="1"/>
    <col min="12973" max="12973" width="11.109375" style="254" customWidth="1"/>
    <col min="12974" max="12974" width="18.109375" style="254" customWidth="1"/>
    <col min="12975" max="12975" width="6.33203125" style="254" customWidth="1"/>
    <col min="12976" max="12976" width="8" style="254" customWidth="1"/>
    <col min="12977" max="12978" width="6.33203125" style="254" customWidth="1"/>
    <col min="12979" max="12980" width="8" style="254" customWidth="1"/>
    <col min="12981" max="12982" width="4.77734375" style="254" customWidth="1"/>
    <col min="12983" max="12986" width="7.77734375" style="254" customWidth="1"/>
    <col min="12987" max="12987" width="7.88671875" style="254" customWidth="1"/>
    <col min="12988" max="12988" width="7.6640625" style="254" customWidth="1"/>
    <col min="12989" max="12989" width="7.109375" style="254" customWidth="1"/>
    <col min="12990" max="12990" width="7.21875" style="254" customWidth="1"/>
    <col min="12991" max="12991" width="7.33203125" style="254" customWidth="1"/>
    <col min="12992" max="12992" width="5.6640625" style="254" customWidth="1"/>
    <col min="12993" max="12993" width="6" style="254" customWidth="1"/>
    <col min="12994" max="12994" width="8" style="254" customWidth="1"/>
    <col min="12995" max="13004" width="7.77734375" style="254" customWidth="1"/>
    <col min="13005" max="13005" width="5.44140625" style="254" customWidth="1"/>
    <col min="13006" max="13006" width="5.77734375" style="254" customWidth="1"/>
    <col min="13007" max="13223" width="8.88671875" style="254"/>
    <col min="13224" max="13224" width="9.33203125" style="254" customWidth="1"/>
    <col min="13225" max="13225" width="34.77734375" style="254" customWidth="1"/>
    <col min="13226" max="13226" width="5.88671875" style="254" customWidth="1"/>
    <col min="13227" max="13227" width="9.33203125" style="254" customWidth="1"/>
    <col min="13228" max="13228" width="9" style="254" customWidth="1"/>
    <col min="13229" max="13229" width="11.109375" style="254" customWidth="1"/>
    <col min="13230" max="13230" width="18.109375" style="254" customWidth="1"/>
    <col min="13231" max="13231" width="6.33203125" style="254" customWidth="1"/>
    <col min="13232" max="13232" width="8" style="254" customWidth="1"/>
    <col min="13233" max="13234" width="6.33203125" style="254" customWidth="1"/>
    <col min="13235" max="13236" width="8" style="254" customWidth="1"/>
    <col min="13237" max="13238" width="4.77734375" style="254" customWidth="1"/>
    <col min="13239" max="13242" width="7.77734375" style="254" customWidth="1"/>
    <col min="13243" max="13243" width="7.88671875" style="254" customWidth="1"/>
    <col min="13244" max="13244" width="7.6640625" style="254" customWidth="1"/>
    <col min="13245" max="13245" width="7.109375" style="254" customWidth="1"/>
    <col min="13246" max="13246" width="7.21875" style="254" customWidth="1"/>
    <col min="13247" max="13247" width="7.33203125" style="254" customWidth="1"/>
    <col min="13248" max="13248" width="5.6640625" style="254" customWidth="1"/>
    <col min="13249" max="13249" width="6" style="254" customWidth="1"/>
    <col min="13250" max="13250" width="8" style="254" customWidth="1"/>
    <col min="13251" max="13260" width="7.77734375" style="254" customWidth="1"/>
    <col min="13261" max="13261" width="5.44140625" style="254" customWidth="1"/>
    <col min="13262" max="13262" width="5.77734375" style="254" customWidth="1"/>
    <col min="13263" max="13479" width="8.88671875" style="254"/>
    <col min="13480" max="13480" width="9.33203125" style="254" customWidth="1"/>
    <col min="13481" max="13481" width="34.77734375" style="254" customWidth="1"/>
    <col min="13482" max="13482" width="5.88671875" style="254" customWidth="1"/>
    <col min="13483" max="13483" width="9.33203125" style="254" customWidth="1"/>
    <col min="13484" max="13484" width="9" style="254" customWidth="1"/>
    <col min="13485" max="13485" width="11.109375" style="254" customWidth="1"/>
    <col min="13486" max="13486" width="18.109375" style="254" customWidth="1"/>
    <col min="13487" max="13487" width="6.33203125" style="254" customWidth="1"/>
    <col min="13488" max="13488" width="8" style="254" customWidth="1"/>
    <col min="13489" max="13490" width="6.33203125" style="254" customWidth="1"/>
    <col min="13491" max="13492" width="8" style="254" customWidth="1"/>
    <col min="13493" max="13494" width="4.77734375" style="254" customWidth="1"/>
    <col min="13495" max="13498" width="7.77734375" style="254" customWidth="1"/>
    <col min="13499" max="13499" width="7.88671875" style="254" customWidth="1"/>
    <col min="13500" max="13500" width="7.6640625" style="254" customWidth="1"/>
    <col min="13501" max="13501" width="7.109375" style="254" customWidth="1"/>
    <col min="13502" max="13502" width="7.21875" style="254" customWidth="1"/>
    <col min="13503" max="13503" width="7.33203125" style="254" customWidth="1"/>
    <col min="13504" max="13504" width="5.6640625" style="254" customWidth="1"/>
    <col min="13505" max="13505" width="6" style="254" customWidth="1"/>
    <col min="13506" max="13506" width="8" style="254" customWidth="1"/>
    <col min="13507" max="13516" width="7.77734375" style="254" customWidth="1"/>
    <col min="13517" max="13517" width="5.44140625" style="254" customWidth="1"/>
    <col min="13518" max="13518" width="5.77734375" style="254" customWidth="1"/>
    <col min="13519" max="13735" width="8.88671875" style="254"/>
    <col min="13736" max="13736" width="9.33203125" style="254" customWidth="1"/>
    <col min="13737" max="13737" width="34.77734375" style="254" customWidth="1"/>
    <col min="13738" max="13738" width="5.88671875" style="254" customWidth="1"/>
    <col min="13739" max="13739" width="9.33203125" style="254" customWidth="1"/>
    <col min="13740" max="13740" width="9" style="254" customWidth="1"/>
    <col min="13741" max="13741" width="11.109375" style="254" customWidth="1"/>
    <col min="13742" max="13742" width="18.109375" style="254" customWidth="1"/>
    <col min="13743" max="13743" width="6.33203125" style="254" customWidth="1"/>
    <col min="13744" max="13744" width="8" style="254" customWidth="1"/>
    <col min="13745" max="13746" width="6.33203125" style="254" customWidth="1"/>
    <col min="13747" max="13748" width="8" style="254" customWidth="1"/>
    <col min="13749" max="13750" width="4.77734375" style="254" customWidth="1"/>
    <col min="13751" max="13754" width="7.77734375" style="254" customWidth="1"/>
    <col min="13755" max="13755" width="7.88671875" style="254" customWidth="1"/>
    <col min="13756" max="13756" width="7.6640625" style="254" customWidth="1"/>
    <col min="13757" max="13757" width="7.109375" style="254" customWidth="1"/>
    <col min="13758" max="13758" width="7.21875" style="254" customWidth="1"/>
    <col min="13759" max="13759" width="7.33203125" style="254" customWidth="1"/>
    <col min="13760" max="13760" width="5.6640625" style="254" customWidth="1"/>
    <col min="13761" max="13761" width="6" style="254" customWidth="1"/>
    <col min="13762" max="13762" width="8" style="254" customWidth="1"/>
    <col min="13763" max="13772" width="7.77734375" style="254" customWidth="1"/>
    <col min="13773" max="13773" width="5.44140625" style="254" customWidth="1"/>
    <col min="13774" max="13774" width="5.77734375" style="254" customWidth="1"/>
    <col min="13775" max="13991" width="8.88671875" style="254"/>
    <col min="13992" max="13992" width="9.33203125" style="254" customWidth="1"/>
    <col min="13993" max="13993" width="34.77734375" style="254" customWidth="1"/>
    <col min="13994" max="13994" width="5.88671875" style="254" customWidth="1"/>
    <col min="13995" max="13995" width="9.33203125" style="254" customWidth="1"/>
    <col min="13996" max="13996" width="9" style="254" customWidth="1"/>
    <col min="13997" max="13997" width="11.109375" style="254" customWidth="1"/>
    <col min="13998" max="13998" width="18.109375" style="254" customWidth="1"/>
    <col min="13999" max="13999" width="6.33203125" style="254" customWidth="1"/>
    <col min="14000" max="14000" width="8" style="254" customWidth="1"/>
    <col min="14001" max="14002" width="6.33203125" style="254" customWidth="1"/>
    <col min="14003" max="14004" width="8" style="254" customWidth="1"/>
    <col min="14005" max="14006" width="4.77734375" style="254" customWidth="1"/>
    <col min="14007" max="14010" width="7.77734375" style="254" customWidth="1"/>
    <col min="14011" max="14011" width="7.88671875" style="254" customWidth="1"/>
    <col min="14012" max="14012" width="7.6640625" style="254" customWidth="1"/>
    <col min="14013" max="14013" width="7.109375" style="254" customWidth="1"/>
    <col min="14014" max="14014" width="7.21875" style="254" customWidth="1"/>
    <col min="14015" max="14015" width="7.33203125" style="254" customWidth="1"/>
    <col min="14016" max="14016" width="5.6640625" style="254" customWidth="1"/>
    <col min="14017" max="14017" width="6" style="254" customWidth="1"/>
    <col min="14018" max="14018" width="8" style="254" customWidth="1"/>
    <col min="14019" max="14028" width="7.77734375" style="254" customWidth="1"/>
    <col min="14029" max="14029" width="5.44140625" style="254" customWidth="1"/>
    <col min="14030" max="14030" width="5.77734375" style="254" customWidth="1"/>
    <col min="14031" max="14247" width="8.88671875" style="254"/>
    <col min="14248" max="14248" width="9.33203125" style="254" customWidth="1"/>
    <col min="14249" max="14249" width="34.77734375" style="254" customWidth="1"/>
    <col min="14250" max="14250" width="5.88671875" style="254" customWidth="1"/>
    <col min="14251" max="14251" width="9.33203125" style="254" customWidth="1"/>
    <col min="14252" max="14252" width="9" style="254" customWidth="1"/>
    <col min="14253" max="14253" width="11.109375" style="254" customWidth="1"/>
    <col min="14254" max="14254" width="18.109375" style="254" customWidth="1"/>
    <col min="14255" max="14255" width="6.33203125" style="254" customWidth="1"/>
    <col min="14256" max="14256" width="8" style="254" customWidth="1"/>
    <col min="14257" max="14258" width="6.33203125" style="254" customWidth="1"/>
    <col min="14259" max="14260" width="8" style="254" customWidth="1"/>
    <col min="14261" max="14262" width="4.77734375" style="254" customWidth="1"/>
    <col min="14263" max="14266" width="7.77734375" style="254" customWidth="1"/>
    <col min="14267" max="14267" width="7.88671875" style="254" customWidth="1"/>
    <col min="14268" max="14268" width="7.6640625" style="254" customWidth="1"/>
    <col min="14269" max="14269" width="7.109375" style="254" customWidth="1"/>
    <col min="14270" max="14270" width="7.21875" style="254" customWidth="1"/>
    <col min="14271" max="14271" width="7.33203125" style="254" customWidth="1"/>
    <col min="14272" max="14272" width="5.6640625" style="254" customWidth="1"/>
    <col min="14273" max="14273" width="6" style="254" customWidth="1"/>
    <col min="14274" max="14274" width="8" style="254" customWidth="1"/>
    <col min="14275" max="14284" width="7.77734375" style="254" customWidth="1"/>
    <col min="14285" max="14285" width="5.44140625" style="254" customWidth="1"/>
    <col min="14286" max="14286" width="5.77734375" style="254" customWidth="1"/>
    <col min="14287" max="14503" width="8.88671875" style="254"/>
    <col min="14504" max="14504" width="9.33203125" style="254" customWidth="1"/>
    <col min="14505" max="14505" width="34.77734375" style="254" customWidth="1"/>
    <col min="14506" max="14506" width="5.88671875" style="254" customWidth="1"/>
    <col min="14507" max="14507" width="9.33203125" style="254" customWidth="1"/>
    <col min="14508" max="14508" width="9" style="254" customWidth="1"/>
    <col min="14509" max="14509" width="11.109375" style="254" customWidth="1"/>
    <col min="14510" max="14510" width="18.109375" style="254" customWidth="1"/>
    <col min="14511" max="14511" width="6.33203125" style="254" customWidth="1"/>
    <col min="14512" max="14512" width="8" style="254" customWidth="1"/>
    <col min="14513" max="14514" width="6.33203125" style="254" customWidth="1"/>
    <col min="14515" max="14516" width="8" style="254" customWidth="1"/>
    <col min="14517" max="14518" width="4.77734375" style="254" customWidth="1"/>
    <col min="14519" max="14522" width="7.77734375" style="254" customWidth="1"/>
    <col min="14523" max="14523" width="7.88671875" style="254" customWidth="1"/>
    <col min="14524" max="14524" width="7.6640625" style="254" customWidth="1"/>
    <col min="14525" max="14525" width="7.109375" style="254" customWidth="1"/>
    <col min="14526" max="14526" width="7.21875" style="254" customWidth="1"/>
    <col min="14527" max="14527" width="7.33203125" style="254" customWidth="1"/>
    <col min="14528" max="14528" width="5.6640625" style="254" customWidth="1"/>
    <col min="14529" max="14529" width="6" style="254" customWidth="1"/>
    <col min="14530" max="14530" width="8" style="254" customWidth="1"/>
    <col min="14531" max="14540" width="7.77734375" style="254" customWidth="1"/>
    <col min="14541" max="14541" width="5.44140625" style="254" customWidth="1"/>
    <col min="14542" max="14542" width="5.77734375" style="254" customWidth="1"/>
    <col min="14543" max="14759" width="8.88671875" style="254"/>
    <col min="14760" max="14760" width="9.33203125" style="254" customWidth="1"/>
    <col min="14761" max="14761" width="34.77734375" style="254" customWidth="1"/>
    <col min="14762" max="14762" width="5.88671875" style="254" customWidth="1"/>
    <col min="14763" max="14763" width="9.33203125" style="254" customWidth="1"/>
    <col min="14764" max="14764" width="9" style="254" customWidth="1"/>
    <col min="14765" max="14765" width="11.109375" style="254" customWidth="1"/>
    <col min="14766" max="14766" width="18.109375" style="254" customWidth="1"/>
    <col min="14767" max="14767" width="6.33203125" style="254" customWidth="1"/>
    <col min="14768" max="14768" width="8" style="254" customWidth="1"/>
    <col min="14769" max="14770" width="6.33203125" style="254" customWidth="1"/>
    <col min="14771" max="14772" width="8" style="254" customWidth="1"/>
    <col min="14773" max="14774" width="4.77734375" style="254" customWidth="1"/>
    <col min="14775" max="14778" width="7.77734375" style="254" customWidth="1"/>
    <col min="14779" max="14779" width="7.88671875" style="254" customWidth="1"/>
    <col min="14780" max="14780" width="7.6640625" style="254" customWidth="1"/>
    <col min="14781" max="14781" width="7.109375" style="254" customWidth="1"/>
    <col min="14782" max="14782" width="7.21875" style="254" customWidth="1"/>
    <col min="14783" max="14783" width="7.33203125" style="254" customWidth="1"/>
    <col min="14784" max="14784" width="5.6640625" style="254" customWidth="1"/>
    <col min="14785" max="14785" width="6" style="254" customWidth="1"/>
    <col min="14786" max="14786" width="8" style="254" customWidth="1"/>
    <col min="14787" max="14796" width="7.77734375" style="254" customWidth="1"/>
    <col min="14797" max="14797" width="5.44140625" style="254" customWidth="1"/>
    <col min="14798" max="14798" width="5.77734375" style="254" customWidth="1"/>
    <col min="14799" max="15015" width="8.88671875" style="254"/>
    <col min="15016" max="15016" width="9.33203125" style="254" customWidth="1"/>
    <col min="15017" max="15017" width="34.77734375" style="254" customWidth="1"/>
    <col min="15018" max="15018" width="5.88671875" style="254" customWidth="1"/>
    <col min="15019" max="15019" width="9.33203125" style="254" customWidth="1"/>
    <col min="15020" max="15020" width="9" style="254" customWidth="1"/>
    <col min="15021" max="15021" width="11.109375" style="254" customWidth="1"/>
    <col min="15022" max="15022" width="18.109375" style="254" customWidth="1"/>
    <col min="15023" max="15023" width="6.33203125" style="254" customWidth="1"/>
    <col min="15024" max="15024" width="8" style="254" customWidth="1"/>
    <col min="15025" max="15026" width="6.33203125" style="254" customWidth="1"/>
    <col min="15027" max="15028" width="8" style="254" customWidth="1"/>
    <col min="15029" max="15030" width="4.77734375" style="254" customWidth="1"/>
    <col min="15031" max="15034" width="7.77734375" style="254" customWidth="1"/>
    <col min="15035" max="15035" width="7.88671875" style="254" customWidth="1"/>
    <col min="15036" max="15036" width="7.6640625" style="254" customWidth="1"/>
    <col min="15037" max="15037" width="7.109375" style="254" customWidth="1"/>
    <col min="15038" max="15038" width="7.21875" style="254" customWidth="1"/>
    <col min="15039" max="15039" width="7.33203125" style="254" customWidth="1"/>
    <col min="15040" max="15040" width="5.6640625" style="254" customWidth="1"/>
    <col min="15041" max="15041" width="6" style="254" customWidth="1"/>
    <col min="15042" max="15042" width="8" style="254" customWidth="1"/>
    <col min="15043" max="15052" width="7.77734375" style="254" customWidth="1"/>
    <col min="15053" max="15053" width="5.44140625" style="254" customWidth="1"/>
    <col min="15054" max="15054" width="5.77734375" style="254" customWidth="1"/>
    <col min="15055" max="15271" width="8.88671875" style="254"/>
    <col min="15272" max="15272" width="9.33203125" style="254" customWidth="1"/>
    <col min="15273" max="15273" width="34.77734375" style="254" customWidth="1"/>
    <col min="15274" max="15274" width="5.88671875" style="254" customWidth="1"/>
    <col min="15275" max="15275" width="9.33203125" style="254" customWidth="1"/>
    <col min="15276" max="15276" width="9" style="254" customWidth="1"/>
    <col min="15277" max="15277" width="11.109375" style="254" customWidth="1"/>
    <col min="15278" max="15278" width="18.109375" style="254" customWidth="1"/>
    <col min="15279" max="15279" width="6.33203125" style="254" customWidth="1"/>
    <col min="15280" max="15280" width="8" style="254" customWidth="1"/>
    <col min="15281" max="15282" width="6.33203125" style="254" customWidth="1"/>
    <col min="15283" max="15284" width="8" style="254" customWidth="1"/>
    <col min="15285" max="15286" width="4.77734375" style="254" customWidth="1"/>
    <col min="15287" max="15290" width="7.77734375" style="254" customWidth="1"/>
    <col min="15291" max="15291" width="7.88671875" style="254" customWidth="1"/>
    <col min="15292" max="15292" width="7.6640625" style="254" customWidth="1"/>
    <col min="15293" max="15293" width="7.109375" style="254" customWidth="1"/>
    <col min="15294" max="15294" width="7.21875" style="254" customWidth="1"/>
    <col min="15295" max="15295" width="7.33203125" style="254" customWidth="1"/>
    <col min="15296" max="15296" width="5.6640625" style="254" customWidth="1"/>
    <col min="15297" max="15297" width="6" style="254" customWidth="1"/>
    <col min="15298" max="15298" width="8" style="254" customWidth="1"/>
    <col min="15299" max="15308" width="7.77734375" style="254" customWidth="1"/>
    <col min="15309" max="15309" width="5.44140625" style="254" customWidth="1"/>
    <col min="15310" max="15310" width="5.77734375" style="254" customWidth="1"/>
    <col min="15311" max="15527" width="8.88671875" style="254"/>
    <col min="15528" max="15528" width="9.33203125" style="254" customWidth="1"/>
    <col min="15529" max="15529" width="34.77734375" style="254" customWidth="1"/>
    <col min="15530" max="15530" width="5.88671875" style="254" customWidth="1"/>
    <col min="15531" max="15531" width="9.33203125" style="254" customWidth="1"/>
    <col min="15532" max="15532" width="9" style="254" customWidth="1"/>
    <col min="15533" max="15533" width="11.109375" style="254" customWidth="1"/>
    <col min="15534" max="15534" width="18.109375" style="254" customWidth="1"/>
    <col min="15535" max="15535" width="6.33203125" style="254" customWidth="1"/>
    <col min="15536" max="15536" width="8" style="254" customWidth="1"/>
    <col min="15537" max="15538" width="6.33203125" style="254" customWidth="1"/>
    <col min="15539" max="15540" width="8" style="254" customWidth="1"/>
    <col min="15541" max="15542" width="4.77734375" style="254" customWidth="1"/>
    <col min="15543" max="15546" width="7.77734375" style="254" customWidth="1"/>
    <col min="15547" max="15547" width="7.88671875" style="254" customWidth="1"/>
    <col min="15548" max="15548" width="7.6640625" style="254" customWidth="1"/>
    <col min="15549" max="15549" width="7.109375" style="254" customWidth="1"/>
    <col min="15550" max="15550" width="7.21875" style="254" customWidth="1"/>
    <col min="15551" max="15551" width="7.33203125" style="254" customWidth="1"/>
    <col min="15552" max="15552" width="5.6640625" style="254" customWidth="1"/>
    <col min="15553" max="15553" width="6" style="254" customWidth="1"/>
    <col min="15554" max="15554" width="8" style="254" customWidth="1"/>
    <col min="15555" max="15564" width="7.77734375" style="254" customWidth="1"/>
    <col min="15565" max="15565" width="5.44140625" style="254" customWidth="1"/>
    <col min="15566" max="15566" width="5.77734375" style="254" customWidth="1"/>
    <col min="15567" max="15783" width="8.88671875" style="254"/>
    <col min="15784" max="15784" width="9.33203125" style="254" customWidth="1"/>
    <col min="15785" max="15785" width="34.77734375" style="254" customWidth="1"/>
    <col min="15786" max="15786" width="5.88671875" style="254" customWidth="1"/>
    <col min="15787" max="15787" width="9.33203125" style="254" customWidth="1"/>
    <col min="15788" max="15788" width="9" style="254" customWidth="1"/>
    <col min="15789" max="15789" width="11.109375" style="254" customWidth="1"/>
    <col min="15790" max="15790" width="18.109375" style="254" customWidth="1"/>
    <col min="15791" max="15791" width="6.33203125" style="254" customWidth="1"/>
    <col min="15792" max="15792" width="8" style="254" customWidth="1"/>
    <col min="15793" max="15794" width="6.33203125" style="254" customWidth="1"/>
    <col min="15795" max="15796" width="8" style="254" customWidth="1"/>
    <col min="15797" max="15798" width="4.77734375" style="254" customWidth="1"/>
    <col min="15799" max="15802" width="7.77734375" style="254" customWidth="1"/>
    <col min="15803" max="15803" width="7.88671875" style="254" customWidth="1"/>
    <col min="15804" max="15804" width="7.6640625" style="254" customWidth="1"/>
    <col min="15805" max="15805" width="7.109375" style="254" customWidth="1"/>
    <col min="15806" max="15806" width="7.21875" style="254" customWidth="1"/>
    <col min="15807" max="15807" width="7.33203125" style="254" customWidth="1"/>
    <col min="15808" max="15808" width="5.6640625" style="254" customWidth="1"/>
    <col min="15809" max="15809" width="6" style="254" customWidth="1"/>
    <col min="15810" max="15810" width="8" style="254" customWidth="1"/>
    <col min="15811" max="15820" width="7.77734375" style="254" customWidth="1"/>
    <col min="15821" max="15821" width="5.44140625" style="254" customWidth="1"/>
    <col min="15822" max="15822" width="5.77734375" style="254" customWidth="1"/>
    <col min="15823" max="16039" width="8.88671875" style="254"/>
    <col min="16040" max="16040" width="9.33203125" style="254" customWidth="1"/>
    <col min="16041" max="16041" width="34.77734375" style="254" customWidth="1"/>
    <col min="16042" max="16042" width="5.88671875" style="254" customWidth="1"/>
    <col min="16043" max="16043" width="9.33203125" style="254" customWidth="1"/>
    <col min="16044" max="16044" width="9" style="254" customWidth="1"/>
    <col min="16045" max="16045" width="11.109375" style="254" customWidth="1"/>
    <col min="16046" max="16046" width="18.109375" style="254" customWidth="1"/>
    <col min="16047" max="16047" width="6.33203125" style="254" customWidth="1"/>
    <col min="16048" max="16048" width="8" style="254" customWidth="1"/>
    <col min="16049" max="16050" width="6.33203125" style="254" customWidth="1"/>
    <col min="16051" max="16052" width="8" style="254" customWidth="1"/>
    <col min="16053" max="16054" width="4.77734375" style="254" customWidth="1"/>
    <col min="16055" max="16058" width="7.77734375" style="254" customWidth="1"/>
    <col min="16059" max="16059" width="7.88671875" style="254" customWidth="1"/>
    <col min="16060" max="16060" width="7.6640625" style="254" customWidth="1"/>
    <col min="16061" max="16061" width="7.109375" style="254" customWidth="1"/>
    <col min="16062" max="16062" width="7.21875" style="254" customWidth="1"/>
    <col min="16063" max="16063" width="7.33203125" style="254" customWidth="1"/>
    <col min="16064" max="16064" width="5.6640625" style="254" customWidth="1"/>
    <col min="16065" max="16065" width="6" style="254" customWidth="1"/>
    <col min="16066" max="16066" width="8" style="254" customWidth="1"/>
    <col min="16067" max="16076" width="7.77734375" style="254" customWidth="1"/>
    <col min="16077" max="16077" width="5.44140625" style="254" customWidth="1"/>
    <col min="16078" max="16078" width="5.77734375" style="254" customWidth="1"/>
    <col min="16079" max="16311" width="8.88671875" style="254"/>
    <col min="16312" max="16384" width="9" style="254" customWidth="1"/>
  </cols>
  <sheetData>
    <row r="1" spans="1:14">
      <c r="A1" s="280" t="s">
        <v>414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</row>
    <row r="2" spans="1:14">
      <c r="A2" s="255" t="s">
        <v>488</v>
      </c>
      <c r="B2" s="254" t="s">
        <v>489</v>
      </c>
      <c r="C2" s="254" t="s">
        <v>434</v>
      </c>
      <c r="D2" s="255"/>
      <c r="E2" s="255"/>
      <c r="F2" s="255"/>
      <c r="G2" s="256"/>
      <c r="H2" s="255"/>
      <c r="I2" s="255"/>
      <c r="J2" s="240"/>
      <c r="K2" s="240"/>
      <c r="L2" s="240"/>
      <c r="M2" s="240"/>
    </row>
    <row r="3" spans="1:14">
      <c r="A3" s="255" t="s">
        <v>433</v>
      </c>
      <c r="B3" s="254" t="s">
        <v>435</v>
      </c>
      <c r="C3" s="255"/>
      <c r="D3" s="255"/>
      <c r="E3" s="255"/>
      <c r="F3" s="255"/>
      <c r="G3" s="257"/>
      <c r="H3" s="258"/>
      <c r="I3" s="259"/>
      <c r="J3" s="240"/>
      <c r="K3" s="240"/>
      <c r="L3" s="240"/>
      <c r="M3" s="240"/>
      <c r="N3" s="264"/>
    </row>
    <row r="4" spans="1:14">
      <c r="A4" s="254" t="s">
        <v>432</v>
      </c>
      <c r="B4" s="247" t="s">
        <v>415</v>
      </c>
      <c r="C4" s="247" t="s">
        <v>416</v>
      </c>
      <c r="D4" s="247" t="s">
        <v>417</v>
      </c>
      <c r="E4" s="248" t="s">
        <v>418</v>
      </c>
      <c r="F4" s="249" t="s">
        <v>419</v>
      </c>
      <c r="G4" s="250" t="s">
        <v>420</v>
      </c>
      <c r="H4" s="251" t="s">
        <v>421</v>
      </c>
      <c r="I4" s="252" t="s">
        <v>427</v>
      </c>
      <c r="J4" s="252" t="s">
        <v>428</v>
      </c>
      <c r="K4" s="253" t="s">
        <v>429</v>
      </c>
      <c r="L4" s="253" t="s">
        <v>430</v>
      </c>
    </row>
  </sheetData>
  <mergeCells count="1">
    <mergeCell ref="A1:L1"/>
  </mergeCells>
  <phoneticPr fontId="3" type="noConversion"/>
  <dataValidations count="1">
    <dataValidation allowBlank="1" showErrorMessage="1" sqref="FM63409:FN63410 PI63409:PJ63410 ZE63409:ZF63410 AJA63409:AJB63410 ASW63409:ASX63410 BCS63409:BCT63410 BMO63409:BMP63410 BWK63409:BWL63410 CGG63409:CGH63410 CQC63409:CQD63410 CZY63409:CZZ63410 DJU63409:DJV63410 DTQ63409:DTR63410 EDM63409:EDN63410 ENI63409:ENJ63410 EXE63409:EXF63410 FHA63409:FHB63410 FQW63409:FQX63410 GAS63409:GAT63410 GKO63409:GKP63410 GUK63409:GUL63410 HEG63409:HEH63410 HOC63409:HOD63410 HXY63409:HXZ63410 IHU63409:IHV63410 IRQ63409:IRR63410 JBM63409:JBN63410 JLI63409:JLJ63410 JVE63409:JVF63410 KFA63409:KFB63410 KOW63409:KOX63410 KYS63409:KYT63410 LIO63409:LIP63410 LSK63409:LSL63410 MCG63409:MCH63410 MMC63409:MMD63410 MVY63409:MVZ63410 NFU63409:NFV63410 NPQ63409:NPR63410 NZM63409:NZN63410 OJI63409:OJJ63410 OTE63409:OTF63410 PDA63409:PDB63410 PMW63409:PMX63410 PWS63409:PWT63410 QGO63409:QGP63410 QQK63409:QQL63410 RAG63409:RAH63410 RKC63409:RKD63410 RTY63409:RTZ63410 SDU63409:SDV63410 SNQ63409:SNR63410 SXM63409:SXN63410 THI63409:THJ63410 TRE63409:TRF63410 UBA63409:UBB63410 UKW63409:UKX63410 UUS63409:UUT63410 VEO63409:VEP63410 VOK63409:VOL63410 VYG63409:VYH63410 WIC63409:WID63410 WRY63409:WRZ63410 FM128945:FN128946 PI128945:PJ128946 ZE128945:ZF128946 AJA128945:AJB128946 ASW128945:ASX128946 BCS128945:BCT128946 BMO128945:BMP128946 BWK128945:BWL128946 CGG128945:CGH128946 CQC128945:CQD128946 CZY128945:CZZ128946 DJU128945:DJV128946 DTQ128945:DTR128946 EDM128945:EDN128946 ENI128945:ENJ128946 EXE128945:EXF128946 FHA128945:FHB128946 FQW128945:FQX128946 GAS128945:GAT128946 GKO128945:GKP128946 GUK128945:GUL128946 HEG128945:HEH128946 HOC128945:HOD128946 HXY128945:HXZ128946 IHU128945:IHV128946 IRQ128945:IRR128946 JBM128945:JBN128946 JLI128945:JLJ128946 JVE128945:JVF128946 KFA128945:KFB128946 KOW128945:KOX128946 KYS128945:KYT128946 LIO128945:LIP128946 LSK128945:LSL128946 MCG128945:MCH128946 MMC128945:MMD128946 MVY128945:MVZ128946 NFU128945:NFV128946 NPQ128945:NPR128946 NZM128945:NZN128946 OJI128945:OJJ128946 OTE128945:OTF128946 PDA128945:PDB128946 PMW128945:PMX128946 PWS128945:PWT128946 QGO128945:QGP128946 QQK128945:QQL128946 RAG128945:RAH128946 RKC128945:RKD128946 RTY128945:RTZ128946 SDU128945:SDV128946 SNQ128945:SNR128946 SXM128945:SXN128946 THI128945:THJ128946 TRE128945:TRF128946 UBA128945:UBB128946 UKW128945:UKX128946 UUS128945:UUT128946 VEO128945:VEP128946 VOK128945:VOL128946 VYG128945:VYH128946 WIC128945:WID128946 WRY128945:WRZ128946 FM194481:FN194482 PI194481:PJ194482 ZE194481:ZF194482 AJA194481:AJB194482 ASW194481:ASX194482 BCS194481:BCT194482 BMO194481:BMP194482 BWK194481:BWL194482 CGG194481:CGH194482 CQC194481:CQD194482 CZY194481:CZZ194482 DJU194481:DJV194482 DTQ194481:DTR194482 EDM194481:EDN194482 ENI194481:ENJ194482 EXE194481:EXF194482 FHA194481:FHB194482 FQW194481:FQX194482 GAS194481:GAT194482 GKO194481:GKP194482 GUK194481:GUL194482 HEG194481:HEH194482 HOC194481:HOD194482 HXY194481:HXZ194482 IHU194481:IHV194482 IRQ194481:IRR194482 JBM194481:JBN194482 JLI194481:JLJ194482 JVE194481:JVF194482 KFA194481:KFB194482 KOW194481:KOX194482 KYS194481:KYT194482 LIO194481:LIP194482 LSK194481:LSL194482 MCG194481:MCH194482 MMC194481:MMD194482 MVY194481:MVZ194482 NFU194481:NFV194482 NPQ194481:NPR194482 NZM194481:NZN194482 OJI194481:OJJ194482 OTE194481:OTF194482 PDA194481:PDB194482 PMW194481:PMX194482 PWS194481:PWT194482 QGO194481:QGP194482 QQK194481:QQL194482 RAG194481:RAH194482 RKC194481:RKD194482 RTY194481:RTZ194482 SDU194481:SDV194482 SNQ194481:SNR194482 SXM194481:SXN194482 THI194481:THJ194482 TRE194481:TRF194482 UBA194481:UBB194482 UKW194481:UKX194482 UUS194481:UUT194482 VEO194481:VEP194482 VOK194481:VOL194482 VYG194481:VYH194482 WIC194481:WID194482 WRY194481:WRZ194482 FM260017:FN260018 PI260017:PJ260018 ZE260017:ZF260018 AJA260017:AJB260018 ASW260017:ASX260018 BCS260017:BCT260018 BMO260017:BMP260018 BWK260017:BWL260018 CGG260017:CGH260018 CQC260017:CQD260018 CZY260017:CZZ260018 DJU260017:DJV260018 DTQ260017:DTR260018 EDM260017:EDN260018 ENI260017:ENJ260018 EXE260017:EXF260018 FHA260017:FHB260018 FQW260017:FQX260018 GAS260017:GAT260018 GKO260017:GKP260018 GUK260017:GUL260018 HEG260017:HEH260018 HOC260017:HOD260018 HXY260017:HXZ260018 IHU260017:IHV260018 IRQ260017:IRR260018 JBM260017:JBN260018 JLI260017:JLJ260018 JVE260017:JVF260018 KFA260017:KFB260018 KOW260017:KOX260018 KYS260017:KYT260018 LIO260017:LIP260018 LSK260017:LSL260018 MCG260017:MCH260018 MMC260017:MMD260018 MVY260017:MVZ260018 NFU260017:NFV260018 NPQ260017:NPR260018 NZM260017:NZN260018 OJI260017:OJJ260018 OTE260017:OTF260018 PDA260017:PDB260018 PMW260017:PMX260018 PWS260017:PWT260018 QGO260017:QGP260018 QQK260017:QQL260018 RAG260017:RAH260018 RKC260017:RKD260018 RTY260017:RTZ260018 SDU260017:SDV260018 SNQ260017:SNR260018 SXM260017:SXN260018 THI260017:THJ260018 TRE260017:TRF260018 UBA260017:UBB260018 UKW260017:UKX260018 UUS260017:UUT260018 VEO260017:VEP260018 VOK260017:VOL260018 VYG260017:VYH260018 WIC260017:WID260018 WRY260017:WRZ260018 FM325553:FN325554 PI325553:PJ325554 ZE325553:ZF325554 AJA325553:AJB325554 ASW325553:ASX325554 BCS325553:BCT325554 BMO325553:BMP325554 BWK325553:BWL325554 CGG325553:CGH325554 CQC325553:CQD325554 CZY325553:CZZ325554 DJU325553:DJV325554 DTQ325553:DTR325554 EDM325553:EDN325554 ENI325553:ENJ325554 EXE325553:EXF325554 FHA325553:FHB325554 FQW325553:FQX325554 GAS325553:GAT325554 GKO325553:GKP325554 GUK325553:GUL325554 HEG325553:HEH325554 HOC325553:HOD325554 HXY325553:HXZ325554 IHU325553:IHV325554 IRQ325553:IRR325554 JBM325553:JBN325554 JLI325553:JLJ325554 JVE325553:JVF325554 KFA325553:KFB325554 KOW325553:KOX325554 KYS325553:KYT325554 LIO325553:LIP325554 LSK325553:LSL325554 MCG325553:MCH325554 MMC325553:MMD325554 MVY325553:MVZ325554 NFU325553:NFV325554 NPQ325553:NPR325554 NZM325553:NZN325554 OJI325553:OJJ325554 OTE325553:OTF325554 PDA325553:PDB325554 PMW325553:PMX325554 PWS325553:PWT325554 QGO325553:QGP325554 QQK325553:QQL325554 RAG325553:RAH325554 RKC325553:RKD325554 RTY325553:RTZ325554 SDU325553:SDV325554 SNQ325553:SNR325554 SXM325553:SXN325554 THI325553:THJ325554 TRE325553:TRF325554 UBA325553:UBB325554 UKW325553:UKX325554 UUS325553:UUT325554 VEO325553:VEP325554 VOK325553:VOL325554 VYG325553:VYH325554 WIC325553:WID325554 WRY325553:WRZ325554 FM391089:FN391090 PI391089:PJ391090 ZE391089:ZF391090 AJA391089:AJB391090 ASW391089:ASX391090 BCS391089:BCT391090 BMO391089:BMP391090 BWK391089:BWL391090 CGG391089:CGH391090 CQC391089:CQD391090 CZY391089:CZZ391090 DJU391089:DJV391090 DTQ391089:DTR391090 EDM391089:EDN391090 ENI391089:ENJ391090 EXE391089:EXF391090 FHA391089:FHB391090 FQW391089:FQX391090 GAS391089:GAT391090 GKO391089:GKP391090 GUK391089:GUL391090 HEG391089:HEH391090 HOC391089:HOD391090 HXY391089:HXZ391090 IHU391089:IHV391090 IRQ391089:IRR391090 JBM391089:JBN391090 JLI391089:JLJ391090 JVE391089:JVF391090 KFA391089:KFB391090 KOW391089:KOX391090 KYS391089:KYT391090 LIO391089:LIP391090 LSK391089:LSL391090 MCG391089:MCH391090 MMC391089:MMD391090 MVY391089:MVZ391090 NFU391089:NFV391090 NPQ391089:NPR391090 NZM391089:NZN391090 OJI391089:OJJ391090 OTE391089:OTF391090 PDA391089:PDB391090 PMW391089:PMX391090 PWS391089:PWT391090 QGO391089:QGP391090 QQK391089:QQL391090 RAG391089:RAH391090 RKC391089:RKD391090 RTY391089:RTZ391090 SDU391089:SDV391090 SNQ391089:SNR391090 SXM391089:SXN391090 THI391089:THJ391090 TRE391089:TRF391090 UBA391089:UBB391090 UKW391089:UKX391090 UUS391089:UUT391090 VEO391089:VEP391090 VOK391089:VOL391090 VYG391089:VYH391090 WIC391089:WID391090 WRY391089:WRZ391090 FM456625:FN456626 PI456625:PJ456626 ZE456625:ZF456626 AJA456625:AJB456626 ASW456625:ASX456626 BCS456625:BCT456626 BMO456625:BMP456626 BWK456625:BWL456626 CGG456625:CGH456626 CQC456625:CQD456626 CZY456625:CZZ456626 DJU456625:DJV456626 DTQ456625:DTR456626 EDM456625:EDN456626 ENI456625:ENJ456626 EXE456625:EXF456626 FHA456625:FHB456626 FQW456625:FQX456626 GAS456625:GAT456626 GKO456625:GKP456626 GUK456625:GUL456626 HEG456625:HEH456626 HOC456625:HOD456626 HXY456625:HXZ456626 IHU456625:IHV456626 IRQ456625:IRR456626 JBM456625:JBN456626 JLI456625:JLJ456626 JVE456625:JVF456626 KFA456625:KFB456626 KOW456625:KOX456626 KYS456625:KYT456626 LIO456625:LIP456626 LSK456625:LSL456626 MCG456625:MCH456626 MMC456625:MMD456626 MVY456625:MVZ456626 NFU456625:NFV456626 NPQ456625:NPR456626 NZM456625:NZN456626 OJI456625:OJJ456626 OTE456625:OTF456626 PDA456625:PDB456626 PMW456625:PMX456626 PWS456625:PWT456626 QGO456625:QGP456626 QQK456625:QQL456626 RAG456625:RAH456626 RKC456625:RKD456626 RTY456625:RTZ456626 SDU456625:SDV456626 SNQ456625:SNR456626 SXM456625:SXN456626 THI456625:THJ456626 TRE456625:TRF456626 UBA456625:UBB456626 UKW456625:UKX456626 UUS456625:UUT456626 VEO456625:VEP456626 VOK456625:VOL456626 VYG456625:VYH456626 WIC456625:WID456626 WRY456625:WRZ456626 FM522161:FN522162 PI522161:PJ522162 ZE522161:ZF522162 AJA522161:AJB522162 ASW522161:ASX522162 BCS522161:BCT522162 BMO522161:BMP522162 BWK522161:BWL522162 CGG522161:CGH522162 CQC522161:CQD522162 CZY522161:CZZ522162 DJU522161:DJV522162 DTQ522161:DTR522162 EDM522161:EDN522162 ENI522161:ENJ522162 EXE522161:EXF522162 FHA522161:FHB522162 FQW522161:FQX522162 GAS522161:GAT522162 GKO522161:GKP522162 GUK522161:GUL522162 HEG522161:HEH522162 HOC522161:HOD522162 HXY522161:HXZ522162 IHU522161:IHV522162 IRQ522161:IRR522162 JBM522161:JBN522162 JLI522161:JLJ522162 JVE522161:JVF522162 KFA522161:KFB522162 KOW522161:KOX522162 KYS522161:KYT522162 LIO522161:LIP522162 LSK522161:LSL522162 MCG522161:MCH522162 MMC522161:MMD522162 MVY522161:MVZ522162 NFU522161:NFV522162 NPQ522161:NPR522162 NZM522161:NZN522162 OJI522161:OJJ522162 OTE522161:OTF522162 PDA522161:PDB522162 PMW522161:PMX522162 PWS522161:PWT522162 QGO522161:QGP522162 QQK522161:QQL522162 RAG522161:RAH522162 RKC522161:RKD522162 RTY522161:RTZ522162 SDU522161:SDV522162 SNQ522161:SNR522162 SXM522161:SXN522162 THI522161:THJ522162 TRE522161:TRF522162 UBA522161:UBB522162 UKW522161:UKX522162 UUS522161:UUT522162 VEO522161:VEP522162 VOK522161:VOL522162 VYG522161:VYH522162 WIC522161:WID522162 WRY522161:WRZ522162 FM587697:FN587698 PI587697:PJ587698 ZE587697:ZF587698 AJA587697:AJB587698 ASW587697:ASX587698 BCS587697:BCT587698 BMO587697:BMP587698 BWK587697:BWL587698 CGG587697:CGH587698 CQC587697:CQD587698 CZY587697:CZZ587698 DJU587697:DJV587698 DTQ587697:DTR587698 EDM587697:EDN587698 ENI587697:ENJ587698 EXE587697:EXF587698 FHA587697:FHB587698 FQW587697:FQX587698 GAS587697:GAT587698 GKO587697:GKP587698 GUK587697:GUL587698 HEG587697:HEH587698 HOC587697:HOD587698 HXY587697:HXZ587698 IHU587697:IHV587698 IRQ587697:IRR587698 JBM587697:JBN587698 JLI587697:JLJ587698 JVE587697:JVF587698 KFA587697:KFB587698 KOW587697:KOX587698 KYS587697:KYT587698 LIO587697:LIP587698 LSK587697:LSL587698 MCG587697:MCH587698 MMC587697:MMD587698 MVY587697:MVZ587698 NFU587697:NFV587698 NPQ587697:NPR587698 NZM587697:NZN587698 OJI587697:OJJ587698 OTE587697:OTF587698 PDA587697:PDB587698 PMW587697:PMX587698 PWS587697:PWT587698 QGO587697:QGP587698 QQK587697:QQL587698 RAG587697:RAH587698 RKC587697:RKD587698 RTY587697:RTZ587698 SDU587697:SDV587698 SNQ587697:SNR587698 SXM587697:SXN587698 THI587697:THJ587698 TRE587697:TRF587698 UBA587697:UBB587698 UKW587697:UKX587698 UUS587697:UUT587698 VEO587697:VEP587698 VOK587697:VOL587698 VYG587697:VYH587698 WIC587697:WID587698 WRY587697:WRZ587698 FM653233:FN653234 PI653233:PJ653234 ZE653233:ZF653234 AJA653233:AJB653234 ASW653233:ASX653234 BCS653233:BCT653234 BMO653233:BMP653234 BWK653233:BWL653234 CGG653233:CGH653234 CQC653233:CQD653234 CZY653233:CZZ653234 DJU653233:DJV653234 DTQ653233:DTR653234 EDM653233:EDN653234 ENI653233:ENJ653234 EXE653233:EXF653234 FHA653233:FHB653234 FQW653233:FQX653234 GAS653233:GAT653234 GKO653233:GKP653234 GUK653233:GUL653234 HEG653233:HEH653234 HOC653233:HOD653234 HXY653233:HXZ653234 IHU653233:IHV653234 IRQ653233:IRR653234 JBM653233:JBN653234 JLI653233:JLJ653234 JVE653233:JVF653234 KFA653233:KFB653234 KOW653233:KOX653234 KYS653233:KYT653234 LIO653233:LIP653234 LSK653233:LSL653234 MCG653233:MCH653234 MMC653233:MMD653234 MVY653233:MVZ653234 NFU653233:NFV653234 NPQ653233:NPR653234 NZM653233:NZN653234 OJI653233:OJJ653234 OTE653233:OTF653234 PDA653233:PDB653234 PMW653233:PMX653234 PWS653233:PWT653234 QGO653233:QGP653234 QQK653233:QQL653234 RAG653233:RAH653234 RKC653233:RKD653234 RTY653233:RTZ653234 SDU653233:SDV653234 SNQ653233:SNR653234 SXM653233:SXN653234 THI653233:THJ653234 TRE653233:TRF653234 UBA653233:UBB653234 UKW653233:UKX653234 UUS653233:UUT653234 VEO653233:VEP653234 VOK653233:VOL653234 VYG653233:VYH653234 WIC653233:WID653234 WRY653233:WRZ653234 FM718769:FN718770 PI718769:PJ718770 ZE718769:ZF718770 AJA718769:AJB718770 ASW718769:ASX718770 BCS718769:BCT718770 BMO718769:BMP718770 BWK718769:BWL718770 CGG718769:CGH718770 CQC718769:CQD718770 CZY718769:CZZ718770 DJU718769:DJV718770 DTQ718769:DTR718770 EDM718769:EDN718770 ENI718769:ENJ718770 EXE718769:EXF718770 FHA718769:FHB718770 FQW718769:FQX718770 GAS718769:GAT718770 GKO718769:GKP718770 GUK718769:GUL718770 HEG718769:HEH718770 HOC718769:HOD718770 HXY718769:HXZ718770 IHU718769:IHV718770 IRQ718769:IRR718770 JBM718769:JBN718770 JLI718769:JLJ718770 JVE718769:JVF718770 KFA718769:KFB718770 KOW718769:KOX718770 KYS718769:KYT718770 LIO718769:LIP718770 LSK718769:LSL718770 MCG718769:MCH718770 MMC718769:MMD718770 MVY718769:MVZ718770 NFU718769:NFV718770 NPQ718769:NPR718770 NZM718769:NZN718770 OJI718769:OJJ718770 OTE718769:OTF718770 PDA718769:PDB718770 PMW718769:PMX718770 PWS718769:PWT718770 QGO718769:QGP718770 QQK718769:QQL718770 RAG718769:RAH718770 RKC718769:RKD718770 RTY718769:RTZ718770 SDU718769:SDV718770 SNQ718769:SNR718770 SXM718769:SXN718770 THI718769:THJ718770 TRE718769:TRF718770 UBA718769:UBB718770 UKW718769:UKX718770 UUS718769:UUT718770 VEO718769:VEP718770 VOK718769:VOL718770 VYG718769:VYH718770 WIC718769:WID718770 WRY718769:WRZ718770 FM784305:FN784306 PI784305:PJ784306 ZE784305:ZF784306 AJA784305:AJB784306 ASW784305:ASX784306 BCS784305:BCT784306 BMO784305:BMP784306 BWK784305:BWL784306 CGG784305:CGH784306 CQC784305:CQD784306 CZY784305:CZZ784306 DJU784305:DJV784306 DTQ784305:DTR784306 EDM784305:EDN784306 ENI784305:ENJ784306 EXE784305:EXF784306 FHA784305:FHB784306 FQW784305:FQX784306 GAS784305:GAT784306 GKO784305:GKP784306 GUK784305:GUL784306 HEG784305:HEH784306 HOC784305:HOD784306 HXY784305:HXZ784306 IHU784305:IHV784306 IRQ784305:IRR784306 JBM784305:JBN784306 JLI784305:JLJ784306 JVE784305:JVF784306 KFA784305:KFB784306 KOW784305:KOX784306 KYS784305:KYT784306 LIO784305:LIP784306 LSK784305:LSL784306 MCG784305:MCH784306 MMC784305:MMD784306 MVY784305:MVZ784306 NFU784305:NFV784306 NPQ784305:NPR784306 NZM784305:NZN784306 OJI784305:OJJ784306 OTE784305:OTF784306 PDA784305:PDB784306 PMW784305:PMX784306 PWS784305:PWT784306 QGO784305:QGP784306 QQK784305:QQL784306 RAG784305:RAH784306 RKC784305:RKD784306 RTY784305:RTZ784306 SDU784305:SDV784306 SNQ784305:SNR784306 SXM784305:SXN784306 THI784305:THJ784306 TRE784305:TRF784306 UBA784305:UBB784306 UKW784305:UKX784306 UUS784305:UUT784306 VEO784305:VEP784306 VOK784305:VOL784306 VYG784305:VYH784306 WIC784305:WID784306 WRY784305:WRZ784306 FM849841:FN849842 PI849841:PJ849842 ZE849841:ZF849842 AJA849841:AJB849842 ASW849841:ASX849842 BCS849841:BCT849842 BMO849841:BMP849842 BWK849841:BWL849842 CGG849841:CGH849842 CQC849841:CQD849842 CZY849841:CZZ849842 DJU849841:DJV849842 DTQ849841:DTR849842 EDM849841:EDN849842 ENI849841:ENJ849842 EXE849841:EXF849842 FHA849841:FHB849842 FQW849841:FQX849842 GAS849841:GAT849842 GKO849841:GKP849842 GUK849841:GUL849842 HEG849841:HEH849842 HOC849841:HOD849842 HXY849841:HXZ849842 IHU849841:IHV849842 IRQ849841:IRR849842 JBM849841:JBN849842 JLI849841:JLJ849842 JVE849841:JVF849842 KFA849841:KFB849842 KOW849841:KOX849842 KYS849841:KYT849842 LIO849841:LIP849842 LSK849841:LSL849842 MCG849841:MCH849842 MMC849841:MMD849842 MVY849841:MVZ849842 NFU849841:NFV849842 NPQ849841:NPR849842 NZM849841:NZN849842 OJI849841:OJJ849842 OTE849841:OTF849842 PDA849841:PDB849842 PMW849841:PMX849842 PWS849841:PWT849842 QGO849841:QGP849842 QQK849841:QQL849842 RAG849841:RAH849842 RKC849841:RKD849842 RTY849841:RTZ849842 SDU849841:SDV849842 SNQ849841:SNR849842 SXM849841:SXN849842 THI849841:THJ849842 TRE849841:TRF849842 UBA849841:UBB849842 UKW849841:UKX849842 UUS849841:UUT849842 VEO849841:VEP849842 VOK849841:VOL849842 VYG849841:VYH849842 WIC849841:WID849842 WRY849841:WRZ849842 FM915377:FN915378 PI915377:PJ915378 ZE915377:ZF915378 AJA915377:AJB915378 ASW915377:ASX915378 BCS915377:BCT915378 BMO915377:BMP915378 BWK915377:BWL915378 CGG915377:CGH915378 CQC915377:CQD915378 CZY915377:CZZ915378 DJU915377:DJV915378 DTQ915377:DTR915378 EDM915377:EDN915378 ENI915377:ENJ915378 EXE915377:EXF915378 FHA915377:FHB915378 FQW915377:FQX915378 GAS915377:GAT915378 GKO915377:GKP915378 GUK915377:GUL915378 HEG915377:HEH915378 HOC915377:HOD915378 HXY915377:HXZ915378 IHU915377:IHV915378 IRQ915377:IRR915378 JBM915377:JBN915378 JLI915377:JLJ915378 JVE915377:JVF915378 KFA915377:KFB915378 KOW915377:KOX915378 KYS915377:KYT915378 LIO915377:LIP915378 LSK915377:LSL915378 MCG915377:MCH915378 MMC915377:MMD915378 MVY915377:MVZ915378 NFU915377:NFV915378 NPQ915377:NPR915378 NZM915377:NZN915378 OJI915377:OJJ915378 OTE915377:OTF915378 PDA915377:PDB915378 PMW915377:PMX915378 PWS915377:PWT915378 QGO915377:QGP915378 QQK915377:QQL915378 RAG915377:RAH915378 RKC915377:RKD915378 RTY915377:RTZ915378 SDU915377:SDV915378 SNQ915377:SNR915378 SXM915377:SXN915378 THI915377:THJ915378 TRE915377:TRF915378 UBA915377:UBB915378 UKW915377:UKX915378 UUS915377:UUT915378 VEO915377:VEP915378 VOK915377:VOL915378 VYG915377:VYH915378 WIC915377:WID915378 WRY915377:WRZ915378 FM980913:FN980914 PI980913:PJ980914 ZE980913:ZF980914 AJA980913:AJB980914 ASW980913:ASX980914 BCS980913:BCT980914 BMO980913:BMP980914 BWK980913:BWL980914 CGG980913:CGH980914 CQC980913:CQD980914 CZY980913:CZZ980914 DJU980913:DJV980914 DTQ980913:DTR980914 EDM980913:EDN980914 ENI980913:ENJ980914 EXE980913:EXF980914 FHA980913:FHB980914 FQW980913:FQX980914 GAS980913:GAT980914 GKO980913:GKP980914 GUK980913:GUL980914 HEG980913:HEH980914 HOC980913:HOD980914 HXY980913:HXZ980914 IHU980913:IHV980914 IRQ980913:IRR980914 JBM980913:JBN980914 JLI980913:JLJ980914 JVE980913:JVF980914 KFA980913:KFB980914 KOW980913:KOX980914 KYS980913:KYT980914 LIO980913:LIP980914 LSK980913:LSL980914 MCG980913:MCH980914 MMC980913:MMD980914 MVY980913:MVZ980914 NFU980913:NFV980914 NPQ980913:NPR980914 NZM980913:NZN980914 OJI980913:OJJ980914 OTE980913:OTF980914 PDA980913:PDB980914 PMW980913:PMX980914 PWS980913:PWT980914 QGO980913:QGP980914 QQK980913:QQL980914 RAG980913:RAH980914 RKC980913:RKD980914 RTY980913:RTZ980914 SDU980913:SDV980914 SNQ980913:SNR980914 SXM980913:SXN980914 THI980913:THJ980914 TRE980913:TRF980914 UBA980913:UBB980914 UKW980913:UKX980914 UUS980913:UUT980914 VEO980913:VEP980914 VOK980913:VOL980914 VYG980913:VYH980914 WIC980913:WID980914 WRY980913:WRZ980914 C63409:D63410 C980913:D980914 C915377:D915378 C849841:D849842 C784305:D784306 C718769:D718770 C653233:D653234 C587697:D587698 C522161:D522162 C456625:D456626 C391089:D391090 C325553:D325554 C260017:D260018 C194481:D194482 C128945:D128946">
      <formula1>0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9</vt:i4>
      </vt:variant>
    </vt:vector>
  </HeadingPairs>
  <TitlesOfParts>
    <vt:vector size="18" baseType="lpstr">
      <vt:lpstr>次九宮格</vt:lpstr>
      <vt:lpstr>九宮格</vt:lpstr>
      <vt:lpstr>期初成本</vt:lpstr>
      <vt:lpstr>標單成本</vt:lpstr>
      <vt:lpstr>圖算成本</vt:lpstr>
      <vt:lpstr>成本分析</vt:lpstr>
      <vt:lpstr>系統分析</vt:lpstr>
      <vt:lpstr>間接成本</vt:lpstr>
      <vt:lpstr>報價標單</vt:lpstr>
      <vt:lpstr>主系統</vt:lpstr>
      <vt:lpstr>次九宮格</vt:lpstr>
      <vt:lpstr>次系統</vt:lpstr>
      <vt:lpstr>備_註</vt:lpstr>
      <vt:lpstr>單_位</vt:lpstr>
      <vt:lpstr>單_價</vt:lpstr>
      <vt:lpstr>項__目__及__說__明</vt:lpstr>
      <vt:lpstr>數_量</vt:lpstr>
      <vt:lpstr>複_價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chu</cp:lastModifiedBy>
  <cp:lastPrinted>2017-02-08T03:58:17Z</cp:lastPrinted>
  <dcterms:created xsi:type="dcterms:W3CDTF">2016-10-25T08:45:40Z</dcterms:created>
  <dcterms:modified xsi:type="dcterms:W3CDTF">2017-05-18T05:02:40Z</dcterms:modified>
</cp:coreProperties>
</file>