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" yWindow="48" windowWidth="8748" windowHeight="6576" activeTab="2"/>
  </bookViews>
  <sheets>
    <sheet name="strassen" sheetId="1" r:id="rId1"/>
    <sheet name="miser" sheetId="2" r:id="rId2"/>
    <sheet name="Sheet1" sheetId="10" r:id="rId3"/>
    <sheet name="sort" sheetId="3" r:id="rId4"/>
    <sheet name="fib" sheetId="4" r:id="rId5"/>
    <sheet name="others" sheetId="5" r:id="rId6"/>
    <sheet name="resource_comparison" sheetId="6" r:id="rId7"/>
    <sheet name="n_log_n_times" sheetId="8" r:id="rId8"/>
    <sheet name="strassen_speedup" sheetId="9" r:id="rId9"/>
    <sheet name="Sheet4" sheetId="7" r:id="rId10"/>
  </sheets>
  <calcPr calcId="125725"/>
</workbook>
</file>

<file path=xl/calcChain.xml><?xml version="1.0" encoding="utf-8"?>
<calcChain xmlns="http://schemas.openxmlformats.org/spreadsheetml/2006/main">
  <c r="D10" i="10"/>
  <c r="G5"/>
  <c r="F5"/>
  <c r="F6"/>
  <c r="F7"/>
  <c r="F8"/>
  <c r="F9"/>
  <c r="F10"/>
  <c r="F11"/>
  <c r="F13"/>
  <c r="F14"/>
  <c r="F15"/>
  <c r="F16"/>
  <c r="F17"/>
  <c r="F18"/>
  <c r="F19"/>
  <c r="F20"/>
  <c r="F4"/>
  <c r="J14"/>
  <c r="J15"/>
  <c r="J16"/>
  <c r="J17"/>
  <c r="J18"/>
  <c r="J19"/>
  <c r="J20"/>
  <c r="J13"/>
  <c r="D20"/>
  <c r="D19"/>
  <c r="C19"/>
  <c r="D18"/>
  <c r="E18" s="1"/>
  <c r="G18" s="1"/>
  <c r="C18"/>
  <c r="D17"/>
  <c r="E17" s="1"/>
  <c r="G17" s="1"/>
  <c r="C17"/>
  <c r="D16"/>
  <c r="C16"/>
  <c r="D15"/>
  <c r="C15"/>
  <c r="D14"/>
  <c r="E14" s="1"/>
  <c r="G14" s="1"/>
  <c r="C14"/>
  <c r="D13"/>
  <c r="E13" s="1"/>
  <c r="G13" s="1"/>
  <c r="C13"/>
  <c r="C21" s="1"/>
  <c r="D11"/>
  <c r="C11"/>
  <c r="C10"/>
  <c r="E10" s="1"/>
  <c r="G10" s="1"/>
  <c r="D9"/>
  <c r="E9" s="1"/>
  <c r="G9" s="1"/>
  <c r="C9"/>
  <c r="D8"/>
  <c r="C8"/>
  <c r="D6"/>
  <c r="C6"/>
  <c r="D7"/>
  <c r="C7"/>
  <c r="D5"/>
  <c r="E5" s="1"/>
  <c r="C5"/>
  <c r="D4"/>
  <c r="C4"/>
  <c r="C5" i="7"/>
  <c r="C6"/>
  <c r="C7"/>
  <c r="C8"/>
  <c r="C9"/>
  <c r="C10"/>
  <c r="C11"/>
  <c r="C12"/>
  <c r="C4"/>
  <c r="D11"/>
  <c r="D12"/>
  <c r="J6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B11"/>
  <c r="B12"/>
  <c r="B13" s="1"/>
  <c r="B14" s="1"/>
  <c r="B15" s="1"/>
  <c r="G11"/>
  <c r="H11"/>
  <c r="I11"/>
  <c r="G12"/>
  <c r="H12"/>
  <c r="I12"/>
  <c r="G13"/>
  <c r="H13"/>
  <c r="I13"/>
  <c r="G14"/>
  <c r="H14"/>
  <c r="I14"/>
  <c r="G15"/>
  <c r="H15"/>
  <c r="I15"/>
  <c r="G5"/>
  <c r="H5"/>
  <c r="I5"/>
  <c r="G6"/>
  <c r="H6"/>
  <c r="I6"/>
  <c r="G7"/>
  <c r="H7"/>
  <c r="I7"/>
  <c r="G8"/>
  <c r="H8"/>
  <c r="I8"/>
  <c r="G9"/>
  <c r="H9"/>
  <c r="I9"/>
  <c r="G10"/>
  <c r="H10"/>
  <c r="I10"/>
  <c r="B5"/>
  <c r="D5"/>
  <c r="E5"/>
  <c r="F5"/>
  <c r="B6"/>
  <c r="D6"/>
  <c r="E6"/>
  <c r="F6"/>
  <c r="B7"/>
  <c r="D7"/>
  <c r="E7"/>
  <c r="F7"/>
  <c r="B8"/>
  <c r="D8"/>
  <c r="E8"/>
  <c r="F8"/>
  <c r="B9"/>
  <c r="D9"/>
  <c r="E9"/>
  <c r="F9"/>
  <c r="B10"/>
  <c r="D10"/>
  <c r="E10"/>
  <c r="F10"/>
  <c r="F4"/>
  <c r="E4"/>
  <c r="D4"/>
  <c r="B4"/>
  <c r="R23" i="6"/>
  <c r="S23"/>
  <c r="T23"/>
  <c r="U23"/>
  <c r="V23"/>
  <c r="W23"/>
  <c r="X23"/>
  <c r="Y23"/>
  <c r="R24"/>
  <c r="R28" s="1"/>
  <c r="S24"/>
  <c r="S28" s="1"/>
  <c r="T24"/>
  <c r="T28" s="1"/>
  <c r="U24"/>
  <c r="U28" s="1"/>
  <c r="V24"/>
  <c r="W24"/>
  <c r="W28" s="1"/>
  <c r="X24"/>
  <c r="Y24"/>
  <c r="R25"/>
  <c r="S25"/>
  <c r="T25"/>
  <c r="U25"/>
  <c r="V25"/>
  <c r="W25"/>
  <c r="X25"/>
  <c r="Y25"/>
  <c r="R19"/>
  <c r="R27" s="1"/>
  <c r="S19"/>
  <c r="T19"/>
  <c r="T27" s="1"/>
  <c r="U19"/>
  <c r="U27" s="1"/>
  <c r="V19"/>
  <c r="V27" s="1"/>
  <c r="W19"/>
  <c r="W27" s="1"/>
  <c r="X19"/>
  <c r="X27" s="1"/>
  <c r="Y19"/>
  <c r="Y27" s="1"/>
  <c r="R20"/>
  <c r="S20"/>
  <c r="T20"/>
  <c r="U20"/>
  <c r="V20"/>
  <c r="W20"/>
  <c r="X20"/>
  <c r="Z20" s="1"/>
  <c r="Y20"/>
  <c r="R21"/>
  <c r="R29" s="1"/>
  <c r="S21"/>
  <c r="S29" s="1"/>
  <c r="T21"/>
  <c r="T29" s="1"/>
  <c r="U21"/>
  <c r="U29" s="1"/>
  <c r="V21"/>
  <c r="V29" s="1"/>
  <c r="W21"/>
  <c r="W29" s="1"/>
  <c r="X21"/>
  <c r="Y21"/>
  <c r="Y29" s="1"/>
  <c r="Y22"/>
  <c r="Y18"/>
  <c r="X22"/>
  <c r="X18"/>
  <c r="W22"/>
  <c r="W18"/>
  <c r="V22"/>
  <c r="V18"/>
  <c r="U22"/>
  <c r="U18"/>
  <c r="T22"/>
  <c r="T18"/>
  <c r="S22"/>
  <c r="S18"/>
  <c r="R22"/>
  <c r="R18"/>
  <c r="F23"/>
  <c r="G23"/>
  <c r="H23"/>
  <c r="I23"/>
  <c r="J23"/>
  <c r="F24"/>
  <c r="F28" s="1"/>
  <c r="G24"/>
  <c r="H24"/>
  <c r="H28" s="1"/>
  <c r="I24"/>
  <c r="J24"/>
  <c r="F25"/>
  <c r="G25"/>
  <c r="H25"/>
  <c r="I25"/>
  <c r="J25"/>
  <c r="F19"/>
  <c r="G19"/>
  <c r="H19"/>
  <c r="I19"/>
  <c r="I27" s="1"/>
  <c r="J19"/>
  <c r="F20"/>
  <c r="G20"/>
  <c r="H20"/>
  <c r="I20"/>
  <c r="J20"/>
  <c r="F21"/>
  <c r="G21"/>
  <c r="G29" s="1"/>
  <c r="H21"/>
  <c r="I21"/>
  <c r="J21"/>
  <c r="J22"/>
  <c r="J18"/>
  <c r="I22"/>
  <c r="I18"/>
  <c r="H22"/>
  <c r="H18"/>
  <c r="G22"/>
  <c r="G18"/>
  <c r="F22"/>
  <c r="F26" s="1"/>
  <c r="F18"/>
  <c r="E23"/>
  <c r="E24"/>
  <c r="E28" s="1"/>
  <c r="E25"/>
  <c r="E22"/>
  <c r="E19"/>
  <c r="E20"/>
  <c r="E21"/>
  <c r="E18"/>
  <c r="D23"/>
  <c r="D24"/>
  <c r="D28" s="1"/>
  <c r="D25"/>
  <c r="D22"/>
  <c r="D19"/>
  <c r="D20"/>
  <c r="D21"/>
  <c r="D18"/>
  <c r="C23"/>
  <c r="C24"/>
  <c r="C28" s="1"/>
  <c r="C25"/>
  <c r="C22"/>
  <c r="C19"/>
  <c r="C20"/>
  <c r="C21"/>
  <c r="C18"/>
  <c r="H13" i="5"/>
  <c r="I13"/>
  <c r="A8" i="2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F21" i="10" l="1"/>
  <c r="E7"/>
  <c r="G7" s="1"/>
  <c r="E11"/>
  <c r="G11" s="1"/>
  <c r="F12"/>
  <c r="C12"/>
  <c r="E8"/>
  <c r="G8" s="1"/>
  <c r="E15"/>
  <c r="G15" s="1"/>
  <c r="D21"/>
  <c r="E6"/>
  <c r="G6" s="1"/>
  <c r="E16"/>
  <c r="G16" s="1"/>
  <c r="D12"/>
  <c r="E4"/>
  <c r="G4" s="1"/>
  <c r="E19"/>
  <c r="G19" s="1"/>
  <c r="Z22" i="6"/>
  <c r="D26"/>
  <c r="E26"/>
  <c r="F27"/>
  <c r="K27" s="1"/>
  <c r="I26"/>
  <c r="J28"/>
  <c r="X26"/>
  <c r="C27"/>
  <c r="D27"/>
  <c r="E27"/>
  <c r="J27"/>
  <c r="V28"/>
  <c r="T26"/>
  <c r="K25"/>
  <c r="H29"/>
  <c r="G26"/>
  <c r="J29"/>
  <c r="I29"/>
  <c r="Y28"/>
  <c r="I28"/>
  <c r="K23"/>
  <c r="K18"/>
  <c r="S26"/>
  <c r="W26"/>
  <c r="Z24"/>
  <c r="F29"/>
  <c r="X29"/>
  <c r="Z29" s="1"/>
  <c r="X28"/>
  <c r="K22"/>
  <c r="H26"/>
  <c r="Z18"/>
  <c r="V26"/>
  <c r="G27"/>
  <c r="Z25"/>
  <c r="Z23"/>
  <c r="H27"/>
  <c r="K20"/>
  <c r="U26"/>
  <c r="Y26"/>
  <c r="Z19"/>
  <c r="C29"/>
  <c r="D29"/>
  <c r="E29"/>
  <c r="J26"/>
  <c r="K24"/>
  <c r="K19"/>
  <c r="G28"/>
  <c r="K21"/>
  <c r="R26"/>
  <c r="S27"/>
  <c r="Z27" s="1"/>
  <c r="Z21"/>
  <c r="C26"/>
  <c r="E21" i="10" l="1"/>
  <c r="G21" s="1"/>
  <c r="E12"/>
  <c r="G12" s="1"/>
  <c r="K29" i="6"/>
  <c r="K28"/>
  <c r="Z28"/>
  <c r="K26"/>
  <c r="Z26"/>
</calcChain>
</file>

<file path=xl/sharedStrings.xml><?xml version="1.0" encoding="utf-8"?>
<sst xmlns="http://schemas.openxmlformats.org/spreadsheetml/2006/main" count="296" uniqueCount="70">
  <si>
    <t>n</t>
  </si>
  <si>
    <t>naive</t>
  </si>
  <si>
    <t>vhls/strassen_indexed</t>
  </si>
  <si>
    <t>vhls/strassen_indexed/man</t>
  </si>
  <si>
    <t>legup/strassen_indexed</t>
  </si>
  <si>
    <t>legup/strassen_indexed_man</t>
  </si>
  <si>
    <t>vhls/miser_indexed</t>
  </si>
  <si>
    <t>vhls/miser_indexed_man</t>
  </si>
  <si>
    <t>legup/miser_indexed</t>
  </si>
  <si>
    <t>legup/miser_indexed_man</t>
  </si>
  <si>
    <t>vhls</t>
  </si>
  <si>
    <t>legup</t>
  </si>
  <si>
    <t>dsl</t>
  </si>
  <si>
    <t>man</t>
  </si>
  <si>
    <t>sort_indexed</t>
  </si>
  <si>
    <t>fft_indexed</t>
  </si>
  <si>
    <t>sum</t>
  </si>
  <si>
    <t>fib</t>
  </si>
  <si>
    <t>LUTs</t>
  </si>
  <si>
    <t>FFs</t>
  </si>
  <si>
    <t>DSPs</t>
  </si>
  <si>
    <t>BRAMs</t>
  </si>
  <si>
    <t>BRAMs (RAMB18E)</t>
  </si>
  <si>
    <t>sudoku</t>
  </si>
  <si>
    <t>Time</t>
  </si>
  <si>
    <t>ackerman</t>
  </si>
  <si>
    <t>ackerman for VHLS is m=3,n=4</t>
  </si>
  <si>
    <t>Design</t>
  </si>
  <si>
    <t>Fibonacci</t>
  </si>
  <si>
    <t>Ackerman</t>
  </si>
  <si>
    <t>HeapSum</t>
  </si>
  <si>
    <t>QuickSort</t>
  </si>
  <si>
    <t>FFT</t>
  </si>
  <si>
    <t>Sudoku</t>
  </si>
  <si>
    <t>Strassen</t>
  </si>
  <si>
    <t>MISER</t>
  </si>
  <si>
    <t>RAMs</t>
  </si>
  <si>
    <t>DSL</t>
  </si>
  <si>
    <t>Manual</t>
  </si>
  <si>
    <t>Average</t>
  </si>
  <si>
    <t>DSL/Manual</t>
  </si>
  <si>
    <t>VHLS</t>
  </si>
  <si>
    <t>GeoMean</t>
  </si>
  <si>
    <t>-</t>
  </si>
  <si>
    <t>Legup</t>
  </si>
  <si>
    <t>Legup: DSL/Manual</t>
  </si>
  <si>
    <t>DSL: VHLS/Legup</t>
  </si>
  <si>
    <t>Sort</t>
  </si>
  <si>
    <t>FFT, VHLS: D/M</t>
  </si>
  <si>
    <t>FFT, Legup: D/M</t>
  </si>
  <si>
    <t>Sort, VHLS: D/M</t>
  </si>
  <si>
    <t>FFT, DSL: V/L</t>
  </si>
  <si>
    <t>Sort, Legup: D/M</t>
  </si>
  <si>
    <t>Sort, DSL: V/L</t>
  </si>
  <si>
    <t>Naive</t>
  </si>
  <si>
    <t>Strassen: DSL/Manual</t>
  </si>
  <si>
    <t>DSL: Naive/Strassen</t>
  </si>
  <si>
    <t>shortcut</t>
  </si>
  <si>
    <t>vhls/miser_indexed/short_cut</t>
  </si>
  <si>
    <t>n=4096</t>
  </si>
  <si>
    <t>n=128</t>
  </si>
  <si>
    <t>n=32768</t>
  </si>
  <si>
    <t>n=18</t>
  </si>
  <si>
    <t>m=3,n=4</t>
  </si>
  <si>
    <t>n/a</t>
  </si>
  <si>
    <t>Area</t>
  </si>
  <si>
    <t>D/M</t>
  </si>
  <si>
    <t>Geomean</t>
  </si>
  <si>
    <t>Time (cycles)</t>
  </si>
  <si>
    <t>T $\times$ A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</si>
</sst>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Fill="1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1"/>
          <c:order val="0"/>
          <c:marker>
            <c:symbol val="none"/>
          </c:marker>
          <c:val>
            <c:numRef>
              <c:f>strassen!$B$8:$B$16</c:f>
              <c:numCache>
                <c:formatCode>General</c:formatCode>
                <c:ptCount val="9"/>
                <c:pt idx="0">
                  <c:v>116</c:v>
                </c:pt>
                <c:pt idx="1">
                  <c:v>828</c:v>
                </c:pt>
                <c:pt idx="2">
                  <c:v>6356</c:v>
                </c:pt>
                <c:pt idx="3">
                  <c:v>49956</c:v>
                </c:pt>
                <c:pt idx="4">
                  <c:v>396356</c:v>
                </c:pt>
                <c:pt idx="5">
                  <c:v>3158148</c:v>
                </c:pt>
                <c:pt idx="6">
                  <c:v>25215236</c:v>
                </c:pt>
                <c:pt idx="7">
                  <c:v>201523716</c:v>
                </c:pt>
                <c:pt idx="8">
                  <c:v>1611400196</c:v>
                </c:pt>
              </c:numCache>
            </c:numRef>
          </c:val>
        </c:ser>
        <c:ser>
          <c:idx val="2"/>
          <c:order val="1"/>
          <c:marker>
            <c:symbol val="none"/>
          </c:marker>
          <c:val>
            <c:numRef>
              <c:f>strassen!$C$8:$C$16</c:f>
              <c:numCache>
                <c:formatCode>General</c:formatCode>
                <c:ptCount val="9"/>
                <c:pt idx="0">
                  <c:v>124</c:v>
                </c:pt>
                <c:pt idx="1">
                  <c:v>848</c:v>
                </c:pt>
                <c:pt idx="2">
                  <c:v>6424</c:v>
                </c:pt>
                <c:pt idx="3">
                  <c:v>50216</c:v>
                </c:pt>
                <c:pt idx="4">
                  <c:v>371948</c:v>
                </c:pt>
                <c:pt idx="5">
                  <c:v>2684424</c:v>
                </c:pt>
                <c:pt idx="6">
                  <c:v>19112268</c:v>
                </c:pt>
                <c:pt idx="7">
                  <c:v>135067432</c:v>
                </c:pt>
                <c:pt idx="8">
                  <c:v>950591020</c:v>
                </c:pt>
              </c:numCache>
            </c:numRef>
          </c:val>
        </c:ser>
        <c:ser>
          <c:idx val="0"/>
          <c:order val="2"/>
          <c:marker>
            <c:symbol val="none"/>
          </c:marker>
          <c:val>
            <c:numRef>
              <c:f>strassen!$H$8:$H$14</c:f>
              <c:numCache>
                <c:formatCode>General</c:formatCode>
                <c:ptCount val="7"/>
                <c:pt idx="0">
                  <c:v>80</c:v>
                </c:pt>
                <c:pt idx="1">
                  <c:v>412</c:v>
                </c:pt>
                <c:pt idx="2">
                  <c:v>2852</c:v>
                </c:pt>
                <c:pt idx="3">
                  <c:v>21556</c:v>
                </c:pt>
                <c:pt idx="4">
                  <c:v>170066</c:v>
                </c:pt>
                <c:pt idx="5">
                  <c:v>1265380</c:v>
                </c:pt>
                <c:pt idx="6">
                  <c:v>9154658</c:v>
                </c:pt>
              </c:numCache>
            </c:numRef>
          </c:val>
        </c:ser>
        <c:marker val="1"/>
        <c:axId val="128303488"/>
        <c:axId val="128305024"/>
      </c:lineChart>
      <c:catAx>
        <c:axId val="128303488"/>
        <c:scaling>
          <c:orientation val="minMax"/>
        </c:scaling>
        <c:axPos val="b"/>
        <c:tickLblPos val="nextTo"/>
        <c:crossAx val="128305024"/>
        <c:crosses val="autoZero"/>
        <c:auto val="1"/>
        <c:lblAlgn val="ctr"/>
        <c:lblOffset val="100"/>
      </c:catAx>
      <c:valAx>
        <c:axId val="12830502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283034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4139369258269346"/>
          <c:y val="5.5973430850776162E-2"/>
          <c:w val="0.52506454519020429"/>
          <c:h val="0.71155011945940161"/>
        </c:manualLayout>
      </c:layout>
      <c:scatterChart>
        <c:scatterStyle val="lineMarker"/>
        <c:ser>
          <c:idx val="3"/>
          <c:order val="0"/>
          <c:tx>
            <c:strRef>
              <c:f>Sheet4!$G$3</c:f>
              <c:strCache>
                <c:ptCount val="1"/>
                <c:pt idx="0">
                  <c:v>FFT, VHLS: D/M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Sheet4!$B$4:$B$15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Sheet4!$G$4:$G$15</c:f>
              <c:numCache>
                <c:formatCode>General</c:formatCode>
                <c:ptCount val="12"/>
                <c:pt idx="1">
                  <c:v>0.63265306122448983</c:v>
                </c:pt>
                <c:pt idx="2">
                  <c:v>0.63192904656319293</c:v>
                </c:pt>
                <c:pt idx="3">
                  <c:v>0.62552476910159527</c:v>
                </c:pt>
                <c:pt idx="4">
                  <c:v>0.61908006814310046</c:v>
                </c:pt>
                <c:pt idx="5">
                  <c:v>0.61358077974392178</c:v>
                </c:pt>
                <c:pt idx="6">
                  <c:v>0.60907787268532954</c:v>
                </c:pt>
                <c:pt idx="7">
                  <c:v>0.6054174580890247</c:v>
                </c:pt>
                <c:pt idx="8">
                  <c:v>0.60242582617377693</c:v>
                </c:pt>
                <c:pt idx="9">
                  <c:v>0.59995535091391095</c:v>
                </c:pt>
                <c:pt idx="10">
                  <c:v>0.59789069452554655</c:v>
                </c:pt>
                <c:pt idx="11">
                  <c:v>0.59614434299008268</c:v>
                </c:pt>
              </c:numCache>
            </c:numRef>
          </c:yVal>
        </c:ser>
        <c:ser>
          <c:idx val="4"/>
          <c:order val="1"/>
          <c:tx>
            <c:strRef>
              <c:f>Sheet4!$H$3</c:f>
              <c:strCache>
                <c:ptCount val="1"/>
                <c:pt idx="0">
                  <c:v>FFT, Legup: D/M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Sheet4!$B$4:$B$15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Sheet4!$H$4:$H$15</c:f>
              <c:numCache>
                <c:formatCode>General</c:formatCode>
                <c:ptCount val="12"/>
                <c:pt idx="1">
                  <c:v>1.175</c:v>
                </c:pt>
                <c:pt idx="2">
                  <c:v>1.1746987951807228</c:v>
                </c:pt>
                <c:pt idx="3">
                  <c:v>1.1588124410933083</c:v>
                </c:pt>
                <c:pt idx="4">
                  <c:v>1.1416502946954814</c:v>
                </c:pt>
                <c:pt idx="5">
                  <c:v>1.1262506359165678</c:v>
                </c:pt>
                <c:pt idx="6">
                  <c:v>1.1131348642381629</c:v>
                </c:pt>
                <c:pt idx="7">
                  <c:v>1.1021307246473919</c:v>
                </c:pt>
                <c:pt idx="8">
                  <c:v>1.0929023542447747</c:v>
                </c:pt>
                <c:pt idx="9">
                  <c:v>1.0851175315256543</c:v>
                </c:pt>
                <c:pt idx="10">
                  <c:v>1.0784944036471404</c:v>
                </c:pt>
                <c:pt idx="11">
                  <c:v>1.072807016243885</c:v>
                </c:pt>
              </c:numCache>
            </c:numRef>
          </c:yVal>
        </c:ser>
        <c:ser>
          <c:idx val="5"/>
          <c:order val="2"/>
          <c:tx>
            <c:strRef>
              <c:f>Sheet4!$I$3</c:f>
              <c:strCache>
                <c:ptCount val="1"/>
                <c:pt idx="0">
                  <c:v>FFT, DSL: V/L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Sheet4!$B$4:$B$15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Sheet4!$I$4:$I$15</c:f>
              <c:numCache>
                <c:formatCode>General</c:formatCode>
                <c:ptCount val="12"/>
                <c:pt idx="1">
                  <c:v>0.28267477203647418</c:v>
                </c:pt>
                <c:pt idx="2">
                  <c:v>0.29230769230769232</c:v>
                </c:pt>
                <c:pt idx="3">
                  <c:v>0.3029686864579097</c:v>
                </c:pt>
                <c:pt idx="4">
                  <c:v>0.31268284288418519</c:v>
                </c:pt>
                <c:pt idx="5">
                  <c:v>0.3210871038169088</c:v>
                </c:pt>
                <c:pt idx="6">
                  <c:v>0.32822632127137719</c:v>
                </c:pt>
                <c:pt idx="7">
                  <c:v>0.33426552169617751</c:v>
                </c:pt>
                <c:pt idx="8">
                  <c:v>0.33938876273410973</c:v>
                </c:pt>
                <c:pt idx="9">
                  <c:v>0.34376269159308875</c:v>
                </c:pt>
                <c:pt idx="10">
                  <c:v>0.34752649731506718</c:v>
                </c:pt>
                <c:pt idx="11">
                  <c:v>0.35079233408228006</c:v>
                </c:pt>
              </c:numCache>
            </c:numRef>
          </c:yVal>
        </c:ser>
        <c:ser>
          <c:idx val="6"/>
          <c:order val="3"/>
          <c:tx>
            <c:strRef>
              <c:f>Sheet4!$J$3</c:f>
              <c:strCache>
                <c:ptCount val="1"/>
                <c:pt idx="0">
                  <c:v>Sort, VHLS: D/M</c:v>
                </c:pt>
              </c:strCache>
            </c:strRef>
          </c:tx>
          <c:spPr>
            <a:ln w="3175">
              <a:solidFill>
                <a:srgbClr val="000000"/>
              </a:solidFill>
              <a:prstDash val="dash"/>
            </a:ln>
          </c:spPr>
          <c:marker>
            <c:symbol val="x"/>
            <c:size val="3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Sheet4!$B$4:$B$15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Sheet4!$J$4:$J$15</c:f>
              <c:numCache>
                <c:formatCode>General</c:formatCode>
                <c:ptCount val="12"/>
                <c:pt idx="2">
                  <c:v>1.7142857142857142</c:v>
                </c:pt>
                <c:pt idx="3">
                  <c:v>1.8333333333333333</c:v>
                </c:pt>
                <c:pt idx="4">
                  <c:v>1.8126126126126125</c:v>
                </c:pt>
                <c:pt idx="5">
                  <c:v>1.8015564202334631</c:v>
                </c:pt>
                <c:pt idx="6">
                  <c:v>1.6402824228911186</c:v>
                </c:pt>
                <c:pt idx="7">
                  <c:v>1.6455588610284744</c:v>
                </c:pt>
                <c:pt idx="8">
                  <c:v>1.6453389542394778</c:v>
                </c:pt>
                <c:pt idx="9">
                  <c:v>1.6141065173786786</c:v>
                </c:pt>
                <c:pt idx="10">
                  <c:v>1.5967707997250551</c:v>
                </c:pt>
                <c:pt idx="11">
                  <c:v>1.5894321962442726</c:v>
                </c:pt>
              </c:numCache>
            </c:numRef>
          </c:yVal>
        </c:ser>
        <c:ser>
          <c:idx val="7"/>
          <c:order val="4"/>
          <c:tx>
            <c:strRef>
              <c:f>Sheet4!$K$3</c:f>
              <c:strCache>
                <c:ptCount val="1"/>
                <c:pt idx="0">
                  <c:v>Sort, Legup: D/M</c:v>
                </c:pt>
              </c:strCache>
            </c:strRef>
          </c:tx>
          <c:spPr>
            <a:ln w="3175">
              <a:solidFill>
                <a:srgbClr val="000000"/>
              </a:solidFill>
              <a:prstDash val="dash"/>
            </a:ln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Sheet4!$B$4:$B$15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Sheet4!$K$4:$K$15</c:f>
              <c:numCache>
                <c:formatCode>General</c:formatCode>
                <c:ptCount val="12"/>
                <c:pt idx="2">
                  <c:v>1.2846153846153847</c:v>
                </c:pt>
                <c:pt idx="3">
                  <c:v>1.0994623655913978</c:v>
                </c:pt>
                <c:pt idx="4">
                  <c:v>1.0802919708029197</c:v>
                </c:pt>
                <c:pt idx="5">
                  <c:v>1.1582200247218788</c:v>
                </c:pt>
                <c:pt idx="6">
                  <c:v>1.1131772268135904</c:v>
                </c:pt>
                <c:pt idx="7">
                  <c:v>1.0564975247524753</c:v>
                </c:pt>
                <c:pt idx="8">
                  <c:v>1.0611822059719682</c:v>
                </c:pt>
                <c:pt idx="9">
                  <c:v>1.0600332038591656</c:v>
                </c:pt>
                <c:pt idx="10">
                  <c:v>1.062687960999082</c:v>
                </c:pt>
                <c:pt idx="11">
                  <c:v>1.0517791531378173</c:v>
                </c:pt>
              </c:numCache>
            </c:numRef>
          </c:yVal>
        </c:ser>
        <c:ser>
          <c:idx val="8"/>
          <c:order val="5"/>
          <c:tx>
            <c:strRef>
              <c:f>Sheet4!$L$3</c:f>
              <c:strCache>
                <c:ptCount val="1"/>
                <c:pt idx="0">
                  <c:v>Sort, DSL: V/L</c:v>
                </c:pt>
              </c:strCache>
            </c:strRef>
          </c:tx>
          <c:spPr>
            <a:ln w="3175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Sheet4!$B$4:$B$15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Sheet4!$L$4:$L$15</c:f>
              <c:numCache>
                <c:formatCode>General</c:formatCode>
                <c:ptCount val="12"/>
                <c:pt idx="2">
                  <c:v>0.71856287425149701</c:v>
                </c:pt>
                <c:pt idx="3">
                  <c:v>0.75305623471882643</c:v>
                </c:pt>
                <c:pt idx="4">
                  <c:v>0.67972972972972978</c:v>
                </c:pt>
                <c:pt idx="5">
                  <c:v>1.235325506937033</c:v>
                </c:pt>
                <c:pt idx="6">
                  <c:v>0.45514539080222727</c:v>
                </c:pt>
                <c:pt idx="7">
                  <c:v>0.68037251801089438</c:v>
                </c:pt>
                <c:pt idx="8">
                  <c:v>0.69478580452509475</c:v>
                </c:pt>
                <c:pt idx="9">
                  <c:v>0.79661943529203172</c:v>
                </c:pt>
                <c:pt idx="10">
                  <c:v>0.84771777743023746</c:v>
                </c:pt>
                <c:pt idx="11">
                  <c:v>0.80980671630856127</c:v>
                </c:pt>
              </c:numCache>
            </c:numRef>
          </c:yVal>
        </c:ser>
        <c:axId val="129993344"/>
        <c:axId val="130008192"/>
      </c:scatterChart>
      <c:valAx>
        <c:axId val="129993344"/>
        <c:scaling>
          <c:logBase val="2"/>
          <c:orientation val="minMax"/>
          <c:min val="8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Input</a:t>
                </a:r>
                <a:r>
                  <a:rPr lang="en-GB" baseline="0"/>
                  <a:t> Size</a:t>
                </a:r>
                <a:r>
                  <a:rPr lang="en-GB"/>
                  <a:t> (n)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000">
                <a:latin typeface="Arial"/>
                <a:ea typeface="Arial"/>
                <a:cs typeface="Arial"/>
              </a:defRPr>
            </a:pPr>
            <a:endParaRPr lang="en-US"/>
          </a:p>
        </c:txPr>
        <c:crossAx val="130008192"/>
        <c:crosses val="autoZero"/>
        <c:crossBetween val="midCat"/>
      </c:valAx>
      <c:valAx>
        <c:axId val="1300081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Executon</a:t>
                </a:r>
                <a:r>
                  <a:rPr lang="en-GB" baseline="0"/>
                  <a:t> Time (cycles)</a:t>
                </a:r>
                <a:endParaRPr lang="en-GB"/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000">
                <a:latin typeface="Arial"/>
                <a:ea typeface="Arial"/>
                <a:cs typeface="Arial"/>
              </a:defRPr>
            </a:pPr>
            <a:endParaRPr lang="en-US"/>
          </a:p>
        </c:txPr>
        <c:crossAx val="12999334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317111338172886"/>
          <c:y val="0.11230906629345697"/>
          <c:w val="0.31566383796789116"/>
          <c:h val="0.52095678105894316"/>
        </c:manualLayout>
      </c:layout>
      <c:txPr>
        <a:bodyPr/>
        <a:lstStyle/>
        <a:p>
          <a:pPr>
            <a:defRPr sz="100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Sheet4!$C$3</c:f>
              <c:strCache>
                <c:ptCount val="1"/>
                <c:pt idx="0">
                  <c:v>DSL: Naive/Strassen</c:v>
                </c:pt>
              </c:strCache>
            </c:strRef>
          </c:tx>
          <c:spPr>
            <a:ln w="3175">
              <a:solidFill>
                <a:srgbClr val="000000"/>
              </a:solidFill>
              <a:prstDash val="dash"/>
            </a:ln>
          </c:spPr>
          <c:marker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Sheet4!$B$4:$B$12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Sheet4!$C$4:$C$12</c:f>
              <c:numCache>
                <c:formatCode>General</c:formatCode>
                <c:ptCount val="9"/>
                <c:pt idx="0">
                  <c:v>0.93548387096774188</c:v>
                </c:pt>
                <c:pt idx="1">
                  <c:v>0.97641509433962259</c:v>
                </c:pt>
                <c:pt idx="2">
                  <c:v>0.98941469489414691</c:v>
                </c:pt>
                <c:pt idx="3">
                  <c:v>0.99482236737294882</c:v>
                </c:pt>
                <c:pt idx="4">
                  <c:v>1.0656220762042006</c:v>
                </c:pt>
                <c:pt idx="5">
                  <c:v>1.1764713770998918</c:v>
                </c:pt>
                <c:pt idx="6">
                  <c:v>1.3193220187159369</c:v>
                </c:pt>
                <c:pt idx="7">
                  <c:v>1.4920230067008307</c:v>
                </c:pt>
                <c:pt idx="8">
                  <c:v>1.6951561313928676</c:v>
                </c:pt>
              </c:numCache>
            </c:numRef>
          </c:yVal>
        </c:ser>
        <c:axId val="129864448"/>
        <c:axId val="129866752"/>
      </c:scatterChart>
      <c:valAx>
        <c:axId val="129864448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Matrix Size (n)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000">
                <a:latin typeface="Arial"/>
                <a:ea typeface="Arial"/>
                <a:cs typeface="Arial"/>
              </a:defRPr>
            </a:pPr>
            <a:endParaRPr lang="en-US"/>
          </a:p>
        </c:txPr>
        <c:crossAx val="129866752"/>
        <c:crosses val="autoZero"/>
        <c:crossBetween val="midCat"/>
      </c:valAx>
      <c:valAx>
        <c:axId val="129866752"/>
        <c:scaling>
          <c:orientation val="minMax"/>
          <c:max val="1.7"/>
          <c:min val="0.9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Speedup (Naive/Strassen)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000">
                <a:latin typeface="Arial"/>
                <a:ea typeface="Arial"/>
                <a:cs typeface="Arial"/>
              </a:defRPr>
            </a:pPr>
            <a:endParaRPr lang="en-US"/>
          </a:p>
        </c:txPr>
        <c:crossAx val="12986444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0" workbookViewId="0"/>
  </sheetViews>
  <pageMargins left="1.5748031496063" right="1.5748031496063" top="0.98425196850393704" bottom="0.98425196850393704" header="0.511811023622047" footer="0.511811023622047"/>
  <pageSetup paperSize="9" orientation="portrait" blackAndWhite="1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1.5748031496063" right="1.5748031496063" top="0.98425196850393704" bottom="0.98425196850393704" header="0.511811023622047" footer="0.511811023622047"/>
  <pageSetup paperSize="9" orientation="portrait" blackAndWhite="1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23</xdr:row>
      <xdr:rowOff>160020</xdr:rowOff>
    </xdr:from>
    <xdr:to>
      <xdr:col>8</xdr:col>
      <xdr:colOff>30480</xdr:colOff>
      <xdr:row>38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3567042"/>
    <xdr:ext cx="4549913" cy="24958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-11043" y="3854174"/>
    <xdr:ext cx="4549913" cy="24704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A7" sqref="A7"/>
    </sheetView>
  </sheetViews>
  <sheetFormatPr defaultRowHeight="14.4"/>
  <cols>
    <col min="2" max="2" width="13.6640625" customWidth="1"/>
    <col min="3" max="3" width="23.6640625" customWidth="1"/>
    <col min="4" max="4" width="22.44140625" customWidth="1"/>
    <col min="5" max="5" width="10" bestFit="1" customWidth="1"/>
    <col min="6" max="7" width="9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H1" t="s">
        <v>4</v>
      </c>
      <c r="I1" t="s">
        <v>5</v>
      </c>
    </row>
    <row r="2" spans="1:9">
      <c r="C2" t="s">
        <v>12</v>
      </c>
      <c r="D2" t="s">
        <v>13</v>
      </c>
      <c r="E2" t="s">
        <v>57</v>
      </c>
      <c r="H2" t="s">
        <v>12</v>
      </c>
      <c r="I2" t="s">
        <v>13</v>
      </c>
    </row>
    <row r="3" spans="1:9">
      <c r="C3" t="s">
        <v>10</v>
      </c>
      <c r="D3" t="s">
        <v>10</v>
      </c>
      <c r="E3" t="s">
        <v>10</v>
      </c>
      <c r="H3" t="s">
        <v>11</v>
      </c>
      <c r="I3" t="s">
        <v>11</v>
      </c>
    </row>
    <row r="4" spans="1:9">
      <c r="A4" t="s">
        <v>18</v>
      </c>
      <c r="B4">
        <v>243</v>
      </c>
      <c r="C4">
        <v>6398</v>
      </c>
      <c r="D4">
        <v>5851</v>
      </c>
      <c r="E4">
        <v>6846</v>
      </c>
      <c r="H4">
        <v>9838</v>
      </c>
      <c r="I4">
        <v>367</v>
      </c>
    </row>
    <row r="5" spans="1:9">
      <c r="A5" t="s">
        <v>19</v>
      </c>
      <c r="B5">
        <v>424</v>
      </c>
      <c r="C5">
        <v>5601</v>
      </c>
      <c r="D5">
        <v>5219</v>
      </c>
      <c r="E5">
        <v>5794</v>
      </c>
      <c r="H5">
        <v>12201</v>
      </c>
      <c r="I5">
        <v>632</v>
      </c>
    </row>
    <row r="6" spans="1:9">
      <c r="A6" t="s">
        <v>20</v>
      </c>
      <c r="B6">
        <v>3</v>
      </c>
      <c r="C6">
        <v>3</v>
      </c>
      <c r="D6">
        <v>3</v>
      </c>
      <c r="E6">
        <v>3</v>
      </c>
      <c r="H6">
        <v>2</v>
      </c>
      <c r="I6">
        <v>2</v>
      </c>
    </row>
    <row r="7" spans="1:9">
      <c r="A7" t="s">
        <v>21</v>
      </c>
      <c r="B7">
        <v>0</v>
      </c>
      <c r="C7">
        <v>8.5</v>
      </c>
      <c r="D7">
        <v>7.5</v>
      </c>
      <c r="E7">
        <v>8.5</v>
      </c>
      <c r="H7">
        <v>80</v>
      </c>
      <c r="I7">
        <v>16</v>
      </c>
    </row>
    <row r="8" spans="1:9">
      <c r="A8">
        <v>2</v>
      </c>
      <c r="B8">
        <v>116</v>
      </c>
      <c r="C8">
        <v>124</v>
      </c>
      <c r="D8">
        <v>120</v>
      </c>
      <c r="E8">
        <v>123</v>
      </c>
      <c r="H8">
        <v>80</v>
      </c>
      <c r="I8">
        <v>75</v>
      </c>
    </row>
    <row r="9" spans="1:9">
      <c r="A9">
        <v>4</v>
      </c>
      <c r="B9">
        <v>828</v>
      </c>
      <c r="C9">
        <v>848</v>
      </c>
      <c r="D9">
        <v>832</v>
      </c>
      <c r="E9">
        <v>847</v>
      </c>
      <c r="H9">
        <v>412</v>
      </c>
      <c r="I9">
        <v>407</v>
      </c>
    </row>
    <row r="10" spans="1:9">
      <c r="A10">
        <v>8</v>
      </c>
      <c r="B10">
        <v>6356</v>
      </c>
      <c r="C10">
        <v>6424</v>
      </c>
      <c r="D10">
        <v>6360</v>
      </c>
      <c r="E10">
        <v>6423</v>
      </c>
      <c r="H10">
        <v>2852</v>
      </c>
      <c r="I10">
        <v>2847</v>
      </c>
    </row>
    <row r="11" spans="1:9">
      <c r="A11">
        <v>16</v>
      </c>
      <c r="B11">
        <v>49956</v>
      </c>
      <c r="C11">
        <v>50216</v>
      </c>
      <c r="D11">
        <v>49960</v>
      </c>
      <c r="E11">
        <v>50215</v>
      </c>
      <c r="H11">
        <v>21556</v>
      </c>
      <c r="I11">
        <v>21551</v>
      </c>
    </row>
    <row r="12" spans="1:9">
      <c r="A12">
        <v>32</v>
      </c>
      <c r="B12">
        <v>396356</v>
      </c>
      <c r="C12">
        <v>371948</v>
      </c>
      <c r="D12">
        <v>369134</v>
      </c>
      <c r="E12">
        <v>371958</v>
      </c>
      <c r="H12">
        <v>170066</v>
      </c>
      <c r="I12">
        <v>169907</v>
      </c>
    </row>
    <row r="13" spans="1:9">
      <c r="A13">
        <v>64</v>
      </c>
      <c r="B13">
        <v>3158148</v>
      </c>
      <c r="C13">
        <v>2684424</v>
      </c>
      <c r="D13">
        <v>2660639</v>
      </c>
      <c r="E13">
        <v>2684511</v>
      </c>
      <c r="H13">
        <v>1265380</v>
      </c>
      <c r="I13">
        <v>1264143</v>
      </c>
    </row>
    <row r="14" spans="1:9">
      <c r="A14">
        <v>128</v>
      </c>
      <c r="B14">
        <v>25215236</v>
      </c>
      <c r="C14">
        <v>19112268</v>
      </c>
      <c r="D14">
        <v>18929389</v>
      </c>
      <c r="E14">
        <v>19112894</v>
      </c>
      <c r="H14">
        <v>9154658</v>
      </c>
      <c r="I14">
        <v>9145875</v>
      </c>
    </row>
    <row r="15" spans="1:9">
      <c r="A15">
        <v>256</v>
      </c>
      <c r="B15">
        <v>201523716</v>
      </c>
      <c r="C15">
        <v>135067432</v>
      </c>
      <c r="D15">
        <v>133721815</v>
      </c>
      <c r="E15">
        <v>135071831</v>
      </c>
    </row>
    <row r="16" spans="1:9">
      <c r="A16">
        <v>512</v>
      </c>
      <c r="B16">
        <v>1611400196</v>
      </c>
      <c r="C16">
        <v>950591020</v>
      </c>
      <c r="D16">
        <v>940909566</v>
      </c>
      <c r="E16">
        <v>950621830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23"/>
  <sheetViews>
    <sheetView workbookViewId="0">
      <selection activeCell="G8" sqref="G8"/>
    </sheetView>
  </sheetViews>
  <sheetFormatPr defaultRowHeight="14.4"/>
  <cols>
    <col min="2" max="2" width="18.109375" customWidth="1"/>
    <col min="4" max="4" width="13.21875" customWidth="1"/>
  </cols>
  <sheetData>
    <row r="2" spans="1:6">
      <c r="A2" t="s">
        <v>0</v>
      </c>
      <c r="B2" t="s">
        <v>6</v>
      </c>
      <c r="C2" t="s">
        <v>7</v>
      </c>
      <c r="D2" t="s">
        <v>58</v>
      </c>
      <c r="E2" t="s">
        <v>8</v>
      </c>
      <c r="F2" t="s">
        <v>9</v>
      </c>
    </row>
    <row r="3" spans="1:6">
      <c r="A3" t="s">
        <v>18</v>
      </c>
      <c r="B3">
        <v>7311</v>
      </c>
      <c r="C3">
        <v>7820</v>
      </c>
      <c r="D3">
        <v>7419</v>
      </c>
      <c r="E3">
        <v>17880</v>
      </c>
      <c r="F3">
        <v>16013</v>
      </c>
    </row>
    <row r="4" spans="1:6">
      <c r="A4" t="s">
        <v>19</v>
      </c>
      <c r="B4">
        <v>5824</v>
      </c>
      <c r="C4">
        <v>6847</v>
      </c>
      <c r="D4">
        <v>5925</v>
      </c>
      <c r="E4">
        <v>22861</v>
      </c>
      <c r="F4">
        <v>23634</v>
      </c>
    </row>
    <row r="5" spans="1:6">
      <c r="A5" t="s">
        <v>20</v>
      </c>
      <c r="B5">
        <v>22</v>
      </c>
      <c r="C5">
        <v>70</v>
      </c>
      <c r="D5">
        <v>22</v>
      </c>
      <c r="E5">
        <v>81</v>
      </c>
      <c r="F5">
        <v>27</v>
      </c>
    </row>
    <row r="6" spans="1:6">
      <c r="A6" t="s">
        <v>21</v>
      </c>
      <c r="B6">
        <v>6</v>
      </c>
      <c r="C6">
        <v>4</v>
      </c>
      <c r="D6">
        <v>6</v>
      </c>
      <c r="E6">
        <v>74</v>
      </c>
      <c r="F6">
        <v>58</v>
      </c>
    </row>
    <row r="7" spans="1:6">
      <c r="A7">
        <v>1</v>
      </c>
      <c r="B7">
        <v>184</v>
      </c>
      <c r="C7">
        <v>189</v>
      </c>
      <c r="D7">
        <v>183</v>
      </c>
    </row>
    <row r="8" spans="1:6">
      <c r="A8">
        <f>A7*2</f>
        <v>2</v>
      </c>
      <c r="B8">
        <v>326</v>
      </c>
      <c r="C8">
        <v>331</v>
      </c>
      <c r="D8">
        <v>325</v>
      </c>
    </row>
    <row r="9" spans="1:6">
      <c r="A9">
        <f t="shared" ref="A9:A23" si="0">A8*2</f>
        <v>4</v>
      </c>
      <c r="B9">
        <v>610</v>
      </c>
      <c r="C9">
        <v>615</v>
      </c>
      <c r="D9">
        <v>609</v>
      </c>
    </row>
    <row r="10" spans="1:6">
      <c r="A10">
        <f t="shared" si="0"/>
        <v>8</v>
      </c>
      <c r="B10">
        <v>1178</v>
      </c>
      <c r="C10">
        <v>1183</v>
      </c>
      <c r="D10">
        <v>1177</v>
      </c>
    </row>
    <row r="11" spans="1:6">
      <c r="A11">
        <f t="shared" si="0"/>
        <v>16</v>
      </c>
      <c r="B11">
        <v>2314</v>
      </c>
      <c r="C11">
        <v>2319</v>
      </c>
      <c r="D11">
        <v>2313</v>
      </c>
      <c r="E11">
        <v>7749</v>
      </c>
      <c r="F11">
        <v>7743</v>
      </c>
    </row>
    <row r="12" spans="1:6">
      <c r="A12">
        <f t="shared" si="0"/>
        <v>32</v>
      </c>
      <c r="B12">
        <v>4586</v>
      </c>
      <c r="C12">
        <v>4591</v>
      </c>
      <c r="D12">
        <v>4585</v>
      </c>
      <c r="E12">
        <v>15318</v>
      </c>
      <c r="F12">
        <v>15312</v>
      </c>
    </row>
    <row r="13" spans="1:6">
      <c r="A13">
        <f t="shared" si="0"/>
        <v>64</v>
      </c>
      <c r="B13">
        <v>9769</v>
      </c>
      <c r="C13">
        <v>9700</v>
      </c>
      <c r="D13">
        <v>9765</v>
      </c>
      <c r="E13">
        <v>31820</v>
      </c>
      <c r="F13">
        <v>31773</v>
      </c>
    </row>
    <row r="14" spans="1:6">
      <c r="A14">
        <f t="shared" si="0"/>
        <v>128</v>
      </c>
      <c r="B14">
        <v>18852</v>
      </c>
      <c r="C14">
        <v>18788</v>
      </c>
      <c r="D14">
        <v>18853</v>
      </c>
      <c r="F14">
        <v>62877</v>
      </c>
    </row>
    <row r="15" spans="1:6">
      <c r="A15">
        <f t="shared" si="0"/>
        <v>256</v>
      </c>
      <c r="B15">
        <v>38506</v>
      </c>
      <c r="C15">
        <v>38264</v>
      </c>
      <c r="D15">
        <v>38511</v>
      </c>
      <c r="F15">
        <v>124562</v>
      </c>
    </row>
    <row r="16" spans="1:6">
      <c r="A16">
        <f t="shared" si="0"/>
        <v>512</v>
      </c>
      <c r="B16">
        <v>78276</v>
      </c>
      <c r="C16">
        <v>77590</v>
      </c>
      <c r="D16">
        <v>78289</v>
      </c>
      <c r="F16">
        <v>246003</v>
      </c>
    </row>
    <row r="17" spans="1:6">
      <c r="A17">
        <f t="shared" si="0"/>
        <v>1024</v>
      </c>
      <c r="B17">
        <v>158509</v>
      </c>
      <c r="C17">
        <v>156803</v>
      </c>
      <c r="D17">
        <v>158538</v>
      </c>
      <c r="F17">
        <v>489526</v>
      </c>
    </row>
    <row r="18" spans="1:6">
      <c r="A18">
        <f t="shared" si="0"/>
        <v>2048</v>
      </c>
      <c r="B18">
        <v>320403</v>
      </c>
      <c r="C18">
        <v>316385</v>
      </c>
      <c r="D18">
        <v>320646</v>
      </c>
      <c r="F18">
        <v>975762</v>
      </c>
    </row>
    <row r="19" spans="1:6">
      <c r="A19">
        <f t="shared" si="0"/>
        <v>4096</v>
      </c>
      <c r="B19">
        <v>646711</v>
      </c>
      <c r="C19">
        <v>637589</v>
      </c>
      <c r="D19">
        <v>646836</v>
      </c>
      <c r="F19">
        <v>1931529</v>
      </c>
    </row>
    <row r="20" spans="1:6">
      <c r="A20">
        <f t="shared" si="0"/>
        <v>8192</v>
      </c>
      <c r="B20">
        <v>1304115</v>
      </c>
      <c r="C20">
        <v>1283873</v>
      </c>
      <c r="D20">
        <v>1304368</v>
      </c>
      <c r="F20">
        <v>3852972</v>
      </c>
    </row>
    <row r="21" spans="1:6">
      <c r="A21">
        <f t="shared" si="0"/>
        <v>16384</v>
      </c>
      <c r="B21">
        <v>2629255</v>
      </c>
      <c r="C21">
        <v>2584805</v>
      </c>
      <c r="D21">
        <v>2629764</v>
      </c>
      <c r="F21">
        <v>7719797</v>
      </c>
    </row>
    <row r="22" spans="1:6">
      <c r="A22">
        <f t="shared" si="0"/>
        <v>32768</v>
      </c>
      <c r="B22">
        <v>5132855</v>
      </c>
      <c r="C22">
        <v>5054677</v>
      </c>
      <c r="D22">
        <v>5133364</v>
      </c>
      <c r="F22">
        <v>15360188</v>
      </c>
    </row>
    <row r="23" spans="1:6">
      <c r="A23">
        <f t="shared" si="0"/>
        <v>65536</v>
      </c>
      <c r="B23">
        <v>10331339</v>
      </c>
      <c r="C23">
        <v>10162521</v>
      </c>
      <c r="D23">
        <v>10332360</v>
      </c>
    </row>
  </sheetData>
  <sortState ref="C7:D23">
    <sortCondition ref="C3:C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21"/>
  <sheetViews>
    <sheetView tabSelected="1" workbookViewId="0">
      <selection activeCell="A2" sqref="A2:G21"/>
    </sheetView>
  </sheetViews>
  <sheetFormatPr defaultRowHeight="14.4"/>
  <cols>
    <col min="1" max="1" width="5.109375" customWidth="1"/>
    <col min="3" max="3" width="9" bestFit="1" customWidth="1"/>
    <col min="4" max="4" width="9.77734375" customWidth="1"/>
    <col min="5" max="5" width="8.88671875" customWidth="1"/>
    <col min="6" max="6" width="8" customWidth="1"/>
    <col min="7" max="7" width="7.88671875" customWidth="1"/>
  </cols>
  <sheetData>
    <row r="2" spans="1:10">
      <c r="C2" s="5"/>
      <c r="D2" s="5" t="s">
        <v>68</v>
      </c>
      <c r="E2" s="5"/>
      <c r="F2" t="s">
        <v>65</v>
      </c>
      <c r="G2" t="s">
        <v>69</v>
      </c>
    </row>
    <row r="3" spans="1:10">
      <c r="C3" t="s">
        <v>37</v>
      </c>
      <c r="D3" t="s">
        <v>38</v>
      </c>
      <c r="E3" t="s">
        <v>66</v>
      </c>
      <c r="F3" t="s">
        <v>66</v>
      </c>
      <c r="G3" t="s">
        <v>66</v>
      </c>
    </row>
    <row r="4" spans="1:10">
      <c r="A4" s="10" t="s">
        <v>41</v>
      </c>
      <c r="B4" s="1" t="s">
        <v>28</v>
      </c>
      <c r="C4" s="1">
        <f>fib!B28</f>
        <v>31005</v>
      </c>
      <c r="D4" s="1">
        <f>fib!C28</f>
        <v>31005</v>
      </c>
      <c r="E4" s="2">
        <f>C4/D4</f>
        <v>1</v>
      </c>
      <c r="F4" s="2">
        <f>GEOMEAN(resource_comparison!K34:N34)</f>
        <v>1.0832534444712105</v>
      </c>
      <c r="G4" s="2">
        <f>E4*F4</f>
        <v>1.0832534444712105</v>
      </c>
      <c r="J4" s="1" t="s">
        <v>62</v>
      </c>
    </row>
    <row r="5" spans="1:10">
      <c r="A5" s="10"/>
      <c r="B5" s="1" t="s">
        <v>29</v>
      </c>
      <c r="C5" s="1">
        <f>others!F10</f>
        <v>46207</v>
      </c>
      <c r="D5" s="1">
        <f>others!G10</f>
        <v>41233</v>
      </c>
      <c r="E5" s="2">
        <f t="shared" ref="E5:E11" si="0">C5/D5</f>
        <v>1.1206315329954164</v>
      </c>
      <c r="F5" s="2">
        <f>GEOMEAN(resource_comparison!K35:N35)</f>
        <v>0.93293591646063911</v>
      </c>
      <c r="G5" s="2">
        <f t="shared" ref="G5:G21" si="1">E5*F5</f>
        <v>1.0454774062497698</v>
      </c>
      <c r="J5" s="1" t="s">
        <v>63</v>
      </c>
    </row>
    <row r="6" spans="1:10">
      <c r="A6" s="10"/>
      <c r="B6" s="1" t="s">
        <v>30</v>
      </c>
      <c r="C6" s="1">
        <f>sort!J19</f>
        <v>45053</v>
      </c>
      <c r="D6" s="1">
        <f>sort!K19</f>
        <v>49150</v>
      </c>
      <c r="E6" s="2">
        <f t="shared" si="0"/>
        <v>0.91664292980671414</v>
      </c>
      <c r="F6" s="2">
        <f>GEOMEAN(resource_comparison!K36:N36)</f>
        <v>0.97806674683129002</v>
      </c>
      <c r="G6" s="2">
        <f t="shared" si="1"/>
        <v>0.89653796836195543</v>
      </c>
      <c r="J6" s="1" t="s">
        <v>59</v>
      </c>
    </row>
    <row r="7" spans="1:10">
      <c r="A7" s="10"/>
      <c r="B7" s="1" t="s">
        <v>31</v>
      </c>
      <c r="C7" s="1">
        <f>sort!B19</f>
        <v>243172</v>
      </c>
      <c r="D7" s="1">
        <f>sort!C19</f>
        <v>152993</v>
      </c>
      <c r="E7" s="2">
        <f t="shared" si="0"/>
        <v>1.5894321962442726</v>
      </c>
      <c r="F7" s="2">
        <f>GEOMEAN(resource_comparison!K37:N37)</f>
        <v>1.2035366851387941</v>
      </c>
      <c r="G7" s="2">
        <f t="shared" si="1"/>
        <v>1.912939956720705</v>
      </c>
      <c r="J7" s="1" t="s">
        <v>59</v>
      </c>
    </row>
    <row r="8" spans="1:10">
      <c r="A8" s="10"/>
      <c r="B8" s="1" t="s">
        <v>32</v>
      </c>
      <c r="C8" s="1">
        <f>sort!F19</f>
        <v>507881</v>
      </c>
      <c r="D8" s="1">
        <f>sort!G19</f>
        <v>851943</v>
      </c>
      <c r="E8" s="2">
        <f t="shared" si="0"/>
        <v>0.59614434299008268</v>
      </c>
      <c r="F8" s="2">
        <f>GEOMEAN(resource_comparison!K38:N38)</f>
        <v>1.1762950464460979</v>
      </c>
      <c r="G8" s="2">
        <f t="shared" si="1"/>
        <v>0.70124163762609781</v>
      </c>
      <c r="J8" s="1" t="s">
        <v>59</v>
      </c>
    </row>
    <row r="9" spans="1:10">
      <c r="A9" s="10"/>
      <c r="B9" s="1" t="s">
        <v>33</v>
      </c>
      <c r="C9" s="1">
        <f>others!B10</f>
        <v>107183</v>
      </c>
      <c r="D9" s="1">
        <f>others!C10</f>
        <v>87860</v>
      </c>
      <c r="E9" s="2">
        <f t="shared" si="0"/>
        <v>1.2199294331891646</v>
      </c>
      <c r="F9" s="2">
        <f>GEOMEAN(resource_comparison!K39:N39)</f>
        <v>1.1879811950030215</v>
      </c>
      <c r="G9" s="2">
        <f t="shared" si="1"/>
        <v>1.4492532258594224</v>
      </c>
      <c r="J9" s="1" t="s">
        <v>64</v>
      </c>
    </row>
    <row r="10" spans="1:10">
      <c r="A10" s="10"/>
      <c r="B10" s="1" t="s">
        <v>34</v>
      </c>
      <c r="C10" s="1">
        <f>strassen!C14</f>
        <v>19112268</v>
      </c>
      <c r="D10" s="1">
        <f>strassen!D14</f>
        <v>18929389</v>
      </c>
      <c r="E10" s="2">
        <f t="shared" si="0"/>
        <v>1.0096611147882268</v>
      </c>
      <c r="F10" s="2">
        <f>GEOMEAN(resource_comparison!K40:N40)</f>
        <v>1.0738967274862978</v>
      </c>
      <c r="G10" s="2">
        <f t="shared" si="1"/>
        <v>1.0842717670412441</v>
      </c>
      <c r="J10" s="1" t="s">
        <v>60</v>
      </c>
    </row>
    <row r="11" spans="1:10">
      <c r="A11" s="10"/>
      <c r="B11" s="1" t="s">
        <v>35</v>
      </c>
      <c r="C11" s="1">
        <f>miser!B22</f>
        <v>5132855</v>
      </c>
      <c r="D11" s="1">
        <f>miser!C22</f>
        <v>5054677</v>
      </c>
      <c r="E11" s="2">
        <f t="shared" si="0"/>
        <v>1.0154664679859859</v>
      </c>
      <c r="F11" s="2">
        <f>GEOMEAN(resource_comparison!K41:N41)</f>
        <v>0.78248629956176907</v>
      </c>
      <c r="G11" s="2">
        <f t="shared" si="1"/>
        <v>0.79458859886341382</v>
      </c>
      <c r="J11" s="1" t="s">
        <v>61</v>
      </c>
    </row>
    <row r="12" spans="1:10">
      <c r="A12" s="10"/>
      <c r="B12" s="3" t="s">
        <v>67</v>
      </c>
      <c r="C12" s="4">
        <f>GEOMEAN(C4:C11)</f>
        <v>309326.39909504057</v>
      </c>
      <c r="D12" s="4">
        <f t="shared" ref="D12:E12" si="2">GEOMEAN(D4:D11)</f>
        <v>301812.99631390633</v>
      </c>
      <c r="E12" s="2">
        <f t="shared" si="2"/>
        <v>1.0248942321003294</v>
      </c>
      <c r="F12" s="2">
        <f>GEOMEAN(F4:F11)</f>
        <v>1.0426699366017438</v>
      </c>
      <c r="G12" s="2">
        <f t="shared" si="1"/>
        <v>1.0686264040075433</v>
      </c>
      <c r="J12" s="1"/>
    </row>
    <row r="13" spans="1:10">
      <c r="A13" s="10" t="s">
        <v>44</v>
      </c>
      <c r="B13" s="1" t="s">
        <v>28</v>
      </c>
      <c r="C13" s="1">
        <f>fib!E28</f>
        <v>152411</v>
      </c>
      <c r="D13" s="1">
        <f>fib!F28</f>
        <v>90415</v>
      </c>
      <c r="E13" s="2">
        <f t="shared" ref="E13:E19" si="3">C13/D13</f>
        <v>1.6856826853951226</v>
      </c>
      <c r="F13" s="2">
        <f>GEOMEAN(resource_comparison!K43:N43)</f>
        <v>1.9408664724768689</v>
      </c>
      <c r="G13" s="2">
        <f t="shared" si="1"/>
        <v>3.2716850073181671</v>
      </c>
      <c r="J13" s="1" t="str">
        <f>J4</f>
        <v>n=18</v>
      </c>
    </row>
    <row r="14" spans="1:10">
      <c r="A14" s="10"/>
      <c r="B14" s="1" t="s">
        <v>29</v>
      </c>
      <c r="C14" s="1">
        <f>others!H10</f>
        <v>246279</v>
      </c>
      <c r="D14" s="1">
        <f>others!I10</f>
        <v>175331</v>
      </c>
      <c r="E14" s="2">
        <f t="shared" si="3"/>
        <v>1.4046517729323393</v>
      </c>
      <c r="F14" s="2">
        <f>GEOMEAN(resource_comparison!K44:N44)</f>
        <v>0.24365336275052318</v>
      </c>
      <c r="G14" s="2">
        <f t="shared" si="1"/>
        <v>0.34224812796844878</v>
      </c>
      <c r="J14" s="1" t="str">
        <f t="shared" ref="J14:J20" si="4">J5</f>
        <v>m=3,n=4</v>
      </c>
    </row>
    <row r="15" spans="1:10">
      <c r="A15" s="10"/>
      <c r="B15" s="1" t="s">
        <v>30</v>
      </c>
      <c r="C15" s="1">
        <f>sort!L19</f>
        <v>233426</v>
      </c>
      <c r="D15" s="1">
        <f>sort!M19</f>
        <v>163808</v>
      </c>
      <c r="E15" s="2">
        <f t="shared" si="3"/>
        <v>1.4249975581168197</v>
      </c>
      <c r="F15" s="2">
        <f>GEOMEAN(resource_comparison!K45:N45)</f>
        <v>1.3537785098037067</v>
      </c>
      <c r="G15" s="2">
        <f t="shared" si="1"/>
        <v>1.9291310707013092</v>
      </c>
      <c r="J15" s="1" t="str">
        <f t="shared" si="4"/>
        <v>n=4096</v>
      </c>
    </row>
    <row r="16" spans="1:10">
      <c r="A16" s="10"/>
      <c r="B16" s="1" t="s">
        <v>31</v>
      </c>
      <c r="C16" s="1">
        <f>sort!D19</f>
        <v>300284</v>
      </c>
      <c r="D16" s="1">
        <f>sort!E19</f>
        <v>285501</v>
      </c>
      <c r="E16" s="2">
        <f t="shared" si="3"/>
        <v>1.0517791531378173</v>
      </c>
      <c r="F16" s="2">
        <f>GEOMEAN(resource_comparison!K46:N46)</f>
        <v>1.2240687243739987</v>
      </c>
      <c r="G16" s="2">
        <f t="shared" si="1"/>
        <v>1.2874499663045726</v>
      </c>
      <c r="J16" s="1" t="str">
        <f t="shared" si="4"/>
        <v>n=4096</v>
      </c>
    </row>
    <row r="17" spans="1:10">
      <c r="A17" s="10"/>
      <c r="B17" s="1" t="s">
        <v>32</v>
      </c>
      <c r="C17" s="1">
        <f>sort!H19</f>
        <v>1447811</v>
      </c>
      <c r="D17" s="1">
        <f>sort!I19</f>
        <v>1349554</v>
      </c>
      <c r="E17" s="2">
        <f t="shared" si="3"/>
        <v>1.072807016243885</v>
      </c>
      <c r="F17" s="2">
        <f>GEOMEAN(resource_comparison!K47:N47)</f>
        <v>0.61177505732249371</v>
      </c>
      <c r="G17" s="2">
        <f t="shared" si="1"/>
        <v>0.65631657385857611</v>
      </c>
      <c r="J17" s="1" t="str">
        <f t="shared" si="4"/>
        <v>n=4096</v>
      </c>
    </row>
    <row r="18" spans="1:10">
      <c r="A18" s="10"/>
      <c r="B18" s="1" t="s">
        <v>33</v>
      </c>
      <c r="C18" s="1">
        <f>others!D10</f>
        <v>209758</v>
      </c>
      <c r="D18" s="1">
        <f>others!E10</f>
        <v>158321</v>
      </c>
      <c r="E18" s="2">
        <f t="shared" si="3"/>
        <v>1.3248905704233804</v>
      </c>
      <c r="F18" s="2">
        <f>GEOMEAN(resource_comparison!K48:N48)</f>
        <v>1.4911552291109</v>
      </c>
      <c r="G18" s="2">
        <f t="shared" si="1"/>
        <v>1.975617502086547</v>
      </c>
      <c r="J18" s="1" t="str">
        <f t="shared" si="4"/>
        <v>n/a</v>
      </c>
    </row>
    <row r="19" spans="1:10">
      <c r="A19" s="10"/>
      <c r="B19" s="1" t="s">
        <v>34</v>
      </c>
      <c r="C19" s="1">
        <f>strassen!H14</f>
        <v>9154658</v>
      </c>
      <c r="D19" s="1">
        <f>strassen!I14</f>
        <v>9145875</v>
      </c>
      <c r="E19" s="2">
        <f t="shared" si="3"/>
        <v>1.0009603236431726</v>
      </c>
      <c r="F19" s="2">
        <f>GEOMEAN(resource_comparison!K49:N49)</f>
        <v>7.1321796968545437</v>
      </c>
      <c r="G19" s="2">
        <f t="shared" si="1"/>
        <v>7.1390288976447884</v>
      </c>
      <c r="J19" s="1" t="str">
        <f t="shared" si="4"/>
        <v>n=128</v>
      </c>
    </row>
    <row r="20" spans="1:10">
      <c r="A20" s="10"/>
      <c r="B20" s="1" t="s">
        <v>35</v>
      </c>
      <c r="C20" s="1" t="s">
        <v>43</v>
      </c>
      <c r="D20" s="1">
        <f>miser!F22</f>
        <v>15360188</v>
      </c>
      <c r="E20" s="2" t="s">
        <v>43</v>
      </c>
      <c r="F20" s="2">
        <f>GEOMEAN(resource_comparison!K50:N50)</f>
        <v>1.4259176542599457</v>
      </c>
      <c r="G20" s="2" t="s">
        <v>43</v>
      </c>
      <c r="J20" s="1" t="str">
        <f t="shared" si="4"/>
        <v>n=32768</v>
      </c>
    </row>
    <row r="21" spans="1:10">
      <c r="A21" s="10"/>
      <c r="B21" s="3" t="s">
        <v>67</v>
      </c>
      <c r="C21" s="4">
        <f>GEOMEAN(C13:C20)</f>
        <v>495319.44515876746</v>
      </c>
      <c r="D21" s="4">
        <f t="shared" ref="D21:E21" si="5">GEOMEAN(D13:D20)</f>
        <v>621475.5755649379</v>
      </c>
      <c r="E21" s="2">
        <f t="shared" si="5"/>
        <v>1.2602519529465854</v>
      </c>
      <c r="F21" s="2">
        <f>GEOMEAN(F13:F20)</f>
        <v>1.2814276883247622</v>
      </c>
      <c r="G21" s="2">
        <f t="shared" si="1"/>
        <v>1.6149217467711099</v>
      </c>
      <c r="J21" s="1"/>
    </row>
  </sheetData>
  <mergeCells count="2">
    <mergeCell ref="A4:A12"/>
    <mergeCell ref="A13:A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0"/>
  <sheetViews>
    <sheetView workbookViewId="0">
      <selection activeCell="J19" sqref="J19"/>
    </sheetView>
  </sheetViews>
  <sheetFormatPr defaultRowHeight="14.4"/>
  <cols>
    <col min="1" max="1" width="8.6640625" customWidth="1"/>
    <col min="2" max="2" width="15.88671875" customWidth="1"/>
    <col min="3" max="3" width="13.33203125" customWidth="1"/>
    <col min="5" max="5" width="16.44140625" customWidth="1"/>
    <col min="6" max="6" width="14.6640625" customWidth="1"/>
    <col min="7" max="7" width="12.77734375" customWidth="1"/>
  </cols>
  <sheetData>
    <row r="1" spans="1:13">
      <c r="A1" t="s">
        <v>0</v>
      </c>
      <c r="B1" t="s">
        <v>14</v>
      </c>
      <c r="C1" t="s">
        <v>14</v>
      </c>
      <c r="D1" t="s">
        <v>14</v>
      </c>
      <c r="E1" t="s">
        <v>14</v>
      </c>
      <c r="F1" t="s">
        <v>15</v>
      </c>
      <c r="G1" t="s">
        <v>15</v>
      </c>
      <c r="H1" t="s">
        <v>15</v>
      </c>
      <c r="I1" t="s">
        <v>15</v>
      </c>
      <c r="J1" t="s">
        <v>16</v>
      </c>
      <c r="K1" t="s">
        <v>16</v>
      </c>
      <c r="L1" t="s">
        <v>16</v>
      </c>
      <c r="M1" t="s">
        <v>16</v>
      </c>
    </row>
    <row r="2" spans="1:13">
      <c r="B2" t="s">
        <v>12</v>
      </c>
      <c r="C2" t="s">
        <v>13</v>
      </c>
      <c r="D2" t="s">
        <v>12</v>
      </c>
      <c r="E2" t="s">
        <v>13</v>
      </c>
      <c r="F2" t="s">
        <v>12</v>
      </c>
      <c r="G2" t="s">
        <v>13</v>
      </c>
      <c r="H2" t="s">
        <v>12</v>
      </c>
      <c r="I2" t="s">
        <v>13</v>
      </c>
      <c r="J2" t="s">
        <v>12</v>
      </c>
      <c r="K2" t="s">
        <v>13</v>
      </c>
      <c r="L2" t="s">
        <v>12</v>
      </c>
      <c r="M2" t="s">
        <v>13</v>
      </c>
    </row>
    <row r="3" spans="1:13">
      <c r="B3" t="s">
        <v>10</v>
      </c>
      <c r="C3" t="s">
        <v>10</v>
      </c>
      <c r="D3" t="s">
        <v>11</v>
      </c>
      <c r="E3" t="s">
        <v>11</v>
      </c>
      <c r="F3" t="s">
        <v>10</v>
      </c>
      <c r="G3" t="s">
        <v>10</v>
      </c>
      <c r="H3" t="s">
        <v>11</v>
      </c>
      <c r="I3" t="s">
        <v>11</v>
      </c>
      <c r="J3" t="s">
        <v>10</v>
      </c>
      <c r="K3" t="s">
        <v>10</v>
      </c>
      <c r="L3" t="s">
        <v>11</v>
      </c>
      <c r="M3" t="s">
        <v>11</v>
      </c>
    </row>
    <row r="4" spans="1:13">
      <c r="A4" t="s">
        <v>18</v>
      </c>
      <c r="B4">
        <v>858</v>
      </c>
      <c r="C4">
        <v>631</v>
      </c>
      <c r="D4">
        <v>2053</v>
      </c>
      <c r="E4">
        <v>1897</v>
      </c>
      <c r="F4">
        <v>32767</v>
      </c>
      <c r="G4">
        <v>5250</v>
      </c>
      <c r="H4">
        <v>3935</v>
      </c>
      <c r="I4">
        <v>3834</v>
      </c>
      <c r="J4">
        <v>294</v>
      </c>
      <c r="K4">
        <v>306</v>
      </c>
      <c r="L4">
        <v>629</v>
      </c>
      <c r="M4">
        <v>545</v>
      </c>
    </row>
    <row r="5" spans="1:13">
      <c r="A5" t="s">
        <v>19</v>
      </c>
      <c r="B5">
        <v>759</v>
      </c>
      <c r="C5">
        <v>592</v>
      </c>
      <c r="D5">
        <v>3525</v>
      </c>
      <c r="E5">
        <v>3120</v>
      </c>
      <c r="F5">
        <v>3145</v>
      </c>
      <c r="G5">
        <v>5229</v>
      </c>
      <c r="H5">
        <v>6123</v>
      </c>
      <c r="I5">
        <v>5515</v>
      </c>
      <c r="J5">
        <v>186</v>
      </c>
      <c r="K5">
        <v>191</v>
      </c>
      <c r="L5">
        <v>1091</v>
      </c>
      <c r="M5">
        <v>609</v>
      </c>
    </row>
    <row r="6" spans="1:13">
      <c r="A6" t="s">
        <v>20</v>
      </c>
      <c r="B6">
        <v>0</v>
      </c>
      <c r="C6">
        <v>0</v>
      </c>
      <c r="D6">
        <v>0</v>
      </c>
      <c r="E6">
        <v>0</v>
      </c>
      <c r="F6">
        <v>35</v>
      </c>
      <c r="G6">
        <v>61</v>
      </c>
      <c r="H6">
        <v>3</v>
      </c>
      <c r="I6">
        <v>37</v>
      </c>
      <c r="J6">
        <v>0</v>
      </c>
      <c r="K6">
        <v>0</v>
      </c>
      <c r="L6">
        <v>0</v>
      </c>
      <c r="M6">
        <v>0</v>
      </c>
    </row>
    <row r="7" spans="1:13">
      <c r="A7" t="s">
        <v>21</v>
      </c>
      <c r="B7">
        <v>2</v>
      </c>
      <c r="C7">
        <v>2</v>
      </c>
      <c r="D7">
        <v>18</v>
      </c>
      <c r="E7">
        <v>12</v>
      </c>
      <c r="F7">
        <v>4</v>
      </c>
      <c r="G7">
        <v>4.5</v>
      </c>
      <c r="H7">
        <v>47</v>
      </c>
      <c r="I7">
        <v>31</v>
      </c>
      <c r="J7">
        <v>1.5</v>
      </c>
      <c r="K7">
        <v>1.5</v>
      </c>
      <c r="L7">
        <v>12</v>
      </c>
      <c r="M7">
        <v>10</v>
      </c>
    </row>
    <row r="8" spans="1:13">
      <c r="A8">
        <v>2</v>
      </c>
      <c r="D8">
        <v>59</v>
      </c>
      <c r="E8">
        <v>22</v>
      </c>
      <c r="H8">
        <v>54</v>
      </c>
      <c r="I8">
        <v>53</v>
      </c>
      <c r="L8">
        <v>68</v>
      </c>
      <c r="M8">
        <v>48</v>
      </c>
    </row>
    <row r="9" spans="1:13">
      <c r="A9">
        <v>4</v>
      </c>
      <c r="D9">
        <v>88</v>
      </c>
      <c r="E9">
        <v>51</v>
      </c>
      <c r="F9">
        <v>93</v>
      </c>
      <c r="G9">
        <v>147</v>
      </c>
      <c r="H9">
        <v>329</v>
      </c>
      <c r="I9">
        <v>280</v>
      </c>
      <c r="J9">
        <v>41</v>
      </c>
      <c r="K9">
        <v>46</v>
      </c>
      <c r="L9">
        <v>182</v>
      </c>
      <c r="M9">
        <v>128</v>
      </c>
    </row>
    <row r="10" spans="1:13">
      <c r="A10">
        <v>8</v>
      </c>
      <c r="B10">
        <v>120</v>
      </c>
      <c r="C10">
        <v>70</v>
      </c>
      <c r="D10">
        <v>167</v>
      </c>
      <c r="E10">
        <v>130</v>
      </c>
      <c r="F10">
        <v>285</v>
      </c>
      <c r="G10">
        <v>451</v>
      </c>
      <c r="H10">
        <v>975</v>
      </c>
      <c r="I10">
        <v>830</v>
      </c>
      <c r="J10">
        <v>85</v>
      </c>
      <c r="K10">
        <v>94</v>
      </c>
      <c r="L10">
        <v>410</v>
      </c>
      <c r="M10">
        <v>288</v>
      </c>
    </row>
    <row r="11" spans="1:13">
      <c r="A11">
        <v>16</v>
      </c>
      <c r="B11">
        <v>308</v>
      </c>
      <c r="C11">
        <v>168</v>
      </c>
      <c r="D11">
        <v>409</v>
      </c>
      <c r="E11">
        <v>372</v>
      </c>
      <c r="F11">
        <v>745</v>
      </c>
      <c r="G11">
        <v>1191</v>
      </c>
      <c r="H11">
        <v>2459</v>
      </c>
      <c r="I11">
        <v>2122</v>
      </c>
      <c r="J11">
        <v>173</v>
      </c>
      <c r="K11">
        <v>190</v>
      </c>
      <c r="L11">
        <v>866</v>
      </c>
      <c r="M11">
        <v>608</v>
      </c>
    </row>
    <row r="12" spans="1:13">
      <c r="A12">
        <v>32</v>
      </c>
      <c r="B12">
        <v>1006</v>
      </c>
      <c r="C12">
        <v>555</v>
      </c>
      <c r="D12">
        <v>1480</v>
      </c>
      <c r="E12">
        <v>1370</v>
      </c>
      <c r="F12">
        <v>1817</v>
      </c>
      <c r="G12">
        <v>2935</v>
      </c>
      <c r="H12">
        <v>5811</v>
      </c>
      <c r="I12">
        <v>5090</v>
      </c>
      <c r="J12">
        <v>349</v>
      </c>
      <c r="K12">
        <v>382</v>
      </c>
      <c r="L12">
        <v>1778</v>
      </c>
      <c r="M12">
        <v>1248</v>
      </c>
    </row>
    <row r="13" spans="1:13">
      <c r="A13">
        <v>64</v>
      </c>
      <c r="B13">
        <v>2315</v>
      </c>
      <c r="C13">
        <v>1285</v>
      </c>
      <c r="D13">
        <v>1874</v>
      </c>
      <c r="E13">
        <v>1618</v>
      </c>
      <c r="F13">
        <v>4265</v>
      </c>
      <c r="G13">
        <v>6951</v>
      </c>
      <c r="H13">
        <v>13283</v>
      </c>
      <c r="I13">
        <v>11794</v>
      </c>
      <c r="J13">
        <v>701</v>
      </c>
      <c r="K13">
        <v>766</v>
      </c>
      <c r="L13">
        <v>3602</v>
      </c>
      <c r="M13">
        <v>2528</v>
      </c>
    </row>
    <row r="14" spans="1:13">
      <c r="A14">
        <v>128</v>
      </c>
      <c r="B14">
        <v>4414</v>
      </c>
      <c r="C14">
        <v>2691</v>
      </c>
      <c r="D14">
        <v>9698</v>
      </c>
      <c r="E14">
        <v>8712</v>
      </c>
      <c r="F14">
        <v>9769</v>
      </c>
      <c r="G14">
        <v>16039</v>
      </c>
      <c r="H14">
        <v>29763</v>
      </c>
      <c r="I14">
        <v>26738</v>
      </c>
      <c r="J14">
        <v>1405</v>
      </c>
      <c r="K14">
        <v>1534</v>
      </c>
      <c r="L14">
        <v>7250</v>
      </c>
      <c r="M14">
        <v>5088</v>
      </c>
    </row>
    <row r="15" spans="1:13">
      <c r="A15">
        <v>256</v>
      </c>
      <c r="B15">
        <v>11616</v>
      </c>
      <c r="C15">
        <v>7059</v>
      </c>
      <c r="D15">
        <v>17073</v>
      </c>
      <c r="E15">
        <v>16160</v>
      </c>
      <c r="F15">
        <v>21993</v>
      </c>
      <c r="G15">
        <v>36327</v>
      </c>
      <c r="H15">
        <v>65795</v>
      </c>
      <c r="I15">
        <v>59698</v>
      </c>
      <c r="J15">
        <v>2813</v>
      </c>
      <c r="K15">
        <v>3070</v>
      </c>
      <c r="L15">
        <v>14546</v>
      </c>
      <c r="M15">
        <v>10208</v>
      </c>
    </row>
    <row r="16" spans="1:13">
      <c r="A16">
        <v>512</v>
      </c>
      <c r="B16">
        <v>24198</v>
      </c>
      <c r="C16">
        <v>14707</v>
      </c>
      <c r="D16">
        <v>34828</v>
      </c>
      <c r="E16">
        <v>32820</v>
      </c>
      <c r="F16">
        <v>48873</v>
      </c>
      <c r="G16">
        <v>81127</v>
      </c>
      <c r="H16">
        <v>144003</v>
      </c>
      <c r="I16">
        <v>131762</v>
      </c>
      <c r="J16">
        <v>5629</v>
      </c>
      <c r="K16">
        <v>6142</v>
      </c>
      <c r="L16">
        <v>29138</v>
      </c>
      <c r="M16">
        <v>20448</v>
      </c>
    </row>
    <row r="17" spans="1:13">
      <c r="A17">
        <v>1024</v>
      </c>
      <c r="B17">
        <v>53916</v>
      </c>
      <c r="C17">
        <v>33403</v>
      </c>
      <c r="D17">
        <v>67681</v>
      </c>
      <c r="E17">
        <v>63848</v>
      </c>
      <c r="F17">
        <v>107497</v>
      </c>
      <c r="G17">
        <v>179175</v>
      </c>
      <c r="H17">
        <v>312707</v>
      </c>
      <c r="I17">
        <v>288178</v>
      </c>
      <c r="J17">
        <v>11261</v>
      </c>
      <c r="K17">
        <v>12286</v>
      </c>
      <c r="L17">
        <v>58322</v>
      </c>
      <c r="M17">
        <v>40928</v>
      </c>
    </row>
    <row r="18" spans="1:13">
      <c r="A18">
        <v>2048</v>
      </c>
      <c r="B18">
        <v>113829</v>
      </c>
      <c r="C18">
        <v>71287</v>
      </c>
      <c r="D18">
        <v>134277</v>
      </c>
      <c r="E18">
        <v>126356</v>
      </c>
      <c r="F18">
        <v>234473</v>
      </c>
      <c r="G18">
        <v>392167</v>
      </c>
      <c r="H18">
        <v>674691</v>
      </c>
      <c r="I18">
        <v>625586</v>
      </c>
      <c r="J18">
        <v>22525</v>
      </c>
      <c r="K18">
        <v>24574</v>
      </c>
      <c r="L18">
        <v>116690</v>
      </c>
      <c r="M18">
        <v>81888</v>
      </c>
    </row>
    <row r="19" spans="1:13">
      <c r="A19">
        <v>4096</v>
      </c>
      <c r="B19">
        <v>243172</v>
      </c>
      <c r="C19">
        <v>152993</v>
      </c>
      <c r="D19">
        <v>300284</v>
      </c>
      <c r="E19">
        <v>285501</v>
      </c>
      <c r="F19">
        <v>507881</v>
      </c>
      <c r="G19">
        <v>851943</v>
      </c>
      <c r="H19">
        <v>1447811</v>
      </c>
      <c r="I19">
        <v>1349554</v>
      </c>
      <c r="J19">
        <v>45053</v>
      </c>
      <c r="K19">
        <v>49150</v>
      </c>
      <c r="L19">
        <v>233426</v>
      </c>
      <c r="M19">
        <v>163808</v>
      </c>
    </row>
    <row r="20" spans="1:13">
      <c r="D20">
        <v>621188</v>
      </c>
      <c r="E20">
        <v>593192</v>
      </c>
      <c r="H20">
        <v>3092355</v>
      </c>
      <c r="I20">
        <v>2895794</v>
      </c>
    </row>
  </sheetData>
  <sortState ref="A17:B27">
    <sortCondition ref="A17:A2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F34"/>
  <sheetViews>
    <sheetView topLeftCell="A4" workbookViewId="0">
      <selection activeCell="E37" sqref="E37"/>
    </sheetView>
  </sheetViews>
  <sheetFormatPr defaultRowHeight="14.4"/>
  <cols>
    <col min="1" max="1" width="22.109375" customWidth="1"/>
  </cols>
  <sheetData>
    <row r="3" spans="1:6">
      <c r="B3" t="s">
        <v>17</v>
      </c>
      <c r="C3" t="s">
        <v>17</v>
      </c>
      <c r="E3" t="s">
        <v>17</v>
      </c>
      <c r="F3" t="s">
        <v>17</v>
      </c>
    </row>
    <row r="4" spans="1:6">
      <c r="B4" t="s">
        <v>12</v>
      </c>
      <c r="C4" t="s">
        <v>13</v>
      </c>
      <c r="D4" t="s">
        <v>57</v>
      </c>
      <c r="E4" t="s">
        <v>12</v>
      </c>
      <c r="F4" t="s">
        <v>13</v>
      </c>
    </row>
    <row r="5" spans="1:6">
      <c r="B5" t="s">
        <v>10</v>
      </c>
      <c r="C5" t="s">
        <v>10</v>
      </c>
      <c r="D5" t="s">
        <v>10</v>
      </c>
      <c r="E5" t="s">
        <v>11</v>
      </c>
      <c r="F5" t="s">
        <v>11</v>
      </c>
    </row>
    <row r="6" spans="1:6">
      <c r="A6" t="s">
        <v>18</v>
      </c>
      <c r="B6">
        <v>348</v>
      </c>
      <c r="C6">
        <v>309</v>
      </c>
      <c r="D6">
        <v>324</v>
      </c>
      <c r="E6">
        <v>687</v>
      </c>
      <c r="F6">
        <v>409</v>
      </c>
    </row>
    <row r="7" spans="1:6">
      <c r="A7" t="s">
        <v>19</v>
      </c>
      <c r="B7">
        <v>307</v>
      </c>
      <c r="C7">
        <v>272</v>
      </c>
      <c r="D7">
        <v>303</v>
      </c>
      <c r="E7">
        <v>998</v>
      </c>
      <c r="F7">
        <v>535</v>
      </c>
    </row>
    <row r="8" spans="1:6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22</v>
      </c>
      <c r="B9">
        <v>4</v>
      </c>
      <c r="C9">
        <v>3</v>
      </c>
      <c r="D9">
        <v>4</v>
      </c>
      <c r="E9">
        <v>14</v>
      </c>
      <c r="F9">
        <v>6</v>
      </c>
    </row>
    <row r="10" spans="1:6">
      <c r="A10">
        <v>0</v>
      </c>
      <c r="B10">
        <v>9</v>
      </c>
      <c r="C10">
        <v>9</v>
      </c>
    </row>
    <row r="11" spans="1:6">
      <c r="A11">
        <v>1</v>
      </c>
      <c r="B11">
        <v>9</v>
      </c>
      <c r="C11">
        <v>9</v>
      </c>
      <c r="E11">
        <v>14</v>
      </c>
      <c r="F11">
        <v>10</v>
      </c>
    </row>
    <row r="12" spans="1:6">
      <c r="A12">
        <v>2</v>
      </c>
      <c r="B12">
        <v>9</v>
      </c>
      <c r="C12">
        <v>9</v>
      </c>
      <c r="E12">
        <v>14</v>
      </c>
      <c r="F12">
        <v>10</v>
      </c>
    </row>
    <row r="13" spans="1:6">
      <c r="A13">
        <v>3</v>
      </c>
      <c r="B13">
        <v>21</v>
      </c>
      <c r="C13">
        <v>21</v>
      </c>
      <c r="E13">
        <v>73</v>
      </c>
      <c r="F13">
        <v>45</v>
      </c>
    </row>
    <row r="14" spans="1:6">
      <c r="A14">
        <v>4</v>
      </c>
      <c r="B14">
        <v>33</v>
      </c>
      <c r="C14">
        <v>33</v>
      </c>
      <c r="E14">
        <v>132</v>
      </c>
      <c r="F14">
        <v>80</v>
      </c>
    </row>
    <row r="15" spans="1:6">
      <c r="A15">
        <v>5</v>
      </c>
      <c r="B15">
        <v>57</v>
      </c>
      <c r="C15">
        <v>57</v>
      </c>
      <c r="E15">
        <v>250</v>
      </c>
      <c r="F15">
        <v>150</v>
      </c>
    </row>
    <row r="16" spans="1:6">
      <c r="A16">
        <v>6</v>
      </c>
      <c r="B16">
        <v>93</v>
      </c>
      <c r="C16">
        <v>93</v>
      </c>
      <c r="E16">
        <v>427</v>
      </c>
      <c r="F16">
        <v>255</v>
      </c>
    </row>
    <row r="17" spans="1:6">
      <c r="A17">
        <v>7</v>
      </c>
      <c r="B17">
        <v>153</v>
      </c>
      <c r="C17">
        <v>153</v>
      </c>
      <c r="E17">
        <v>722</v>
      </c>
      <c r="F17">
        <v>430</v>
      </c>
    </row>
    <row r="18" spans="1:6">
      <c r="A18">
        <v>8</v>
      </c>
      <c r="B18">
        <v>249</v>
      </c>
      <c r="C18">
        <v>249</v>
      </c>
      <c r="E18">
        <v>1194</v>
      </c>
      <c r="F18">
        <v>710</v>
      </c>
    </row>
    <row r="19" spans="1:6">
      <c r="A19">
        <v>9</v>
      </c>
      <c r="B19">
        <v>405</v>
      </c>
      <c r="C19">
        <v>405</v>
      </c>
      <c r="E19">
        <v>1961</v>
      </c>
      <c r="F19">
        <v>1165</v>
      </c>
    </row>
    <row r="20" spans="1:6">
      <c r="A20">
        <v>10</v>
      </c>
      <c r="B20">
        <v>657</v>
      </c>
      <c r="C20">
        <v>657</v>
      </c>
      <c r="E20">
        <v>3200</v>
      </c>
      <c r="F20">
        <v>1900</v>
      </c>
    </row>
    <row r="21" spans="1:6">
      <c r="A21">
        <v>11</v>
      </c>
      <c r="B21">
        <v>1065</v>
      </c>
      <c r="C21">
        <v>1065</v>
      </c>
      <c r="E21">
        <v>5206</v>
      </c>
      <c r="F21">
        <v>3090</v>
      </c>
    </row>
    <row r="22" spans="1:6">
      <c r="A22">
        <v>12</v>
      </c>
      <c r="B22">
        <v>1725</v>
      </c>
      <c r="C22">
        <v>1725</v>
      </c>
      <c r="E22">
        <v>8451</v>
      </c>
      <c r="F22">
        <v>5015</v>
      </c>
    </row>
    <row r="23" spans="1:6">
      <c r="A23">
        <v>13</v>
      </c>
      <c r="B23">
        <v>2793</v>
      </c>
      <c r="C23">
        <v>2793</v>
      </c>
      <c r="E23">
        <v>13702</v>
      </c>
      <c r="F23">
        <v>8130</v>
      </c>
    </row>
    <row r="24" spans="1:6">
      <c r="A24">
        <v>14</v>
      </c>
      <c r="B24">
        <v>4521</v>
      </c>
      <c r="C24">
        <v>4521</v>
      </c>
      <c r="E24">
        <v>22198</v>
      </c>
      <c r="F24">
        <v>13170</v>
      </c>
    </row>
    <row r="25" spans="1:6">
      <c r="A25">
        <v>15</v>
      </c>
      <c r="B25">
        <v>7317</v>
      </c>
      <c r="C25">
        <v>7317</v>
      </c>
      <c r="E25">
        <v>35945</v>
      </c>
      <c r="F25">
        <v>21325</v>
      </c>
    </row>
    <row r="26" spans="1:6">
      <c r="A26">
        <v>16</v>
      </c>
      <c r="B26">
        <v>11841</v>
      </c>
      <c r="C26">
        <v>11841</v>
      </c>
      <c r="E26">
        <v>58188</v>
      </c>
      <c r="F26">
        <v>34520</v>
      </c>
    </row>
    <row r="27" spans="1:6">
      <c r="A27">
        <v>17</v>
      </c>
      <c r="B27">
        <v>19161</v>
      </c>
      <c r="C27">
        <v>19161</v>
      </c>
      <c r="E27">
        <v>94178</v>
      </c>
      <c r="F27">
        <v>55870</v>
      </c>
    </row>
    <row r="28" spans="1:6">
      <c r="A28">
        <v>18</v>
      </c>
      <c r="B28">
        <v>31005</v>
      </c>
      <c r="C28">
        <v>31005</v>
      </c>
      <c r="E28">
        <v>152411</v>
      </c>
      <c r="F28">
        <v>90415</v>
      </c>
    </row>
    <row r="29" spans="1:6">
      <c r="A29">
        <v>19</v>
      </c>
      <c r="B29">
        <v>50169</v>
      </c>
      <c r="C29">
        <v>50169</v>
      </c>
    </row>
    <row r="30" spans="1:6">
      <c r="A30">
        <v>20</v>
      </c>
      <c r="B30">
        <v>81177</v>
      </c>
      <c r="C30">
        <v>81177</v>
      </c>
    </row>
    <row r="31" spans="1:6">
      <c r="A31">
        <v>21</v>
      </c>
      <c r="B31">
        <v>131349</v>
      </c>
      <c r="C31">
        <v>131349</v>
      </c>
    </row>
    <row r="32" spans="1:6">
      <c r="A32">
        <v>22</v>
      </c>
      <c r="B32">
        <v>212529</v>
      </c>
      <c r="C32">
        <v>212529</v>
      </c>
    </row>
    <row r="33" spans="1:3">
      <c r="A33">
        <v>23</v>
      </c>
      <c r="B33">
        <v>343881</v>
      </c>
      <c r="C33">
        <v>343881</v>
      </c>
    </row>
    <row r="34" spans="1:3">
      <c r="A34">
        <v>24</v>
      </c>
      <c r="B34">
        <v>556413</v>
      </c>
      <c r="C34">
        <v>556413</v>
      </c>
    </row>
  </sheetData>
  <sortState ref="C10:D34">
    <sortCondition ref="C33:C5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F12" sqref="F12"/>
    </sheetView>
  </sheetViews>
  <sheetFormatPr defaultRowHeight="14.4"/>
  <sheetData>
    <row r="1" spans="1:9">
      <c r="B1" t="s">
        <v>26</v>
      </c>
    </row>
    <row r="3" spans="1:9">
      <c r="B3" t="s">
        <v>23</v>
      </c>
      <c r="C3" t="s">
        <v>23</v>
      </c>
      <c r="D3" t="s">
        <v>23</v>
      </c>
      <c r="E3" t="s">
        <v>23</v>
      </c>
      <c r="F3" t="s">
        <v>25</v>
      </c>
      <c r="G3" t="s">
        <v>25</v>
      </c>
      <c r="H3" t="s">
        <v>25</v>
      </c>
      <c r="I3" t="s">
        <v>25</v>
      </c>
    </row>
    <row r="4" spans="1:9">
      <c r="B4" t="s">
        <v>12</v>
      </c>
      <c r="C4" t="s">
        <v>13</v>
      </c>
      <c r="D4" t="s">
        <v>12</v>
      </c>
      <c r="E4" t="s">
        <v>13</v>
      </c>
      <c r="F4" t="s">
        <v>12</v>
      </c>
      <c r="G4" t="s">
        <v>13</v>
      </c>
      <c r="H4" t="s">
        <v>12</v>
      </c>
      <c r="I4" t="s">
        <v>13</v>
      </c>
    </row>
    <row r="5" spans="1:9">
      <c r="B5" t="s">
        <v>10</v>
      </c>
      <c r="C5" t="s">
        <v>10</v>
      </c>
      <c r="D5" t="s">
        <v>11</v>
      </c>
      <c r="E5" t="s">
        <v>11</v>
      </c>
      <c r="F5" t="s">
        <v>10</v>
      </c>
      <c r="G5" t="s">
        <v>10</v>
      </c>
      <c r="H5" t="s">
        <v>11</v>
      </c>
      <c r="I5" t="s">
        <v>11</v>
      </c>
    </row>
    <row r="6" spans="1:9">
      <c r="A6" t="s">
        <v>18</v>
      </c>
      <c r="B6">
        <v>1476</v>
      </c>
      <c r="C6">
        <v>1167</v>
      </c>
      <c r="D6">
        <v>2261</v>
      </c>
      <c r="E6">
        <v>1660</v>
      </c>
      <c r="F6">
        <v>287</v>
      </c>
      <c r="G6">
        <v>298</v>
      </c>
      <c r="H6">
        <v>7650</v>
      </c>
      <c r="I6">
        <v>942</v>
      </c>
    </row>
    <row r="7" spans="1:9">
      <c r="A7" t="s">
        <v>19</v>
      </c>
      <c r="B7">
        <v>1486</v>
      </c>
      <c r="C7">
        <v>1121</v>
      </c>
      <c r="D7">
        <v>3642</v>
      </c>
      <c r="E7">
        <v>2693</v>
      </c>
      <c r="F7">
        <v>335</v>
      </c>
      <c r="G7">
        <v>298</v>
      </c>
      <c r="H7">
        <v>10590</v>
      </c>
      <c r="I7">
        <v>1764</v>
      </c>
    </row>
    <row r="8" spans="1:9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t="s">
        <v>21</v>
      </c>
      <c r="B9">
        <v>2</v>
      </c>
      <c r="C9">
        <v>2</v>
      </c>
      <c r="D9">
        <v>18</v>
      </c>
      <c r="E9">
        <v>10</v>
      </c>
      <c r="F9">
        <v>1.5</v>
      </c>
      <c r="G9">
        <v>2</v>
      </c>
      <c r="H9">
        <v>128</v>
      </c>
      <c r="I9">
        <v>6</v>
      </c>
    </row>
    <row r="10" spans="1:9">
      <c r="A10" t="s">
        <v>24</v>
      </c>
      <c r="B10">
        <v>107183</v>
      </c>
      <c r="C10">
        <v>87860</v>
      </c>
      <c r="D10">
        <v>209758</v>
      </c>
      <c r="E10">
        <v>158321</v>
      </c>
      <c r="F10">
        <v>46207</v>
      </c>
      <c r="G10">
        <v>41233</v>
      </c>
      <c r="H10">
        <v>246279</v>
      </c>
      <c r="I10">
        <v>175331</v>
      </c>
    </row>
    <row r="13" spans="1:9">
      <c r="H13">
        <f>326268-79989</f>
        <v>246279</v>
      </c>
      <c r="I13">
        <f>233063-57732</f>
        <v>175331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3:Z51"/>
  <sheetViews>
    <sheetView topLeftCell="A31" workbookViewId="0">
      <selection activeCell="B34" sqref="B34:B41"/>
    </sheetView>
  </sheetViews>
  <sheetFormatPr defaultRowHeight="14.4"/>
  <cols>
    <col min="1" max="1" width="13.21875" customWidth="1"/>
  </cols>
  <sheetData>
    <row r="3" spans="1:18">
      <c r="B3" t="s">
        <v>37</v>
      </c>
      <c r="F3" t="s">
        <v>38</v>
      </c>
      <c r="J3" t="s">
        <v>40</v>
      </c>
    </row>
    <row r="4" spans="1:18">
      <c r="B4" t="s">
        <v>18</v>
      </c>
      <c r="C4" t="s">
        <v>19</v>
      </c>
      <c r="D4" t="s">
        <v>20</v>
      </c>
      <c r="E4" t="s">
        <v>36</v>
      </c>
      <c r="F4" t="s">
        <v>18</v>
      </c>
      <c r="G4" t="s">
        <v>19</v>
      </c>
      <c r="H4" t="s">
        <v>20</v>
      </c>
      <c r="I4" t="s">
        <v>36</v>
      </c>
      <c r="J4" t="s">
        <v>18</v>
      </c>
      <c r="K4" t="s">
        <v>19</v>
      </c>
      <c r="L4" t="s">
        <v>20</v>
      </c>
      <c r="M4" t="s">
        <v>36</v>
      </c>
    </row>
    <row r="5" spans="1:18">
      <c r="A5" t="s">
        <v>27</v>
      </c>
    </row>
    <row r="6" spans="1:18">
      <c r="A6" t="s">
        <v>28</v>
      </c>
    </row>
    <row r="7" spans="1:18">
      <c r="A7" t="s">
        <v>29</v>
      </c>
    </row>
    <row r="8" spans="1:18">
      <c r="A8" t="s">
        <v>30</v>
      </c>
    </row>
    <row r="9" spans="1:18">
      <c r="A9" t="s">
        <v>31</v>
      </c>
    </row>
    <row r="10" spans="1:18">
      <c r="A10" t="s">
        <v>32</v>
      </c>
    </row>
    <row r="11" spans="1:18">
      <c r="A11" t="s">
        <v>33</v>
      </c>
    </row>
    <row r="12" spans="1:18">
      <c r="A12" t="s">
        <v>34</v>
      </c>
    </row>
    <row r="13" spans="1:18">
      <c r="A13" t="s">
        <v>35</v>
      </c>
    </row>
    <row r="14" spans="1:18">
      <c r="A14" t="s">
        <v>39</v>
      </c>
    </row>
    <row r="16" spans="1:18">
      <c r="C16" t="s">
        <v>41</v>
      </c>
      <c r="R16" t="s">
        <v>44</v>
      </c>
    </row>
    <row r="17" spans="1:26">
      <c r="B17" t="s">
        <v>27</v>
      </c>
      <c r="C17" t="s">
        <v>28</v>
      </c>
      <c r="D17" t="s">
        <v>29</v>
      </c>
      <c r="E17" t="s">
        <v>30</v>
      </c>
      <c r="F17" t="s">
        <v>31</v>
      </c>
      <c r="G17" t="s">
        <v>32</v>
      </c>
      <c r="H17" t="s">
        <v>33</v>
      </c>
      <c r="I17" t="s">
        <v>34</v>
      </c>
      <c r="J17" t="s">
        <v>35</v>
      </c>
      <c r="K17" t="s">
        <v>42</v>
      </c>
      <c r="Q17" t="s">
        <v>27</v>
      </c>
      <c r="R17" t="s">
        <v>28</v>
      </c>
      <c r="S17" t="s">
        <v>29</v>
      </c>
      <c r="T17" t="s">
        <v>30</v>
      </c>
      <c r="U17" t="s">
        <v>31</v>
      </c>
      <c r="V17" t="s">
        <v>32</v>
      </c>
      <c r="W17" t="s">
        <v>33</v>
      </c>
      <c r="X17" t="s">
        <v>34</v>
      </c>
      <c r="Y17" t="s">
        <v>35</v>
      </c>
      <c r="Z17" t="s">
        <v>42</v>
      </c>
    </row>
    <row r="18" spans="1:26">
      <c r="A18" t="s">
        <v>37</v>
      </c>
      <c r="B18" t="s">
        <v>18</v>
      </c>
      <c r="C18">
        <f>fib!B6</f>
        <v>348</v>
      </c>
      <c r="D18">
        <f>others!F6</f>
        <v>287</v>
      </c>
      <c r="E18">
        <f>sort!J4</f>
        <v>294</v>
      </c>
      <c r="F18">
        <f>sort!B4</f>
        <v>858</v>
      </c>
      <c r="G18">
        <f>sort!F4</f>
        <v>32767</v>
      </c>
      <c r="H18">
        <f>others!B6</f>
        <v>1476</v>
      </c>
      <c r="I18">
        <f>strassen!C4</f>
        <v>6398</v>
      </c>
      <c r="J18">
        <f>miser!B3</f>
        <v>7311</v>
      </c>
      <c r="K18">
        <f>GEOMEAN(C18:J18)</f>
        <v>1657.6009125417913</v>
      </c>
      <c r="P18" t="s">
        <v>37</v>
      </c>
      <c r="Q18" t="s">
        <v>18</v>
      </c>
      <c r="R18">
        <f>fib!E6</f>
        <v>687</v>
      </c>
      <c r="S18">
        <f>others!F6</f>
        <v>287</v>
      </c>
      <c r="T18">
        <f>sort!L4</f>
        <v>629</v>
      </c>
      <c r="U18">
        <f>sort!D4</f>
        <v>2053</v>
      </c>
      <c r="V18">
        <f>sort!H4</f>
        <v>3935</v>
      </c>
      <c r="W18">
        <f>others!D6</f>
        <v>2261</v>
      </c>
      <c r="X18">
        <f>strassen!H4</f>
        <v>9838</v>
      </c>
      <c r="Y18">
        <f>miser!E3</f>
        <v>17880</v>
      </c>
      <c r="Z18">
        <f>GEOMEAN(R18:Y18)</f>
        <v>2113.7310765294396</v>
      </c>
    </row>
    <row r="19" spans="1:26">
      <c r="B19" t="s">
        <v>19</v>
      </c>
      <c r="C19">
        <f>fib!B7</f>
        <v>307</v>
      </c>
      <c r="D19">
        <f>others!F7</f>
        <v>335</v>
      </c>
      <c r="E19">
        <f>sort!J5</f>
        <v>186</v>
      </c>
      <c r="F19">
        <f>sort!B5</f>
        <v>759</v>
      </c>
      <c r="G19">
        <f>sort!F5</f>
        <v>3145</v>
      </c>
      <c r="H19">
        <f>others!B7</f>
        <v>1486</v>
      </c>
      <c r="I19">
        <f>strassen!C5</f>
        <v>5601</v>
      </c>
      <c r="J19">
        <f>miser!B4</f>
        <v>5824</v>
      </c>
      <c r="K19">
        <f t="shared" ref="K19:K25" si="0">GEOMEAN(C19:J19)</f>
        <v>1104.4168845512913</v>
      </c>
      <c r="Q19" t="s">
        <v>19</v>
      </c>
      <c r="R19">
        <f>fib!E7</f>
        <v>998</v>
      </c>
      <c r="S19">
        <f>others!F7</f>
        <v>335</v>
      </c>
      <c r="T19">
        <f>sort!L5</f>
        <v>1091</v>
      </c>
      <c r="U19">
        <f>sort!D5</f>
        <v>3525</v>
      </c>
      <c r="V19">
        <f>sort!H5</f>
        <v>6123</v>
      </c>
      <c r="W19">
        <f>others!D7</f>
        <v>3642</v>
      </c>
      <c r="X19">
        <f>strassen!H5</f>
        <v>12201</v>
      </c>
      <c r="Y19">
        <f>miser!E4</f>
        <v>22861</v>
      </c>
      <c r="Z19">
        <f t="shared" ref="Z19:Z29" si="1">GEOMEAN(R19:Y19)</f>
        <v>3075.1709188448476</v>
      </c>
    </row>
    <row r="20" spans="1:26">
      <c r="B20" t="s">
        <v>20</v>
      </c>
      <c r="C20">
        <f>fib!B8</f>
        <v>0</v>
      </c>
      <c r="D20">
        <f>others!F8</f>
        <v>0</v>
      </c>
      <c r="E20">
        <f>sort!J6</f>
        <v>0</v>
      </c>
      <c r="F20">
        <f>sort!B6</f>
        <v>0</v>
      </c>
      <c r="G20">
        <f>sort!F6</f>
        <v>35</v>
      </c>
      <c r="H20">
        <f>others!B8</f>
        <v>0</v>
      </c>
      <c r="I20">
        <f>strassen!C6</f>
        <v>3</v>
      </c>
      <c r="J20">
        <f>miser!B5</f>
        <v>22</v>
      </c>
      <c r="K20">
        <f>GEOMEAN(G20,I20,J20)</f>
        <v>13.219164082843088</v>
      </c>
      <c r="Q20" t="s">
        <v>20</v>
      </c>
      <c r="R20">
        <f>fib!E8</f>
        <v>0</v>
      </c>
      <c r="S20">
        <f>others!F8</f>
        <v>0</v>
      </c>
      <c r="T20">
        <f>sort!L6</f>
        <v>0</v>
      </c>
      <c r="U20">
        <f>sort!D6</f>
        <v>0</v>
      </c>
      <c r="V20">
        <f>sort!H6</f>
        <v>3</v>
      </c>
      <c r="W20">
        <f>others!D8</f>
        <v>0</v>
      </c>
      <c r="X20">
        <f>strassen!H6</f>
        <v>2</v>
      </c>
      <c r="Y20">
        <f>miser!E5</f>
        <v>81</v>
      </c>
      <c r="Z20">
        <f>GEOMEAN(V20,X20,Y20)</f>
        <v>7.8622241826266883</v>
      </c>
    </row>
    <row r="21" spans="1:26">
      <c r="B21" t="s">
        <v>36</v>
      </c>
      <c r="C21">
        <f>fib!B9</f>
        <v>4</v>
      </c>
      <c r="D21">
        <f>others!F9</f>
        <v>1.5</v>
      </c>
      <c r="E21">
        <f>sort!J7</f>
        <v>1.5</v>
      </c>
      <c r="F21">
        <f>sort!B7</f>
        <v>2</v>
      </c>
      <c r="G21">
        <f>sort!F7</f>
        <v>4</v>
      </c>
      <c r="H21">
        <f>others!B9</f>
        <v>2</v>
      </c>
      <c r="I21">
        <f>strassen!C7</f>
        <v>8.5</v>
      </c>
      <c r="J21">
        <f>miser!B6</f>
        <v>6</v>
      </c>
      <c r="K21">
        <f t="shared" si="0"/>
        <v>3.0425770390772873</v>
      </c>
      <c r="Q21" t="s">
        <v>36</v>
      </c>
      <c r="R21">
        <f>fib!E9</f>
        <v>14</v>
      </c>
      <c r="S21">
        <f>others!F9</f>
        <v>1.5</v>
      </c>
      <c r="T21">
        <f>sort!L7</f>
        <v>12</v>
      </c>
      <c r="U21">
        <f>sort!D7</f>
        <v>18</v>
      </c>
      <c r="V21">
        <f>sort!H7</f>
        <v>47</v>
      </c>
      <c r="W21">
        <f>others!D9</f>
        <v>18</v>
      </c>
      <c r="X21">
        <f>strassen!H7</f>
        <v>80</v>
      </c>
      <c r="Y21">
        <f>miser!E6</f>
        <v>74</v>
      </c>
      <c r="Z21">
        <f t="shared" si="1"/>
        <v>19.703602589957853</v>
      </c>
    </row>
    <row r="22" spans="1:26">
      <c r="A22" t="s">
        <v>38</v>
      </c>
      <c r="B22" t="s">
        <v>18</v>
      </c>
      <c r="C22">
        <f>fib!C6</f>
        <v>309</v>
      </c>
      <c r="D22">
        <f>others!G6</f>
        <v>298</v>
      </c>
      <c r="E22">
        <f>sort!K4</f>
        <v>306</v>
      </c>
      <c r="F22">
        <f>sort!C4</f>
        <v>631</v>
      </c>
      <c r="G22">
        <f>sort!G4</f>
        <v>5250</v>
      </c>
      <c r="H22">
        <f>others!C6</f>
        <v>1167</v>
      </c>
      <c r="I22">
        <f>strassen!D4</f>
        <v>5851</v>
      </c>
      <c r="J22">
        <f>miser!C3</f>
        <v>7820</v>
      </c>
      <c r="K22">
        <f t="shared" si="0"/>
        <v>1222.3598246198294</v>
      </c>
      <c r="P22" t="s">
        <v>38</v>
      </c>
      <c r="Q22" t="s">
        <v>18</v>
      </c>
      <c r="R22">
        <f>fib!F6</f>
        <v>409</v>
      </c>
      <c r="S22">
        <f>others!I6</f>
        <v>942</v>
      </c>
      <c r="T22">
        <f>sort!M4</f>
        <v>545</v>
      </c>
      <c r="U22">
        <f>sort!E4</f>
        <v>1897</v>
      </c>
      <c r="V22">
        <f>sort!I4</f>
        <v>3834</v>
      </c>
      <c r="W22">
        <f>others!E6</f>
        <v>1660</v>
      </c>
      <c r="X22">
        <f>strassen!I4</f>
        <v>367</v>
      </c>
      <c r="Y22">
        <f>miser!F3</f>
        <v>16013</v>
      </c>
      <c r="Z22">
        <f t="shared" si="1"/>
        <v>1401.6582128268512</v>
      </c>
    </row>
    <row r="23" spans="1:26">
      <c r="B23" t="s">
        <v>19</v>
      </c>
      <c r="C23">
        <f>fib!C7</f>
        <v>272</v>
      </c>
      <c r="D23">
        <f>others!G7</f>
        <v>298</v>
      </c>
      <c r="E23">
        <f>sort!K5</f>
        <v>191</v>
      </c>
      <c r="F23">
        <f>sort!C5</f>
        <v>592</v>
      </c>
      <c r="G23">
        <f>sort!G5</f>
        <v>5229</v>
      </c>
      <c r="H23">
        <f>others!C7</f>
        <v>1121</v>
      </c>
      <c r="I23">
        <f>strassen!D5</f>
        <v>5219</v>
      </c>
      <c r="J23">
        <f>miser!C4</f>
        <v>6847</v>
      </c>
      <c r="K23">
        <f t="shared" si="0"/>
        <v>1084.9419833407951</v>
      </c>
      <c r="Q23" t="s">
        <v>19</v>
      </c>
      <c r="R23">
        <f>fib!F7</f>
        <v>535</v>
      </c>
      <c r="S23">
        <f>others!I7</f>
        <v>1764</v>
      </c>
      <c r="T23">
        <f>sort!M5</f>
        <v>609</v>
      </c>
      <c r="U23">
        <f>sort!E5</f>
        <v>3120</v>
      </c>
      <c r="V23">
        <f>sort!I5</f>
        <v>5515</v>
      </c>
      <c r="W23">
        <f>others!E7</f>
        <v>2693</v>
      </c>
      <c r="X23">
        <f>strassen!I5</f>
        <v>632</v>
      </c>
      <c r="Y23">
        <f>miser!F4</f>
        <v>23634</v>
      </c>
      <c r="Z23">
        <f t="shared" si="1"/>
        <v>2113.2824852208437</v>
      </c>
    </row>
    <row r="24" spans="1:26">
      <c r="B24" t="s">
        <v>20</v>
      </c>
      <c r="C24">
        <f>fib!C8</f>
        <v>0</v>
      </c>
      <c r="D24">
        <f>others!G8</f>
        <v>0</v>
      </c>
      <c r="E24">
        <f>sort!K6</f>
        <v>0</v>
      </c>
      <c r="F24">
        <f>sort!C6</f>
        <v>0</v>
      </c>
      <c r="G24">
        <f>sort!G6</f>
        <v>61</v>
      </c>
      <c r="H24">
        <f>others!C8</f>
        <v>0</v>
      </c>
      <c r="I24">
        <f>strassen!D6</f>
        <v>3</v>
      </c>
      <c r="J24">
        <f>miser!C5</f>
        <v>70</v>
      </c>
      <c r="K24">
        <f>GEOMEAN(G24,I24,J24)</f>
        <v>23.39823202363122</v>
      </c>
      <c r="Q24" t="s">
        <v>20</v>
      </c>
      <c r="R24">
        <f>fib!F8</f>
        <v>0</v>
      </c>
      <c r="S24">
        <f>others!I8</f>
        <v>0</v>
      </c>
      <c r="T24">
        <f>sort!M6</f>
        <v>0</v>
      </c>
      <c r="U24">
        <f>sort!E6</f>
        <v>0</v>
      </c>
      <c r="V24">
        <f>sort!I6</f>
        <v>37</v>
      </c>
      <c r="W24">
        <f>others!E8</f>
        <v>0</v>
      </c>
      <c r="X24">
        <f>strassen!I6</f>
        <v>2</v>
      </c>
      <c r="Y24">
        <f>miser!F5</f>
        <v>27</v>
      </c>
      <c r="Z24">
        <f>GEOMEAN(V24,X24,Y24)</f>
        <v>12.595009361425221</v>
      </c>
    </row>
    <row r="25" spans="1:26">
      <c r="B25" t="s">
        <v>36</v>
      </c>
      <c r="C25">
        <f>fib!C9</f>
        <v>3</v>
      </c>
      <c r="D25">
        <f>others!G9</f>
        <v>2</v>
      </c>
      <c r="E25">
        <f>sort!K7</f>
        <v>1.5</v>
      </c>
      <c r="F25">
        <f>sort!C7</f>
        <v>2</v>
      </c>
      <c r="G25">
        <f>sort!G7</f>
        <v>4.5</v>
      </c>
      <c r="H25">
        <f>others!C9</f>
        <v>2</v>
      </c>
      <c r="I25">
        <f>strassen!D7</f>
        <v>7.5</v>
      </c>
      <c r="J25">
        <f>miser!C6</f>
        <v>4</v>
      </c>
      <c r="K25">
        <f t="shared" si="0"/>
        <v>2.8895454748353107</v>
      </c>
      <c r="Q25" t="s">
        <v>36</v>
      </c>
      <c r="R25">
        <f>fib!F9</f>
        <v>6</v>
      </c>
      <c r="S25">
        <f>others!I9</f>
        <v>6</v>
      </c>
      <c r="T25">
        <f>sort!M7</f>
        <v>10</v>
      </c>
      <c r="U25">
        <f>sort!E7</f>
        <v>12</v>
      </c>
      <c r="V25">
        <f>sort!I7</f>
        <v>31</v>
      </c>
      <c r="W25">
        <f>others!E9</f>
        <v>10</v>
      </c>
      <c r="X25">
        <f>strassen!I7</f>
        <v>16</v>
      </c>
      <c r="Y25">
        <f>miser!F6</f>
        <v>58</v>
      </c>
      <c r="Z25">
        <f t="shared" si="1"/>
        <v>13.702480008064471</v>
      </c>
    </row>
    <row r="26" spans="1:26">
      <c r="A26" t="s">
        <v>40</v>
      </c>
      <c r="B26" t="s">
        <v>18</v>
      </c>
      <c r="C26">
        <f>C18/C22</f>
        <v>1.1262135922330097</v>
      </c>
      <c r="D26">
        <f t="shared" ref="D26:J26" si="2">D18/D22</f>
        <v>0.96308724832214765</v>
      </c>
      <c r="E26">
        <f t="shared" si="2"/>
        <v>0.96078431372549022</v>
      </c>
      <c r="F26">
        <f t="shared" si="2"/>
        <v>1.3597464342313788</v>
      </c>
      <c r="G26">
        <f t="shared" si="2"/>
        <v>6.2413333333333334</v>
      </c>
      <c r="H26">
        <f t="shared" si="2"/>
        <v>1.2647814910025708</v>
      </c>
      <c r="I26">
        <f t="shared" si="2"/>
        <v>1.0934882925995557</v>
      </c>
      <c r="J26">
        <f t="shared" si="2"/>
        <v>0.93491048593350379</v>
      </c>
      <c r="K26">
        <f>GEOMEAN(C26:J26)</f>
        <v>1.3560662573782867</v>
      </c>
      <c r="P26" t="s">
        <v>40</v>
      </c>
      <c r="Q26" t="s">
        <v>18</v>
      </c>
      <c r="R26">
        <f>R18/R22</f>
        <v>1.6797066014669926</v>
      </c>
      <c r="S26">
        <f t="shared" ref="S26:Y26" si="3">S18/S22</f>
        <v>0.30467091295116772</v>
      </c>
      <c r="T26">
        <f t="shared" si="3"/>
        <v>1.1541284403669725</v>
      </c>
      <c r="U26">
        <f t="shared" si="3"/>
        <v>1.0822351080653663</v>
      </c>
      <c r="V26">
        <f t="shared" si="3"/>
        <v>1.0263432446531038</v>
      </c>
      <c r="W26">
        <f t="shared" si="3"/>
        <v>1.3620481927710844</v>
      </c>
      <c r="X26">
        <f t="shared" si="3"/>
        <v>26.806539509536783</v>
      </c>
      <c r="Y26">
        <f t="shared" si="3"/>
        <v>1.1165927683756947</v>
      </c>
      <c r="Z26">
        <f t="shared" si="1"/>
        <v>1.5080217539384915</v>
      </c>
    </row>
    <row r="27" spans="1:26">
      <c r="B27" t="s">
        <v>19</v>
      </c>
      <c r="C27">
        <f t="shared" ref="C27:J29" si="4">C19/C23</f>
        <v>1.1286764705882353</v>
      </c>
      <c r="D27">
        <f t="shared" si="4"/>
        <v>1.1241610738255035</v>
      </c>
      <c r="E27">
        <f t="shared" si="4"/>
        <v>0.97382198952879584</v>
      </c>
      <c r="F27">
        <f t="shared" si="4"/>
        <v>1.2820945945945945</v>
      </c>
      <c r="G27">
        <f t="shared" si="4"/>
        <v>0.60145343277873398</v>
      </c>
      <c r="H27">
        <f t="shared" si="4"/>
        <v>1.3256021409455843</v>
      </c>
      <c r="I27">
        <f t="shared" si="4"/>
        <v>1.0731940984863</v>
      </c>
      <c r="J27">
        <f t="shared" si="4"/>
        <v>0.85059149992697536</v>
      </c>
      <c r="K27">
        <f t="shared" ref="K27:K29" si="5">GEOMEAN(C27:J27)</f>
        <v>1.0179501775297954</v>
      </c>
      <c r="Q27" t="s">
        <v>19</v>
      </c>
      <c r="R27">
        <f t="shared" ref="R27:Y29" si="6">R19/R23</f>
        <v>1.8654205607476635</v>
      </c>
      <c r="S27">
        <f t="shared" si="6"/>
        <v>0.1899092970521542</v>
      </c>
      <c r="T27">
        <f t="shared" si="6"/>
        <v>1.7914614121510672</v>
      </c>
      <c r="U27">
        <f t="shared" si="6"/>
        <v>1.1298076923076923</v>
      </c>
      <c r="V27">
        <f t="shared" si="6"/>
        <v>1.1102447869446963</v>
      </c>
      <c r="W27">
        <f t="shared" si="6"/>
        <v>1.3523950984032678</v>
      </c>
      <c r="X27">
        <f t="shared" si="6"/>
        <v>19.305379746835442</v>
      </c>
      <c r="Y27">
        <f t="shared" si="6"/>
        <v>0.96729288313446726</v>
      </c>
      <c r="Z27">
        <f t="shared" si="1"/>
        <v>1.4551632071674898</v>
      </c>
    </row>
    <row r="28" spans="1:26">
      <c r="B28" t="s">
        <v>20</v>
      </c>
      <c r="C28" t="str">
        <f>IF(C24=0,"N/A",C20/C24)</f>
        <v>N/A</v>
      </c>
      <c r="D28" t="str">
        <f t="shared" ref="D28:J28" si="7">IF(D24=0,"N/A",D20/D24)</f>
        <v>N/A</v>
      </c>
      <c r="E28" t="str">
        <f t="shared" si="7"/>
        <v>N/A</v>
      </c>
      <c r="F28" t="str">
        <f t="shared" si="7"/>
        <v>N/A</v>
      </c>
      <c r="G28">
        <f t="shared" si="7"/>
        <v>0.57377049180327866</v>
      </c>
      <c r="H28" t="str">
        <f t="shared" si="7"/>
        <v>N/A</v>
      </c>
      <c r="I28">
        <f t="shared" si="7"/>
        <v>1</v>
      </c>
      <c r="J28">
        <f t="shared" si="7"/>
        <v>0.31428571428571428</v>
      </c>
      <c r="K28">
        <f t="shared" si="5"/>
        <v>0.56496422761738108</v>
      </c>
      <c r="Q28" t="s">
        <v>20</v>
      </c>
      <c r="R28" t="str">
        <f>IF(R24=0,"N/A",R20/R24)</f>
        <v>N/A</v>
      </c>
      <c r="S28" t="str">
        <f t="shared" ref="S28:Y28" si="8">IF(S24=0,"N/A",S20/S24)</f>
        <v>N/A</v>
      </c>
      <c r="T28" t="str">
        <f t="shared" si="8"/>
        <v>N/A</v>
      </c>
      <c r="U28" t="str">
        <f t="shared" si="8"/>
        <v>N/A</v>
      </c>
      <c r="V28">
        <f t="shared" si="8"/>
        <v>8.1081081081081086E-2</v>
      </c>
      <c r="W28" t="str">
        <f t="shared" si="8"/>
        <v>N/A</v>
      </c>
      <c r="X28">
        <f t="shared" si="8"/>
        <v>1</v>
      </c>
      <c r="Y28">
        <f t="shared" si="8"/>
        <v>3</v>
      </c>
      <c r="Z28">
        <f t="shared" si="1"/>
        <v>0.62423329407807748</v>
      </c>
    </row>
    <row r="29" spans="1:26">
      <c r="B29" t="s">
        <v>36</v>
      </c>
      <c r="C29">
        <f t="shared" si="4"/>
        <v>1.3333333333333333</v>
      </c>
      <c r="D29">
        <f t="shared" si="4"/>
        <v>0.75</v>
      </c>
      <c r="E29">
        <f t="shared" si="4"/>
        <v>1</v>
      </c>
      <c r="F29">
        <f t="shared" si="4"/>
        <v>1</v>
      </c>
      <c r="G29">
        <f t="shared" si="4"/>
        <v>0.88888888888888884</v>
      </c>
      <c r="H29">
        <f t="shared" si="4"/>
        <v>1</v>
      </c>
      <c r="I29">
        <f t="shared" si="4"/>
        <v>1.1333333333333333</v>
      </c>
      <c r="J29">
        <f t="shared" si="4"/>
        <v>1.5</v>
      </c>
      <c r="K29">
        <f t="shared" si="5"/>
        <v>1.0529604277124931</v>
      </c>
      <c r="Q29" t="s">
        <v>36</v>
      </c>
      <c r="R29">
        <f t="shared" si="6"/>
        <v>2.3333333333333335</v>
      </c>
      <c r="S29">
        <f t="shared" si="6"/>
        <v>0.25</v>
      </c>
      <c r="T29">
        <f t="shared" si="6"/>
        <v>1.2</v>
      </c>
      <c r="U29">
        <f t="shared" si="6"/>
        <v>1.5</v>
      </c>
      <c r="V29">
        <f t="shared" si="6"/>
        <v>1.5161290322580645</v>
      </c>
      <c r="W29">
        <f t="shared" si="6"/>
        <v>1.8</v>
      </c>
      <c r="X29">
        <f t="shared" si="6"/>
        <v>5</v>
      </c>
      <c r="Y29">
        <f t="shared" si="6"/>
        <v>1.2758620689655173</v>
      </c>
      <c r="Z29">
        <f t="shared" si="1"/>
        <v>1.4379588642611763</v>
      </c>
    </row>
    <row r="32" spans="1:26">
      <c r="B32" s="1"/>
      <c r="C32" s="7" t="s">
        <v>37</v>
      </c>
      <c r="D32" s="7"/>
      <c r="E32" s="7"/>
      <c r="F32" s="7"/>
      <c r="G32" s="7" t="s">
        <v>38</v>
      </c>
      <c r="H32" s="7"/>
      <c r="I32" s="7"/>
      <c r="J32" s="7"/>
      <c r="K32" s="7" t="s">
        <v>40</v>
      </c>
      <c r="L32" s="7"/>
      <c r="M32" s="7"/>
      <c r="N32" s="7"/>
    </row>
    <row r="33" spans="1:14">
      <c r="B33" s="1" t="s">
        <v>27</v>
      </c>
      <c r="C33" s="1" t="s">
        <v>18</v>
      </c>
      <c r="D33" s="1" t="s">
        <v>19</v>
      </c>
      <c r="E33" s="1" t="s">
        <v>20</v>
      </c>
      <c r="F33" s="1" t="s">
        <v>36</v>
      </c>
      <c r="G33" s="1" t="s">
        <v>18</v>
      </c>
      <c r="H33" s="1" t="s">
        <v>19</v>
      </c>
      <c r="I33" s="1" t="s">
        <v>20</v>
      </c>
      <c r="J33" s="1" t="s">
        <v>36</v>
      </c>
      <c r="K33" s="1" t="s">
        <v>18</v>
      </c>
      <c r="L33" s="1" t="s">
        <v>19</v>
      </c>
      <c r="M33" s="1" t="s">
        <v>20</v>
      </c>
      <c r="N33" s="1" t="s">
        <v>36</v>
      </c>
    </row>
    <row r="34" spans="1:14">
      <c r="A34" s="8" t="s">
        <v>41</v>
      </c>
      <c r="B34" s="1" t="s">
        <v>28</v>
      </c>
      <c r="C34" s="1">
        <v>348</v>
      </c>
      <c r="D34" s="1">
        <v>307</v>
      </c>
      <c r="E34" s="1">
        <v>0</v>
      </c>
      <c r="F34" s="1">
        <v>3</v>
      </c>
      <c r="G34" s="1">
        <v>309</v>
      </c>
      <c r="H34" s="1">
        <v>272</v>
      </c>
      <c r="I34" s="1">
        <v>0</v>
      </c>
      <c r="J34" s="1">
        <v>3</v>
      </c>
      <c r="K34" s="2">
        <v>1.1262135922330097</v>
      </c>
      <c r="L34" s="2">
        <v>1.1286764705882353</v>
      </c>
      <c r="M34" s="1" t="s">
        <v>43</v>
      </c>
      <c r="N34" s="2">
        <v>1</v>
      </c>
    </row>
    <row r="35" spans="1:14">
      <c r="A35" s="6"/>
      <c r="B35" s="1" t="s">
        <v>29</v>
      </c>
      <c r="C35" s="1">
        <v>287</v>
      </c>
      <c r="D35" s="1">
        <v>335</v>
      </c>
      <c r="E35" s="1">
        <v>0</v>
      </c>
      <c r="F35" s="1">
        <v>1.5</v>
      </c>
      <c r="G35" s="1">
        <v>298</v>
      </c>
      <c r="H35" s="1">
        <v>298</v>
      </c>
      <c r="I35" s="1">
        <v>0</v>
      </c>
      <c r="J35" s="1">
        <v>2</v>
      </c>
      <c r="K35" s="2">
        <v>0.96308724832214765</v>
      </c>
      <c r="L35" s="2">
        <v>1.1241610738255035</v>
      </c>
      <c r="M35" s="2" t="s">
        <v>43</v>
      </c>
      <c r="N35" s="2">
        <v>0.75</v>
      </c>
    </row>
    <row r="36" spans="1:14">
      <c r="A36" s="6"/>
      <c r="B36" s="1" t="s">
        <v>30</v>
      </c>
      <c r="C36" s="1">
        <v>294</v>
      </c>
      <c r="D36" s="1">
        <v>186</v>
      </c>
      <c r="E36" s="1">
        <v>0</v>
      </c>
      <c r="F36" s="1">
        <v>1.5</v>
      </c>
      <c r="G36" s="1">
        <v>306</v>
      </c>
      <c r="H36" s="1">
        <v>191</v>
      </c>
      <c r="I36" s="1">
        <v>0</v>
      </c>
      <c r="J36" s="1">
        <v>1.5</v>
      </c>
      <c r="K36" s="2">
        <v>0.96078431372549022</v>
      </c>
      <c r="L36" s="2">
        <v>0.97382198952879584</v>
      </c>
      <c r="M36" s="2" t="s">
        <v>43</v>
      </c>
      <c r="N36" s="2">
        <v>1</v>
      </c>
    </row>
    <row r="37" spans="1:14">
      <c r="A37" s="6"/>
      <c r="B37" s="1" t="s">
        <v>31</v>
      </c>
      <c r="C37" s="1">
        <v>858</v>
      </c>
      <c r="D37" s="1">
        <v>759</v>
      </c>
      <c r="E37" s="1">
        <v>0</v>
      </c>
      <c r="F37" s="1">
        <v>2</v>
      </c>
      <c r="G37" s="1">
        <v>631</v>
      </c>
      <c r="H37" s="1">
        <v>592</v>
      </c>
      <c r="I37" s="1">
        <v>0</v>
      </c>
      <c r="J37" s="1">
        <v>2</v>
      </c>
      <c r="K37" s="2">
        <v>1.3597464342313788</v>
      </c>
      <c r="L37" s="2">
        <v>1.2820945945945945</v>
      </c>
      <c r="M37" s="2" t="s">
        <v>43</v>
      </c>
      <c r="N37" s="2">
        <v>1</v>
      </c>
    </row>
    <row r="38" spans="1:14">
      <c r="A38" s="6"/>
      <c r="B38" s="1" t="s">
        <v>32</v>
      </c>
      <c r="C38" s="1">
        <v>32767</v>
      </c>
      <c r="D38" s="1">
        <v>3145</v>
      </c>
      <c r="E38" s="1">
        <v>35</v>
      </c>
      <c r="F38" s="1">
        <v>4</v>
      </c>
      <c r="G38" s="1">
        <v>5250</v>
      </c>
      <c r="H38" s="1">
        <v>5229</v>
      </c>
      <c r="I38" s="1">
        <v>61</v>
      </c>
      <c r="J38" s="1">
        <v>4.5</v>
      </c>
      <c r="K38" s="2">
        <v>6.2413333333333334</v>
      </c>
      <c r="L38" s="2">
        <v>0.60145343277873398</v>
      </c>
      <c r="M38" s="2">
        <v>0.57377049180327866</v>
      </c>
      <c r="N38" s="2">
        <v>0.88888888888888884</v>
      </c>
    </row>
    <row r="39" spans="1:14">
      <c r="A39" s="6"/>
      <c r="B39" s="1" t="s">
        <v>33</v>
      </c>
      <c r="C39" s="1">
        <v>1476</v>
      </c>
      <c r="D39" s="1">
        <v>1486</v>
      </c>
      <c r="E39" s="1">
        <v>0</v>
      </c>
      <c r="F39" s="1">
        <v>2</v>
      </c>
      <c r="G39" s="1">
        <v>1167</v>
      </c>
      <c r="H39" s="1">
        <v>1121</v>
      </c>
      <c r="I39" s="1">
        <v>0</v>
      </c>
      <c r="J39" s="1">
        <v>2</v>
      </c>
      <c r="K39" s="2">
        <v>1.2647814910025708</v>
      </c>
      <c r="L39" s="2">
        <v>1.3256021409455843</v>
      </c>
      <c r="M39" s="2" t="s">
        <v>43</v>
      </c>
      <c r="N39" s="2">
        <v>1</v>
      </c>
    </row>
    <row r="40" spans="1:14">
      <c r="A40" s="6"/>
      <c r="B40" s="1" t="s">
        <v>34</v>
      </c>
      <c r="C40" s="1">
        <v>6398</v>
      </c>
      <c r="D40" s="1">
        <v>5601</v>
      </c>
      <c r="E40" s="1">
        <v>3</v>
      </c>
      <c r="F40" s="1">
        <v>8.5</v>
      </c>
      <c r="G40" s="1">
        <v>5851</v>
      </c>
      <c r="H40" s="1">
        <v>5219</v>
      </c>
      <c r="I40" s="1">
        <v>3</v>
      </c>
      <c r="J40" s="1">
        <v>7.5</v>
      </c>
      <c r="K40" s="2">
        <v>1.0934882925995557</v>
      </c>
      <c r="L40" s="2">
        <v>1.0731940984863</v>
      </c>
      <c r="M40" s="2">
        <v>1</v>
      </c>
      <c r="N40" s="2">
        <v>1.1333333333333333</v>
      </c>
    </row>
    <row r="41" spans="1:14">
      <c r="A41" s="6"/>
      <c r="B41" s="1" t="s">
        <v>35</v>
      </c>
      <c r="C41" s="1">
        <v>7311</v>
      </c>
      <c r="D41" s="1">
        <v>5824</v>
      </c>
      <c r="E41" s="1">
        <v>22</v>
      </c>
      <c r="F41" s="1">
        <v>6</v>
      </c>
      <c r="G41" s="1">
        <v>7820</v>
      </c>
      <c r="H41" s="1">
        <v>6847</v>
      </c>
      <c r="I41" s="1">
        <v>70</v>
      </c>
      <c r="J41" s="1">
        <v>4</v>
      </c>
      <c r="K41" s="2">
        <v>0.93491048593350379</v>
      </c>
      <c r="L41" s="2">
        <v>0.85059149992697536</v>
      </c>
      <c r="M41" s="2">
        <v>0.31428571428571428</v>
      </c>
      <c r="N41" s="2">
        <v>1.5</v>
      </c>
    </row>
    <row r="42" spans="1:14">
      <c r="A42" s="9"/>
      <c r="B42" s="1" t="s">
        <v>42</v>
      </c>
      <c r="C42" s="2">
        <v>1657.6009125417913</v>
      </c>
      <c r="D42" s="2">
        <v>1104.4168845512913</v>
      </c>
      <c r="E42" s="2">
        <v>13.219164082843088</v>
      </c>
      <c r="F42" s="2">
        <v>2.935109049605773</v>
      </c>
      <c r="G42" s="2">
        <v>1222.3598246198294</v>
      </c>
      <c r="H42" s="2">
        <v>1084.9419833407951</v>
      </c>
      <c r="I42" s="2">
        <v>23.39823202363122</v>
      </c>
      <c r="J42" s="2">
        <v>2.8895454748353107</v>
      </c>
      <c r="K42" s="2">
        <v>1.3560662573782867</v>
      </c>
      <c r="L42" s="2">
        <v>1.0179501775297954</v>
      </c>
      <c r="M42" s="2">
        <v>0.56496422761738108</v>
      </c>
      <c r="N42" s="2">
        <v>1.0157684228081092</v>
      </c>
    </row>
    <row r="43" spans="1:14">
      <c r="A43" s="8" t="s">
        <v>44</v>
      </c>
      <c r="B43" s="1" t="s">
        <v>28</v>
      </c>
      <c r="C43" s="1">
        <v>687</v>
      </c>
      <c r="D43" s="1">
        <v>998</v>
      </c>
      <c r="E43" s="1">
        <v>0</v>
      </c>
      <c r="F43" s="1">
        <v>14</v>
      </c>
      <c r="G43" s="1">
        <v>409</v>
      </c>
      <c r="H43" s="1">
        <v>535</v>
      </c>
      <c r="I43" s="1">
        <v>0</v>
      </c>
      <c r="J43" s="1">
        <v>6</v>
      </c>
      <c r="K43" s="2">
        <v>1.6797066014669926</v>
      </c>
      <c r="L43" s="2">
        <v>1.8654205607476635</v>
      </c>
      <c r="M43" s="2" t="s">
        <v>43</v>
      </c>
      <c r="N43" s="2">
        <v>2.3333333333333335</v>
      </c>
    </row>
    <row r="44" spans="1:14">
      <c r="A44" s="6"/>
      <c r="B44" s="1" t="s">
        <v>29</v>
      </c>
      <c r="C44" s="1">
        <v>287</v>
      </c>
      <c r="D44" s="1">
        <v>335</v>
      </c>
      <c r="E44" s="1">
        <v>0</v>
      </c>
      <c r="F44" s="1">
        <v>1.5</v>
      </c>
      <c r="G44" s="1">
        <v>942</v>
      </c>
      <c r="H44" s="1">
        <v>1764</v>
      </c>
      <c r="I44" s="1">
        <v>0</v>
      </c>
      <c r="J44" s="1">
        <v>6</v>
      </c>
      <c r="K44" s="2">
        <v>0.30467091295116772</v>
      </c>
      <c r="L44" s="2">
        <v>0.1899092970521542</v>
      </c>
      <c r="M44" s="2" t="s">
        <v>43</v>
      </c>
      <c r="N44" s="2">
        <v>0.25</v>
      </c>
    </row>
    <row r="45" spans="1:14">
      <c r="A45" s="6"/>
      <c r="B45" s="1" t="s">
        <v>30</v>
      </c>
      <c r="C45" s="1">
        <v>629</v>
      </c>
      <c r="D45" s="1">
        <v>1091</v>
      </c>
      <c r="E45" s="1">
        <v>0</v>
      </c>
      <c r="F45" s="1">
        <v>12</v>
      </c>
      <c r="G45" s="1">
        <v>545</v>
      </c>
      <c r="H45" s="1">
        <v>609</v>
      </c>
      <c r="I45" s="1">
        <v>0</v>
      </c>
      <c r="J45" s="1">
        <v>10</v>
      </c>
      <c r="K45" s="2">
        <v>1.1541284403669725</v>
      </c>
      <c r="L45" s="2">
        <v>1.7914614121510672</v>
      </c>
      <c r="M45" s="2" t="s">
        <v>43</v>
      </c>
      <c r="N45" s="2">
        <v>1.2</v>
      </c>
    </row>
    <row r="46" spans="1:14">
      <c r="A46" s="6"/>
      <c r="B46" s="1" t="s">
        <v>31</v>
      </c>
      <c r="C46" s="1">
        <v>2053</v>
      </c>
      <c r="D46" s="1">
        <v>3525</v>
      </c>
      <c r="E46" s="1">
        <v>0</v>
      </c>
      <c r="F46" s="1">
        <v>18</v>
      </c>
      <c r="G46" s="1">
        <v>1897</v>
      </c>
      <c r="H46" s="1">
        <v>3120</v>
      </c>
      <c r="I46" s="1">
        <v>0</v>
      </c>
      <c r="J46" s="1">
        <v>12</v>
      </c>
      <c r="K46" s="2">
        <v>1.0822351080653663</v>
      </c>
      <c r="L46" s="2">
        <v>1.1298076923076923</v>
      </c>
      <c r="M46" s="2" t="s">
        <v>43</v>
      </c>
      <c r="N46" s="2">
        <v>1.5</v>
      </c>
    </row>
    <row r="47" spans="1:14">
      <c r="A47" s="6"/>
      <c r="B47" s="1" t="s">
        <v>32</v>
      </c>
      <c r="C47" s="1">
        <v>3935</v>
      </c>
      <c r="D47" s="1">
        <v>6123</v>
      </c>
      <c r="E47" s="1">
        <v>3</v>
      </c>
      <c r="F47" s="1">
        <v>47</v>
      </c>
      <c r="G47" s="1">
        <v>3834</v>
      </c>
      <c r="H47" s="1">
        <v>5515</v>
      </c>
      <c r="I47" s="1">
        <v>37</v>
      </c>
      <c r="J47" s="1">
        <v>31</v>
      </c>
      <c r="K47" s="2">
        <v>1.0263432446531038</v>
      </c>
      <c r="L47" s="2">
        <v>1.1102447869446963</v>
      </c>
      <c r="M47" s="2">
        <v>8.1081081081081086E-2</v>
      </c>
      <c r="N47" s="2">
        <v>1.5161290322580645</v>
      </c>
    </row>
    <row r="48" spans="1:14">
      <c r="A48" s="6"/>
      <c r="B48" s="1" t="s">
        <v>33</v>
      </c>
      <c r="C48" s="1">
        <v>2261</v>
      </c>
      <c r="D48" s="1">
        <v>3642</v>
      </c>
      <c r="E48" s="1">
        <v>0</v>
      </c>
      <c r="F48" s="1">
        <v>18</v>
      </c>
      <c r="G48" s="1">
        <v>1660</v>
      </c>
      <c r="H48" s="1">
        <v>2693</v>
      </c>
      <c r="I48" s="1">
        <v>0</v>
      </c>
      <c r="J48" s="1">
        <v>10</v>
      </c>
      <c r="K48" s="2">
        <v>1.3620481927710844</v>
      </c>
      <c r="L48" s="2">
        <v>1.3523950984032678</v>
      </c>
      <c r="M48" s="2" t="s">
        <v>43</v>
      </c>
      <c r="N48" s="2">
        <v>1.8</v>
      </c>
    </row>
    <row r="49" spans="1:14">
      <c r="A49" s="6"/>
      <c r="B49" s="1" t="s">
        <v>34</v>
      </c>
      <c r="C49" s="1">
        <v>9838</v>
      </c>
      <c r="D49" s="1">
        <v>12201</v>
      </c>
      <c r="E49" s="1">
        <v>2</v>
      </c>
      <c r="F49" s="1">
        <v>80</v>
      </c>
      <c r="G49" s="1">
        <v>367</v>
      </c>
      <c r="H49" s="1">
        <v>632</v>
      </c>
      <c r="I49" s="1">
        <v>2</v>
      </c>
      <c r="J49" s="1">
        <v>16</v>
      </c>
      <c r="K49" s="2">
        <v>26.806539509536783</v>
      </c>
      <c r="L49" s="2">
        <v>19.305379746835442</v>
      </c>
      <c r="M49" s="2">
        <v>1</v>
      </c>
      <c r="N49" s="2">
        <v>5</v>
      </c>
    </row>
    <row r="50" spans="1:14">
      <c r="A50" s="6"/>
      <c r="B50" s="1" t="s">
        <v>35</v>
      </c>
      <c r="C50" s="1">
        <v>17880</v>
      </c>
      <c r="D50" s="1">
        <v>22861</v>
      </c>
      <c r="E50" s="1">
        <v>81</v>
      </c>
      <c r="F50" s="1">
        <v>74</v>
      </c>
      <c r="G50" s="1">
        <v>16013</v>
      </c>
      <c r="H50" s="1">
        <v>23634</v>
      </c>
      <c r="I50" s="1">
        <v>27</v>
      </c>
      <c r="J50" s="1">
        <v>58</v>
      </c>
      <c r="K50" s="2">
        <v>1.1165927683756947</v>
      </c>
      <c r="L50" s="2">
        <v>0.96729288313446726</v>
      </c>
      <c r="M50" s="2">
        <v>3</v>
      </c>
      <c r="N50" s="2">
        <v>1.2758620689655173</v>
      </c>
    </row>
    <row r="51" spans="1:14">
      <c r="A51" s="6"/>
      <c r="B51" s="1" t="s">
        <v>42</v>
      </c>
      <c r="C51" s="2">
        <v>2113.7310765294396</v>
      </c>
      <c r="D51" s="2">
        <v>3075.1709188448476</v>
      </c>
      <c r="E51" s="2">
        <v>7.8622241826266883</v>
      </c>
      <c r="F51" s="2">
        <v>19.703602589957853</v>
      </c>
      <c r="G51" s="2">
        <v>1401.6582128268512</v>
      </c>
      <c r="H51" s="2">
        <v>2113.2824852208437</v>
      </c>
      <c r="I51" s="2">
        <v>12.595009361425221</v>
      </c>
      <c r="J51" s="2">
        <v>13.702480008064471</v>
      </c>
      <c r="K51" s="2">
        <v>1.5080217539384915</v>
      </c>
      <c r="L51" s="2">
        <v>1.4551632071674898</v>
      </c>
      <c r="M51" s="2">
        <v>0.62423329407807748</v>
      </c>
      <c r="N51" s="2">
        <v>1.4379588642611763</v>
      </c>
    </row>
  </sheetData>
  <mergeCells count="5">
    <mergeCell ref="C32:F32"/>
    <mergeCell ref="G32:J32"/>
    <mergeCell ref="K32:N32"/>
    <mergeCell ref="A34:A42"/>
    <mergeCell ref="A43:A5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L15"/>
  <sheetViews>
    <sheetView workbookViewId="0">
      <selection activeCell="F17" sqref="F17"/>
    </sheetView>
  </sheetViews>
  <sheetFormatPr defaultRowHeight="14.4"/>
  <cols>
    <col min="3" max="3" width="15.88671875" customWidth="1"/>
    <col min="4" max="4" width="17.6640625" customWidth="1"/>
    <col min="5" max="5" width="15.21875" customWidth="1"/>
  </cols>
  <sheetData>
    <row r="2" spans="2:12">
      <c r="C2" t="s">
        <v>54</v>
      </c>
      <c r="D2" t="s">
        <v>34</v>
      </c>
      <c r="G2" t="s">
        <v>32</v>
      </c>
      <c r="J2" t="s">
        <v>47</v>
      </c>
    </row>
    <row r="3" spans="2:12">
      <c r="B3" t="s">
        <v>0</v>
      </c>
      <c r="C3" t="s">
        <v>56</v>
      </c>
      <c r="D3" t="s">
        <v>55</v>
      </c>
      <c r="E3" t="s">
        <v>45</v>
      </c>
      <c r="F3" t="s">
        <v>46</v>
      </c>
      <c r="G3" t="s">
        <v>48</v>
      </c>
      <c r="H3" t="s">
        <v>49</v>
      </c>
      <c r="I3" t="s">
        <v>51</v>
      </c>
      <c r="J3" t="s">
        <v>50</v>
      </c>
      <c r="K3" t="s">
        <v>52</v>
      </c>
      <c r="L3" t="s">
        <v>53</v>
      </c>
    </row>
    <row r="4" spans="2:12">
      <c r="B4">
        <f>strassen!A8</f>
        <v>2</v>
      </c>
      <c r="C4">
        <f>strassen!B8/strassen!C8</f>
        <v>0.93548387096774188</v>
      </c>
      <c r="D4">
        <f>strassen!C8/strassen!D8</f>
        <v>1.0333333333333334</v>
      </c>
      <c r="E4">
        <f>strassen!H8/strassen!I8</f>
        <v>1.0666666666666667</v>
      </c>
      <c r="F4">
        <f>strassen!C8/strassen!H8</f>
        <v>1.55</v>
      </c>
    </row>
    <row r="5" spans="2:12">
      <c r="B5">
        <f>strassen!A9</f>
        <v>4</v>
      </c>
      <c r="C5">
        <f>strassen!B9/strassen!C9</f>
        <v>0.97641509433962259</v>
      </c>
      <c r="D5">
        <f>strassen!C9/strassen!D9</f>
        <v>1.0192307692307692</v>
      </c>
      <c r="E5">
        <f>strassen!H9/strassen!I9</f>
        <v>1.0122850122850122</v>
      </c>
      <c r="F5">
        <f>strassen!C9/strassen!H9</f>
        <v>2.058252427184466</v>
      </c>
      <c r="G5">
        <f>sort!F9/sort!G9</f>
        <v>0.63265306122448983</v>
      </c>
      <c r="H5">
        <f>sort!H9/sort!I9</f>
        <v>1.175</v>
      </c>
      <c r="I5">
        <f>sort!F9/sort!H9</f>
        <v>0.28267477203647418</v>
      </c>
    </row>
    <row r="6" spans="2:12">
      <c r="B6">
        <f>strassen!A10</f>
        <v>8</v>
      </c>
      <c r="C6">
        <f>strassen!B10/strassen!C10</f>
        <v>0.98941469489414691</v>
      </c>
      <c r="D6">
        <f>strassen!C10/strassen!D10</f>
        <v>1.010062893081761</v>
      </c>
      <c r="E6">
        <f>strassen!H10/strassen!I10</f>
        <v>1.0017562346329469</v>
      </c>
      <c r="F6">
        <f>strassen!C10/strassen!H10</f>
        <v>2.2524544179523143</v>
      </c>
      <c r="G6">
        <f>sort!F10/sort!G10</f>
        <v>0.63192904656319293</v>
      </c>
      <c r="H6">
        <f>sort!H10/sort!I10</f>
        <v>1.1746987951807228</v>
      </c>
      <c r="I6">
        <f>sort!F10/sort!H10</f>
        <v>0.29230769230769232</v>
      </c>
      <c r="J6">
        <f>sort!B10/sort!C10</f>
        <v>1.7142857142857142</v>
      </c>
      <c r="K6">
        <f>sort!D10/sort!E10</f>
        <v>1.2846153846153847</v>
      </c>
      <c r="L6">
        <f>sort!B10/sort!D10</f>
        <v>0.71856287425149701</v>
      </c>
    </row>
    <row r="7" spans="2:12">
      <c r="B7">
        <f>strassen!A11</f>
        <v>16</v>
      </c>
      <c r="C7">
        <f>strassen!B11/strassen!C11</f>
        <v>0.99482236737294882</v>
      </c>
      <c r="D7">
        <f>strassen!C11/strassen!D11</f>
        <v>1.0051240992794235</v>
      </c>
      <c r="E7">
        <f>strassen!H11/strassen!I11</f>
        <v>1.0002320077954618</v>
      </c>
      <c r="F7">
        <f>strassen!C11/strassen!H11</f>
        <v>2.3295602152532937</v>
      </c>
      <c r="G7">
        <f>sort!F11/sort!G11</f>
        <v>0.62552476910159527</v>
      </c>
      <c r="H7">
        <f>sort!H11/sort!I11</f>
        <v>1.1588124410933083</v>
      </c>
      <c r="I7">
        <f>sort!F11/sort!H11</f>
        <v>0.3029686864579097</v>
      </c>
      <c r="J7">
        <f>sort!B11/sort!C11</f>
        <v>1.8333333333333333</v>
      </c>
      <c r="K7">
        <f>sort!D11/sort!E11</f>
        <v>1.0994623655913978</v>
      </c>
      <c r="L7">
        <f>sort!B11/sort!D11</f>
        <v>0.75305623471882643</v>
      </c>
    </row>
    <row r="8" spans="2:12">
      <c r="B8">
        <f>strassen!A12</f>
        <v>32</v>
      </c>
      <c r="C8">
        <f>strassen!B12/strassen!C12</f>
        <v>1.0656220762042006</v>
      </c>
      <c r="D8">
        <f>strassen!C12/strassen!D12</f>
        <v>1.0076232479262273</v>
      </c>
      <c r="E8">
        <f>strassen!H12/strassen!I12</f>
        <v>1.0009358060586084</v>
      </c>
      <c r="F8">
        <f>strassen!C12/strassen!H12</f>
        <v>2.1870803099972953</v>
      </c>
      <c r="G8">
        <f>sort!F12/sort!G12</f>
        <v>0.61908006814310046</v>
      </c>
      <c r="H8">
        <f>sort!H12/sort!I12</f>
        <v>1.1416502946954814</v>
      </c>
      <c r="I8">
        <f>sort!F12/sort!H12</f>
        <v>0.31268284288418519</v>
      </c>
      <c r="J8">
        <f>sort!B12/sort!C12</f>
        <v>1.8126126126126125</v>
      </c>
      <c r="K8">
        <f>sort!D12/sort!E12</f>
        <v>1.0802919708029197</v>
      </c>
      <c r="L8">
        <f>sort!B12/sort!D12</f>
        <v>0.67972972972972978</v>
      </c>
    </row>
    <row r="9" spans="2:12">
      <c r="B9">
        <f>strassen!A13</f>
        <v>64</v>
      </c>
      <c r="C9">
        <f>strassen!B13/strassen!C13</f>
        <v>1.1764713770998918</v>
      </c>
      <c r="D9">
        <f>strassen!C13/strassen!D13</f>
        <v>1.0089395818072275</v>
      </c>
      <c r="E9">
        <f>strassen!H13/strassen!I13</f>
        <v>1.0009785285367241</v>
      </c>
      <c r="F9">
        <f>strassen!C13/strassen!H13</f>
        <v>2.1214370386761288</v>
      </c>
      <c r="G9">
        <f>sort!F13/sort!G13</f>
        <v>0.61358077974392178</v>
      </c>
      <c r="H9">
        <f>sort!H13/sort!I13</f>
        <v>1.1262506359165678</v>
      </c>
      <c r="I9">
        <f>sort!F13/sort!H13</f>
        <v>0.3210871038169088</v>
      </c>
      <c r="J9">
        <f>sort!B13/sort!C13</f>
        <v>1.8015564202334631</v>
      </c>
      <c r="K9">
        <f>sort!D13/sort!E13</f>
        <v>1.1582200247218788</v>
      </c>
      <c r="L9">
        <f>sort!B13/sort!D13</f>
        <v>1.235325506937033</v>
      </c>
    </row>
    <row r="10" spans="2:12">
      <c r="B10">
        <f>strassen!A14</f>
        <v>128</v>
      </c>
      <c r="C10">
        <f>strassen!B14/strassen!C14</f>
        <v>1.3193220187159369</v>
      </c>
      <c r="D10">
        <f>strassen!C14/strassen!D14</f>
        <v>1.0096611147882268</v>
      </c>
      <c r="E10">
        <f>strassen!H14/strassen!I14</f>
        <v>1.0009603236431726</v>
      </c>
      <c r="F10">
        <f>strassen!C14/strassen!H14</f>
        <v>2.0877096664889065</v>
      </c>
      <c r="G10">
        <f>sort!F14/sort!G14</f>
        <v>0.60907787268532954</v>
      </c>
      <c r="H10">
        <f>sort!H14/sort!I14</f>
        <v>1.1131348642381629</v>
      </c>
      <c r="I10">
        <f>sort!F14/sort!H14</f>
        <v>0.32822632127137719</v>
      </c>
      <c r="J10">
        <f>sort!B14/sort!C14</f>
        <v>1.6402824228911186</v>
      </c>
      <c r="K10">
        <f>sort!D14/sort!E14</f>
        <v>1.1131772268135904</v>
      </c>
      <c r="L10">
        <f>sort!B14/sort!D14</f>
        <v>0.45514539080222727</v>
      </c>
    </row>
    <row r="11" spans="2:12">
      <c r="B11">
        <f>strassen!A15</f>
        <v>256</v>
      </c>
      <c r="C11">
        <f>strassen!B15/strassen!C15</f>
        <v>1.4920230067008307</v>
      </c>
      <c r="D11">
        <f>strassen!C15/strassen!D15</f>
        <v>1.0100628083757313</v>
      </c>
      <c r="G11">
        <f>sort!F15/sort!G15</f>
        <v>0.6054174580890247</v>
      </c>
      <c r="H11">
        <f>sort!H15/sort!I15</f>
        <v>1.1021307246473919</v>
      </c>
      <c r="I11">
        <f>sort!F15/sort!H15</f>
        <v>0.33426552169617751</v>
      </c>
      <c r="J11">
        <f>sort!B15/sort!C15</f>
        <v>1.6455588610284744</v>
      </c>
      <c r="K11">
        <f>sort!D15/sort!E15</f>
        <v>1.0564975247524753</v>
      </c>
      <c r="L11">
        <f>sort!B15/sort!D15</f>
        <v>0.68037251801089438</v>
      </c>
    </row>
    <row r="12" spans="2:12">
      <c r="B12">
        <f>strassen!A16</f>
        <v>512</v>
      </c>
      <c r="C12">
        <f>strassen!B16/strassen!C16</f>
        <v>1.6951561313928676</v>
      </c>
      <c r="D12">
        <f>strassen!C16/strassen!D16</f>
        <v>1.0102894628238905</v>
      </c>
      <c r="G12">
        <f>sort!F16/sort!G16</f>
        <v>0.60242582617377693</v>
      </c>
      <c r="H12">
        <f>sort!H16/sort!I16</f>
        <v>1.0929023542447747</v>
      </c>
      <c r="I12">
        <f>sort!F16/sort!H16</f>
        <v>0.33938876273410973</v>
      </c>
      <c r="J12">
        <f>sort!B16/sort!C16</f>
        <v>1.6453389542394778</v>
      </c>
      <c r="K12">
        <f>sort!D16/sort!E16</f>
        <v>1.0611822059719682</v>
      </c>
      <c r="L12">
        <f>sort!B16/sort!D16</f>
        <v>0.69478580452509475</v>
      </c>
    </row>
    <row r="13" spans="2:12">
      <c r="B13">
        <f>B12*2</f>
        <v>1024</v>
      </c>
      <c r="G13">
        <f>sort!F17/sort!G17</f>
        <v>0.59995535091391095</v>
      </c>
      <c r="H13">
        <f>sort!H17/sort!I17</f>
        <v>1.0851175315256543</v>
      </c>
      <c r="I13">
        <f>sort!F17/sort!H17</f>
        <v>0.34376269159308875</v>
      </c>
      <c r="J13">
        <f>sort!B17/sort!C17</f>
        <v>1.6141065173786786</v>
      </c>
      <c r="K13">
        <f>sort!D17/sort!E17</f>
        <v>1.0600332038591656</v>
      </c>
      <c r="L13">
        <f>sort!B17/sort!D17</f>
        <v>0.79661943529203172</v>
      </c>
    </row>
    <row r="14" spans="2:12">
      <c r="B14">
        <f t="shared" ref="B14:B15" si="0">B13*2</f>
        <v>2048</v>
      </c>
      <c r="G14">
        <f>sort!F18/sort!G18</f>
        <v>0.59789069452554655</v>
      </c>
      <c r="H14">
        <f>sort!H18/sort!I18</f>
        <v>1.0784944036471404</v>
      </c>
      <c r="I14">
        <f>sort!F18/sort!H18</f>
        <v>0.34752649731506718</v>
      </c>
      <c r="J14">
        <f>sort!B18/sort!C18</f>
        <v>1.5967707997250551</v>
      </c>
      <c r="K14">
        <f>sort!D18/sort!E18</f>
        <v>1.062687960999082</v>
      </c>
      <c r="L14">
        <f>sort!B18/sort!D18</f>
        <v>0.84771777743023746</v>
      </c>
    </row>
    <row r="15" spans="2:12">
      <c r="B15">
        <f t="shared" si="0"/>
        <v>4096</v>
      </c>
      <c r="G15">
        <f>sort!F19/sort!G19</f>
        <v>0.59614434299008268</v>
      </c>
      <c r="H15">
        <f>sort!H19/sort!I19</f>
        <v>1.072807016243885</v>
      </c>
      <c r="I15">
        <f>sort!F19/sort!H19</f>
        <v>0.35079233408228006</v>
      </c>
      <c r="J15">
        <f>sort!B19/sort!C19</f>
        <v>1.5894321962442726</v>
      </c>
      <c r="K15">
        <f>sort!D19/sort!E19</f>
        <v>1.0517791531378173</v>
      </c>
      <c r="L15">
        <f>sort!B19/sort!D19</f>
        <v>0.80980671630856127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strassen</vt:lpstr>
      <vt:lpstr>miser</vt:lpstr>
      <vt:lpstr>Sheet1</vt:lpstr>
      <vt:lpstr>sort</vt:lpstr>
      <vt:lpstr>fib</vt:lpstr>
      <vt:lpstr>others</vt:lpstr>
      <vt:lpstr>resource_comparison</vt:lpstr>
      <vt:lpstr>Sheet4</vt:lpstr>
      <vt:lpstr>n_log_n_times</vt:lpstr>
      <vt:lpstr>strassen_speedup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2016-01-13T03:28:09Z</dcterms:modified>
</cp:coreProperties>
</file>