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ael\SeptimoSemestre\SistemasDeterministicosEstocasticos\"/>
    </mc:Choice>
  </mc:AlternateContent>
  <xr:revisionPtr revIDLastSave="0" documentId="13_ncr:1_{3AED03A9-54A2-4E25-B28E-0F9C703F3AAD}" xr6:coauthVersionLast="45" xr6:coauthVersionMax="45" xr10:uidLastSave="{00000000-0000-0000-0000-000000000000}"/>
  <bookViews>
    <workbookView xWindow="-108" yWindow="-108" windowWidth="23256" windowHeight="12576" xr2:uid="{5AD31B28-A763-48BB-821F-1ADF2DBDCB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C15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C13" i="1" l="1"/>
  <c r="D13" i="1"/>
  <c r="E13" i="1"/>
  <c r="F13" i="1"/>
  <c r="G13" i="1"/>
  <c r="H13" i="1"/>
  <c r="I13" i="1"/>
  <c r="J13" i="1"/>
  <c r="B13" i="1"/>
  <c r="A10" i="1"/>
  <c r="C14" i="1" l="1"/>
  <c r="C16" i="1" s="1"/>
  <c r="C21" i="1" l="1"/>
  <c r="H24" i="1"/>
  <c r="C35" i="1"/>
  <c r="C24" i="1"/>
  <c r="C36" i="1"/>
  <c r="C25" i="1"/>
  <c r="C37" i="1"/>
  <c r="C26" i="1"/>
  <c r="C38" i="1"/>
  <c r="C27" i="1"/>
  <c r="C39" i="1"/>
  <c r="C28" i="1"/>
  <c r="C40" i="1"/>
  <c r="C29" i="1"/>
  <c r="C20" i="1"/>
  <c r="D20" i="1" s="1"/>
  <c r="C30" i="1"/>
  <c r="C31" i="1"/>
  <c r="C22" i="1"/>
  <c r="C32" i="1"/>
  <c r="C33" i="1"/>
  <c r="C34" i="1"/>
  <c r="C23" i="1"/>
  <c r="H30" i="1" l="1"/>
  <c r="H27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H33" i="1" l="1"/>
  <c r="I33" i="1" s="1"/>
  <c r="I30" i="1"/>
</calcChain>
</file>

<file path=xl/sharedStrings.xml><?xml version="1.0" encoding="utf-8"?>
<sst xmlns="http://schemas.openxmlformats.org/spreadsheetml/2006/main" count="51" uniqueCount="49">
  <si>
    <t>Modelo Deterministas y Estocasticos</t>
  </si>
  <si>
    <t>Hoja Calculadora de problemas M/M/S</t>
  </si>
  <si>
    <t>Ingenieria en Sistemas Computacionales</t>
  </si>
  <si>
    <t>Misael Díaz Velásquez</t>
  </si>
  <si>
    <t>λ</t>
  </si>
  <si>
    <t>μ</t>
  </si>
  <si>
    <t>s</t>
  </si>
  <si>
    <t>Tasa Promedio de Llegada por unidad</t>
  </si>
  <si>
    <t xml:space="preserve">Tasa Promedio de Atencion por unidad </t>
  </si>
  <si>
    <t>Numero de Servidores (mayores a 1)</t>
  </si>
  <si>
    <t>PROBABILIDAD DE n Clientes</t>
  </si>
  <si>
    <t>INDIVIDUAL</t>
  </si>
  <si>
    <r>
      <t>P</t>
    </r>
    <r>
      <rPr>
        <sz val="11"/>
        <color theme="1"/>
        <rFont val="Calibri"/>
        <family val="2"/>
      </rPr>
      <t>₀</t>
    </r>
  </si>
  <si>
    <t>P₁</t>
  </si>
  <si>
    <t>P₂</t>
  </si>
  <si>
    <t>P₃</t>
  </si>
  <si>
    <t>P₄</t>
  </si>
  <si>
    <t>P₅</t>
  </si>
  <si>
    <t>P₆</t>
  </si>
  <si>
    <t>P₇</t>
  </si>
  <si>
    <t>P₈</t>
  </si>
  <si>
    <t>P₉</t>
  </si>
  <si>
    <t>P₁₁</t>
  </si>
  <si>
    <t>P₁₂</t>
  </si>
  <si>
    <r>
      <t>P</t>
    </r>
    <r>
      <rPr>
        <sz val="11"/>
        <color theme="1"/>
        <rFont val="Calibri"/>
        <family val="2"/>
      </rPr>
      <t>₁₀</t>
    </r>
  </si>
  <si>
    <t>P₁₃</t>
  </si>
  <si>
    <t>P₁₄</t>
  </si>
  <si>
    <t>P₁₅</t>
  </si>
  <si>
    <t>P₁₆</t>
  </si>
  <si>
    <t>P₁₇</t>
  </si>
  <si>
    <t>P₁₈</t>
  </si>
  <si>
    <t>P₁₉</t>
  </si>
  <si>
    <r>
      <t>P</t>
    </r>
    <r>
      <rPr>
        <sz val="11"/>
        <color theme="1"/>
        <rFont val="Calibri"/>
        <family val="2"/>
      </rPr>
      <t>₂₀</t>
    </r>
  </si>
  <si>
    <t>COMBINADA</t>
  </si>
  <si>
    <t>Suma</t>
  </si>
  <si>
    <t>Termno FINAL</t>
  </si>
  <si>
    <t>Total:</t>
  </si>
  <si>
    <t xml:space="preserve">Descripcion cuantitativa del sistema </t>
  </si>
  <si>
    <t>Factor de utilizacion del sistema</t>
  </si>
  <si>
    <t>Numero de clientes promedio en cola</t>
  </si>
  <si>
    <t>Numero de clientes promedio en el sistema</t>
  </si>
  <si>
    <t>Tiempo promedio de espera en cola</t>
  </si>
  <si>
    <t xml:space="preserve">Tiempo promedio de estancia </t>
  </si>
  <si>
    <t>p</t>
  </si>
  <si>
    <t>Lp</t>
  </si>
  <si>
    <t>L</t>
  </si>
  <si>
    <t>Wq</t>
  </si>
  <si>
    <t>W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</si>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</sst>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2" fontId="0" fillId="0" borderId="0" xfId="0" applyNumberFormat="1" applyAlignment="1">
      <alignment horizontal="right" indent="1"/>
    </xf>
    <xf numFmtId="0" fontId="3" fillId="0" borderId="0" xfId="0" applyFont="1"/>
    <xf numFmtId="10" fontId="0" fillId="0" borderId="1" xfId="1" applyNumberFormat="1" applyFont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5" borderId="0" xfId="0" applyFill="1"/>
    <xf numFmtId="9" fontId="0" fillId="4" borderId="0" xfId="1" applyFont="1" applyFill="1"/>
    <xf numFmtId="168" fontId="0" fillId="4" borderId="0" xfId="0" applyNumberFormat="1" applyFill="1"/>
    <xf numFmtId="0" fontId="0" fillId="4" borderId="0" xfId="0" applyFill="1"/>
    <xf numFmtId="0" fontId="3" fillId="6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B9C0-9FCE-42AB-88D0-6A6FD8C4E355}">
  <dimension ref="A1:AF40"/>
  <sheetViews>
    <sheetView tabSelected="1" workbookViewId="0">
      <selection activeCell="N22" sqref="N22"/>
    </sheetView>
  </sheetViews>
  <sheetFormatPr baseColWidth="10" defaultRowHeight="14.4" x14ac:dyDescent="0.3"/>
  <cols>
    <col min="2" max="2" width="12.44140625" customWidth="1"/>
    <col min="3" max="3" width="13.88671875" bestFit="1" customWidth="1"/>
  </cols>
  <sheetData>
    <row r="1" spans="1:32" x14ac:dyDescent="0.3">
      <c r="C1" s="4" t="s">
        <v>1</v>
      </c>
      <c r="D1" s="4"/>
      <c r="E1" s="4"/>
    </row>
    <row r="2" spans="1:32" x14ac:dyDescent="0.3">
      <c r="C2" s="4" t="s">
        <v>0</v>
      </c>
      <c r="D2" s="4"/>
      <c r="E2" s="4"/>
    </row>
    <row r="3" spans="1:32" x14ac:dyDescent="0.3">
      <c r="C3" s="4" t="s">
        <v>2</v>
      </c>
      <c r="D3" s="4"/>
      <c r="E3" s="4"/>
    </row>
    <row r="4" spans="1:32" x14ac:dyDescent="0.3">
      <c r="C4" s="4" t="s">
        <v>3</v>
      </c>
      <c r="D4" s="4"/>
      <c r="E4" s="4"/>
    </row>
    <row r="6" spans="1:32" x14ac:dyDescent="0.3">
      <c r="A6" s="1" t="s">
        <v>4</v>
      </c>
      <c r="B6" s="2">
        <v>12</v>
      </c>
      <c r="C6" t="s">
        <v>7</v>
      </c>
    </row>
    <row r="7" spans="1:32" x14ac:dyDescent="0.3">
      <c r="A7" s="1" t="s">
        <v>5</v>
      </c>
      <c r="B7" s="2">
        <v>6</v>
      </c>
      <c r="C7" t="s">
        <v>8</v>
      </c>
    </row>
    <row r="8" spans="1:32" x14ac:dyDescent="0.3">
      <c r="A8" s="3" t="s">
        <v>6</v>
      </c>
      <c r="B8" s="2">
        <v>4</v>
      </c>
      <c r="C8" t="s">
        <v>9</v>
      </c>
    </row>
    <row r="10" spans="1:32" ht="16.8" customHeight="1" x14ac:dyDescent="0.3">
      <c r="A10" s="17" t="str">
        <f>IF(B6&lt;(B7*B8),"SISTEMA ESTABLE","SISTEMA INESTABLE")</f>
        <v>SISTEMA ESTABLE</v>
      </c>
      <c r="B10" s="17"/>
    </row>
    <row r="12" spans="1:32" hidden="1" x14ac:dyDescent="0.3">
      <c r="A12" t="s">
        <v>12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</row>
    <row r="13" spans="1:32" hidden="1" x14ac:dyDescent="0.3">
      <c r="B13">
        <f>IF(B12&lt;=($B$8-1),POWER(($B$6/$B$7),B12)/FACT(B12),0)</f>
        <v>1</v>
      </c>
      <c r="C13">
        <f t="shared" ref="C13:AF13" si="0">IF(C12&lt;=($B$8-1),POWER(($B$6/$B$7),C12)/FACT(C12),0)</f>
        <v>2</v>
      </c>
      <c r="D13">
        <f t="shared" si="0"/>
        <v>2</v>
      </c>
      <c r="E13">
        <f t="shared" si="0"/>
        <v>1.3333333333333333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</row>
    <row r="14" spans="1:32" hidden="1" x14ac:dyDescent="0.3">
      <c r="B14" t="s">
        <v>34</v>
      </c>
      <c r="C14" s="5">
        <f>SUM(B13:AF13)</f>
        <v>6.333333333333333</v>
      </c>
    </row>
    <row r="15" spans="1:32" hidden="1" x14ac:dyDescent="0.3">
      <c r="B15" t="s">
        <v>35</v>
      </c>
      <c r="C15" s="7">
        <f>+(1/FACT($B$8))*(($B$6/$B$7)^B8)*(B8*B7/(B8*B7-B6))</f>
        <v>1.3333333333333333</v>
      </c>
    </row>
    <row r="16" spans="1:32" hidden="1" x14ac:dyDescent="0.3">
      <c r="B16" t="s">
        <v>36</v>
      </c>
      <c r="C16" s="6">
        <f>1/(C15+C14)</f>
        <v>0.13043478260869565</v>
      </c>
    </row>
    <row r="18" spans="1:10" x14ac:dyDescent="0.3">
      <c r="B18" s="12" t="s">
        <v>10</v>
      </c>
      <c r="C18" s="12"/>
      <c r="G18" s="12" t="s">
        <v>37</v>
      </c>
      <c r="H18" s="12"/>
      <c r="I18" s="12"/>
    </row>
    <row r="19" spans="1:10" x14ac:dyDescent="0.3">
      <c r="C19" t="s">
        <v>11</v>
      </c>
      <c r="D19" t="s">
        <v>33</v>
      </c>
    </row>
    <row r="20" spans="1:10" x14ac:dyDescent="0.3">
      <c r="A20" s="10">
        <v>0</v>
      </c>
      <c r="B20" s="11" t="s">
        <v>12</v>
      </c>
      <c r="C20" s="9">
        <f>IF(A20&gt;$B$8,((($B$6/$B$7)^A20)/(FACT($B$8)*($B$8^(A20-$B$8))))*$C$16,(($B$6/$B$7)^A20)/FACT(A20)*$C$16)</f>
        <v>0.13043478260869565</v>
      </c>
      <c r="D20" s="9">
        <f>C20</f>
        <v>0.13043478260869565</v>
      </c>
      <c r="G20" s="8" t="s">
        <v>38</v>
      </c>
    </row>
    <row r="21" spans="1:10" x14ac:dyDescent="0.3">
      <c r="A21" s="10">
        <v>1</v>
      </c>
      <c r="B21" s="11" t="s">
        <v>13</v>
      </c>
      <c r="C21" s="9">
        <f t="shared" ref="C21:C40" si="1">IF(A21&gt;$B$8,((($B$6/$B$7)^A21)/(FACT($B$8)*($B$8^(A21-$B$8))))*$C$16,(($B$6/$B$7)^A21)/FACT(A21)*$C$16)</f>
        <v>0.2608695652173913</v>
      </c>
      <c r="D21" s="9">
        <f>C21+D20</f>
        <v>0.39130434782608692</v>
      </c>
      <c r="G21" s="13" t="s">
        <v>43</v>
      </c>
      <c r="H21" s="14">
        <f>B6/(B8*B7)</f>
        <v>0.5</v>
      </c>
    </row>
    <row r="22" spans="1:10" x14ac:dyDescent="0.3">
      <c r="A22" s="10">
        <v>2</v>
      </c>
      <c r="B22" s="11" t="s">
        <v>14</v>
      </c>
      <c r="C22" s="9">
        <f t="shared" si="1"/>
        <v>0.2608695652173913</v>
      </c>
      <c r="D22" s="9">
        <f t="shared" ref="D22:D40" si="2">C22+D21</f>
        <v>0.65217391304347827</v>
      </c>
    </row>
    <row r="23" spans="1:10" x14ac:dyDescent="0.3">
      <c r="A23" s="10">
        <v>3</v>
      </c>
      <c r="B23" s="11" t="s">
        <v>15</v>
      </c>
      <c r="C23" s="9">
        <f t="shared" si="1"/>
        <v>0.17391304347826086</v>
      </c>
      <c r="D23" s="9">
        <f t="shared" si="2"/>
        <v>0.82608695652173914</v>
      </c>
      <c r="G23" s="8" t="s">
        <v>39</v>
      </c>
    </row>
    <row r="24" spans="1:10" x14ac:dyDescent="0.3">
      <c r="A24" s="10">
        <v>4</v>
      </c>
      <c r="B24" s="11" t="s">
        <v>16</v>
      </c>
      <c r="C24" s="9">
        <f t="shared" si="1"/>
        <v>8.6956521739130432E-2</v>
      </c>
      <c r="D24" s="9">
        <f t="shared" si="2"/>
        <v>0.91304347826086962</v>
      </c>
      <c r="G24" s="13" t="s">
        <v>44</v>
      </c>
      <c r="H24" s="15">
        <f>C16*((B6/B7)^B8)*H21/((FACT(B8)*((1-H21)^2)))</f>
        <v>0.17391304347826086</v>
      </c>
    </row>
    <row r="25" spans="1:10" x14ac:dyDescent="0.3">
      <c r="A25" s="10">
        <v>5</v>
      </c>
      <c r="B25" s="11" t="s">
        <v>17</v>
      </c>
      <c r="C25" s="9">
        <f t="shared" si="1"/>
        <v>4.3478260869565216E-2</v>
      </c>
      <c r="D25" s="9">
        <f t="shared" si="2"/>
        <v>0.95652173913043481</v>
      </c>
    </row>
    <row r="26" spans="1:10" x14ac:dyDescent="0.3">
      <c r="A26" s="10">
        <v>6</v>
      </c>
      <c r="B26" s="11" t="s">
        <v>18</v>
      </c>
      <c r="C26" s="9">
        <f t="shared" si="1"/>
        <v>2.1739130434782608E-2</v>
      </c>
      <c r="D26" s="9">
        <f t="shared" si="2"/>
        <v>0.97826086956521741</v>
      </c>
      <c r="G26" s="8" t="s">
        <v>40</v>
      </c>
    </row>
    <row r="27" spans="1:10" x14ac:dyDescent="0.3">
      <c r="A27" s="10">
        <v>7</v>
      </c>
      <c r="B27" s="11" t="s">
        <v>19</v>
      </c>
      <c r="C27" s="9">
        <f t="shared" si="1"/>
        <v>1.0869565217391304E-2</v>
      </c>
      <c r="D27" s="9">
        <f t="shared" si="2"/>
        <v>0.98913043478260876</v>
      </c>
      <c r="G27" s="13" t="s">
        <v>45</v>
      </c>
      <c r="H27" s="15">
        <f>H24+(B6/B7)</f>
        <v>2.1739130434782608</v>
      </c>
    </row>
    <row r="28" spans="1:10" x14ac:dyDescent="0.3">
      <c r="A28" s="10">
        <v>8</v>
      </c>
      <c r="B28" s="11" t="s">
        <v>20</v>
      </c>
      <c r="C28" s="9">
        <f t="shared" si="1"/>
        <v>5.434782608695652E-3</v>
      </c>
      <c r="D28" s="9">
        <f t="shared" si="2"/>
        <v>0.99456521739130443</v>
      </c>
    </row>
    <row r="29" spans="1:10" x14ac:dyDescent="0.3">
      <c r="A29" s="10">
        <v>9</v>
      </c>
      <c r="B29" s="11" t="s">
        <v>21</v>
      </c>
      <c r="C29" s="9">
        <f t="shared" si="1"/>
        <v>2.717391304347826E-3</v>
      </c>
      <c r="D29" s="9">
        <f t="shared" si="2"/>
        <v>0.99728260869565222</v>
      </c>
      <c r="G29" s="8" t="s">
        <v>41</v>
      </c>
    </row>
    <row r="30" spans="1:10" x14ac:dyDescent="0.3">
      <c r="A30" s="10">
        <v>10</v>
      </c>
      <c r="B30" s="11" t="s">
        <v>24</v>
      </c>
      <c r="C30" s="9">
        <f t="shared" si="1"/>
        <v>1.358695652173913E-3</v>
      </c>
      <c r="D30" s="9">
        <f t="shared" si="2"/>
        <v>0.99864130434782616</v>
      </c>
      <c r="G30" s="13" t="s">
        <v>46</v>
      </c>
      <c r="H30" s="16">
        <f>H24/B6</f>
        <v>1.4492753623188406E-2</v>
      </c>
      <c r="I30">
        <f>H30*60</f>
        <v>0.86956521739130432</v>
      </c>
      <c r="J30" t="s">
        <v>48</v>
      </c>
    </row>
    <row r="31" spans="1:10" x14ac:dyDescent="0.3">
      <c r="A31" s="10">
        <v>11</v>
      </c>
      <c r="B31" s="11" t="s">
        <v>22</v>
      </c>
      <c r="C31" s="9">
        <f t="shared" si="1"/>
        <v>6.793478260869565E-4</v>
      </c>
      <c r="D31" s="9">
        <f t="shared" si="2"/>
        <v>0.99932065217391308</v>
      </c>
    </row>
    <row r="32" spans="1:10" x14ac:dyDescent="0.3">
      <c r="A32" s="10">
        <v>12</v>
      </c>
      <c r="B32" s="11" t="s">
        <v>23</v>
      </c>
      <c r="C32" s="9">
        <f t="shared" si="1"/>
        <v>3.3967391304347825E-4</v>
      </c>
      <c r="D32" s="9">
        <f t="shared" si="2"/>
        <v>0.99966032608695654</v>
      </c>
      <c r="G32" s="8" t="s">
        <v>42</v>
      </c>
    </row>
    <row r="33" spans="1:10" x14ac:dyDescent="0.3">
      <c r="A33" s="10">
        <v>13</v>
      </c>
      <c r="B33" s="11" t="s">
        <v>25</v>
      </c>
      <c r="C33" s="9">
        <f t="shared" si="1"/>
        <v>1.6983695652173913E-4</v>
      </c>
      <c r="D33" s="9">
        <f t="shared" si="2"/>
        <v>0.99983016304347827</v>
      </c>
      <c r="G33" s="13" t="s">
        <v>47</v>
      </c>
      <c r="H33" s="16">
        <f>H30+(1/B7)</f>
        <v>0.18115942028985507</v>
      </c>
      <c r="I33">
        <f>H33*60</f>
        <v>10.869565217391305</v>
      </c>
      <c r="J33" t="s">
        <v>48</v>
      </c>
    </row>
    <row r="34" spans="1:10" x14ac:dyDescent="0.3">
      <c r="A34" s="10">
        <v>14</v>
      </c>
      <c r="B34" s="11" t="s">
        <v>26</v>
      </c>
      <c r="C34" s="9">
        <f t="shared" si="1"/>
        <v>8.4918478260869563E-5</v>
      </c>
      <c r="D34" s="9">
        <f t="shared" si="2"/>
        <v>0.99991508152173914</v>
      </c>
    </row>
    <row r="35" spans="1:10" x14ac:dyDescent="0.3">
      <c r="A35" s="10">
        <v>15</v>
      </c>
      <c r="B35" s="11" t="s">
        <v>27</v>
      </c>
      <c r="C35" s="9">
        <f t="shared" si="1"/>
        <v>4.2459239130434781E-5</v>
      </c>
      <c r="D35" s="9">
        <f t="shared" si="2"/>
        <v>0.99995754076086962</v>
      </c>
    </row>
    <row r="36" spans="1:10" x14ac:dyDescent="0.3">
      <c r="A36" s="10">
        <v>16</v>
      </c>
      <c r="B36" s="11" t="s">
        <v>28</v>
      </c>
      <c r="C36" s="9">
        <f t="shared" si="1"/>
        <v>2.1229619565217391E-5</v>
      </c>
      <c r="D36" s="9">
        <f t="shared" si="2"/>
        <v>0.99997877038043481</v>
      </c>
    </row>
    <row r="37" spans="1:10" x14ac:dyDescent="0.3">
      <c r="A37" s="10">
        <v>17</v>
      </c>
      <c r="B37" s="11" t="s">
        <v>29</v>
      </c>
      <c r="C37" s="9">
        <f t="shared" si="1"/>
        <v>1.0614809782608695E-5</v>
      </c>
      <c r="D37" s="9">
        <f t="shared" si="2"/>
        <v>0.99998938519021741</v>
      </c>
    </row>
    <row r="38" spans="1:10" x14ac:dyDescent="0.3">
      <c r="A38" s="10">
        <v>18</v>
      </c>
      <c r="B38" s="11" t="s">
        <v>30</v>
      </c>
      <c r="C38" s="9">
        <f t="shared" si="1"/>
        <v>5.3074048913043477E-6</v>
      </c>
      <c r="D38" s="9">
        <f t="shared" si="2"/>
        <v>0.99999469259510876</v>
      </c>
    </row>
    <row r="39" spans="1:10" x14ac:dyDescent="0.3">
      <c r="A39" s="10">
        <v>19</v>
      </c>
      <c r="B39" s="11" t="s">
        <v>31</v>
      </c>
      <c r="C39" s="9">
        <f t="shared" si="1"/>
        <v>2.6537024456521738E-6</v>
      </c>
      <c r="D39" s="9">
        <f t="shared" si="2"/>
        <v>0.99999734629755443</v>
      </c>
    </row>
    <row r="40" spans="1:10" x14ac:dyDescent="0.3">
      <c r="A40" s="10">
        <v>20</v>
      </c>
      <c r="B40" s="11" t="s">
        <v>32</v>
      </c>
      <c r="C40" s="9">
        <f t="shared" si="1"/>
        <v>1.3268512228260869E-6</v>
      </c>
      <c r="D40" s="9">
        <f t="shared" si="2"/>
        <v>0.99999867314877722</v>
      </c>
    </row>
  </sheetData>
  <mergeCells count="5">
    <mergeCell ref="C1:E1"/>
    <mergeCell ref="C2:E2"/>
    <mergeCell ref="C3:E3"/>
    <mergeCell ref="C4:E4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Díaz Velásquez</dc:creator>
  <cp:lastModifiedBy>Misael Díaz Velásquez</cp:lastModifiedBy>
  <dcterms:created xsi:type="dcterms:W3CDTF">2020-11-23T23:47:43Z</dcterms:created>
  <dcterms:modified xsi:type="dcterms:W3CDTF">2020-11-25T19:52:02Z</dcterms:modified>
</cp:coreProperties>
</file>