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C1CC148B-CFC1-4CAE-8525-8CE2A3DC9D94}" xr6:coauthVersionLast="47" xr6:coauthVersionMax="47" xr10:uidLastSave="{00000000-0000-0000-0000-000000000000}"/>
  <bookViews>
    <workbookView xWindow="5535" yWindow="1365" windowWidth="18240" windowHeight="14190" xr2:uid="{EB145C28-3B4D-4944-89C0-2C14D1C2E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6" i="1"/>
  <c r="L2" i="1"/>
  <c r="G4" i="1"/>
  <c r="G5" i="1" s="1"/>
  <c r="G3" i="1"/>
  <c r="G7" i="1"/>
  <c r="G8" i="1" s="1"/>
  <c r="G12" i="1"/>
  <c r="G13" i="1"/>
  <c r="G11" i="1"/>
  <c r="C2" i="1"/>
  <c r="D2" i="1" s="1"/>
  <c r="B6" i="1"/>
  <c r="C6" i="1" s="1"/>
  <c r="D6" i="1" s="1"/>
  <c r="J6" i="1" l="1"/>
  <c r="K6" i="1" s="1"/>
  <c r="J3" i="1"/>
  <c r="K3" i="1" s="1"/>
  <c r="J5" i="1"/>
  <c r="K5" i="1" s="1"/>
  <c r="H7" i="1"/>
  <c r="I7" i="1" s="1"/>
  <c r="H6" i="1"/>
  <c r="I6" i="1" s="1"/>
  <c r="H9" i="1"/>
  <c r="I9" i="1" s="1"/>
  <c r="H8" i="1"/>
  <c r="I8" i="1" s="1"/>
  <c r="H3" i="1"/>
  <c r="I3" i="1" s="1"/>
  <c r="H5" i="1"/>
  <c r="I5" i="1" s="1"/>
  <c r="H4" i="1"/>
  <c r="I4" i="1" s="1"/>
  <c r="H2" i="1"/>
  <c r="I2" i="1" s="1"/>
  <c r="B10" i="1"/>
  <c r="C10" i="1" s="1"/>
  <c r="D10" i="1" s="1"/>
  <c r="J2" i="1" l="1"/>
  <c r="K2" i="1" s="1"/>
  <c r="J4" i="1"/>
  <c r="K4" i="1" s="1"/>
  <c r="J8" i="1"/>
  <c r="K8" i="1" s="1"/>
  <c r="J10" i="1"/>
  <c r="K10" i="1" s="1"/>
  <c r="J9" i="1"/>
  <c r="K9" i="1" s="1"/>
  <c r="J7" i="1"/>
  <c r="K7" i="1" s="1"/>
  <c r="H13" i="1"/>
  <c r="H11" i="1"/>
  <c r="H10" i="1"/>
  <c r="I10" i="1" s="1"/>
  <c r="H12" i="1"/>
  <c r="I13" i="1" l="1"/>
  <c r="J13" i="1"/>
  <c r="K13" i="1" s="1"/>
  <c r="I12" i="1"/>
  <c r="J12" i="1"/>
  <c r="K12" i="1" s="1"/>
  <c r="I11" i="1"/>
  <c r="J11" i="1"/>
  <c r="K11" i="1" s="1"/>
</calcChain>
</file>

<file path=xl/sharedStrings.xml><?xml version="1.0" encoding="utf-8"?>
<sst xmlns="http://schemas.openxmlformats.org/spreadsheetml/2006/main" count="10" uniqueCount="10">
  <si>
    <t>Nr.</t>
  </si>
  <si>
    <t>m(g)</t>
  </si>
  <si>
    <t>m(kg)</t>
  </si>
  <si>
    <t>F(N)</t>
  </si>
  <si>
    <t>n</t>
  </si>
  <si>
    <t>μ(kg/m)</t>
  </si>
  <si>
    <t>μ(g/m)</t>
  </si>
  <si>
    <t>v(m/s)</t>
  </si>
  <si>
    <t>l = 61cm</t>
  </si>
  <si>
    <t>ν(m/s)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</si>
</sst>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1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0</xdr:row>
      <xdr:rowOff>52387</xdr:rowOff>
    </xdr:from>
    <xdr:ext cx="628185" cy="2349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AF16BEF-49E9-3AD9-0D24-F4B995FADB26}"/>
                </a:ext>
              </a:extLst>
            </xdr:cNvPr>
            <xdr:cNvSpPr txBox="1"/>
          </xdr:nvSpPr>
          <xdr:spPr>
            <a:xfrm>
              <a:off x="2638425" y="52387"/>
              <a:ext cx="628185" cy="234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func>
                          <m:func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sub>
                    </m:sSub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AF16BEF-49E9-3AD9-0D24-F4B995FADB26}"/>
                </a:ext>
              </a:extLst>
            </xdr:cNvPr>
            <xdr:cNvSpPr txBox="1"/>
          </xdr:nvSpPr>
          <xdr:spPr>
            <a:xfrm>
              <a:off x="2638425" y="52387"/>
              <a:ext cx="628185" cy="234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𝜈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exp⁡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𝐻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𝑧 ) 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6</xdr:col>
      <xdr:colOff>9525</xdr:colOff>
      <xdr:row>0</xdr:row>
      <xdr:rowOff>80962</xdr:rowOff>
    </xdr:from>
    <xdr:ext cx="76431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681984-E9B6-B6CE-D328-A90CEF6D8605}"/>
                </a:ext>
              </a:extLst>
            </xdr:cNvPr>
            <xdr:cNvSpPr txBox="1"/>
          </xdr:nvSpPr>
          <xdr:spPr>
            <a:xfrm>
              <a:off x="3048000" y="80962"/>
              <a:ext cx="7643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𝑡𝑒𝑜𝑟</m:t>
                        </m:r>
                      </m:sub>
                    </m:sSub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681984-E9B6-B6CE-D328-A90CEF6D8605}"/>
                </a:ext>
              </a:extLst>
            </xdr:cNvPr>
            <xdr:cNvSpPr txBox="1"/>
          </xdr:nvSpPr>
          <xdr:spPr>
            <a:xfrm>
              <a:off x="3048000" y="80962"/>
              <a:ext cx="7643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𝜈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𝑡𝑒𝑜𝑟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US" sz="1400" i="0">
                  <a:latin typeface="Cambria Math" panose="02040503050406030204" pitchFamily="18" charset="0"/>
                </a:rPr>
                <a:t>𝐻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𝑧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DCC0-2435-4DA5-82B7-2DA482121659}">
  <dimension ref="A1:M13"/>
  <sheetViews>
    <sheetView tabSelected="1" workbookViewId="0">
      <selection activeCell="N7" sqref="N7"/>
    </sheetView>
  </sheetViews>
  <sheetFormatPr defaultRowHeight="15" x14ac:dyDescent="0.25"/>
  <cols>
    <col min="1" max="1" width="5.85546875" customWidth="1"/>
    <col min="2" max="2" width="10.28515625" customWidth="1"/>
    <col min="5" max="5" width="4.28515625" customWidth="1"/>
    <col min="6" max="6" width="11.28515625" customWidth="1"/>
    <col min="7" max="7" width="12.85546875" customWidth="1"/>
    <col min="8" max="8" width="15" customWidth="1"/>
    <col min="9" max="9" width="15.28515625" customWidth="1"/>
    <col min="10" max="10" width="10.5703125" customWidth="1"/>
    <col min="13" max="13" width="11.5703125" customWidth="1"/>
  </cols>
  <sheetData>
    <row r="1" spans="1:13" ht="29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7" t="s">
        <v>5</v>
      </c>
      <c r="I1" s="7" t="s">
        <v>6</v>
      </c>
      <c r="J1" s="7" t="s">
        <v>7</v>
      </c>
      <c r="K1" s="7" t="s">
        <v>9</v>
      </c>
      <c r="L1" s="2"/>
      <c r="M1" s="1" t="s">
        <v>8</v>
      </c>
    </row>
    <row r="2" spans="1:13" ht="18.75" x14ac:dyDescent="0.3">
      <c r="A2" s="4">
        <v>1</v>
      </c>
      <c r="B2" s="13">
        <v>119.65</v>
      </c>
      <c r="C2" s="13">
        <f>B2*10^-3</f>
        <v>0.11965000000000001</v>
      </c>
      <c r="D2" s="13">
        <f>C2*9.81</f>
        <v>1.1737665000000002</v>
      </c>
      <c r="E2" s="6">
        <v>1</v>
      </c>
      <c r="F2" s="5">
        <v>32</v>
      </c>
      <c r="G2" s="5">
        <v>32</v>
      </c>
      <c r="H2" s="8">
        <f>(E2^2*D2)/(4*F2^2*0.61^2)</f>
        <v>7.7012654370884855E-4</v>
      </c>
      <c r="I2" s="8">
        <f>H2*10^3</f>
        <v>0.77012654370884859</v>
      </c>
      <c r="J2" s="10">
        <f>SQRT(D2/H2)</f>
        <v>39.04</v>
      </c>
      <c r="K2" s="11">
        <f>E2*(J2/2*0.61)</f>
        <v>11.9072</v>
      </c>
      <c r="L2" s="14">
        <f>AVERAGE(J2:J5)</f>
        <v>38.531666666666666</v>
      </c>
      <c r="M2" s="2"/>
    </row>
    <row r="3" spans="1:13" ht="18.75" x14ac:dyDescent="0.3">
      <c r="A3" s="4">
        <v>2</v>
      </c>
      <c r="B3" s="12"/>
      <c r="C3" s="12"/>
      <c r="D3" s="12"/>
      <c r="E3" s="4">
        <v>2</v>
      </c>
      <c r="F3" s="3">
        <v>62</v>
      </c>
      <c r="G3" s="3">
        <f>G2+32</f>
        <v>64</v>
      </c>
      <c r="H3" s="9">
        <f>(E3^2*D2)/(4*F3^2*0.61^2)</f>
        <v>8.2061350755240471E-4</v>
      </c>
      <c r="I3" s="9">
        <f t="shared" ref="I3:I13" si="0">H3*10^3</f>
        <v>0.8206135075524047</v>
      </c>
      <c r="J3" s="10">
        <f>SQRT(D2/H3)</f>
        <v>37.82</v>
      </c>
      <c r="K3" s="11">
        <f t="shared" ref="K3:K13" si="1">E3*(J3/2*0.61)</f>
        <v>23.0702</v>
      </c>
      <c r="L3" s="2"/>
      <c r="M3" s="2"/>
    </row>
    <row r="4" spans="1:13" ht="18.75" x14ac:dyDescent="0.3">
      <c r="A4" s="4">
        <v>3</v>
      </c>
      <c r="B4" s="12"/>
      <c r="C4" s="12"/>
      <c r="D4" s="12"/>
      <c r="E4" s="4">
        <v>3</v>
      </c>
      <c r="F4" s="3">
        <v>94</v>
      </c>
      <c r="G4" s="3">
        <f t="shared" ref="G4:G5" si="2">G3+32</f>
        <v>96</v>
      </c>
      <c r="H4" s="9">
        <f>(E4^2*D2)/(4*F4^2*0.61^2)</f>
        <v>8.032465172952408E-4</v>
      </c>
      <c r="I4" s="9">
        <f t="shared" si="0"/>
        <v>0.80324651729524077</v>
      </c>
      <c r="J4" s="10">
        <f>SQRT(D2/H4)</f>
        <v>38.226666666666667</v>
      </c>
      <c r="K4" s="11">
        <f t="shared" si="1"/>
        <v>34.977400000000003</v>
      </c>
      <c r="L4" s="2"/>
      <c r="M4" s="2"/>
    </row>
    <row r="5" spans="1:13" ht="18.75" x14ac:dyDescent="0.3">
      <c r="A5" s="4">
        <v>4</v>
      </c>
      <c r="B5" s="12"/>
      <c r="C5" s="12"/>
      <c r="D5" s="12"/>
      <c r="E5" s="4">
        <v>4</v>
      </c>
      <c r="F5" s="3">
        <v>128</v>
      </c>
      <c r="G5" s="3">
        <f t="shared" si="2"/>
        <v>128</v>
      </c>
      <c r="H5" s="9">
        <f>(E5^2*D2)/(4*F5^2*0.61^2)</f>
        <v>7.7012654370884855E-4</v>
      </c>
      <c r="I5" s="9">
        <f t="shared" si="0"/>
        <v>0.77012654370884859</v>
      </c>
      <c r="J5" s="10">
        <f>SQRT(D2/H5)</f>
        <v>39.04</v>
      </c>
      <c r="K5" s="11">
        <f t="shared" si="1"/>
        <v>47.628799999999998</v>
      </c>
      <c r="L5" s="2"/>
      <c r="M5" s="2"/>
    </row>
    <row r="6" spans="1:13" ht="18.75" x14ac:dyDescent="0.3">
      <c r="A6" s="4">
        <v>5</v>
      </c>
      <c r="B6" s="12">
        <f>B2+119.43</f>
        <v>239.08</v>
      </c>
      <c r="C6" s="12">
        <f t="shared" ref="C6" si="3">B6*10^-3</f>
        <v>0.23908000000000001</v>
      </c>
      <c r="D6" s="12">
        <f t="shared" ref="D6" si="4">C6*9.81</f>
        <v>2.3453748000000001</v>
      </c>
      <c r="E6" s="4">
        <v>1</v>
      </c>
      <c r="F6" s="3">
        <v>43</v>
      </c>
      <c r="G6" s="3">
        <v>43</v>
      </c>
      <c r="H6" s="9">
        <f>(E6^2*D6)/(4*F6^2*0.61^2)</f>
        <v>8.5222777072929896E-4</v>
      </c>
      <c r="I6" s="9">
        <f t="shared" si="0"/>
        <v>0.85222777072929901</v>
      </c>
      <c r="J6" s="3">
        <f>SQRT($D$6/H6)</f>
        <v>52.46</v>
      </c>
      <c r="K6" s="11">
        <f t="shared" si="1"/>
        <v>16.000299999999999</v>
      </c>
      <c r="L6" s="14">
        <f>AVERAGE(J6:J9)</f>
        <v>53.316904761904759</v>
      </c>
      <c r="M6" s="2"/>
    </row>
    <row r="7" spans="1:13" ht="18.75" x14ac:dyDescent="0.3">
      <c r="A7" s="4">
        <v>6</v>
      </c>
      <c r="B7" s="12"/>
      <c r="C7" s="12"/>
      <c r="D7" s="12"/>
      <c r="E7" s="4">
        <v>2</v>
      </c>
      <c r="F7" s="3">
        <v>86</v>
      </c>
      <c r="G7" s="3">
        <f>G6+43</f>
        <v>86</v>
      </c>
      <c r="H7" s="9">
        <f>(E7^2*D6)/(4*F7^2*0.61^2)</f>
        <v>8.5222777072929896E-4</v>
      </c>
      <c r="I7" s="9">
        <f t="shared" si="0"/>
        <v>0.85222777072929901</v>
      </c>
      <c r="J7" s="3">
        <f t="shared" ref="J7:J9" si="5">SQRT($D$6/H7)</f>
        <v>52.46</v>
      </c>
      <c r="K7" s="11">
        <f t="shared" si="1"/>
        <v>32.000599999999999</v>
      </c>
      <c r="L7" s="2"/>
      <c r="M7" s="2"/>
    </row>
    <row r="8" spans="1:13" ht="18.75" x14ac:dyDescent="0.3">
      <c r="A8" s="4">
        <v>7</v>
      </c>
      <c r="B8" s="12"/>
      <c r="C8" s="12"/>
      <c r="D8" s="12"/>
      <c r="E8" s="4">
        <v>3</v>
      </c>
      <c r="F8" s="3">
        <v>134</v>
      </c>
      <c r="G8" s="3">
        <f t="shared" ref="G8:G9" si="6">G7+43</f>
        <v>129</v>
      </c>
      <c r="H8" s="9">
        <f>(E8^2*D6)/(4*F8^2*0.61^2)</f>
        <v>7.898152334989008E-4</v>
      </c>
      <c r="I8" s="9">
        <f t="shared" si="0"/>
        <v>0.78981523349890081</v>
      </c>
      <c r="J8" s="3">
        <f t="shared" si="5"/>
        <v>54.493333333333332</v>
      </c>
      <c r="K8" s="11">
        <f t="shared" si="1"/>
        <v>49.861399999999996</v>
      </c>
      <c r="L8" s="2"/>
      <c r="M8" s="2"/>
    </row>
    <row r="9" spans="1:13" ht="18.75" x14ac:dyDescent="0.3">
      <c r="A9" s="4">
        <v>8</v>
      </c>
      <c r="B9" s="12"/>
      <c r="C9" s="12"/>
      <c r="D9" s="12"/>
      <c r="E9" s="4">
        <v>7</v>
      </c>
      <c r="F9" s="3">
        <v>309</v>
      </c>
      <c r="G9" s="3">
        <v>301</v>
      </c>
      <c r="H9" s="9">
        <f>(E9^2*D6)/(4*F9^2*0.61^2)</f>
        <v>8.0867071203532853E-4</v>
      </c>
      <c r="I9" s="9">
        <f t="shared" si="0"/>
        <v>0.80867071203532859</v>
      </c>
      <c r="J9" s="3">
        <f t="shared" si="5"/>
        <v>53.854285714285716</v>
      </c>
      <c r="K9" s="11">
        <f t="shared" si="1"/>
        <v>114.97890000000001</v>
      </c>
      <c r="L9" s="2"/>
      <c r="M9" s="2"/>
    </row>
    <row r="10" spans="1:13" ht="18.75" x14ac:dyDescent="0.3">
      <c r="A10" s="4">
        <v>9</v>
      </c>
      <c r="B10" s="12">
        <f>B6+120.03</f>
        <v>359.11</v>
      </c>
      <c r="C10" s="12">
        <f t="shared" ref="C10" si="7">B10*10^-3</f>
        <v>0.35911000000000004</v>
      </c>
      <c r="D10" s="12">
        <f t="shared" ref="D10" si="8">C10*9.81</f>
        <v>3.5228691000000008</v>
      </c>
      <c r="E10" s="4">
        <v>1</v>
      </c>
      <c r="F10" s="3">
        <v>55</v>
      </c>
      <c r="G10" s="3">
        <v>55</v>
      </c>
      <c r="H10" s="9">
        <f>(E10^2*D10)/(4*F10^2*0.61^2)</f>
        <v>7.8244075950435451E-4</v>
      </c>
      <c r="I10" s="9">
        <f t="shared" si="0"/>
        <v>0.78244075950435454</v>
      </c>
      <c r="J10" s="3">
        <f>SQRT($D$10/H10)</f>
        <v>67.099999999999994</v>
      </c>
      <c r="K10" s="11">
        <f t="shared" si="1"/>
        <v>20.465499999999999</v>
      </c>
      <c r="L10" s="14">
        <f>AVERAGE(J10:J13)</f>
        <v>65.27</v>
      </c>
      <c r="M10" s="2"/>
    </row>
    <row r="11" spans="1:13" ht="18.75" x14ac:dyDescent="0.3">
      <c r="A11" s="4">
        <v>10</v>
      </c>
      <c r="B11" s="12"/>
      <c r="C11" s="12"/>
      <c r="D11" s="12"/>
      <c r="E11" s="4">
        <v>2</v>
      </c>
      <c r="F11" s="3">
        <v>106</v>
      </c>
      <c r="G11" s="3">
        <f>G10+55</f>
        <v>110</v>
      </c>
      <c r="H11" s="9">
        <f>(E11^2*D10)/(4*F11^2*0.61^2)</f>
        <v>8.4260708348190541E-4</v>
      </c>
      <c r="I11" s="9">
        <f t="shared" si="0"/>
        <v>0.84260708348190538</v>
      </c>
      <c r="J11" s="3">
        <f t="shared" ref="J11:J13" si="9">SQRT($D$10/H11)</f>
        <v>64.66</v>
      </c>
      <c r="K11" s="11">
        <f t="shared" si="1"/>
        <v>39.442599999999999</v>
      </c>
      <c r="L11" s="2"/>
      <c r="M11" s="2"/>
    </row>
    <row r="12" spans="1:13" ht="18.75" x14ac:dyDescent="0.3">
      <c r="A12" s="4">
        <v>11</v>
      </c>
      <c r="B12" s="12"/>
      <c r="C12" s="12"/>
      <c r="D12" s="12"/>
      <c r="E12" s="4">
        <v>3</v>
      </c>
      <c r="F12" s="3">
        <v>159</v>
      </c>
      <c r="G12" s="3">
        <f t="shared" ref="G12:G13" si="10">G11+55</f>
        <v>165</v>
      </c>
      <c r="H12" s="9">
        <f>(E12^2*D10)/(4*F12^2*0.61^2)</f>
        <v>8.4260708348190552E-4</v>
      </c>
      <c r="I12" s="9">
        <f t="shared" si="0"/>
        <v>0.84260708348190549</v>
      </c>
      <c r="J12" s="3">
        <f t="shared" si="9"/>
        <v>64.66</v>
      </c>
      <c r="K12" s="11">
        <f t="shared" si="1"/>
        <v>59.163899999999998</v>
      </c>
      <c r="L12" s="2"/>
      <c r="M12" s="2"/>
    </row>
    <row r="13" spans="1:13" ht="18.75" x14ac:dyDescent="0.3">
      <c r="A13" s="4">
        <v>12</v>
      </c>
      <c r="B13" s="12"/>
      <c r="C13" s="12"/>
      <c r="D13" s="12"/>
      <c r="E13" s="4">
        <v>5</v>
      </c>
      <c r="F13" s="3">
        <v>265</v>
      </c>
      <c r="G13" s="3">
        <f t="shared" si="10"/>
        <v>220</v>
      </c>
      <c r="H13" s="9">
        <f>(E13^2*D10)/(4*F13^2*0.61^2)</f>
        <v>8.4260708348190552E-4</v>
      </c>
      <c r="I13" s="9">
        <f t="shared" si="0"/>
        <v>0.84260708348190549</v>
      </c>
      <c r="J13" s="3">
        <f t="shared" si="9"/>
        <v>64.66</v>
      </c>
      <c r="K13" s="11">
        <f t="shared" si="1"/>
        <v>98.606499999999997</v>
      </c>
      <c r="L13" s="2"/>
      <c r="M13" s="2"/>
    </row>
  </sheetData>
  <mergeCells count="9">
    <mergeCell ref="B10:B13"/>
    <mergeCell ref="C10:C13"/>
    <mergeCell ref="D10:D13"/>
    <mergeCell ref="B2:B5"/>
    <mergeCell ref="B6:B9"/>
    <mergeCell ref="C2:C5"/>
    <mergeCell ref="D2:D5"/>
    <mergeCell ref="D6:D9"/>
    <mergeCell ref="C6:C9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2024-10-25T07:47:30Z</dcterms:created>
  <dcterms:modified xsi:type="dcterms:W3CDTF">2024-11-01T09:01:27Z</dcterms:modified>
</cp:coreProperties>
</file>