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PERROZZI EDUARDO ANTONIO-OSDE" sheetId="1" r:id="rId1"/>
  </sheets>
  <calcPr calcId="145621"/>
</workbook>
</file>

<file path=xl/calcChain.xml><?xml version="1.0" encoding="utf-8"?>
<calcChain xmlns="http://schemas.openxmlformats.org/spreadsheetml/2006/main">
  <c r="I118" i="1" l="1"/>
  <c r="H118" i="1" l="1"/>
  <c r="G118" i="1" l="1"/>
  <c r="F118" i="1" l="1"/>
  <c r="E118" i="1" l="1"/>
  <c r="D118" i="1" l="1"/>
  <c r="C118" i="1" l="1"/>
  <c r="J120" i="1"/>
  <c r="I120" i="1"/>
  <c r="H120" i="1"/>
  <c r="G120" i="1"/>
  <c r="F120" i="1"/>
  <c r="E120" i="1"/>
  <c r="D120" i="1"/>
  <c r="C120" i="1"/>
  <c r="J118" i="1"/>
  <c r="J117" i="1"/>
  <c r="I117" i="1"/>
  <c r="H117" i="1"/>
  <c r="G117" i="1"/>
  <c r="F117" i="1"/>
  <c r="E117" i="1"/>
  <c r="D117" i="1"/>
  <c r="C117" i="1"/>
  <c r="J108" i="1" l="1"/>
  <c r="I108" i="1" l="1"/>
  <c r="H108" i="1" l="1"/>
  <c r="G108" i="1" l="1"/>
  <c r="F108" i="1" l="1"/>
  <c r="E108" i="1" l="1"/>
  <c r="D108" i="1"/>
  <c r="C108" i="1" l="1"/>
  <c r="J110" i="1" l="1"/>
  <c r="I110" i="1"/>
  <c r="H110" i="1"/>
  <c r="G110" i="1"/>
  <c r="F110" i="1"/>
  <c r="E110" i="1"/>
  <c r="D110" i="1"/>
  <c r="C110" i="1"/>
  <c r="J107" i="1"/>
  <c r="I107" i="1"/>
  <c r="H107" i="1"/>
  <c r="G107" i="1"/>
  <c r="F107" i="1"/>
  <c r="E107" i="1"/>
  <c r="D107" i="1"/>
  <c r="C107" i="1"/>
  <c r="J100" i="1" l="1"/>
  <c r="I100" i="1"/>
  <c r="H100" i="1"/>
  <c r="G100" i="1"/>
  <c r="F100" i="1"/>
  <c r="E100" i="1"/>
  <c r="D100" i="1"/>
  <c r="C100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89" i="1"/>
  <c r="I89" i="1"/>
  <c r="H89" i="1"/>
  <c r="G89" i="1"/>
  <c r="F89" i="1"/>
  <c r="E89" i="1"/>
  <c r="D89" i="1"/>
  <c r="C89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78" i="1"/>
  <c r="I78" i="1"/>
  <c r="H78" i="1"/>
  <c r="G78" i="1"/>
  <c r="F78" i="1"/>
  <c r="E78" i="1"/>
  <c r="D78" i="1"/>
  <c r="C78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E43" i="1"/>
  <c r="D43" i="1"/>
  <c r="D42" i="1"/>
  <c r="E42" i="1" s="1"/>
  <c r="D41" i="1"/>
  <c r="D44" i="1" s="1"/>
  <c r="D39" i="1"/>
  <c r="D40" i="1" s="1"/>
  <c r="E40" i="1" s="1"/>
  <c r="H30" i="1"/>
  <c r="G30" i="1"/>
  <c r="F30" i="1"/>
  <c r="E30" i="1"/>
  <c r="D30" i="1"/>
  <c r="D27" i="1"/>
  <c r="D26" i="1"/>
  <c r="E41" i="1" l="1"/>
</calcChain>
</file>

<file path=xl/sharedStrings.xml><?xml version="1.0" encoding="utf-8"?>
<sst xmlns="http://schemas.openxmlformats.org/spreadsheetml/2006/main" count="141" uniqueCount="101">
  <si>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</si>
  <si>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</si>
  <si>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</si>
  <si>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</si>
  <si>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</si>
  <si>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</si>
  <si>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</si>
  <si>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</si>
  <si>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</si>
  <si>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</si>
  <si>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Prof. Lic. María de las Mercedes Gabin de Sardoy</t>
  </si>
  <si>
    <t xml:space="preserve">NOMBRE : </t>
  </si>
  <si>
    <t>EDUARDO ANTONIO PERROZZI</t>
  </si>
  <si>
    <t xml:space="preserve">ALIMENTACIÓN ESPECIAL: </t>
  </si>
  <si>
    <t>TALLA :</t>
  </si>
  <si>
    <t>COMENTARIOS:</t>
  </si>
  <si>
    <t>SEXO :</t>
  </si>
  <si>
    <t>M</t>
  </si>
  <si>
    <t>RECOMENDAC:</t>
  </si>
  <si>
    <t>Otro paciente/profesional de la salud: DR CASTRESSANA. LEONARDO</t>
  </si>
  <si>
    <t>PESO ACTUAL :</t>
  </si>
  <si>
    <t>EDAD :</t>
  </si>
  <si>
    <t>PESO USUAL:</t>
  </si>
  <si>
    <t>CIRCUNFER. MUÑECA :</t>
  </si>
  <si>
    <t>FECHA DE NACIMIENTO</t>
  </si>
  <si>
    <t>OCUPACION:</t>
  </si>
  <si>
    <t>FUMA:</t>
  </si>
  <si>
    <t>NO</t>
  </si>
  <si>
    <t>PATOLOGIAS:</t>
  </si>
  <si>
    <t>MEDICACION:</t>
  </si>
  <si>
    <t>ACTIVIDAD FISICA:</t>
  </si>
  <si>
    <t>bicicleta(1 veces por semana)</t>
  </si>
  <si>
    <t>PESO AL QUE QUIERE LLEGAR:</t>
  </si>
  <si>
    <t>PESO DE ALTA:</t>
  </si>
  <si>
    <t>OBRA SOCIAL Nº:</t>
  </si>
  <si>
    <t>OSDE - PLAN:310 - NRO:61-537849-7-01</t>
  </si>
  <si>
    <t>OBJETIVO:</t>
  </si>
  <si>
    <t>Adquirir nuevos hábitos y corregir los relacionados a la alimentación</t>
  </si>
  <si>
    <t>DIRECCION:</t>
  </si>
  <si>
    <t>THAMES 579 2ºA - C.A.B.A.</t>
  </si>
  <si>
    <t>TELEFONO :</t>
  </si>
  <si>
    <t>20535791 15-3041-6184</t>
  </si>
  <si>
    <t>MAIL:</t>
  </si>
  <si>
    <t>eduardo.perrozzi@gmail.com</t>
  </si>
  <si>
    <t>VCT Bajar:</t>
  </si>
  <si>
    <t>kcal</t>
  </si>
  <si>
    <t>VCT Mant.:</t>
  </si>
  <si>
    <t>BMI </t>
  </si>
  <si>
    <t>Peso mínimo:</t>
  </si>
  <si>
    <t>Peso máximo:</t>
  </si>
  <si>
    <t>¿Con quién vive?</t>
  </si>
  <si>
    <t>ESPOSA</t>
  </si>
  <si>
    <t>¿Quién cocina?</t>
  </si>
  <si>
    <t>Yo</t>
  </si>
  <si>
    <t>¿Quién hace las compras?</t>
  </si>
  <si>
    <t>PESO IDEAL :</t>
  </si>
  <si>
    <t>kg.</t>
  </si>
  <si>
    <t>% DE PESO IDEAL :</t>
  </si>
  <si>
    <t>INDICE BODY MASS INDEX :</t>
  </si>
  <si>
    <t>% DE PESO USUAL :</t>
  </si>
  <si>
    <t>CONTEXTURA :</t>
  </si>
  <si>
    <t>GRADO DE SOBREPESO :</t>
  </si>
  <si>
    <t xml:space="preserve">Resultados de Análisis </t>
  </si>
  <si>
    <t>Fecha</t>
  </si>
  <si>
    <t>Análisis</t>
  </si>
  <si>
    <t>Glóbulos rojos</t>
  </si>
  <si>
    <t>Hematocrito</t>
  </si>
  <si>
    <t>Hemoglobina</t>
  </si>
  <si>
    <t>Colesterol total</t>
  </si>
  <si>
    <t>HDL</t>
  </si>
  <si>
    <t>LDL</t>
  </si>
  <si>
    <t>Relación </t>
  </si>
  <si>
    <t>TAG</t>
  </si>
  <si>
    <t>Glucemia</t>
  </si>
  <si>
    <t>Urea</t>
  </si>
  <si>
    <t>Lípidos Totales</t>
  </si>
  <si>
    <t>T3</t>
  </si>
  <si>
    <t>T4</t>
  </si>
  <si>
    <t>TSH</t>
  </si>
  <si>
    <t>Ferritina</t>
  </si>
  <si>
    <t>Ferremia</t>
  </si>
  <si>
    <t>Insulinemia</t>
  </si>
  <si>
    <t>Cintura</t>
  </si>
  <si>
    <t>Cadera</t>
  </si>
  <si>
    <t>Pierna</t>
  </si>
  <si>
    <t>Peso</t>
  </si>
  <si>
    <t>Diferencia</t>
  </si>
  <si>
    <t>BMI</t>
  </si>
  <si>
    <t>% Grasa</t>
  </si>
  <si>
    <t>kg grasa</t>
  </si>
  <si>
    <t>INGENIERO mecánico</t>
  </si>
  <si>
    <t>4,580,000</t>
  </si>
  <si>
    <t>30/</t>
  </si>
  <si>
    <t>4,520,000</t>
  </si>
  <si>
    <t>4.57</t>
  </si>
  <si>
    <t>13.2</t>
  </si>
  <si>
    <t>1.90</t>
  </si>
  <si>
    <t>7.6</t>
  </si>
  <si>
    <t>*</t>
  </si>
  <si>
    <t xml:space="preserve">39.5 </t>
  </si>
  <si>
    <t>hg glico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</si>
</sst>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FF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FCE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16" fillId="33" borderId="10" xfId="0" applyFont="1" applyFill="1" applyBorder="1" applyAlignment="1">
      <alignment horizontal="left" wrapText="1"/>
    </xf>
    <xf numFmtId="0" fontId="16" fillId="33" borderId="10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horizontal="left" wrapText="1"/>
    </xf>
    <xf numFmtId="0" fontId="20" fillId="35" borderId="10" xfId="0" applyFont="1" applyFill="1" applyBorder="1" applyAlignment="1">
      <alignment horizontal="left" wrapText="1"/>
    </xf>
    <xf numFmtId="0" fontId="0" fillId="34" borderId="10" xfId="0" applyFill="1" applyBorder="1" applyAlignment="1">
      <alignment horizontal="center" wrapText="1"/>
    </xf>
    <xf numFmtId="0" fontId="16" fillId="36" borderId="10" xfId="0" applyFont="1" applyFill="1" applyBorder="1" applyAlignment="1">
      <alignment horizontal="center" wrapText="1"/>
    </xf>
    <xf numFmtId="0" fontId="0" fillId="36" borderId="10" xfId="0" applyFill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6" fillId="35" borderId="10" xfId="0" applyFont="1" applyFill="1" applyBorder="1" applyAlignment="1">
      <alignment horizontal="center" wrapText="1"/>
    </xf>
    <xf numFmtId="14" fontId="16" fillId="0" borderId="10" xfId="0" applyNumberFormat="1" applyFont="1" applyBorder="1" applyAlignment="1">
      <alignment horizontal="center" wrapText="1"/>
    </xf>
    <xf numFmtId="14" fontId="16" fillId="34" borderId="10" xfId="0" applyNumberFormat="1" applyFont="1" applyFill="1" applyBorder="1" applyAlignment="1">
      <alignment horizontal="center" wrapText="1"/>
    </xf>
    <xf numFmtId="0" fontId="21" fillId="34" borderId="10" xfId="0" applyFont="1" applyFill="1" applyBorder="1" applyAlignment="1">
      <alignment horizontal="center" wrapText="1"/>
    </xf>
    <xf numFmtId="0" fontId="21" fillId="35" borderId="10" xfId="0" applyFont="1" applyFill="1" applyBorder="1" applyAlignment="1">
      <alignment horizontal="center" wrapText="1"/>
    </xf>
    <xf numFmtId="0" fontId="22" fillId="35" borderId="10" xfId="0" applyFont="1" applyFill="1" applyBorder="1" applyAlignment="1">
      <alignment horizontal="center" wrapText="1"/>
    </xf>
    <xf numFmtId="0" fontId="14" fillId="35" borderId="10" xfId="0" applyFont="1" applyFill="1" applyBorder="1" applyAlignment="1">
      <alignment horizontal="center" wrapText="1"/>
    </xf>
    <xf numFmtId="0" fontId="0" fillId="34" borderId="10" xfId="0" quotePrefix="1" applyFill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16" fillId="37" borderId="10" xfId="0" applyFont="1" applyFill="1" applyBorder="1" applyAlignment="1">
      <alignment horizontal="center" wrapText="1"/>
    </xf>
    <xf numFmtId="14" fontId="16" fillId="37" borderId="10" xfId="0" applyNumberFormat="1" applyFont="1" applyFill="1" applyBorder="1" applyAlignment="1">
      <alignment horizontal="center" wrapText="1"/>
    </xf>
    <xf numFmtId="14" fontId="16" fillId="36" borderId="10" xfId="0" applyNumberFormat="1" applyFont="1" applyFill="1" applyBorder="1" applyAlignment="1">
      <alignment horizontal="center" wrapText="1"/>
    </xf>
    <xf numFmtId="0" fontId="21" fillId="36" borderId="10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19" fillId="0" borderId="14" xfId="0" applyFont="1" applyBorder="1" applyAlignment="1">
      <alignment horizontal="left" wrapText="1"/>
    </xf>
    <xf numFmtId="0" fontId="0" fillId="33" borderId="11" xfId="0" applyFill="1" applyBorder="1" applyAlignment="1">
      <alignment horizontal="left" wrapText="1"/>
    </xf>
    <xf numFmtId="0" fontId="0" fillId="33" borderId="12" xfId="0" applyFill="1" applyBorder="1" applyAlignment="1">
      <alignment horizontal="left" wrapText="1"/>
    </xf>
    <xf numFmtId="0" fontId="0" fillId="33" borderId="13" xfId="0" applyFill="1" applyBorder="1" applyAlignment="1">
      <alignment horizontal="left" wrapText="1"/>
    </xf>
    <xf numFmtId="14" fontId="0" fillId="33" borderId="11" xfId="0" applyNumberFormat="1" applyFill="1" applyBorder="1" applyAlignment="1">
      <alignment horizontal="left" wrapText="1"/>
    </xf>
    <xf numFmtId="14" fontId="0" fillId="33" borderId="12" xfId="0" applyNumberFormat="1" applyFill="1" applyBorder="1" applyAlignment="1">
      <alignment horizontal="left" wrapText="1"/>
    </xf>
    <xf numFmtId="14" fontId="0" fillId="33" borderId="13" xfId="0" applyNumberFormat="1" applyFill="1" applyBorder="1" applyAlignment="1">
      <alignment horizontal="left" wrapText="1"/>
    </xf>
    <xf numFmtId="0" fontId="0" fillId="33" borderId="11" xfId="0" applyFill="1" applyBorder="1" applyAlignment="1">
      <alignment wrapText="1"/>
    </xf>
    <xf numFmtId="0" fontId="0" fillId="33" borderId="12" xfId="0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9" fillId="0" borderId="0" xfId="0" applyFont="1" applyAlignment="1">
      <alignment wrapText="1"/>
    </xf>
    <xf numFmtId="0" fontId="16" fillId="33" borderId="11" xfId="0" applyFont="1" applyFill="1" applyBorder="1" applyAlignment="1">
      <alignment horizontal="left" wrapText="1"/>
    </xf>
    <xf numFmtId="0" fontId="16" fillId="33" borderId="12" xfId="0" applyFont="1" applyFill="1" applyBorder="1" applyAlignment="1">
      <alignment horizontal="left" wrapText="1"/>
    </xf>
    <xf numFmtId="0" fontId="16" fillId="33" borderId="13" xfId="0" applyFont="1" applyFill="1" applyBorder="1" applyAlignment="1">
      <alignment horizontal="left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showGridLines="0" tabSelected="1" topLeftCell="A107" workbookViewId="0">
      <selection activeCell="I113" sqref="I113"/>
    </sheetView>
  </sheetViews>
  <sheetFormatPr baseColWidth="10" defaultRowHeight="15" x14ac:dyDescent="0.25"/>
  <cols>
    <col min="1" max="1" width="2.28515625" customWidth="1"/>
    <col min="2" max="2" width="23.5703125" customWidth="1"/>
    <col min="3" max="3" width="27.5703125" customWidth="1"/>
    <col min="4" max="4" width="17.85546875" customWidth="1"/>
    <col min="5" max="5" width="24.42578125" customWidth="1"/>
    <col min="6" max="6" width="17.7109375" customWidth="1"/>
    <col min="7" max="7" width="17" customWidth="1"/>
    <col min="8" max="8" width="15.28515625" customWidth="1"/>
    <col min="9" max="9" width="15.42578125" customWidth="1"/>
    <col min="10" max="10" width="14.140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 customHeight="1" x14ac:dyDescent="0.25">
      <c r="A2" s="2">
        <v>2</v>
      </c>
      <c r="B2" s="3">
        <v>41645</v>
      </c>
      <c r="C2" s="42" t="s">
        <v>10</v>
      </c>
      <c r="D2" s="42"/>
      <c r="E2" s="42"/>
      <c r="F2" s="42"/>
      <c r="G2" s="42"/>
      <c r="H2" s="42"/>
      <c r="I2" s="42"/>
      <c r="J2" s="42"/>
    </row>
    <row r="3" spans="1:10" x14ac:dyDescent="0.25">
      <c r="A3" s="2">
        <v>3</v>
      </c>
      <c r="B3" s="1"/>
      <c r="C3" s="1"/>
      <c r="D3" s="1"/>
      <c r="E3" s="1"/>
      <c r="F3" s="1"/>
      <c r="G3" s="1"/>
      <c r="H3" s="1"/>
      <c r="I3" s="1"/>
      <c r="J3" s="1"/>
    </row>
    <row r="4" spans="1:10" ht="15.75" thickBot="1" x14ac:dyDescent="0.3">
      <c r="A4" s="2">
        <v>4</v>
      </c>
      <c r="B4" s="1"/>
      <c r="C4" s="1"/>
      <c r="D4" s="1"/>
      <c r="E4" s="1"/>
      <c r="F4" s="1"/>
      <c r="G4" s="1"/>
      <c r="H4" s="1"/>
      <c r="I4" s="1"/>
      <c r="J4" s="1"/>
    </row>
    <row r="5" spans="1:10" ht="30.75" thickBot="1" x14ac:dyDescent="0.3">
      <c r="A5" s="2">
        <v>5</v>
      </c>
      <c r="B5" s="1"/>
      <c r="C5" s="4" t="s">
        <v>11</v>
      </c>
      <c r="D5" s="43" t="s">
        <v>12</v>
      </c>
      <c r="E5" s="44"/>
      <c r="F5" s="45"/>
      <c r="G5" s="5" t="s">
        <v>13</v>
      </c>
      <c r="H5" s="39"/>
      <c r="I5" s="40"/>
      <c r="J5" s="41"/>
    </row>
    <row r="6" spans="1:10" ht="15.75" thickBot="1" x14ac:dyDescent="0.3">
      <c r="A6" s="2">
        <v>6</v>
      </c>
      <c r="B6" s="1"/>
      <c r="C6" s="4" t="s">
        <v>14</v>
      </c>
      <c r="D6" s="33">
        <v>1.75</v>
      </c>
      <c r="E6" s="34"/>
      <c r="F6" s="35"/>
      <c r="G6" s="5" t="s">
        <v>15</v>
      </c>
      <c r="H6" s="39"/>
      <c r="I6" s="40"/>
      <c r="J6" s="41"/>
    </row>
    <row r="7" spans="1:10" ht="30" customHeight="1" thickBot="1" x14ac:dyDescent="0.3">
      <c r="A7" s="2">
        <v>7</v>
      </c>
      <c r="B7" s="1"/>
      <c r="C7" s="4" t="s">
        <v>16</v>
      </c>
      <c r="D7" s="33" t="s">
        <v>17</v>
      </c>
      <c r="E7" s="34"/>
      <c r="F7" s="35"/>
      <c r="G7" s="5" t="s">
        <v>18</v>
      </c>
      <c r="H7" s="39" t="s">
        <v>19</v>
      </c>
      <c r="I7" s="40"/>
      <c r="J7" s="41"/>
    </row>
    <row r="8" spans="1:10" ht="15.75" thickBot="1" x14ac:dyDescent="0.3">
      <c r="A8" s="2">
        <v>8</v>
      </c>
      <c r="B8" s="1"/>
      <c r="C8" s="4" t="s">
        <v>20</v>
      </c>
      <c r="D8" s="33">
        <v>122.3</v>
      </c>
      <c r="E8" s="34"/>
      <c r="F8" s="35"/>
      <c r="G8" s="1"/>
      <c r="H8" s="1"/>
      <c r="I8" s="1"/>
      <c r="J8" s="1"/>
    </row>
    <row r="9" spans="1:10" ht="15.75" thickBot="1" x14ac:dyDescent="0.3">
      <c r="A9" s="2">
        <v>9</v>
      </c>
      <c r="B9" s="1"/>
      <c r="C9" s="4" t="s">
        <v>21</v>
      </c>
      <c r="D9" s="33">
        <v>35</v>
      </c>
      <c r="E9" s="34"/>
      <c r="F9" s="35"/>
      <c r="G9" s="1"/>
      <c r="H9" s="1"/>
      <c r="I9" s="1"/>
      <c r="J9" s="1"/>
    </row>
    <row r="10" spans="1:10" ht="15.75" thickBot="1" x14ac:dyDescent="0.3">
      <c r="A10" s="2">
        <v>10</v>
      </c>
      <c r="B10" s="1"/>
      <c r="C10" s="4" t="s">
        <v>22</v>
      </c>
      <c r="D10" s="33">
        <v>110</v>
      </c>
      <c r="E10" s="34"/>
      <c r="F10" s="35"/>
      <c r="G10" s="1"/>
      <c r="H10" s="1"/>
      <c r="I10" s="1"/>
      <c r="J10" s="1"/>
    </row>
    <row r="11" spans="1:10" ht="15.75" thickBot="1" x14ac:dyDescent="0.3">
      <c r="A11" s="2">
        <v>11</v>
      </c>
      <c r="B11" s="1"/>
      <c r="C11" s="4" t="s">
        <v>23</v>
      </c>
      <c r="D11" s="33">
        <v>20</v>
      </c>
      <c r="E11" s="34"/>
      <c r="F11" s="35"/>
      <c r="G11" s="1"/>
      <c r="H11" s="1"/>
      <c r="I11" s="1"/>
      <c r="J11" s="1"/>
    </row>
    <row r="12" spans="1:10" ht="15.75" thickBot="1" x14ac:dyDescent="0.3">
      <c r="A12" s="2">
        <v>12</v>
      </c>
      <c r="B12" s="1"/>
      <c r="C12" s="4" t="s">
        <v>24</v>
      </c>
      <c r="D12" s="36">
        <v>28689</v>
      </c>
      <c r="E12" s="37"/>
      <c r="F12" s="38"/>
      <c r="G12" s="1"/>
      <c r="H12" s="1"/>
      <c r="I12" s="1"/>
      <c r="J12" s="1"/>
    </row>
    <row r="13" spans="1:10" ht="15.75" thickBot="1" x14ac:dyDescent="0.3">
      <c r="A13" s="2">
        <v>13</v>
      </c>
      <c r="B13" s="1"/>
      <c r="C13" s="4" t="s">
        <v>25</v>
      </c>
      <c r="D13" s="33" t="s">
        <v>90</v>
      </c>
      <c r="E13" s="34"/>
      <c r="F13" s="35"/>
      <c r="G13" s="1"/>
      <c r="H13" s="1"/>
      <c r="I13" s="1"/>
      <c r="J13" s="1"/>
    </row>
    <row r="14" spans="1:10" ht="15.75" thickBot="1" x14ac:dyDescent="0.3">
      <c r="A14" s="2">
        <v>14</v>
      </c>
      <c r="B14" s="1"/>
      <c r="C14" s="4" t="s">
        <v>26</v>
      </c>
      <c r="D14" s="33" t="s">
        <v>27</v>
      </c>
      <c r="E14" s="34"/>
      <c r="F14" s="35"/>
      <c r="G14" s="1"/>
      <c r="H14" s="1"/>
      <c r="I14" s="1"/>
      <c r="J14" s="1"/>
    </row>
    <row r="15" spans="1:10" ht="15.75" thickBot="1" x14ac:dyDescent="0.3">
      <c r="A15" s="2">
        <v>15</v>
      </c>
      <c r="B15" s="1"/>
      <c r="C15" s="4" t="s">
        <v>28</v>
      </c>
      <c r="D15" s="33"/>
      <c r="E15" s="34"/>
      <c r="F15" s="35"/>
      <c r="G15" s="1"/>
      <c r="H15" s="1"/>
      <c r="I15" s="1"/>
      <c r="J15" s="1"/>
    </row>
    <row r="16" spans="1:10" ht="15.75" thickBot="1" x14ac:dyDescent="0.3">
      <c r="A16" s="2">
        <v>16</v>
      </c>
      <c r="B16" s="1"/>
      <c r="C16" s="4" t="s">
        <v>29</v>
      </c>
      <c r="D16" s="33" t="s">
        <v>27</v>
      </c>
      <c r="E16" s="34"/>
      <c r="F16" s="35"/>
      <c r="G16" s="1"/>
      <c r="H16" s="1"/>
      <c r="I16" s="1"/>
      <c r="J16" s="1"/>
    </row>
    <row r="17" spans="1:10" ht="15.75" thickBot="1" x14ac:dyDescent="0.3">
      <c r="A17" s="2">
        <v>17</v>
      </c>
      <c r="B17" s="1"/>
      <c r="C17" s="4" t="s">
        <v>30</v>
      </c>
      <c r="D17" s="33" t="s">
        <v>31</v>
      </c>
      <c r="E17" s="34"/>
      <c r="F17" s="35"/>
      <c r="G17" s="1"/>
      <c r="H17" s="1"/>
      <c r="I17" s="1"/>
      <c r="J17" s="1"/>
    </row>
    <row r="18" spans="1:10" ht="15.75" thickBot="1" x14ac:dyDescent="0.3">
      <c r="A18" s="2">
        <v>18</v>
      </c>
      <c r="B18" s="1"/>
      <c r="C18" s="4" t="s">
        <v>32</v>
      </c>
      <c r="D18" s="33">
        <v>100</v>
      </c>
      <c r="E18" s="34"/>
      <c r="F18" s="35"/>
      <c r="G18" s="1"/>
      <c r="H18" s="1"/>
      <c r="I18" s="1"/>
      <c r="J18" s="1"/>
    </row>
    <row r="19" spans="1:10" ht="15.75" thickBot="1" x14ac:dyDescent="0.3">
      <c r="A19" s="2">
        <v>19</v>
      </c>
      <c r="B19" s="1"/>
      <c r="C19" s="4" t="s">
        <v>33</v>
      </c>
      <c r="D19" s="33">
        <v>100</v>
      </c>
      <c r="E19" s="34"/>
      <c r="F19" s="35"/>
      <c r="G19" s="1"/>
      <c r="H19" s="1"/>
      <c r="I19" s="1"/>
      <c r="J19" s="1"/>
    </row>
    <row r="20" spans="1:10" ht="15.75" thickBot="1" x14ac:dyDescent="0.3">
      <c r="A20" s="2">
        <v>20</v>
      </c>
      <c r="B20" s="1"/>
      <c r="C20" s="4" t="s">
        <v>34</v>
      </c>
      <c r="D20" s="33" t="s">
        <v>35</v>
      </c>
      <c r="E20" s="34"/>
      <c r="F20" s="35"/>
      <c r="G20" s="1"/>
      <c r="H20" s="1"/>
      <c r="I20" s="1"/>
      <c r="J20" s="1"/>
    </row>
    <row r="21" spans="1:10" ht="30" customHeight="1" thickBot="1" x14ac:dyDescent="0.3">
      <c r="A21" s="2">
        <v>21</v>
      </c>
      <c r="B21" s="1"/>
      <c r="C21" s="4" t="s">
        <v>36</v>
      </c>
      <c r="D21" s="33" t="s">
        <v>37</v>
      </c>
      <c r="E21" s="34"/>
      <c r="F21" s="35"/>
      <c r="G21" s="1"/>
      <c r="H21" s="1"/>
      <c r="I21" s="1"/>
      <c r="J21" s="1"/>
    </row>
    <row r="22" spans="1:10" ht="15.75" thickBot="1" x14ac:dyDescent="0.3">
      <c r="A22" s="2">
        <v>22</v>
      </c>
      <c r="B22" s="1"/>
      <c r="C22" s="4" t="s">
        <v>38</v>
      </c>
      <c r="D22" s="33" t="s">
        <v>39</v>
      </c>
      <c r="E22" s="34"/>
      <c r="F22" s="35"/>
      <c r="G22" s="1"/>
      <c r="H22" s="1"/>
      <c r="I22" s="1"/>
      <c r="J22" s="1"/>
    </row>
    <row r="23" spans="1:10" ht="15.75" thickBot="1" x14ac:dyDescent="0.3">
      <c r="A23" s="2">
        <v>23</v>
      </c>
      <c r="B23" s="1"/>
      <c r="C23" s="4" t="s">
        <v>40</v>
      </c>
      <c r="D23" s="33" t="s">
        <v>41</v>
      </c>
      <c r="E23" s="34"/>
      <c r="F23" s="35"/>
      <c r="G23" s="1"/>
      <c r="H23" s="1"/>
      <c r="I23" s="1"/>
      <c r="J23" s="1"/>
    </row>
    <row r="24" spans="1:10" ht="15.75" thickBot="1" x14ac:dyDescent="0.3">
      <c r="A24" s="2">
        <v>24</v>
      </c>
      <c r="B24" s="1"/>
      <c r="C24" s="4" t="s">
        <v>42</v>
      </c>
      <c r="D24" s="33" t="s">
        <v>43</v>
      </c>
      <c r="E24" s="34"/>
      <c r="F24" s="35"/>
      <c r="G24" s="1"/>
      <c r="H24" s="1"/>
      <c r="I24" s="1"/>
      <c r="J24" s="1"/>
    </row>
    <row r="25" spans="1:10" ht="15.75" thickBot="1" x14ac:dyDescent="0.3">
      <c r="A25" s="2">
        <v>25</v>
      </c>
      <c r="B25" s="1"/>
      <c r="C25" s="6"/>
      <c r="D25" s="6"/>
      <c r="E25" s="1"/>
      <c r="F25" s="1"/>
      <c r="G25" s="1"/>
      <c r="H25" s="1"/>
      <c r="I25" s="1"/>
      <c r="J25" s="1"/>
    </row>
    <row r="26" spans="1:10" ht="12.75" customHeight="1" thickBot="1" x14ac:dyDescent="0.3">
      <c r="A26" s="2">
        <v>26</v>
      </c>
      <c r="B26" s="1"/>
      <c r="C26" s="7" t="s">
        <v>44</v>
      </c>
      <c r="D26" s="7">
        <f>+D8*25</f>
        <v>3057.5</v>
      </c>
      <c r="E26" s="8" t="s">
        <v>45</v>
      </c>
      <c r="F26" s="1"/>
      <c r="G26" s="1"/>
      <c r="H26" s="1"/>
      <c r="I26" s="1"/>
      <c r="J26" s="1"/>
    </row>
    <row r="27" spans="1:10" ht="12.75" customHeight="1" thickBot="1" x14ac:dyDescent="0.3">
      <c r="A27" s="2">
        <v>27</v>
      </c>
      <c r="B27" s="1"/>
      <c r="C27" s="7" t="s">
        <v>46</v>
      </c>
      <c r="D27" s="7">
        <f>+D8*30</f>
        <v>3669</v>
      </c>
      <c r="E27" s="8" t="s">
        <v>45</v>
      </c>
      <c r="F27" s="1"/>
      <c r="G27" s="1"/>
      <c r="H27" s="1"/>
      <c r="I27" s="1"/>
      <c r="J27" s="1"/>
    </row>
    <row r="28" spans="1:10" ht="15.75" thickBot="1" x14ac:dyDescent="0.3">
      <c r="A28" s="2">
        <v>28</v>
      </c>
      <c r="B28" s="1"/>
      <c r="C28" s="6"/>
      <c r="D28" s="6"/>
      <c r="E28" s="1"/>
      <c r="F28" s="1"/>
      <c r="G28" s="1"/>
      <c r="H28" s="1"/>
      <c r="I28" s="1"/>
      <c r="J28" s="1"/>
    </row>
    <row r="29" spans="1:10" ht="12.75" customHeight="1" thickBot="1" x14ac:dyDescent="0.3">
      <c r="A29" s="2">
        <v>29</v>
      </c>
      <c r="B29" s="1"/>
      <c r="C29" s="7" t="s">
        <v>47</v>
      </c>
      <c r="D29" s="7">
        <v>20</v>
      </c>
      <c r="E29" s="8">
        <v>22</v>
      </c>
      <c r="F29" s="8">
        <v>24</v>
      </c>
      <c r="G29" s="8">
        <v>25</v>
      </c>
      <c r="H29" s="8">
        <v>30</v>
      </c>
      <c r="I29" s="1"/>
      <c r="J29" s="1"/>
    </row>
    <row r="30" spans="1:10" ht="15.75" thickBot="1" x14ac:dyDescent="0.3">
      <c r="A30" s="2">
        <v>30</v>
      </c>
      <c r="B30" s="1"/>
      <c r="C30" s="7"/>
      <c r="D30" s="7">
        <f>D6*D6*20</f>
        <v>61.25</v>
      </c>
      <c r="E30" s="8">
        <f>D6*D6*22</f>
        <v>67.375</v>
      </c>
      <c r="F30" s="8">
        <f>D6*D6*24</f>
        <v>73.5</v>
      </c>
      <c r="G30" s="8">
        <f>D6*D6*25</f>
        <v>76.5625</v>
      </c>
      <c r="H30" s="8">
        <f>D6*D6*30</f>
        <v>91.875</v>
      </c>
      <c r="I30" s="1"/>
      <c r="J30" s="1"/>
    </row>
    <row r="31" spans="1:10" x14ac:dyDescent="0.25">
      <c r="A31" s="2">
        <v>31</v>
      </c>
      <c r="B31" s="1"/>
      <c r="C31" s="6"/>
      <c r="D31" s="6"/>
      <c r="E31" s="1"/>
      <c r="F31" s="1"/>
      <c r="G31" s="1"/>
      <c r="H31" s="1"/>
      <c r="I31" s="1"/>
      <c r="J31" s="1"/>
    </row>
    <row r="32" spans="1:10" x14ac:dyDescent="0.25">
      <c r="A32" s="2">
        <v>32</v>
      </c>
      <c r="B32" s="1"/>
      <c r="C32" s="6"/>
      <c r="D32" s="6"/>
      <c r="E32" s="1"/>
      <c r="F32" s="1"/>
      <c r="G32" s="1"/>
      <c r="H32" s="1"/>
      <c r="I32" s="1"/>
      <c r="J32" s="1"/>
    </row>
    <row r="33" spans="1:10" x14ac:dyDescent="0.25">
      <c r="A33" s="2">
        <v>33</v>
      </c>
      <c r="B33" s="1"/>
      <c r="C33" s="6" t="s">
        <v>48</v>
      </c>
      <c r="D33" s="31">
        <v>102</v>
      </c>
      <c r="E33" s="31"/>
      <c r="F33" s="31"/>
      <c r="G33" s="31"/>
      <c r="H33" s="31"/>
      <c r="I33" s="1"/>
      <c r="J33" s="1"/>
    </row>
    <row r="34" spans="1:10" x14ac:dyDescent="0.25">
      <c r="A34" s="2">
        <v>34</v>
      </c>
      <c r="B34" s="1"/>
      <c r="C34" s="6" t="s">
        <v>49</v>
      </c>
      <c r="D34" s="31">
        <v>127</v>
      </c>
      <c r="E34" s="31"/>
      <c r="F34" s="31"/>
      <c r="G34" s="31"/>
      <c r="H34" s="31"/>
      <c r="I34" s="1"/>
      <c r="J34" s="1"/>
    </row>
    <row r="35" spans="1:10" x14ac:dyDescent="0.25">
      <c r="A35" s="2">
        <v>35</v>
      </c>
      <c r="B35" s="1"/>
      <c r="C35" s="6" t="s">
        <v>50</v>
      </c>
      <c r="D35" s="31" t="s">
        <v>51</v>
      </c>
      <c r="E35" s="31"/>
      <c r="F35" s="31"/>
      <c r="G35" s="31"/>
      <c r="H35" s="31"/>
      <c r="I35" s="1"/>
      <c r="J35" s="1"/>
    </row>
    <row r="36" spans="1:10" x14ac:dyDescent="0.25">
      <c r="A36" s="2">
        <v>36</v>
      </c>
      <c r="B36" s="1"/>
      <c r="C36" s="6" t="s">
        <v>52</v>
      </c>
      <c r="D36" s="31" t="s">
        <v>53</v>
      </c>
      <c r="E36" s="31"/>
      <c r="F36" s="31"/>
      <c r="G36" s="31"/>
      <c r="H36" s="31"/>
      <c r="I36" s="1"/>
      <c r="J36" s="1"/>
    </row>
    <row r="37" spans="1:10" x14ac:dyDescent="0.25">
      <c r="A37" s="2">
        <v>37</v>
      </c>
      <c r="B37" s="1"/>
      <c r="C37" s="6" t="s">
        <v>54</v>
      </c>
      <c r="D37" s="6" t="s">
        <v>53</v>
      </c>
      <c r="E37" s="1"/>
      <c r="F37" s="1"/>
      <c r="G37" s="1"/>
      <c r="H37" s="1"/>
      <c r="I37" s="1"/>
      <c r="J37" s="1"/>
    </row>
    <row r="38" spans="1:10" ht="15.75" thickBot="1" x14ac:dyDescent="0.3">
      <c r="A38" s="2">
        <v>38</v>
      </c>
      <c r="B38" s="1"/>
      <c r="C38" s="6"/>
      <c r="D38" s="6"/>
      <c r="E38" s="1"/>
      <c r="F38" s="1"/>
      <c r="G38" s="1"/>
      <c r="H38" s="1"/>
      <c r="I38" s="1"/>
      <c r="J38" s="1"/>
    </row>
    <row r="39" spans="1:10" ht="15.75" thickBot="1" x14ac:dyDescent="0.3">
      <c r="A39" s="2">
        <v>39</v>
      </c>
      <c r="B39" s="1"/>
      <c r="C39" s="9" t="s">
        <v>55</v>
      </c>
      <c r="D39" s="9">
        <f>IF(D7="M",(D6*100-150)*2.72/2.5+47.7,(D6*100-150)*2.27/2.5+45.5)</f>
        <v>74.900000000000006</v>
      </c>
      <c r="E39" s="9" t="s">
        <v>56</v>
      </c>
      <c r="F39" s="1"/>
      <c r="G39" s="1"/>
      <c r="H39" s="1"/>
      <c r="I39" s="1"/>
      <c r="J39" s="1"/>
    </row>
    <row r="40" spans="1:10" ht="15.75" thickBot="1" x14ac:dyDescent="0.3">
      <c r="A40" s="2">
        <v>40</v>
      </c>
      <c r="B40" s="1"/>
      <c r="C40" s="9" t="s">
        <v>57</v>
      </c>
      <c r="D40" s="9">
        <f>D8/D39*100</f>
        <v>163.28437917222962</v>
      </c>
      <c r="E40" s="9" t="str">
        <f>IF(D40&lt;75,"DESNUTRICION SEVERA",IF(D40&lt;85,"DESNUTRICION MODERADA",IF(D40&lt;90,"DESNUTRICION LEVE",IF(D40&lt;110,"NORMAL",IF(D40&lt;120,"SOBREPESO",IF(D40&lt;140,"OBESIDAD 1",IF(D40&lt;180,"OBESIDAD 2","OBESIDAD MORBIDA")))))))</f>
        <v>OBESIDAD 2</v>
      </c>
      <c r="F40" s="1"/>
      <c r="G40" s="1"/>
      <c r="H40" s="1"/>
      <c r="I40" s="1"/>
      <c r="J40" s="1"/>
    </row>
    <row r="41" spans="1:10" ht="15.75" thickBot="1" x14ac:dyDescent="0.3">
      <c r="A41" s="2">
        <v>41</v>
      </c>
      <c r="B41" s="1"/>
      <c r="C41" s="9" t="s">
        <v>58</v>
      </c>
      <c r="D41" s="9">
        <f>D8/((D6*100/100)*(D6*100/100))</f>
        <v>39.93469387755102</v>
      </c>
      <c r="E41" s="9" t="str">
        <f>IF(D41&lt;18.5,"BAJO PESO",IF(D41&lt;25,"NORMAL",IF(D41&lt;30,"SOBREPESO 1",IF(D41&lt;40,"SOBREPESO 2","SOBREPESO 3"))))</f>
        <v>SOBREPESO 2</v>
      </c>
      <c r="F41" s="1"/>
      <c r="G41" s="1"/>
      <c r="H41" s="1"/>
      <c r="I41" s="1"/>
      <c r="J41" s="1"/>
    </row>
    <row r="42" spans="1:10" ht="15.75" thickBot="1" x14ac:dyDescent="0.3">
      <c r="A42" s="2">
        <v>42</v>
      </c>
      <c r="B42" s="1"/>
      <c r="C42" s="9" t="s">
        <v>59</v>
      </c>
      <c r="D42" s="9">
        <f>D8/D10*100</f>
        <v>111.18181818181819</v>
      </c>
      <c r="E42" s="9" t="str">
        <f>IF(D42&lt;75,"DESNUTRICION SEVERA",IF(D42&lt;85,"DESNUTRICION MODERADA",IF(D42&lt;90,"DESNUTRICION LEVE",IF(D42&lt;110,"NORMAL",IF(D42&lt;120,"SOBREPESO",IF(D42&lt;140,"OBESIDAD 1",IF(D42&lt;180,"OBESIDAD 2","OBESIDAD MORBIDA")))))))</f>
        <v>SOBREPESO</v>
      </c>
      <c r="F42" s="1"/>
      <c r="G42" s="1"/>
      <c r="H42" s="1"/>
      <c r="I42" s="1"/>
      <c r="J42" s="1"/>
    </row>
    <row r="43" spans="1:10" ht="15.75" thickBot="1" x14ac:dyDescent="0.3">
      <c r="A43" s="2">
        <v>43</v>
      </c>
      <c r="B43" s="1"/>
      <c r="C43" s="9" t="s">
        <v>60</v>
      </c>
      <c r="D43" s="9" t="str">
        <f>IF(D7="M",IF(E43&gt;10.4,"PEQUEÑA",IF(E43&gt;9.6,"MEDIANA","GRANDE")),IF(E43&gt;11,"PEQUEÑA",IF(E43&gt;10.1,"MEDIANA","GRANDE")))</f>
        <v>GRANDE</v>
      </c>
      <c r="E43" s="10">
        <f>D6*100/D11</f>
        <v>8.75</v>
      </c>
      <c r="F43" s="1"/>
      <c r="G43" s="1"/>
      <c r="H43" s="1"/>
      <c r="I43" s="1"/>
      <c r="J43" s="1"/>
    </row>
    <row r="44" spans="1:10" ht="15.75" thickBot="1" x14ac:dyDescent="0.3">
      <c r="A44" s="2">
        <v>44</v>
      </c>
      <c r="B44" s="1"/>
      <c r="C44" s="9" t="s">
        <v>61</v>
      </c>
      <c r="D44" s="9" t="str">
        <f>IF(D41&gt;40,"OBESIDAD GRAVE",IF(D41&gt;30,"OBESIDAD MEDIA",IF(D41&gt;25,"SOBREPESO","NO PRESENTA")))</f>
        <v>OBESIDAD MEDIA</v>
      </c>
      <c r="E44" s="9"/>
      <c r="F44" s="1"/>
      <c r="G44" s="1"/>
      <c r="H44" s="1"/>
      <c r="I44" s="1"/>
      <c r="J44" s="1"/>
    </row>
    <row r="45" spans="1:10" x14ac:dyDescent="0.25">
      <c r="A45" s="2">
        <v>45</v>
      </c>
      <c r="B45" s="1"/>
      <c r="C45" s="6"/>
      <c r="D45" s="6"/>
      <c r="E45" s="6"/>
      <c r="F45" s="1"/>
      <c r="G45" s="1"/>
      <c r="H45" s="1"/>
      <c r="I45" s="1"/>
      <c r="J45" s="1"/>
    </row>
    <row r="46" spans="1:10" x14ac:dyDescent="0.25">
      <c r="A46" s="2">
        <v>46</v>
      </c>
      <c r="B46" s="1"/>
      <c r="C46" s="6"/>
      <c r="D46" s="6"/>
      <c r="E46" s="6"/>
      <c r="F46" s="1"/>
      <c r="G46" s="1"/>
      <c r="H46" s="1"/>
      <c r="I46" s="1"/>
      <c r="J46" s="1"/>
    </row>
    <row r="47" spans="1:10" ht="15.75" thickBot="1" x14ac:dyDescent="0.3">
      <c r="A47" s="2">
        <v>47</v>
      </c>
      <c r="B47" s="32" t="s">
        <v>62</v>
      </c>
      <c r="C47" s="32"/>
      <c r="D47" s="32"/>
      <c r="E47" s="32"/>
      <c r="F47" s="1"/>
      <c r="G47" s="1"/>
      <c r="H47" s="1"/>
      <c r="I47" s="1"/>
      <c r="J47" s="1"/>
    </row>
    <row r="48" spans="1:10" ht="12.75" customHeight="1" thickBot="1" x14ac:dyDescent="0.3">
      <c r="A48" s="2">
        <v>48</v>
      </c>
      <c r="B48" s="7" t="s">
        <v>63</v>
      </c>
      <c r="C48" s="20">
        <v>41622</v>
      </c>
      <c r="D48" s="20">
        <v>41766</v>
      </c>
      <c r="E48" s="20">
        <v>41958</v>
      </c>
      <c r="F48" s="29">
        <v>42138</v>
      </c>
      <c r="G48" s="12"/>
      <c r="H48" s="1"/>
      <c r="I48" s="1"/>
      <c r="J48" s="1"/>
    </row>
    <row r="49" spans="1:10" ht="12.75" customHeight="1" thickBot="1" x14ac:dyDescent="0.3">
      <c r="A49" s="2">
        <v>49</v>
      </c>
      <c r="B49" s="7" t="s">
        <v>64</v>
      </c>
      <c r="C49" s="11"/>
      <c r="D49" s="11"/>
      <c r="E49" s="11"/>
      <c r="F49" s="13"/>
      <c r="G49" s="13"/>
      <c r="H49" s="1"/>
      <c r="I49" s="1"/>
      <c r="J49" s="1"/>
    </row>
    <row r="50" spans="1:10" ht="12.75" customHeight="1" thickBot="1" x14ac:dyDescent="0.3">
      <c r="A50" s="2">
        <v>50</v>
      </c>
      <c r="B50" s="7" t="s">
        <v>65</v>
      </c>
      <c r="C50" s="11" t="s">
        <v>91</v>
      </c>
      <c r="D50" s="11" t="s">
        <v>93</v>
      </c>
      <c r="E50" s="11" t="s">
        <v>94</v>
      </c>
      <c r="F50" s="13">
        <v>4.79</v>
      </c>
      <c r="G50" s="13"/>
      <c r="H50" s="1"/>
      <c r="I50" s="1"/>
      <c r="J50" s="1"/>
    </row>
    <row r="51" spans="1:10" ht="12.75" customHeight="1" thickBot="1" x14ac:dyDescent="0.3">
      <c r="A51" s="2">
        <v>51</v>
      </c>
      <c r="B51" s="7" t="s">
        <v>66</v>
      </c>
      <c r="C51" s="11">
        <v>39.6</v>
      </c>
      <c r="D51" s="11">
        <v>39</v>
      </c>
      <c r="E51" s="11" t="s">
        <v>99</v>
      </c>
      <c r="F51" s="13">
        <v>41</v>
      </c>
      <c r="G51" s="13"/>
      <c r="H51" s="1"/>
      <c r="I51" s="1"/>
      <c r="J51" s="1"/>
    </row>
    <row r="52" spans="1:10" ht="12.75" customHeight="1" thickBot="1" x14ac:dyDescent="0.3">
      <c r="A52" s="2">
        <v>52</v>
      </c>
      <c r="B52" s="7" t="s">
        <v>67</v>
      </c>
      <c r="C52" s="11">
        <v>13.1</v>
      </c>
      <c r="D52" s="11">
        <v>13.2</v>
      </c>
      <c r="E52" s="11" t="s">
        <v>95</v>
      </c>
      <c r="F52" s="13">
        <v>13.8</v>
      </c>
      <c r="G52" s="13"/>
      <c r="H52" s="1"/>
      <c r="I52" s="1"/>
      <c r="J52" s="1"/>
    </row>
    <row r="53" spans="1:10" ht="12.75" customHeight="1" thickBot="1" x14ac:dyDescent="0.3">
      <c r="A53" s="2">
        <v>53</v>
      </c>
      <c r="B53" s="7" t="s">
        <v>68</v>
      </c>
      <c r="C53" s="11">
        <v>140</v>
      </c>
      <c r="D53" s="11"/>
      <c r="E53" s="11">
        <v>157</v>
      </c>
      <c r="F53" s="13">
        <v>150</v>
      </c>
      <c r="G53" s="13"/>
      <c r="H53" s="1"/>
      <c r="I53" s="1"/>
      <c r="J53" s="1"/>
    </row>
    <row r="54" spans="1:10" ht="12.75" customHeight="1" thickBot="1" x14ac:dyDescent="0.3">
      <c r="A54" s="2">
        <v>54</v>
      </c>
      <c r="B54" s="7" t="s">
        <v>69</v>
      </c>
      <c r="C54" s="11">
        <v>40</v>
      </c>
      <c r="D54" s="11"/>
      <c r="E54" s="11">
        <v>47</v>
      </c>
      <c r="F54" s="13">
        <v>49</v>
      </c>
      <c r="G54" s="13"/>
      <c r="H54" s="1"/>
      <c r="I54" s="1"/>
      <c r="J54" s="1"/>
    </row>
    <row r="55" spans="1:10" ht="12.75" customHeight="1" thickBot="1" x14ac:dyDescent="0.3">
      <c r="A55" s="2">
        <v>55</v>
      </c>
      <c r="B55" s="7" t="s">
        <v>70</v>
      </c>
      <c r="C55" s="11"/>
      <c r="D55" s="11"/>
      <c r="E55" s="11">
        <v>97</v>
      </c>
      <c r="F55" s="13">
        <v>87</v>
      </c>
      <c r="G55" s="13"/>
      <c r="H55" s="1"/>
      <c r="I55" s="1"/>
      <c r="J55" s="1"/>
    </row>
    <row r="56" spans="1:10" ht="12.75" customHeight="1" thickBot="1" x14ac:dyDescent="0.3">
      <c r="A56" s="2">
        <v>56</v>
      </c>
      <c r="B56" s="7" t="s">
        <v>71</v>
      </c>
      <c r="C56" s="11">
        <v>3.6</v>
      </c>
      <c r="D56" s="11"/>
      <c r="E56" s="11"/>
      <c r="F56" s="13">
        <v>3.1</v>
      </c>
      <c r="G56" s="13"/>
      <c r="H56" s="1"/>
      <c r="I56" s="1"/>
      <c r="J56" s="1"/>
    </row>
    <row r="57" spans="1:10" ht="12.75" customHeight="1" thickBot="1" x14ac:dyDescent="0.3">
      <c r="A57" s="2">
        <v>57</v>
      </c>
      <c r="B57" s="7" t="s">
        <v>72</v>
      </c>
      <c r="C57" s="11">
        <v>73</v>
      </c>
      <c r="D57" s="11"/>
      <c r="E57" s="11">
        <v>63</v>
      </c>
      <c r="F57" s="13">
        <v>73</v>
      </c>
      <c r="G57" s="13"/>
      <c r="H57" s="1"/>
      <c r="I57" s="1"/>
      <c r="J57" s="1"/>
    </row>
    <row r="58" spans="1:10" ht="12.75" customHeight="1" thickBot="1" x14ac:dyDescent="0.3">
      <c r="A58" s="2">
        <v>58</v>
      </c>
      <c r="B58" s="7" t="s">
        <v>73</v>
      </c>
      <c r="C58" s="21">
        <v>114</v>
      </c>
      <c r="D58" s="11">
        <v>92</v>
      </c>
      <c r="E58" s="11">
        <v>97</v>
      </c>
      <c r="F58" s="30">
        <v>112</v>
      </c>
      <c r="G58" s="13"/>
      <c r="H58" s="1"/>
      <c r="I58" s="1"/>
      <c r="J58" s="1"/>
    </row>
    <row r="59" spans="1:10" ht="12.75" customHeight="1" thickBot="1" x14ac:dyDescent="0.3">
      <c r="A59" s="2">
        <v>59</v>
      </c>
      <c r="B59" s="7" t="s">
        <v>74</v>
      </c>
      <c r="C59" s="11"/>
      <c r="D59" s="25" t="s">
        <v>92</v>
      </c>
      <c r="E59" s="11">
        <v>38</v>
      </c>
      <c r="F59" s="13"/>
      <c r="G59" s="13"/>
      <c r="H59" s="1"/>
      <c r="I59" s="1"/>
      <c r="J59" s="1"/>
    </row>
    <row r="60" spans="1:10" ht="12.75" customHeight="1" thickBot="1" x14ac:dyDescent="0.3">
      <c r="A60" s="2">
        <v>60</v>
      </c>
      <c r="B60" s="7" t="s">
        <v>75</v>
      </c>
      <c r="C60" s="11"/>
      <c r="D60" s="11"/>
      <c r="E60" s="11"/>
      <c r="F60" s="13"/>
      <c r="G60" s="13"/>
      <c r="H60" s="1"/>
      <c r="I60" s="1"/>
      <c r="J60" s="1"/>
    </row>
    <row r="61" spans="1:10" ht="15.75" thickBot="1" x14ac:dyDescent="0.3">
      <c r="A61" s="2">
        <v>61</v>
      </c>
      <c r="B61" s="7" t="s">
        <v>76</v>
      </c>
      <c r="C61" s="11"/>
      <c r="D61" s="11"/>
      <c r="E61" s="11"/>
      <c r="F61" s="13">
        <v>1.2</v>
      </c>
      <c r="G61" s="13"/>
      <c r="H61" s="1"/>
      <c r="I61" s="1"/>
      <c r="J61" s="1"/>
    </row>
    <row r="62" spans="1:10" ht="15.75" thickBot="1" x14ac:dyDescent="0.3">
      <c r="A62" s="2">
        <v>62</v>
      </c>
      <c r="B62" s="7" t="s">
        <v>77</v>
      </c>
      <c r="C62" s="11"/>
      <c r="D62" s="11"/>
      <c r="E62" s="11" t="s">
        <v>97</v>
      </c>
      <c r="F62" s="13">
        <v>7.4</v>
      </c>
      <c r="G62" s="13"/>
      <c r="H62" s="1"/>
      <c r="I62" s="1"/>
      <c r="J62" s="1"/>
    </row>
    <row r="63" spans="1:10" ht="15.75" thickBot="1" x14ac:dyDescent="0.3">
      <c r="A63" s="2">
        <v>63</v>
      </c>
      <c r="B63" s="7" t="s">
        <v>78</v>
      </c>
      <c r="C63" s="11"/>
      <c r="D63" s="11"/>
      <c r="E63" s="11" t="s">
        <v>96</v>
      </c>
      <c r="F63" s="13">
        <v>1.63</v>
      </c>
      <c r="G63" s="13"/>
      <c r="H63" s="1"/>
      <c r="I63" s="1"/>
      <c r="J63" s="1"/>
    </row>
    <row r="64" spans="1:10" ht="15.75" thickBot="1" x14ac:dyDescent="0.3">
      <c r="A64" s="2">
        <v>64</v>
      </c>
      <c r="B64" s="7" t="s">
        <v>79</v>
      </c>
      <c r="C64" s="11"/>
      <c r="D64" s="11"/>
      <c r="E64" s="11"/>
      <c r="F64" s="13"/>
      <c r="G64" s="13"/>
      <c r="H64" s="1"/>
      <c r="I64" s="1"/>
      <c r="J64" s="1"/>
    </row>
    <row r="65" spans="1:10" ht="15.75" thickBot="1" x14ac:dyDescent="0.3">
      <c r="A65" s="2">
        <v>65</v>
      </c>
      <c r="B65" s="7" t="s">
        <v>80</v>
      </c>
      <c r="C65" s="11"/>
      <c r="D65" s="11"/>
      <c r="E65" s="11"/>
      <c r="F65" s="13"/>
      <c r="G65" s="13"/>
      <c r="H65" s="1"/>
      <c r="I65" s="1"/>
      <c r="J65" s="1"/>
    </row>
    <row r="66" spans="1:10" ht="15.75" thickBot="1" x14ac:dyDescent="0.3">
      <c r="A66" s="2">
        <v>66</v>
      </c>
      <c r="B66" s="7" t="s">
        <v>81</v>
      </c>
      <c r="C66" s="11"/>
      <c r="D66" s="11"/>
      <c r="E66" s="11"/>
      <c r="F66" s="13"/>
      <c r="G66" s="13"/>
      <c r="H66" s="1"/>
      <c r="I66" s="1"/>
      <c r="J66" s="1"/>
    </row>
    <row r="67" spans="1:10" x14ac:dyDescent="0.25">
      <c r="A67" s="2">
        <v>67</v>
      </c>
      <c r="B67" s="6" t="s">
        <v>100</v>
      </c>
      <c r="C67" s="6"/>
      <c r="D67" s="6"/>
      <c r="E67" s="6"/>
      <c r="F67" s="17">
        <v>6.5</v>
      </c>
      <c r="G67" s="1"/>
      <c r="H67" s="1"/>
      <c r="I67" s="1"/>
      <c r="J67" s="1"/>
    </row>
    <row r="68" spans="1:10" x14ac:dyDescent="0.25">
      <c r="A68" s="2">
        <v>68</v>
      </c>
      <c r="B68" s="6"/>
      <c r="C68" s="6"/>
      <c r="D68" s="6"/>
      <c r="E68" s="6"/>
      <c r="F68" s="1"/>
      <c r="G68" s="1"/>
      <c r="H68" s="1"/>
      <c r="I68" s="1"/>
      <c r="J68" s="1"/>
    </row>
    <row r="69" spans="1:10" ht="12.75" customHeight="1" thickBot="1" x14ac:dyDescent="0.3">
      <c r="A69" s="2">
        <v>69</v>
      </c>
      <c r="B69" s="6"/>
      <c r="C69" s="6"/>
      <c r="D69" s="6"/>
      <c r="E69" s="6"/>
      <c r="F69" s="1"/>
      <c r="G69" s="1"/>
      <c r="H69" s="1"/>
      <c r="I69" s="1"/>
      <c r="J69" s="1"/>
    </row>
    <row r="70" spans="1:10" ht="12.75" customHeight="1" thickBot="1" x14ac:dyDescent="0.3">
      <c r="A70" s="2">
        <v>70</v>
      </c>
      <c r="B70" s="14" t="s">
        <v>63</v>
      </c>
      <c r="C70" s="19">
        <v>41647</v>
      </c>
      <c r="D70" s="19">
        <v>41655</v>
      </c>
      <c r="E70" s="19">
        <v>41661</v>
      </c>
      <c r="F70" s="19">
        <v>41668</v>
      </c>
      <c r="G70" s="19">
        <v>41675</v>
      </c>
      <c r="H70" s="19">
        <v>41682</v>
      </c>
      <c r="I70" s="19">
        <v>41689</v>
      </c>
      <c r="J70" s="19">
        <v>41696</v>
      </c>
    </row>
    <row r="71" spans="1:10" ht="12.75" customHeight="1" thickBot="1" x14ac:dyDescent="0.3">
      <c r="A71" s="2">
        <v>71</v>
      </c>
      <c r="B71" s="14" t="s">
        <v>82</v>
      </c>
      <c r="C71" s="15">
        <v>123</v>
      </c>
      <c r="D71" s="15"/>
      <c r="E71" s="15">
        <v>121</v>
      </c>
      <c r="F71" s="15">
        <v>118</v>
      </c>
      <c r="G71" s="15">
        <v>116</v>
      </c>
      <c r="H71" s="15">
        <v>116</v>
      </c>
      <c r="I71" s="15">
        <v>116</v>
      </c>
      <c r="J71" s="15">
        <v>115</v>
      </c>
    </row>
    <row r="72" spans="1:10" ht="12.75" customHeight="1" thickBot="1" x14ac:dyDescent="0.3">
      <c r="A72" s="2">
        <v>72</v>
      </c>
      <c r="B72" s="14" t="s">
        <v>83</v>
      </c>
      <c r="C72" s="15">
        <v>119.5</v>
      </c>
      <c r="D72" s="15"/>
      <c r="E72" s="15">
        <v>117</v>
      </c>
      <c r="F72" s="15">
        <v>114</v>
      </c>
      <c r="G72" s="15">
        <v>110</v>
      </c>
      <c r="H72" s="15">
        <v>110</v>
      </c>
      <c r="I72" s="15">
        <v>107.5</v>
      </c>
      <c r="J72" s="15">
        <v>107</v>
      </c>
    </row>
    <row r="73" spans="1:10" ht="12.75" customHeight="1" thickBot="1" x14ac:dyDescent="0.3">
      <c r="A73" s="2">
        <v>73</v>
      </c>
      <c r="B73" s="14" t="s">
        <v>84</v>
      </c>
      <c r="C73" s="15">
        <v>79</v>
      </c>
      <c r="D73" s="15"/>
      <c r="E73" s="15">
        <v>72</v>
      </c>
      <c r="F73" s="15">
        <v>68.5</v>
      </c>
      <c r="G73" s="15">
        <v>68</v>
      </c>
      <c r="H73" s="15">
        <v>67</v>
      </c>
      <c r="I73" s="15">
        <v>67.5</v>
      </c>
      <c r="J73" s="15">
        <v>67</v>
      </c>
    </row>
    <row r="74" spans="1:10" ht="12.75" customHeight="1" thickBot="1" x14ac:dyDescent="0.3">
      <c r="A74" s="2">
        <v>74</v>
      </c>
      <c r="B74" s="9" t="s">
        <v>85</v>
      </c>
      <c r="C74" s="18">
        <v>122.3</v>
      </c>
      <c r="D74" s="16">
        <v>119.3</v>
      </c>
      <c r="E74" s="16">
        <v>117</v>
      </c>
      <c r="F74" s="16">
        <v>115</v>
      </c>
      <c r="G74" s="16">
        <v>114.5</v>
      </c>
      <c r="H74" s="16">
        <v>113</v>
      </c>
      <c r="I74" s="16">
        <v>111.5</v>
      </c>
      <c r="J74" s="22">
        <v>110.3</v>
      </c>
    </row>
    <row r="75" spans="1:10" ht="12.75" customHeight="1" thickBot="1" x14ac:dyDescent="0.3">
      <c r="A75" s="2">
        <v>75</v>
      </c>
      <c r="B75" s="9" t="s">
        <v>86</v>
      </c>
      <c r="C75" s="16">
        <f t="shared" ref="C75:J75" si="0">ABS(C74-$D$19)</f>
        <v>22.299999999999997</v>
      </c>
      <c r="D75" s="16">
        <f t="shared" si="0"/>
        <v>19.299999999999997</v>
      </c>
      <c r="E75" s="16">
        <f t="shared" si="0"/>
        <v>17</v>
      </c>
      <c r="F75" s="16">
        <f t="shared" si="0"/>
        <v>15</v>
      </c>
      <c r="G75" s="16">
        <f t="shared" si="0"/>
        <v>14.5</v>
      </c>
      <c r="H75" s="16">
        <f t="shared" si="0"/>
        <v>13</v>
      </c>
      <c r="I75" s="16">
        <f t="shared" si="0"/>
        <v>11.5</v>
      </c>
      <c r="J75" s="16">
        <f t="shared" si="0"/>
        <v>10.299999999999997</v>
      </c>
    </row>
    <row r="76" spans="1:10" ht="12.75" customHeight="1" thickBot="1" x14ac:dyDescent="0.3">
      <c r="A76" s="2">
        <v>76</v>
      </c>
      <c r="B76" s="14" t="s">
        <v>87</v>
      </c>
      <c r="C76" s="15">
        <f>C74/D6/D6</f>
        <v>39.93469387755102</v>
      </c>
      <c r="D76" s="15">
        <f>D74/D6/D6</f>
        <v>38.955102040816321</v>
      </c>
      <c r="E76" s="15">
        <f>E74/D6/D6</f>
        <v>38.204081632653065</v>
      </c>
      <c r="F76" s="15">
        <f>F74/D6/D6</f>
        <v>37.551020408163261</v>
      </c>
      <c r="G76" s="15">
        <f>G74/D6/D6</f>
        <v>37.387755102040821</v>
      </c>
      <c r="H76" s="15">
        <f>H74/D6/D6</f>
        <v>36.897959183673471</v>
      </c>
      <c r="I76" s="15">
        <f>I74/D6/D6</f>
        <v>36.408163265306122</v>
      </c>
      <c r="J76" s="15">
        <f>J74/D6/D6</f>
        <v>36.01632653061224</v>
      </c>
    </row>
    <row r="77" spans="1:10" ht="12.75" customHeight="1" thickBot="1" x14ac:dyDescent="0.3">
      <c r="A77" s="2">
        <v>77</v>
      </c>
      <c r="B77" s="14" t="s">
        <v>88</v>
      </c>
      <c r="C77" s="15"/>
      <c r="D77" s="15"/>
      <c r="E77" s="15"/>
      <c r="F77" s="15"/>
      <c r="G77" s="15"/>
      <c r="H77" s="15"/>
      <c r="I77" s="15"/>
      <c r="J77" s="15"/>
    </row>
    <row r="78" spans="1:10" ht="12.75" customHeight="1" thickBot="1" x14ac:dyDescent="0.3">
      <c r="A78" s="2">
        <v>78</v>
      </c>
      <c r="B78" s="14" t="s">
        <v>89</v>
      </c>
      <c r="C78" s="15">
        <f t="shared" ref="C78:J78" si="1">C74*C77/100</f>
        <v>0</v>
      </c>
      <c r="D78" s="15">
        <f t="shared" si="1"/>
        <v>0</v>
      </c>
      <c r="E78" s="15">
        <f t="shared" si="1"/>
        <v>0</v>
      </c>
      <c r="F78" s="15">
        <f t="shared" si="1"/>
        <v>0</v>
      </c>
      <c r="G78" s="15">
        <f t="shared" si="1"/>
        <v>0</v>
      </c>
      <c r="H78" s="15">
        <f t="shared" si="1"/>
        <v>0</v>
      </c>
      <c r="I78" s="15">
        <f t="shared" si="1"/>
        <v>0</v>
      </c>
      <c r="J78" s="15">
        <f t="shared" si="1"/>
        <v>0</v>
      </c>
    </row>
    <row r="79" spans="1:10" ht="12.75" customHeight="1" x14ac:dyDescent="0.25">
      <c r="A79" s="2">
        <v>79</v>
      </c>
      <c r="B79" s="6"/>
      <c r="C79" s="17"/>
      <c r="D79" s="17"/>
      <c r="E79" s="17"/>
      <c r="F79" s="17"/>
      <c r="G79" s="17"/>
      <c r="H79" s="17"/>
      <c r="I79" s="17"/>
      <c r="J79" s="17"/>
    </row>
    <row r="80" spans="1:10" ht="12.75" customHeight="1" thickBot="1" x14ac:dyDescent="0.3">
      <c r="A80" s="2">
        <v>80</v>
      </c>
      <c r="B80" s="6"/>
      <c r="C80" s="17"/>
      <c r="D80" s="17"/>
      <c r="E80" s="17"/>
      <c r="F80" s="17"/>
      <c r="G80" s="17"/>
      <c r="H80" s="17"/>
      <c r="I80" s="17"/>
      <c r="J80" s="17"/>
    </row>
    <row r="81" spans="1:10" ht="12.75" customHeight="1" thickBot="1" x14ac:dyDescent="0.3">
      <c r="A81" s="2">
        <v>81</v>
      </c>
      <c r="B81" s="14" t="s">
        <v>63</v>
      </c>
      <c r="C81" s="19">
        <v>41703</v>
      </c>
      <c r="D81" s="19">
        <v>41710</v>
      </c>
      <c r="E81" s="19">
        <v>41724</v>
      </c>
      <c r="F81" s="19">
        <v>41738</v>
      </c>
      <c r="G81" s="19">
        <v>41745</v>
      </c>
      <c r="H81" s="19">
        <v>41752</v>
      </c>
      <c r="I81" s="19">
        <v>41759</v>
      </c>
      <c r="J81" s="19">
        <v>41766</v>
      </c>
    </row>
    <row r="82" spans="1:10" ht="12.75" customHeight="1" thickBot="1" x14ac:dyDescent="0.3">
      <c r="A82" s="2">
        <v>82</v>
      </c>
      <c r="B82" s="14" t="s">
        <v>82</v>
      </c>
      <c r="C82" s="15">
        <v>116</v>
      </c>
      <c r="D82" s="15">
        <v>114.5</v>
      </c>
      <c r="E82" s="15">
        <v>114</v>
      </c>
      <c r="F82" s="15">
        <v>114</v>
      </c>
      <c r="G82" s="15">
        <v>112</v>
      </c>
      <c r="H82" s="15">
        <v>111</v>
      </c>
      <c r="I82" s="15">
        <v>110</v>
      </c>
      <c r="J82" s="15">
        <v>112</v>
      </c>
    </row>
    <row r="83" spans="1:10" ht="12.75" customHeight="1" thickBot="1" x14ac:dyDescent="0.3">
      <c r="A83" s="2">
        <v>83</v>
      </c>
      <c r="B83" s="14" t="s">
        <v>83</v>
      </c>
      <c r="C83" s="15">
        <v>107</v>
      </c>
      <c r="D83" s="15">
        <v>106.5</v>
      </c>
      <c r="E83" s="15">
        <v>106</v>
      </c>
      <c r="F83" s="15">
        <v>106</v>
      </c>
      <c r="G83" s="15">
        <v>105.5</v>
      </c>
      <c r="H83" s="15">
        <v>105</v>
      </c>
      <c r="I83" s="15">
        <v>106</v>
      </c>
      <c r="J83" s="15">
        <v>106</v>
      </c>
    </row>
    <row r="84" spans="1:10" ht="12.75" customHeight="1" thickBot="1" x14ac:dyDescent="0.3">
      <c r="A84" s="2">
        <v>84</v>
      </c>
      <c r="B84" s="14" t="s">
        <v>84</v>
      </c>
      <c r="C84" s="15">
        <v>68</v>
      </c>
      <c r="D84" s="15">
        <v>67</v>
      </c>
      <c r="E84" s="15">
        <v>66</v>
      </c>
      <c r="F84" s="15">
        <v>66</v>
      </c>
      <c r="G84" s="15">
        <v>66</v>
      </c>
      <c r="H84" s="15">
        <v>66</v>
      </c>
      <c r="I84" s="15">
        <v>66</v>
      </c>
      <c r="J84" s="15">
        <v>65</v>
      </c>
    </row>
    <row r="85" spans="1:10" ht="12.75" customHeight="1" thickBot="1" x14ac:dyDescent="0.3">
      <c r="A85" s="2">
        <v>85</v>
      </c>
      <c r="B85" s="9" t="s">
        <v>85</v>
      </c>
      <c r="C85" s="16">
        <v>111.5</v>
      </c>
      <c r="D85" s="23">
        <v>109.5</v>
      </c>
      <c r="E85" s="23">
        <v>108.7</v>
      </c>
      <c r="F85" s="23">
        <v>108</v>
      </c>
      <c r="G85" s="24">
        <v>106.8</v>
      </c>
      <c r="H85" s="16">
        <v>106.9</v>
      </c>
      <c r="I85" s="23">
        <v>105.3</v>
      </c>
      <c r="J85" s="23">
        <v>105.1</v>
      </c>
    </row>
    <row r="86" spans="1:10" ht="12.75" customHeight="1" thickBot="1" x14ac:dyDescent="0.3">
      <c r="A86" s="2">
        <v>86</v>
      </c>
      <c r="B86" s="9" t="s">
        <v>86</v>
      </c>
      <c r="C86" s="16">
        <f t="shared" ref="C86:J86" si="2">ABS(C85-$D$19)</f>
        <v>11.5</v>
      </c>
      <c r="D86" s="16">
        <f t="shared" si="2"/>
        <v>9.5</v>
      </c>
      <c r="E86" s="16">
        <f t="shared" si="2"/>
        <v>8.7000000000000028</v>
      </c>
      <c r="F86" s="16">
        <f t="shared" si="2"/>
        <v>8</v>
      </c>
      <c r="G86" s="16">
        <f t="shared" si="2"/>
        <v>6.7999999999999972</v>
      </c>
      <c r="H86" s="16">
        <f t="shared" si="2"/>
        <v>6.9000000000000057</v>
      </c>
      <c r="I86" s="16">
        <f t="shared" si="2"/>
        <v>5.2999999999999972</v>
      </c>
      <c r="J86" s="16">
        <f t="shared" si="2"/>
        <v>5.0999999999999943</v>
      </c>
    </row>
    <row r="87" spans="1:10" ht="12.75" customHeight="1" thickBot="1" x14ac:dyDescent="0.3">
      <c r="A87" s="2">
        <v>87</v>
      </c>
      <c r="B87" s="14" t="s">
        <v>87</v>
      </c>
      <c r="C87" s="15">
        <f>C85/D6/D6</f>
        <v>36.408163265306122</v>
      </c>
      <c r="D87" s="15">
        <f>D85/D6/D6</f>
        <v>35.755102040816325</v>
      </c>
      <c r="E87" s="15">
        <f>E85/D6/D6</f>
        <v>35.493877551020411</v>
      </c>
      <c r="F87" s="15">
        <f>F85/D6/D6</f>
        <v>35.265306122448983</v>
      </c>
      <c r="G87" s="15">
        <f>G85/D6/D6</f>
        <v>34.873469387755101</v>
      </c>
      <c r="H87" s="15">
        <f>H85/D6/D6</f>
        <v>34.906122448979595</v>
      </c>
      <c r="I87" s="15">
        <f>I85/D6/D6</f>
        <v>34.383673469387752</v>
      </c>
      <c r="J87" s="15">
        <f>J85/D6/D6</f>
        <v>34.318367346938778</v>
      </c>
    </row>
    <row r="88" spans="1:10" ht="12.75" customHeight="1" thickBot="1" x14ac:dyDescent="0.3">
      <c r="A88" s="2">
        <v>88</v>
      </c>
      <c r="B88" s="14" t="s">
        <v>88</v>
      </c>
      <c r="C88" s="15"/>
      <c r="D88" s="15"/>
      <c r="E88" s="15"/>
      <c r="F88" s="15"/>
      <c r="G88" s="15"/>
      <c r="H88" s="15"/>
      <c r="I88" s="15"/>
      <c r="J88" s="15"/>
    </row>
    <row r="89" spans="1:10" ht="12.75" customHeight="1" thickBot="1" x14ac:dyDescent="0.3">
      <c r="A89" s="2">
        <v>89</v>
      </c>
      <c r="B89" s="14" t="s">
        <v>89</v>
      </c>
      <c r="C89" s="15">
        <f t="shared" ref="C89:J89" si="3">C85*C88/100</f>
        <v>0</v>
      </c>
      <c r="D89" s="15">
        <f t="shared" si="3"/>
        <v>0</v>
      </c>
      <c r="E89" s="15">
        <f t="shared" si="3"/>
        <v>0</v>
      </c>
      <c r="F89" s="15">
        <f t="shared" si="3"/>
        <v>0</v>
      </c>
      <c r="G89" s="15">
        <f t="shared" si="3"/>
        <v>0</v>
      </c>
      <c r="H89" s="15">
        <f t="shared" si="3"/>
        <v>0</v>
      </c>
      <c r="I89" s="15">
        <f t="shared" si="3"/>
        <v>0</v>
      </c>
      <c r="J89" s="15">
        <f t="shared" si="3"/>
        <v>0</v>
      </c>
    </row>
    <row r="90" spans="1:10" ht="12.75" customHeight="1" x14ac:dyDescent="0.25">
      <c r="A90" s="2">
        <v>90</v>
      </c>
      <c r="B90" s="1"/>
      <c r="C90" s="17"/>
      <c r="D90" s="17"/>
      <c r="E90" s="17"/>
      <c r="F90" s="17"/>
      <c r="G90" s="17"/>
      <c r="H90" s="17"/>
      <c r="I90" s="17"/>
      <c r="J90" s="17"/>
    </row>
    <row r="91" spans="1:10" ht="12.75" customHeight="1" thickBot="1" x14ac:dyDescent="0.3">
      <c r="A91" s="2">
        <v>91</v>
      </c>
      <c r="B91" s="1"/>
      <c r="C91" s="17"/>
      <c r="D91" s="17"/>
      <c r="E91" s="17"/>
      <c r="F91" s="17"/>
      <c r="G91" s="17"/>
      <c r="H91" s="17"/>
      <c r="I91" s="17"/>
      <c r="J91" s="17"/>
    </row>
    <row r="92" spans="1:10" ht="12.75" customHeight="1" thickBot="1" x14ac:dyDescent="0.3">
      <c r="A92" s="2">
        <v>92</v>
      </c>
      <c r="B92" s="14" t="s">
        <v>63</v>
      </c>
      <c r="C92" s="19">
        <v>41781</v>
      </c>
      <c r="D92" s="19">
        <v>41795</v>
      </c>
      <c r="E92" s="19">
        <v>41809</v>
      </c>
      <c r="F92" s="19">
        <v>41815</v>
      </c>
      <c r="G92" s="19">
        <v>41823</v>
      </c>
      <c r="H92" s="19">
        <v>41830</v>
      </c>
      <c r="I92" s="19">
        <v>41837</v>
      </c>
      <c r="J92" s="28">
        <v>41928</v>
      </c>
    </row>
    <row r="93" spans="1:10" ht="12.75" customHeight="1" thickBot="1" x14ac:dyDescent="0.3">
      <c r="A93" s="2">
        <v>93</v>
      </c>
      <c r="B93" s="14" t="s">
        <v>82</v>
      </c>
      <c r="C93" s="15">
        <v>110</v>
      </c>
      <c r="D93" s="15">
        <v>110</v>
      </c>
      <c r="E93" s="15">
        <v>108</v>
      </c>
      <c r="F93" s="15">
        <v>108</v>
      </c>
      <c r="G93" s="15">
        <v>108</v>
      </c>
      <c r="H93" s="15">
        <v>106</v>
      </c>
      <c r="I93" s="15">
        <v>106</v>
      </c>
      <c r="J93" s="15">
        <v>115</v>
      </c>
    </row>
    <row r="94" spans="1:10" ht="12.75" customHeight="1" thickBot="1" x14ac:dyDescent="0.3">
      <c r="A94" s="2">
        <v>94</v>
      </c>
      <c r="B94" s="14" t="s">
        <v>83</v>
      </c>
      <c r="C94" s="15">
        <v>104</v>
      </c>
      <c r="D94" s="15">
        <v>104</v>
      </c>
      <c r="E94" s="15">
        <v>104</v>
      </c>
      <c r="F94" s="15">
        <v>104</v>
      </c>
      <c r="G94" s="15">
        <v>104</v>
      </c>
      <c r="H94" s="15">
        <v>103</v>
      </c>
      <c r="I94" s="15">
        <v>103</v>
      </c>
      <c r="J94" s="15">
        <v>109</v>
      </c>
    </row>
    <row r="95" spans="1:10" ht="12.75" customHeight="1" thickBot="1" x14ac:dyDescent="0.3">
      <c r="A95" s="2">
        <v>95</v>
      </c>
      <c r="B95" s="14" t="s">
        <v>84</v>
      </c>
      <c r="C95" s="15">
        <v>65</v>
      </c>
      <c r="D95" s="15">
        <v>64</v>
      </c>
      <c r="E95" s="15">
        <v>64</v>
      </c>
      <c r="F95" s="15">
        <v>64</v>
      </c>
      <c r="G95" s="26">
        <v>63</v>
      </c>
      <c r="H95" s="15">
        <v>64</v>
      </c>
      <c r="I95" s="15">
        <v>64</v>
      </c>
      <c r="J95" s="15">
        <v>66</v>
      </c>
    </row>
    <row r="96" spans="1:10" ht="12.75" customHeight="1" thickBot="1" x14ac:dyDescent="0.3">
      <c r="A96" s="2">
        <v>96</v>
      </c>
      <c r="B96" s="9" t="s">
        <v>85</v>
      </c>
      <c r="C96" s="24">
        <v>104.2</v>
      </c>
      <c r="D96" s="16">
        <v>104.8</v>
      </c>
      <c r="E96" s="16">
        <v>104.4</v>
      </c>
      <c r="F96" s="16">
        <v>104.9</v>
      </c>
      <c r="G96" s="23">
        <v>102.9</v>
      </c>
      <c r="H96" s="22">
        <v>102.4</v>
      </c>
      <c r="I96" s="16">
        <v>102.4</v>
      </c>
      <c r="J96" s="27">
        <v>112.5</v>
      </c>
    </row>
    <row r="97" spans="1:10" ht="12.75" customHeight="1" thickBot="1" x14ac:dyDescent="0.3">
      <c r="A97" s="2">
        <v>97</v>
      </c>
      <c r="B97" s="9" t="s">
        <v>86</v>
      </c>
      <c r="C97" s="16">
        <f t="shared" ref="C97:J97" si="4">ABS(C96-$D$19)</f>
        <v>4.2000000000000028</v>
      </c>
      <c r="D97" s="16">
        <f t="shared" si="4"/>
        <v>4.7999999999999972</v>
      </c>
      <c r="E97" s="16">
        <f t="shared" si="4"/>
        <v>4.4000000000000057</v>
      </c>
      <c r="F97" s="16">
        <f t="shared" si="4"/>
        <v>4.9000000000000057</v>
      </c>
      <c r="G97" s="16">
        <f t="shared" si="4"/>
        <v>2.9000000000000057</v>
      </c>
      <c r="H97" s="16">
        <f t="shared" si="4"/>
        <v>2.4000000000000057</v>
      </c>
      <c r="I97" s="16">
        <f t="shared" si="4"/>
        <v>2.4000000000000057</v>
      </c>
      <c r="J97" s="16">
        <f t="shared" si="4"/>
        <v>12.5</v>
      </c>
    </row>
    <row r="98" spans="1:10" ht="12.75" customHeight="1" thickBot="1" x14ac:dyDescent="0.3">
      <c r="A98" s="2">
        <v>98</v>
      </c>
      <c r="B98" s="14" t="s">
        <v>87</v>
      </c>
      <c r="C98" s="15">
        <f>C96/D6/D6</f>
        <v>34.02448979591837</v>
      </c>
      <c r="D98" s="15">
        <f>D96/D6/D6</f>
        <v>34.220408163265304</v>
      </c>
      <c r="E98" s="15">
        <f>E96/D6/D6</f>
        <v>34.089795918367351</v>
      </c>
      <c r="F98" s="15">
        <f>F96/D6/D6</f>
        <v>34.253061224489798</v>
      </c>
      <c r="G98" s="15">
        <f>G96/D6/D6</f>
        <v>33.6</v>
      </c>
      <c r="H98" s="15">
        <f>H96/D6/D6</f>
        <v>33.436734693877554</v>
      </c>
      <c r="I98" s="15">
        <f>I96/D6/D6</f>
        <v>33.436734693877554</v>
      </c>
      <c r="J98" s="15">
        <f>J96/D6/D6</f>
        <v>36.734693877551024</v>
      </c>
    </row>
    <row r="99" spans="1:10" ht="12.75" customHeight="1" thickBot="1" x14ac:dyDescent="0.3">
      <c r="A99" s="2">
        <v>99</v>
      </c>
      <c r="B99" s="14" t="s">
        <v>88</v>
      </c>
      <c r="C99" s="15"/>
      <c r="D99" s="15"/>
      <c r="E99" s="15"/>
      <c r="F99" s="15"/>
      <c r="G99" s="15"/>
      <c r="H99" s="15"/>
      <c r="I99" s="15"/>
      <c r="J99" s="15"/>
    </row>
    <row r="100" spans="1:10" ht="12.75" customHeight="1" thickBot="1" x14ac:dyDescent="0.3">
      <c r="A100" s="2">
        <v>100</v>
      </c>
      <c r="B100" s="14" t="s">
        <v>89</v>
      </c>
      <c r="C100" s="15">
        <f t="shared" ref="C100:J100" si="5">C96*C99/100</f>
        <v>0</v>
      </c>
      <c r="D100" s="15">
        <f t="shared" si="5"/>
        <v>0</v>
      </c>
      <c r="E100" s="15">
        <f t="shared" si="5"/>
        <v>0</v>
      </c>
      <c r="F100" s="15">
        <f t="shared" si="5"/>
        <v>0</v>
      </c>
      <c r="G100" s="15">
        <f t="shared" si="5"/>
        <v>0</v>
      </c>
      <c r="H100" s="15">
        <f t="shared" si="5"/>
        <v>0</v>
      </c>
      <c r="I100" s="15">
        <f t="shared" si="5"/>
        <v>0</v>
      </c>
      <c r="J100" s="15">
        <f t="shared" si="5"/>
        <v>0</v>
      </c>
    </row>
    <row r="101" spans="1:10" ht="12.75" customHeight="1" thickBot="1" x14ac:dyDescent="0.3">
      <c r="A101" s="2"/>
      <c r="B101" s="1"/>
      <c r="C101" s="17"/>
      <c r="D101" s="17"/>
      <c r="E101" s="17"/>
      <c r="F101" s="17"/>
      <c r="G101" s="17"/>
      <c r="H101" s="17"/>
      <c r="I101" s="17"/>
      <c r="J101" s="17"/>
    </row>
    <row r="102" spans="1:10" ht="12.75" customHeight="1" thickBot="1" x14ac:dyDescent="0.3">
      <c r="A102" s="2"/>
      <c r="B102" s="14" t="s">
        <v>63</v>
      </c>
      <c r="C102" s="19">
        <v>41935</v>
      </c>
      <c r="D102" s="19">
        <v>41942</v>
      </c>
      <c r="E102" s="19">
        <v>41956</v>
      </c>
      <c r="F102" s="19">
        <v>41970</v>
      </c>
      <c r="G102" s="19">
        <v>41977</v>
      </c>
      <c r="H102" s="19">
        <v>41984</v>
      </c>
      <c r="I102" s="19">
        <v>41991</v>
      </c>
      <c r="J102" s="28">
        <v>42290</v>
      </c>
    </row>
    <row r="103" spans="1:10" ht="12.75" customHeight="1" thickBot="1" x14ac:dyDescent="0.3">
      <c r="A103" s="2"/>
      <c r="B103" s="14" t="s">
        <v>82</v>
      </c>
      <c r="C103" s="15">
        <v>114</v>
      </c>
      <c r="D103" s="15">
        <v>114</v>
      </c>
      <c r="E103" s="15">
        <v>115</v>
      </c>
      <c r="F103" s="15">
        <v>115</v>
      </c>
      <c r="G103" s="15">
        <v>115</v>
      </c>
      <c r="H103" s="15">
        <v>114</v>
      </c>
      <c r="I103" s="15">
        <v>115</v>
      </c>
      <c r="J103" s="15"/>
    </row>
    <row r="104" spans="1:10" ht="12.75" customHeight="1" thickBot="1" x14ac:dyDescent="0.3">
      <c r="A104" s="2"/>
      <c r="B104" s="14" t="s">
        <v>83</v>
      </c>
      <c r="C104" s="15">
        <v>109</v>
      </c>
      <c r="D104" s="15">
        <v>107</v>
      </c>
      <c r="E104" s="15">
        <v>108</v>
      </c>
      <c r="F104" s="15">
        <v>108</v>
      </c>
      <c r="G104" s="15">
        <v>109</v>
      </c>
      <c r="H104" s="15">
        <v>109</v>
      </c>
      <c r="I104" s="15">
        <v>111</v>
      </c>
      <c r="J104" s="15"/>
    </row>
    <row r="105" spans="1:10" ht="15.75" thickBot="1" x14ac:dyDescent="0.3">
      <c r="B105" s="14" t="s">
        <v>84</v>
      </c>
      <c r="C105" s="15">
        <v>66</v>
      </c>
      <c r="D105" s="15">
        <v>65</v>
      </c>
      <c r="E105" s="15">
        <v>65</v>
      </c>
      <c r="F105" s="15">
        <v>66</v>
      </c>
      <c r="G105" s="26">
        <v>66</v>
      </c>
      <c r="H105" s="15">
        <v>66</v>
      </c>
      <c r="I105" s="15">
        <v>67</v>
      </c>
      <c r="J105" s="15"/>
    </row>
    <row r="106" spans="1:10" ht="15.75" thickBot="1" x14ac:dyDescent="0.3">
      <c r="B106" s="9" t="s">
        <v>85</v>
      </c>
      <c r="C106" s="23">
        <v>110.5</v>
      </c>
      <c r="D106" s="16">
        <v>109.3</v>
      </c>
      <c r="E106" s="16">
        <v>112.6</v>
      </c>
      <c r="F106" s="16">
        <v>112.8</v>
      </c>
      <c r="G106" s="23">
        <v>112.6</v>
      </c>
      <c r="H106" s="23">
        <v>114</v>
      </c>
      <c r="I106" s="16">
        <v>114.1</v>
      </c>
      <c r="J106" s="27">
        <v>118.8</v>
      </c>
    </row>
    <row r="107" spans="1:10" ht="15.75" thickBot="1" x14ac:dyDescent="0.3">
      <c r="B107" s="9" t="s">
        <v>86</v>
      </c>
      <c r="C107" s="16">
        <f t="shared" ref="C107:J107" si="6">ABS(C106-$D$19)</f>
        <v>10.5</v>
      </c>
      <c r="D107" s="16">
        <f t="shared" si="6"/>
        <v>9.2999999999999972</v>
      </c>
      <c r="E107" s="16">
        <f t="shared" si="6"/>
        <v>12.599999999999994</v>
      </c>
      <c r="F107" s="16">
        <f t="shared" si="6"/>
        <v>12.799999999999997</v>
      </c>
      <c r="G107" s="16">
        <f t="shared" si="6"/>
        <v>12.599999999999994</v>
      </c>
      <c r="H107" s="16">
        <f t="shared" si="6"/>
        <v>14</v>
      </c>
      <c r="I107" s="16">
        <f t="shared" si="6"/>
        <v>14.099999999999994</v>
      </c>
      <c r="J107" s="16">
        <f t="shared" si="6"/>
        <v>18.799999999999997</v>
      </c>
    </row>
    <row r="108" spans="1:10" ht="15.75" thickBot="1" x14ac:dyDescent="0.3">
      <c r="B108" s="14" t="s">
        <v>87</v>
      </c>
      <c r="C108" s="15">
        <f>C106/D6/D6</f>
        <v>36.081632653061227</v>
      </c>
      <c r="D108" s="15">
        <f>D106/D6/D6</f>
        <v>35.689795918367345</v>
      </c>
      <c r="E108" s="15">
        <f>E106/D6/D6</f>
        <v>36.767346938775511</v>
      </c>
      <c r="F108" s="15">
        <f>F106/D6/D6</f>
        <v>36.832653061224491</v>
      </c>
      <c r="G108" s="15">
        <f>G106/D6/D6</f>
        <v>36.767346938775511</v>
      </c>
      <c r="H108" s="15">
        <f>H106/D6/D6</f>
        <v>37.224489795918366</v>
      </c>
      <c r="I108" s="15">
        <f>I106/D6/D6</f>
        <v>37.25714285714286</v>
      </c>
      <c r="J108" s="15">
        <f>J106/D6/D6</f>
        <v>38.791836734693881</v>
      </c>
    </row>
    <row r="109" spans="1:10" ht="15.75" thickBot="1" x14ac:dyDescent="0.3">
      <c r="B109" s="14" t="s">
        <v>88</v>
      </c>
      <c r="C109" s="15"/>
      <c r="D109" s="15"/>
      <c r="E109" s="15"/>
      <c r="F109" s="15"/>
      <c r="G109" s="15"/>
      <c r="H109" s="15"/>
      <c r="I109" s="15"/>
      <c r="J109" s="15"/>
    </row>
    <row r="110" spans="1:10" ht="15.75" thickBot="1" x14ac:dyDescent="0.3">
      <c r="B110" s="14" t="s">
        <v>89</v>
      </c>
      <c r="C110" s="15">
        <f t="shared" ref="C110:J110" si="7">C106*C109/100</f>
        <v>0</v>
      </c>
      <c r="D110" s="15">
        <f t="shared" si="7"/>
        <v>0</v>
      </c>
      <c r="E110" s="15">
        <f t="shared" si="7"/>
        <v>0</v>
      </c>
      <c r="F110" s="15">
        <f t="shared" si="7"/>
        <v>0</v>
      </c>
      <c r="G110" s="15">
        <f t="shared" si="7"/>
        <v>0</v>
      </c>
      <c r="H110" s="15">
        <f t="shared" si="7"/>
        <v>0</v>
      </c>
      <c r="I110" s="15">
        <f t="shared" si="7"/>
        <v>0</v>
      </c>
      <c r="J110" s="15">
        <f t="shared" si="7"/>
        <v>0</v>
      </c>
    </row>
    <row r="111" spans="1:10" ht="15.75" thickBot="1" x14ac:dyDescent="0.3">
      <c r="C111" t="s">
        <v>98</v>
      </c>
    </row>
    <row r="112" spans="1:10" ht="15.75" thickBot="1" x14ac:dyDescent="0.3">
      <c r="B112" s="14" t="s">
        <v>63</v>
      </c>
      <c r="C112" s="19">
        <v>42297</v>
      </c>
      <c r="D112" s="19">
        <v>42304</v>
      </c>
      <c r="E112" s="19">
        <v>42318</v>
      </c>
      <c r="F112" s="19">
        <v>42332</v>
      </c>
      <c r="G112" s="19">
        <v>42353</v>
      </c>
      <c r="H112" s="19">
        <v>42374</v>
      </c>
      <c r="I112" s="19">
        <v>42381</v>
      </c>
      <c r="J112" s="19"/>
    </row>
    <row r="113" spans="2:10" ht="15.75" thickBot="1" x14ac:dyDescent="0.3">
      <c r="B113" s="14" t="s">
        <v>82</v>
      </c>
      <c r="C113" s="15">
        <v>121</v>
      </c>
      <c r="D113" s="15">
        <v>121</v>
      </c>
      <c r="E113" s="15">
        <v>120</v>
      </c>
      <c r="F113" s="15">
        <v>120</v>
      </c>
      <c r="G113" s="15">
        <v>120</v>
      </c>
      <c r="H113" s="15">
        <v>119</v>
      </c>
      <c r="I113" s="15"/>
      <c r="J113" s="15"/>
    </row>
    <row r="114" spans="2:10" ht="15.75" thickBot="1" x14ac:dyDescent="0.3">
      <c r="B114" s="14" t="s">
        <v>83</v>
      </c>
      <c r="C114" s="15">
        <v>112</v>
      </c>
      <c r="D114" s="15">
        <v>112</v>
      </c>
      <c r="E114" s="15">
        <v>111</v>
      </c>
      <c r="F114" s="15">
        <v>111</v>
      </c>
      <c r="G114" s="15">
        <v>111</v>
      </c>
      <c r="H114" s="15">
        <v>109</v>
      </c>
      <c r="I114" s="15"/>
      <c r="J114" s="15"/>
    </row>
    <row r="115" spans="2:10" ht="15.75" thickBot="1" x14ac:dyDescent="0.3">
      <c r="B115" s="14" t="s">
        <v>84</v>
      </c>
      <c r="C115" s="15">
        <v>67</v>
      </c>
      <c r="D115" s="15">
        <v>67</v>
      </c>
      <c r="E115" s="15">
        <v>67</v>
      </c>
      <c r="F115" s="15">
        <v>66</v>
      </c>
      <c r="G115" s="26">
        <v>67</v>
      </c>
      <c r="H115" s="15">
        <v>67</v>
      </c>
      <c r="I115" s="15"/>
      <c r="J115" s="15"/>
    </row>
    <row r="116" spans="2:10" ht="15.75" thickBot="1" x14ac:dyDescent="0.3">
      <c r="B116" s="9" t="s">
        <v>85</v>
      </c>
      <c r="C116" s="23">
        <v>117.2</v>
      </c>
      <c r="D116" s="16">
        <v>117.1</v>
      </c>
      <c r="E116" s="16">
        <v>115.6</v>
      </c>
      <c r="F116" s="16">
        <v>114.3</v>
      </c>
      <c r="G116" s="23">
        <v>114.8</v>
      </c>
      <c r="H116" s="23">
        <v>114.6</v>
      </c>
      <c r="I116" s="16"/>
      <c r="J116" s="16"/>
    </row>
    <row r="117" spans="2:10" ht="15.75" thickBot="1" x14ac:dyDescent="0.3">
      <c r="B117" s="9" t="s">
        <v>86</v>
      </c>
      <c r="C117" s="16">
        <f t="shared" ref="C117:J117" si="8">ABS(C116-$D$19)</f>
        <v>17.200000000000003</v>
      </c>
      <c r="D117" s="16">
        <f t="shared" si="8"/>
        <v>17.099999999999994</v>
      </c>
      <c r="E117" s="16">
        <f t="shared" si="8"/>
        <v>15.599999999999994</v>
      </c>
      <c r="F117" s="16">
        <f t="shared" si="8"/>
        <v>14.299999999999997</v>
      </c>
      <c r="G117" s="16">
        <f t="shared" si="8"/>
        <v>14.799999999999997</v>
      </c>
      <c r="H117" s="16">
        <f t="shared" si="8"/>
        <v>14.599999999999994</v>
      </c>
      <c r="I117" s="16">
        <f t="shared" si="8"/>
        <v>100</v>
      </c>
      <c r="J117" s="16">
        <f t="shared" si="8"/>
        <v>100</v>
      </c>
    </row>
    <row r="118" spans="2:10" ht="15.75" thickBot="1" x14ac:dyDescent="0.3">
      <c r="B118" s="14" t="s">
        <v>87</v>
      </c>
      <c r="C118" s="15">
        <f>C116/D6/D6</f>
        <v>38.269387755102045</v>
      </c>
      <c r="D118" s="15">
        <f>D116/D6/D6</f>
        <v>38.236734693877551</v>
      </c>
      <c r="E118" s="15">
        <f>E116/D6/D6</f>
        <v>37.746938775510202</v>
      </c>
      <c r="F118" s="15">
        <f>F116/D6/D6</f>
        <v>37.32244897959184</v>
      </c>
      <c r="G118" s="15">
        <f>G116/D6/D6</f>
        <v>37.48571428571428</v>
      </c>
      <c r="H118" s="15">
        <f>H116/D6/D6</f>
        <v>37.4204081632653</v>
      </c>
      <c r="I118" s="15">
        <f>I116/D6/D6</f>
        <v>0</v>
      </c>
      <c r="J118" s="15" t="e">
        <f>J116/D16/D16</f>
        <v>#VALUE!</v>
      </c>
    </row>
    <row r="119" spans="2:10" ht="15.75" thickBot="1" x14ac:dyDescent="0.3">
      <c r="B119" s="14" t="s">
        <v>88</v>
      </c>
      <c r="C119" s="15"/>
      <c r="D119" s="15"/>
      <c r="E119" s="15"/>
      <c r="F119" s="15"/>
      <c r="G119" s="15"/>
      <c r="H119" s="15"/>
      <c r="I119" s="15"/>
      <c r="J119" s="15"/>
    </row>
    <row r="120" spans="2:10" ht="15.75" thickBot="1" x14ac:dyDescent="0.3">
      <c r="B120" s="14" t="s">
        <v>89</v>
      </c>
      <c r="C120" s="15">
        <f t="shared" ref="C120:J120" si="9">C116*C119/100</f>
        <v>0</v>
      </c>
      <c r="D120" s="15">
        <f t="shared" si="9"/>
        <v>0</v>
      </c>
      <c r="E120" s="15">
        <f t="shared" si="9"/>
        <v>0</v>
      </c>
      <c r="F120" s="15">
        <f t="shared" si="9"/>
        <v>0</v>
      </c>
      <c r="G120" s="15">
        <f t="shared" si="9"/>
        <v>0</v>
      </c>
      <c r="H120" s="15">
        <f t="shared" si="9"/>
        <v>0</v>
      </c>
      <c r="I120" s="15">
        <f t="shared" si="9"/>
        <v>0</v>
      </c>
      <c r="J120" s="15">
        <f t="shared" si="9"/>
        <v>0</v>
      </c>
    </row>
  </sheetData>
  <mergeCells count="29">
    <mergeCell ref="D7:F7"/>
    <mergeCell ref="H7:J7"/>
    <mergeCell ref="C2:J2"/>
    <mergeCell ref="D5:F5"/>
    <mergeCell ref="H5:J5"/>
    <mergeCell ref="D6:F6"/>
    <mergeCell ref="H6:J6"/>
    <mergeCell ref="D19:F19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34:H34"/>
    <mergeCell ref="D35:H35"/>
    <mergeCell ref="D36:H36"/>
    <mergeCell ref="B47:E47"/>
    <mergeCell ref="D20:F20"/>
    <mergeCell ref="D21:F21"/>
    <mergeCell ref="D22:F22"/>
    <mergeCell ref="D23:F23"/>
    <mergeCell ref="D24:F24"/>
    <mergeCell ref="D33:H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PERROZZI EDUARDO ANTONIO-OSDE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Información de Paciente</dc:title>
  <dc:creator>Mercedes</dc:creator>
  <cp:lastModifiedBy>Mercedes</cp:lastModifiedBy>
  <dcterms:created xsi:type="dcterms:W3CDTF">2014-01-09T01:17:53Z</dcterms:created>
  <dcterms:modified xsi:type="dcterms:W3CDTF">2016-01-05T22:13:44Z</dcterms:modified>
</cp:coreProperties>
</file>